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ml.chartshap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95A2A6E1-CC31-4378-9775-4FBD50B4D7D9}" xr6:coauthVersionLast="46" xr6:coauthVersionMax="46" xr10:uidLastSave="{00000000-0000-0000-0000-000000000000}"/>
  <bookViews>
    <workbookView xWindow="-120" yWindow="-120" windowWidth="19440" windowHeight="12240" tabRatio="598" activeTab="3" xr2:uid="{9E8E2108-251E-4265-989F-7B93F4A0E5B9}"/>
  </bookViews>
  <sheets>
    <sheet name="Feuil1" sheetId="9" r:id="rId1"/>
    <sheet name="FORMULAIRE " sheetId="8" r:id="rId2"/>
    <sheet name="dashboard" sheetId="6" r:id="rId3"/>
    <sheet name="BD" sheetId="1" r:id="rId4"/>
    <sheet name="DonnéesDiverses" sheetId="7" r:id="rId5"/>
    <sheet name="JOURS FERIES" sheetId="2" r:id="rId6"/>
  </sheets>
  <definedNames>
    <definedName name="Slicer_projet">#N/A</definedName>
    <definedName name="Slicer_responsable_Chantier">#N/A</definedName>
    <definedName name="Source" localSheetId="3">BD!$1:$17</definedName>
  </definedNames>
  <calcPr calcId="181029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I19" i="1" s="1"/>
  <c r="F18" i="1"/>
  <c r="I18" i="1" s="1"/>
  <c r="F17" i="1"/>
  <c r="I17" i="1" s="1"/>
  <c r="F16" i="1"/>
  <c r="I16" i="1" s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I15" i="1" s="1"/>
  <c r="J18" i="7"/>
  <c r="K17" i="7"/>
  <c r="J17" i="7"/>
  <c r="I17" i="7"/>
  <c r="H17" i="7"/>
  <c r="H2" i="6"/>
  <c r="B7" i="7" l="1"/>
  <c r="B6" i="7"/>
  <c r="J8" i="7"/>
  <c r="J9" i="7" l="1"/>
  <c r="B5" i="7"/>
  <c r="B8" i="7" s="1"/>
  <c r="B9" i="7" s="1"/>
  <c r="I2" i="1"/>
  <c r="I3" i="1"/>
  <c r="I4" i="1"/>
  <c r="I5" i="1"/>
  <c r="I6" i="1"/>
  <c r="I7" i="1"/>
  <c r="I8" i="1"/>
  <c r="I9" i="1"/>
  <c r="I10" i="1"/>
  <c r="I11" i="1"/>
  <c r="I12" i="1"/>
  <c r="I13" i="1"/>
  <c r="I14" i="1"/>
</calcChain>
</file>

<file path=xl/sharedStrings.xml><?xml version="1.0" encoding="utf-8"?>
<sst xmlns="http://schemas.openxmlformats.org/spreadsheetml/2006/main" count="120" uniqueCount="62">
  <si>
    <t>responsable Chantier</t>
  </si>
  <si>
    <t>projet</t>
  </si>
  <si>
    <t>Tâches à effectuer</t>
  </si>
  <si>
    <t>Début du projet</t>
  </si>
  <si>
    <t>Jours achevés</t>
  </si>
  <si>
    <t xml:space="preserve">durée du projet </t>
  </si>
  <si>
    <t>Fin du projet</t>
  </si>
  <si>
    <t>Progression</t>
  </si>
  <si>
    <t>paul</t>
  </si>
  <si>
    <t>jean</t>
  </si>
  <si>
    <t>ali</t>
  </si>
  <si>
    <t>P1</t>
  </si>
  <si>
    <t>P2</t>
  </si>
  <si>
    <t>P3</t>
  </si>
  <si>
    <t>P4</t>
  </si>
  <si>
    <t>T1</t>
  </si>
  <si>
    <t>T2</t>
  </si>
  <si>
    <t>T3</t>
  </si>
  <si>
    <t>T4</t>
  </si>
  <si>
    <t>Non commencé</t>
  </si>
  <si>
    <t>en progression</t>
  </si>
  <si>
    <t>Terminé</t>
  </si>
  <si>
    <t>Restant</t>
  </si>
  <si>
    <t>Total</t>
  </si>
  <si>
    <t>Values</t>
  </si>
  <si>
    <t xml:space="preserve"> durée du projet </t>
  </si>
  <si>
    <t xml:space="preserve"> Jours achevés</t>
  </si>
  <si>
    <t>Jours Terminés</t>
  </si>
  <si>
    <t>Jours restants</t>
  </si>
  <si>
    <t>Total général</t>
  </si>
  <si>
    <t>jours feriés</t>
  </si>
  <si>
    <t>jours</t>
  </si>
  <si>
    <t>GBPRO00010</t>
  </si>
  <si>
    <t>PREF</t>
  </si>
  <si>
    <t>SUF</t>
  </si>
  <si>
    <t>MILIEU</t>
  </si>
  <si>
    <t>NOUVm</t>
  </si>
  <si>
    <t>PAUL</t>
  </si>
  <si>
    <t>RENFORCEMENT</t>
  </si>
  <si>
    <t>21/06/2022</t>
  </si>
  <si>
    <t>puit</t>
  </si>
  <si>
    <t>inspection</t>
  </si>
  <si>
    <t>12/05/2014</t>
  </si>
  <si>
    <t>21/06/2020</t>
  </si>
  <si>
    <t>hrtty</t>
  </si>
  <si>
    <t>htrhrt</t>
  </si>
  <si>
    <t>trrth</t>
  </si>
  <si>
    <t>hyt</t>
  </si>
  <si>
    <t>hrt</t>
  </si>
  <si>
    <t>rthrehghdrhrth</t>
  </si>
  <si>
    <t>Numéro Tâche</t>
  </si>
  <si>
    <t>qsdfdfdsq</t>
  </si>
  <si>
    <t>qsfqsfdf</t>
  </si>
  <si>
    <t>fsdqf</t>
  </si>
  <si>
    <t>qdfsdf</t>
  </si>
  <si>
    <t>fqsf</t>
  </si>
  <si>
    <t>fsqf</t>
  </si>
  <si>
    <t>pot</t>
  </si>
  <si>
    <t>rien</t>
  </si>
  <si>
    <t>12/04/2001</t>
  </si>
  <si>
    <t>13/06/2010</t>
  </si>
  <si>
    <t>JOSEPH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</si>
</sst>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0" fontId="0" fillId="0" borderId="0" xfId="0" applyNumberFormat="1" applyAlignment="1">
      <alignment horizontal="center"/>
    </xf>
    <xf numFmtId="10" fontId="0" fillId="0" borderId="0" xfId="0" applyNumberFormat="1"/>
    <xf numFmtId="0" fontId="0" fillId="0" borderId="0" xfId="0" pivotButton="1"/>
    <xf numFmtId="0" fontId="0" fillId="2" borderId="0" xfId="0" applyFill="1"/>
    <xf numFmtId="14" fontId="0" fillId="2" borderId="0" xfId="0" applyNumberFormat="1" applyFill="1"/>
    <xf numFmtId="0" fontId="0" fillId="0" borderId="0" xfId="0" pivotButton="1" applyAlignment="1">
      <alignment horizontal="center"/>
    </xf>
    <xf numFmtId="14" fontId="0" fillId="0" borderId="0" xfId="0" pivotButton="1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1" applyFont="1"/>
    <xf numFmtId="9" fontId="0" fillId="0" borderId="0" xfId="0" applyNumberFormat="1"/>
    <xf numFmtId="0" fontId="2" fillId="2" borderId="0" xfId="0" applyFont="1" applyFill="1"/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left"/>
    </xf>
    <xf numFmtId="14" fontId="0" fillId="4" borderId="0" xfId="0" applyNumberFormat="1" applyFill="1" applyAlignment="1">
      <alignment horizontal="left"/>
    </xf>
    <xf numFmtId="14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</cellXfs>
  <cellStyles count="2">
    <cellStyle name="Normal" xfId="0" builtinId="0"/>
    <cellStyle name="Pourcentage" xfId="1" builtinId="5"/>
  </cellStyles>
  <dxfs count="116">
    <dxf>
      <numFmt numFmtId="19" formatCode="dd/mm/yyyy"/>
    </dxf>
    <dxf>
      <numFmt numFmtId="19" formatCode="dd/mm/yyyy"/>
    </dxf>
    <dxf>
      <numFmt numFmtId="14" formatCode="0.00%"/>
    </dxf>
    <dxf>
      <numFmt numFmtId="19" formatCode="dd/mm/yyyy"/>
    </dxf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lor theme="1"/>
      </font>
      <fill>
        <patternFill patternType="solid">
          <fgColor theme="0" tint="-0.14993743705557422"/>
          <bgColor theme="3"/>
        </patternFill>
      </fill>
    </dxf>
    <dxf>
      <numFmt numFmtId="19" formatCode="dd/mm/yyyy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 u="sng">
                <a:solidFill>
                  <a:schemeClr val="bg1"/>
                </a:solidFill>
              </a:rPr>
              <a:t>Progressions Tâches</a:t>
            </a:r>
          </a:p>
        </c:rich>
      </c:tx>
      <c:layout>
        <c:manualLayout>
          <c:xMode val="edge"/>
          <c:yMode val="edge"/>
          <c:x val="2.8390431398022521E-3"/>
          <c:y val="1.259842519685039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3626120548759344E-2"/>
          <c:y val="0.57559834053001435"/>
          <c:w val="0.84878163538210094"/>
          <c:h val="0.2879652164691534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DonnéesDiverses!$A$5</c:f>
              <c:strCache>
                <c:ptCount val="1"/>
                <c:pt idx="0">
                  <c:v>Non commencé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numFmt formatCode="0;\-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DonnéesDiverses!$B$5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DB-451F-A02B-1DD2119DF661}"/>
            </c:ext>
          </c:extLst>
        </c:ser>
        <c:ser>
          <c:idx val="1"/>
          <c:order val="1"/>
          <c:tx>
            <c:strRef>
              <c:f>DonnéesDiverses!$A$6</c:f>
              <c:strCache>
                <c:ptCount val="1"/>
                <c:pt idx="0">
                  <c:v>en progression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numFmt formatCode="0;\-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DonnéesDiverses!$B$6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2DB-451F-A02B-1DD2119DF661}"/>
            </c:ext>
          </c:extLst>
        </c:ser>
        <c:ser>
          <c:idx val="2"/>
          <c:order val="2"/>
          <c:tx>
            <c:strRef>
              <c:f>DonnéesDiverses!$A$7</c:f>
              <c:strCache>
                <c:ptCount val="1"/>
                <c:pt idx="0">
                  <c:v>Terminé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numFmt formatCode="0;\-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DonnéesDiverses!$B$7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2DB-451F-A02B-1DD2119DF661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375144032"/>
        <c:axId val="375142064"/>
      </c:barChart>
      <c:catAx>
        <c:axId val="3751440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75142064"/>
        <c:crosses val="autoZero"/>
        <c:auto val="1"/>
        <c:lblAlgn val="ctr"/>
        <c:lblOffset val="100"/>
        <c:noMultiLvlLbl val="0"/>
      </c:catAx>
      <c:valAx>
        <c:axId val="37514206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75144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7.7643524375069176E-2"/>
          <c:y val="0.38179591187465201"/>
          <c:w val="0.57390026246719161"/>
          <c:h val="0.160896396396396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2194051222661593"/>
          <c:y val="0.40609229501047173"/>
          <c:w val="0.49630548683516007"/>
          <c:h val="0.4354179346966553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77B4-44AD-BBC3-C0BF742553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77B4-44AD-BBC3-C0BF742553C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DonnéesDiverses!$I$8:$I$9</c:f>
              <c:strCache>
                <c:ptCount val="2"/>
                <c:pt idx="0">
                  <c:v>Jours Terminés</c:v>
                </c:pt>
                <c:pt idx="1">
                  <c:v>Jours restants</c:v>
                </c:pt>
              </c:strCache>
            </c:strRef>
          </c:cat>
          <c:val>
            <c:numRef>
              <c:f>DonnéesDiverses!$J$8:$J$9</c:f>
              <c:numCache>
                <c:formatCode>0%</c:formatCode>
                <c:ptCount val="2"/>
                <c:pt idx="0">
                  <c:v>4.2016806722689079E-2</c:v>
                </c:pt>
                <c:pt idx="1">
                  <c:v>0.95798319327731096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7B4-44AD-BBC3-C0BF742553C7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520756172839507"/>
          <c:y val="0.46302314814814816"/>
          <c:w val="0.40958487654320985"/>
          <c:h val="0.4095848765432098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6C6-4290-B3C1-CEB92C5B876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6C6-4290-B3C1-CEB92C5B876D}"/>
              </c:ext>
            </c:extLst>
          </c:dPt>
          <c:cat>
            <c:strRef>
              <c:f>DonnéesDiverses!$I$8:$I$9</c:f>
              <c:strCache>
                <c:ptCount val="2"/>
                <c:pt idx="0">
                  <c:v>Jours Terminés</c:v>
                </c:pt>
                <c:pt idx="1">
                  <c:v>Jours restants</c:v>
                </c:pt>
              </c:strCache>
            </c:strRef>
          </c:cat>
          <c:val>
            <c:numRef>
              <c:f>DonnéesDiverses!$J$8:$J$9</c:f>
              <c:numCache>
                <c:formatCode>0%</c:formatCode>
                <c:ptCount val="2"/>
                <c:pt idx="0">
                  <c:v>4.2016806722689079E-2</c:v>
                </c:pt>
                <c:pt idx="1">
                  <c:v>0.95798319327731096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EE-48B5-BAA5-C4A1CCA639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22" fmlaLink="DonnéesDiverses!$I$15" horiz="1" max="30" page="7" val="16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752474</xdr:colOff>
      <xdr:row>2</xdr:row>
      <xdr:rowOff>0</xdr:rowOff>
    </xdr:from>
    <xdr:to>
      <xdr:col>6</xdr:col>
      <xdr:colOff>0</xdr:colOff>
      <xdr:row>6</xdr:row>
      <xdr:rowOff>161925</xdr:rowOff>
    </xdr:to>
    <xdr:sp macro="[0]!OuvreFormulaire" textlink="">
      <xdr:nvSpPr>
        <xdr:cNvPr id="2" name="Rectangle : avec coins rognés en diagona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2474" y="0"/>
          <a:ext cx="3724276" cy="923925"/>
        </a:xfrm>
        <a:prstGeom prst="snip2Diag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solidFill>
                <a:schemeClr val="bg1">
                  <a:lumMod val="85000"/>
                </a:schemeClr>
              </a:solidFill>
              <a:latin typeface="Baskerville Old Face" panose="02020602080505020303" pitchFamily="18" charset="0"/>
            </a:rPr>
            <a:t>SAISIE DES DONNEES RELATIVES</a:t>
          </a:r>
          <a:r>
            <a:rPr lang="fr-FR" sz="2000" b="1" baseline="0">
              <a:solidFill>
                <a:schemeClr val="bg1">
                  <a:lumMod val="85000"/>
                </a:schemeClr>
              </a:solidFill>
              <a:latin typeface="Baskerville Old Face" panose="02020602080505020303" pitchFamily="18" charset="0"/>
            </a:rPr>
            <a:t> AUX PROJETS</a:t>
          </a:r>
          <a:endParaRPr lang="fr-FR" sz="2000" b="1">
            <a:solidFill>
              <a:schemeClr val="bg1">
                <a:lumMod val="85000"/>
              </a:schemeClr>
            </a:solidFill>
            <a:latin typeface="Baskerville Old Face" panose="02020602080505020303" pitchFamily="18" charset="0"/>
          </a:endParaRPr>
        </a:p>
      </xdr:txBody>
    </xdr:sp>
    <xdr:clientData/>
  </xdr:twoCellAnchor>
  <xdr:twoCellAnchor>
    <xdr:from>
      <xdr:col>4</xdr:col>
      <xdr:colOff>17417</xdr:colOff>
      <xdr:row>7</xdr:row>
      <xdr:rowOff>4889</xdr:rowOff>
    </xdr:from>
    <xdr:to>
      <xdr:col>9</xdr:col>
      <xdr:colOff>45491</xdr:colOff>
      <xdr:row>28</xdr:row>
      <xdr:rowOff>31331</xdr:rowOff>
    </xdr:to>
    <xdr:sp macro="" textlink="">
      <xdr:nvSpPr>
        <xdr:cNvPr id="3" name="Forme en L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rot="10800000" flipV="1">
          <a:off x="3065417" y="1350295"/>
          <a:ext cx="6028824" cy="4181724"/>
        </a:xfrm>
        <a:custGeom>
          <a:avLst/>
          <a:gdLst>
            <a:gd name="connsiteX0" fmla="*/ 0 w 6605335"/>
            <a:gd name="connsiteY0" fmla="*/ 0 h 4676774"/>
            <a:gd name="connsiteX1" fmla="*/ 2338387 w 6605335"/>
            <a:gd name="connsiteY1" fmla="*/ 0 h 4676774"/>
            <a:gd name="connsiteX2" fmla="*/ 2338387 w 6605335"/>
            <a:gd name="connsiteY2" fmla="*/ 2338387 h 4676774"/>
            <a:gd name="connsiteX3" fmla="*/ 6605335 w 6605335"/>
            <a:gd name="connsiteY3" fmla="*/ 2338387 h 4676774"/>
            <a:gd name="connsiteX4" fmla="*/ 6605335 w 6605335"/>
            <a:gd name="connsiteY4" fmla="*/ 4676774 h 4676774"/>
            <a:gd name="connsiteX5" fmla="*/ 0 w 6605335"/>
            <a:gd name="connsiteY5" fmla="*/ 4676774 h 4676774"/>
            <a:gd name="connsiteX6" fmla="*/ 0 w 6605335"/>
            <a:gd name="connsiteY6" fmla="*/ 0 h 4676774"/>
            <a:gd name="connsiteX0" fmla="*/ 0 w 6605335"/>
            <a:gd name="connsiteY0" fmla="*/ 0 h 4676774"/>
            <a:gd name="connsiteX1" fmla="*/ 2338387 w 6605335"/>
            <a:gd name="connsiteY1" fmla="*/ 0 h 4676774"/>
            <a:gd name="connsiteX2" fmla="*/ 2338387 w 6605335"/>
            <a:gd name="connsiteY2" fmla="*/ 2338387 h 4676774"/>
            <a:gd name="connsiteX3" fmla="*/ 6294519 w 6605335"/>
            <a:gd name="connsiteY3" fmla="*/ 2348414 h 4676774"/>
            <a:gd name="connsiteX4" fmla="*/ 6605335 w 6605335"/>
            <a:gd name="connsiteY4" fmla="*/ 4676774 h 4676774"/>
            <a:gd name="connsiteX5" fmla="*/ 0 w 6605335"/>
            <a:gd name="connsiteY5" fmla="*/ 4676774 h 4676774"/>
            <a:gd name="connsiteX6" fmla="*/ 0 w 6605335"/>
            <a:gd name="connsiteY6" fmla="*/ 0 h 4676774"/>
            <a:gd name="connsiteX0" fmla="*/ 0 w 6334625"/>
            <a:gd name="connsiteY0" fmla="*/ 0 h 4676774"/>
            <a:gd name="connsiteX1" fmla="*/ 2338387 w 6334625"/>
            <a:gd name="connsiteY1" fmla="*/ 0 h 4676774"/>
            <a:gd name="connsiteX2" fmla="*/ 2338387 w 6334625"/>
            <a:gd name="connsiteY2" fmla="*/ 2338387 h 4676774"/>
            <a:gd name="connsiteX3" fmla="*/ 6294519 w 6334625"/>
            <a:gd name="connsiteY3" fmla="*/ 2348414 h 4676774"/>
            <a:gd name="connsiteX4" fmla="*/ 6334625 w 6334625"/>
            <a:gd name="connsiteY4" fmla="*/ 4676774 h 4676774"/>
            <a:gd name="connsiteX5" fmla="*/ 0 w 6334625"/>
            <a:gd name="connsiteY5" fmla="*/ 4676774 h 4676774"/>
            <a:gd name="connsiteX6" fmla="*/ 0 w 6334625"/>
            <a:gd name="connsiteY6" fmla="*/ 0 h 4676774"/>
            <a:gd name="connsiteX0" fmla="*/ 0 w 6294519"/>
            <a:gd name="connsiteY0" fmla="*/ 0 h 4676774"/>
            <a:gd name="connsiteX1" fmla="*/ 2338387 w 6294519"/>
            <a:gd name="connsiteY1" fmla="*/ 0 h 4676774"/>
            <a:gd name="connsiteX2" fmla="*/ 2338387 w 6294519"/>
            <a:gd name="connsiteY2" fmla="*/ 2338387 h 4676774"/>
            <a:gd name="connsiteX3" fmla="*/ 6294519 w 6294519"/>
            <a:gd name="connsiteY3" fmla="*/ 2348414 h 4676774"/>
            <a:gd name="connsiteX4" fmla="*/ 6244388 w 6294519"/>
            <a:gd name="connsiteY4" fmla="*/ 4676774 h 4676774"/>
            <a:gd name="connsiteX5" fmla="*/ 0 w 6294519"/>
            <a:gd name="connsiteY5" fmla="*/ 4676774 h 4676774"/>
            <a:gd name="connsiteX6" fmla="*/ 0 w 6294519"/>
            <a:gd name="connsiteY6" fmla="*/ 0 h 4676774"/>
            <a:gd name="connsiteX0" fmla="*/ 0 w 6294519"/>
            <a:gd name="connsiteY0" fmla="*/ 0 h 4676774"/>
            <a:gd name="connsiteX1" fmla="*/ 2338387 w 6294519"/>
            <a:gd name="connsiteY1" fmla="*/ 0 h 4676774"/>
            <a:gd name="connsiteX2" fmla="*/ 2338387 w 6294519"/>
            <a:gd name="connsiteY2" fmla="*/ 2338387 h 4676774"/>
            <a:gd name="connsiteX3" fmla="*/ 6294519 w 6294519"/>
            <a:gd name="connsiteY3" fmla="*/ 2348414 h 4676774"/>
            <a:gd name="connsiteX4" fmla="*/ 6274467 w 6294519"/>
            <a:gd name="connsiteY4" fmla="*/ 4676774 h 4676774"/>
            <a:gd name="connsiteX5" fmla="*/ 0 w 6294519"/>
            <a:gd name="connsiteY5" fmla="*/ 4676774 h 4676774"/>
            <a:gd name="connsiteX6" fmla="*/ 0 w 6294519"/>
            <a:gd name="connsiteY6" fmla="*/ 0 h 4676774"/>
            <a:gd name="connsiteX0" fmla="*/ 0 w 6314572"/>
            <a:gd name="connsiteY0" fmla="*/ 0 h 4676774"/>
            <a:gd name="connsiteX1" fmla="*/ 2338387 w 6314572"/>
            <a:gd name="connsiteY1" fmla="*/ 0 h 4676774"/>
            <a:gd name="connsiteX2" fmla="*/ 2338387 w 6314572"/>
            <a:gd name="connsiteY2" fmla="*/ 2338387 h 4676774"/>
            <a:gd name="connsiteX3" fmla="*/ 6294519 w 6314572"/>
            <a:gd name="connsiteY3" fmla="*/ 2348414 h 4676774"/>
            <a:gd name="connsiteX4" fmla="*/ 6314572 w 6314572"/>
            <a:gd name="connsiteY4" fmla="*/ 4676774 h 4676774"/>
            <a:gd name="connsiteX5" fmla="*/ 0 w 6314572"/>
            <a:gd name="connsiteY5" fmla="*/ 4676774 h 4676774"/>
            <a:gd name="connsiteX6" fmla="*/ 0 w 6314572"/>
            <a:gd name="connsiteY6" fmla="*/ 0 h 4676774"/>
            <a:gd name="connsiteX0" fmla="*/ 0 w 6294519"/>
            <a:gd name="connsiteY0" fmla="*/ 0 h 4676774"/>
            <a:gd name="connsiteX1" fmla="*/ 2338387 w 6294519"/>
            <a:gd name="connsiteY1" fmla="*/ 0 h 4676774"/>
            <a:gd name="connsiteX2" fmla="*/ 2338387 w 6294519"/>
            <a:gd name="connsiteY2" fmla="*/ 2338387 h 4676774"/>
            <a:gd name="connsiteX3" fmla="*/ 6294519 w 6294519"/>
            <a:gd name="connsiteY3" fmla="*/ 2348414 h 4676774"/>
            <a:gd name="connsiteX4" fmla="*/ 6284493 w 6294519"/>
            <a:gd name="connsiteY4" fmla="*/ 4676774 h 4676774"/>
            <a:gd name="connsiteX5" fmla="*/ 0 w 6294519"/>
            <a:gd name="connsiteY5" fmla="*/ 4676774 h 4676774"/>
            <a:gd name="connsiteX6" fmla="*/ 0 w 6294519"/>
            <a:gd name="connsiteY6" fmla="*/ 0 h 4676774"/>
            <a:gd name="connsiteX0" fmla="*/ 0 w 6294519"/>
            <a:gd name="connsiteY0" fmla="*/ 391026 h 5067800"/>
            <a:gd name="connsiteX1" fmla="*/ 2398545 w 6294519"/>
            <a:gd name="connsiteY1" fmla="*/ 0 h 5067800"/>
            <a:gd name="connsiteX2" fmla="*/ 2338387 w 6294519"/>
            <a:gd name="connsiteY2" fmla="*/ 2729413 h 5067800"/>
            <a:gd name="connsiteX3" fmla="*/ 6294519 w 6294519"/>
            <a:gd name="connsiteY3" fmla="*/ 2739440 h 5067800"/>
            <a:gd name="connsiteX4" fmla="*/ 6284493 w 6294519"/>
            <a:gd name="connsiteY4" fmla="*/ 5067800 h 5067800"/>
            <a:gd name="connsiteX5" fmla="*/ 0 w 6294519"/>
            <a:gd name="connsiteY5" fmla="*/ 5067800 h 5067800"/>
            <a:gd name="connsiteX6" fmla="*/ 0 w 6294519"/>
            <a:gd name="connsiteY6" fmla="*/ 391026 h 5067800"/>
            <a:gd name="connsiteX0" fmla="*/ 0 w 6294519"/>
            <a:gd name="connsiteY0" fmla="*/ 681790 h 5358564"/>
            <a:gd name="connsiteX1" fmla="*/ 2438650 w 6294519"/>
            <a:gd name="connsiteY1" fmla="*/ 0 h 5358564"/>
            <a:gd name="connsiteX2" fmla="*/ 2338387 w 6294519"/>
            <a:gd name="connsiteY2" fmla="*/ 3020177 h 5358564"/>
            <a:gd name="connsiteX3" fmla="*/ 6294519 w 6294519"/>
            <a:gd name="connsiteY3" fmla="*/ 3030204 h 5358564"/>
            <a:gd name="connsiteX4" fmla="*/ 6284493 w 6294519"/>
            <a:gd name="connsiteY4" fmla="*/ 5358564 h 5358564"/>
            <a:gd name="connsiteX5" fmla="*/ 0 w 6294519"/>
            <a:gd name="connsiteY5" fmla="*/ 5358564 h 5358564"/>
            <a:gd name="connsiteX6" fmla="*/ 0 w 6294519"/>
            <a:gd name="connsiteY6" fmla="*/ 681790 h 5358564"/>
            <a:gd name="connsiteX0" fmla="*/ 160421 w 6294519"/>
            <a:gd name="connsiteY0" fmla="*/ 240632 h 5358564"/>
            <a:gd name="connsiteX1" fmla="*/ 2438650 w 6294519"/>
            <a:gd name="connsiteY1" fmla="*/ 0 h 5358564"/>
            <a:gd name="connsiteX2" fmla="*/ 2338387 w 6294519"/>
            <a:gd name="connsiteY2" fmla="*/ 3020177 h 5358564"/>
            <a:gd name="connsiteX3" fmla="*/ 6294519 w 6294519"/>
            <a:gd name="connsiteY3" fmla="*/ 3030204 h 5358564"/>
            <a:gd name="connsiteX4" fmla="*/ 6284493 w 6294519"/>
            <a:gd name="connsiteY4" fmla="*/ 5358564 h 5358564"/>
            <a:gd name="connsiteX5" fmla="*/ 0 w 6294519"/>
            <a:gd name="connsiteY5" fmla="*/ 5358564 h 5358564"/>
            <a:gd name="connsiteX6" fmla="*/ 160421 w 6294519"/>
            <a:gd name="connsiteY6" fmla="*/ 240632 h 5358564"/>
            <a:gd name="connsiteX0" fmla="*/ 140368 w 6294519"/>
            <a:gd name="connsiteY0" fmla="*/ 1 h 5358564"/>
            <a:gd name="connsiteX1" fmla="*/ 2438650 w 6294519"/>
            <a:gd name="connsiteY1" fmla="*/ 0 h 5358564"/>
            <a:gd name="connsiteX2" fmla="*/ 2338387 w 6294519"/>
            <a:gd name="connsiteY2" fmla="*/ 3020177 h 5358564"/>
            <a:gd name="connsiteX3" fmla="*/ 6294519 w 6294519"/>
            <a:gd name="connsiteY3" fmla="*/ 3030204 h 5358564"/>
            <a:gd name="connsiteX4" fmla="*/ 6284493 w 6294519"/>
            <a:gd name="connsiteY4" fmla="*/ 5358564 h 5358564"/>
            <a:gd name="connsiteX5" fmla="*/ 0 w 6294519"/>
            <a:gd name="connsiteY5" fmla="*/ 5358564 h 5358564"/>
            <a:gd name="connsiteX6" fmla="*/ 140368 w 6294519"/>
            <a:gd name="connsiteY6" fmla="*/ 1 h 5358564"/>
            <a:gd name="connsiteX0" fmla="*/ 80210 w 6294519"/>
            <a:gd name="connsiteY0" fmla="*/ 1 h 5358564"/>
            <a:gd name="connsiteX1" fmla="*/ 2438650 w 6294519"/>
            <a:gd name="connsiteY1" fmla="*/ 0 h 5358564"/>
            <a:gd name="connsiteX2" fmla="*/ 2338387 w 6294519"/>
            <a:gd name="connsiteY2" fmla="*/ 3020177 h 5358564"/>
            <a:gd name="connsiteX3" fmla="*/ 6294519 w 6294519"/>
            <a:gd name="connsiteY3" fmla="*/ 3030204 h 5358564"/>
            <a:gd name="connsiteX4" fmla="*/ 6284493 w 6294519"/>
            <a:gd name="connsiteY4" fmla="*/ 5358564 h 5358564"/>
            <a:gd name="connsiteX5" fmla="*/ 0 w 6294519"/>
            <a:gd name="connsiteY5" fmla="*/ 5358564 h 5358564"/>
            <a:gd name="connsiteX6" fmla="*/ 80210 w 6294519"/>
            <a:gd name="connsiteY6" fmla="*/ 1 h 5358564"/>
            <a:gd name="connsiteX0" fmla="*/ 80210 w 6294519"/>
            <a:gd name="connsiteY0" fmla="*/ 1 h 5358564"/>
            <a:gd name="connsiteX1" fmla="*/ 2358439 w 6294519"/>
            <a:gd name="connsiteY1" fmla="*/ 0 h 5358564"/>
            <a:gd name="connsiteX2" fmla="*/ 2338387 w 6294519"/>
            <a:gd name="connsiteY2" fmla="*/ 3020177 h 5358564"/>
            <a:gd name="connsiteX3" fmla="*/ 6294519 w 6294519"/>
            <a:gd name="connsiteY3" fmla="*/ 3030204 h 5358564"/>
            <a:gd name="connsiteX4" fmla="*/ 6284493 w 6294519"/>
            <a:gd name="connsiteY4" fmla="*/ 5358564 h 5358564"/>
            <a:gd name="connsiteX5" fmla="*/ 0 w 6294519"/>
            <a:gd name="connsiteY5" fmla="*/ 5358564 h 5358564"/>
            <a:gd name="connsiteX6" fmla="*/ 80210 w 6294519"/>
            <a:gd name="connsiteY6" fmla="*/ 1 h 5358564"/>
            <a:gd name="connsiteX0" fmla="*/ 80210 w 6294519"/>
            <a:gd name="connsiteY0" fmla="*/ 0 h 5358563"/>
            <a:gd name="connsiteX1" fmla="*/ 2328360 w 6294519"/>
            <a:gd name="connsiteY1" fmla="*/ 10025 h 5358563"/>
            <a:gd name="connsiteX2" fmla="*/ 2338387 w 6294519"/>
            <a:gd name="connsiteY2" fmla="*/ 3020176 h 5358563"/>
            <a:gd name="connsiteX3" fmla="*/ 6294519 w 6294519"/>
            <a:gd name="connsiteY3" fmla="*/ 3030203 h 5358563"/>
            <a:gd name="connsiteX4" fmla="*/ 6284493 w 6294519"/>
            <a:gd name="connsiteY4" fmla="*/ 5358563 h 5358563"/>
            <a:gd name="connsiteX5" fmla="*/ 0 w 6294519"/>
            <a:gd name="connsiteY5" fmla="*/ 5358563 h 5358563"/>
            <a:gd name="connsiteX6" fmla="*/ 80210 w 6294519"/>
            <a:gd name="connsiteY6" fmla="*/ 0 h 5358563"/>
            <a:gd name="connsiteX0" fmla="*/ 70184 w 6284493"/>
            <a:gd name="connsiteY0" fmla="*/ 0 h 5358563"/>
            <a:gd name="connsiteX1" fmla="*/ 2318334 w 6284493"/>
            <a:gd name="connsiteY1" fmla="*/ 10025 h 5358563"/>
            <a:gd name="connsiteX2" fmla="*/ 2328361 w 6284493"/>
            <a:gd name="connsiteY2" fmla="*/ 3020176 h 5358563"/>
            <a:gd name="connsiteX3" fmla="*/ 6284493 w 6284493"/>
            <a:gd name="connsiteY3" fmla="*/ 3030203 h 5358563"/>
            <a:gd name="connsiteX4" fmla="*/ 6274467 w 6284493"/>
            <a:gd name="connsiteY4" fmla="*/ 5358563 h 5358563"/>
            <a:gd name="connsiteX5" fmla="*/ 0 w 6284493"/>
            <a:gd name="connsiteY5" fmla="*/ 4877300 h 5358563"/>
            <a:gd name="connsiteX6" fmla="*/ 70184 w 6284493"/>
            <a:gd name="connsiteY6" fmla="*/ 0 h 5358563"/>
            <a:gd name="connsiteX0" fmla="*/ 70184 w 6284493"/>
            <a:gd name="connsiteY0" fmla="*/ 0 h 4987589"/>
            <a:gd name="connsiteX1" fmla="*/ 2318334 w 6284493"/>
            <a:gd name="connsiteY1" fmla="*/ 10025 h 4987589"/>
            <a:gd name="connsiteX2" fmla="*/ 2328361 w 6284493"/>
            <a:gd name="connsiteY2" fmla="*/ 3020176 h 4987589"/>
            <a:gd name="connsiteX3" fmla="*/ 6284493 w 6284493"/>
            <a:gd name="connsiteY3" fmla="*/ 3030203 h 4987589"/>
            <a:gd name="connsiteX4" fmla="*/ 6244388 w 6284493"/>
            <a:gd name="connsiteY4" fmla="*/ 4987589 h 4987589"/>
            <a:gd name="connsiteX5" fmla="*/ 0 w 6284493"/>
            <a:gd name="connsiteY5" fmla="*/ 4877300 h 4987589"/>
            <a:gd name="connsiteX6" fmla="*/ 70184 w 6284493"/>
            <a:gd name="connsiteY6" fmla="*/ 0 h 4987589"/>
            <a:gd name="connsiteX0" fmla="*/ 70184 w 6284493"/>
            <a:gd name="connsiteY0" fmla="*/ 0 h 4927431"/>
            <a:gd name="connsiteX1" fmla="*/ 2318334 w 6284493"/>
            <a:gd name="connsiteY1" fmla="*/ 10025 h 4927431"/>
            <a:gd name="connsiteX2" fmla="*/ 2328361 w 6284493"/>
            <a:gd name="connsiteY2" fmla="*/ 3020176 h 4927431"/>
            <a:gd name="connsiteX3" fmla="*/ 6284493 w 6284493"/>
            <a:gd name="connsiteY3" fmla="*/ 3030203 h 4927431"/>
            <a:gd name="connsiteX4" fmla="*/ 6224336 w 6284493"/>
            <a:gd name="connsiteY4" fmla="*/ 4927431 h 4927431"/>
            <a:gd name="connsiteX5" fmla="*/ 0 w 6284493"/>
            <a:gd name="connsiteY5" fmla="*/ 4877300 h 4927431"/>
            <a:gd name="connsiteX6" fmla="*/ 70184 w 6284493"/>
            <a:gd name="connsiteY6" fmla="*/ 0 h 4927431"/>
            <a:gd name="connsiteX0" fmla="*/ 70184 w 6284493"/>
            <a:gd name="connsiteY0" fmla="*/ 0 h 4927431"/>
            <a:gd name="connsiteX1" fmla="*/ 2318334 w 6284493"/>
            <a:gd name="connsiteY1" fmla="*/ 10025 h 4927431"/>
            <a:gd name="connsiteX2" fmla="*/ 2328361 w 6284493"/>
            <a:gd name="connsiteY2" fmla="*/ 3020176 h 4927431"/>
            <a:gd name="connsiteX3" fmla="*/ 6284493 w 6284493"/>
            <a:gd name="connsiteY3" fmla="*/ 3030203 h 4927431"/>
            <a:gd name="connsiteX4" fmla="*/ 6254415 w 6284493"/>
            <a:gd name="connsiteY4" fmla="*/ 4927431 h 4927431"/>
            <a:gd name="connsiteX5" fmla="*/ 0 w 6284493"/>
            <a:gd name="connsiteY5" fmla="*/ 4877300 h 4927431"/>
            <a:gd name="connsiteX6" fmla="*/ 70184 w 6284493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20176 h 4927431"/>
            <a:gd name="connsiteX3" fmla="*/ 6284493 w 6284494"/>
            <a:gd name="connsiteY3" fmla="*/ 3030203 h 4927431"/>
            <a:gd name="connsiteX4" fmla="*/ 6284494 w 6284494"/>
            <a:gd name="connsiteY4" fmla="*/ 4927431 h 4927431"/>
            <a:gd name="connsiteX5" fmla="*/ 0 w 6284494"/>
            <a:gd name="connsiteY5" fmla="*/ 4877300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84493 w 6284494"/>
            <a:gd name="connsiteY3" fmla="*/ 3030203 h 4927431"/>
            <a:gd name="connsiteX4" fmla="*/ 6284494 w 6284494"/>
            <a:gd name="connsiteY4" fmla="*/ 4927431 h 4927431"/>
            <a:gd name="connsiteX5" fmla="*/ 0 w 6284494"/>
            <a:gd name="connsiteY5" fmla="*/ 4877300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84493 w 6284494"/>
            <a:gd name="connsiteY3" fmla="*/ 3100387 h 4927431"/>
            <a:gd name="connsiteX4" fmla="*/ 6284494 w 6284494"/>
            <a:gd name="connsiteY4" fmla="*/ 4927431 h 4927431"/>
            <a:gd name="connsiteX5" fmla="*/ 0 w 6284494"/>
            <a:gd name="connsiteY5" fmla="*/ 4877300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84493 w 6284494"/>
            <a:gd name="connsiteY3" fmla="*/ 3070308 h 4927431"/>
            <a:gd name="connsiteX4" fmla="*/ 6284494 w 6284494"/>
            <a:gd name="connsiteY4" fmla="*/ 4927431 h 4927431"/>
            <a:gd name="connsiteX5" fmla="*/ 0 w 6284494"/>
            <a:gd name="connsiteY5" fmla="*/ 4877300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84493 w 6284494"/>
            <a:gd name="connsiteY3" fmla="*/ 3070308 h 4927431"/>
            <a:gd name="connsiteX4" fmla="*/ 6284494 w 6284494"/>
            <a:gd name="connsiteY4" fmla="*/ 4927431 h 4927431"/>
            <a:gd name="connsiteX5" fmla="*/ 0 w 6284494"/>
            <a:gd name="connsiteY5" fmla="*/ 4907379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74467 w 6284494"/>
            <a:gd name="connsiteY3" fmla="*/ 3100387 h 4927431"/>
            <a:gd name="connsiteX4" fmla="*/ 6284494 w 6284494"/>
            <a:gd name="connsiteY4" fmla="*/ 4927431 h 4927431"/>
            <a:gd name="connsiteX5" fmla="*/ 0 w 6284494"/>
            <a:gd name="connsiteY5" fmla="*/ 4907379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74467 w 6284494"/>
            <a:gd name="connsiteY3" fmla="*/ 3100387 h 4927431"/>
            <a:gd name="connsiteX4" fmla="*/ 6284494 w 6284494"/>
            <a:gd name="connsiteY4" fmla="*/ 4927431 h 4927431"/>
            <a:gd name="connsiteX5" fmla="*/ 0 w 6284494"/>
            <a:gd name="connsiteY5" fmla="*/ 4907379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74467 w 6284494"/>
            <a:gd name="connsiteY3" fmla="*/ 3100387 h 4927431"/>
            <a:gd name="connsiteX4" fmla="*/ 6284494 w 6284494"/>
            <a:gd name="connsiteY4" fmla="*/ 4927431 h 4927431"/>
            <a:gd name="connsiteX5" fmla="*/ 0 w 6284494"/>
            <a:gd name="connsiteY5" fmla="*/ 4907379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74467 w 6284494"/>
            <a:gd name="connsiteY3" fmla="*/ 3100387 h 4927431"/>
            <a:gd name="connsiteX4" fmla="*/ 6284494 w 6284494"/>
            <a:gd name="connsiteY4" fmla="*/ 4927431 h 4927431"/>
            <a:gd name="connsiteX5" fmla="*/ 0 w 6284494"/>
            <a:gd name="connsiteY5" fmla="*/ 4907379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274467 w 6284494"/>
            <a:gd name="connsiteY3" fmla="*/ 3100387 h 4927431"/>
            <a:gd name="connsiteX4" fmla="*/ 6284494 w 6284494"/>
            <a:gd name="connsiteY4" fmla="*/ 4927431 h 4927431"/>
            <a:gd name="connsiteX5" fmla="*/ 0 w 6284494"/>
            <a:gd name="connsiteY5" fmla="*/ 4907379 h 4927431"/>
            <a:gd name="connsiteX6" fmla="*/ 70184 w 6284494"/>
            <a:gd name="connsiteY6" fmla="*/ 0 h 4927431"/>
            <a:gd name="connsiteX0" fmla="*/ 70184 w 6284494"/>
            <a:gd name="connsiteY0" fmla="*/ 0 h 4927431"/>
            <a:gd name="connsiteX1" fmla="*/ 2318334 w 6284494"/>
            <a:gd name="connsiteY1" fmla="*/ 10025 h 4927431"/>
            <a:gd name="connsiteX2" fmla="*/ 2328361 w 6284494"/>
            <a:gd name="connsiteY2" fmla="*/ 3080334 h 4927431"/>
            <a:gd name="connsiteX3" fmla="*/ 6104020 w 6284494"/>
            <a:gd name="connsiteY3" fmla="*/ 3110414 h 4927431"/>
            <a:gd name="connsiteX4" fmla="*/ 6284494 w 6284494"/>
            <a:gd name="connsiteY4" fmla="*/ 4927431 h 4927431"/>
            <a:gd name="connsiteX5" fmla="*/ 0 w 6284494"/>
            <a:gd name="connsiteY5" fmla="*/ 4907379 h 4927431"/>
            <a:gd name="connsiteX6" fmla="*/ 70184 w 6284494"/>
            <a:gd name="connsiteY6" fmla="*/ 0 h 4927431"/>
            <a:gd name="connsiteX0" fmla="*/ 70184 w 6104021"/>
            <a:gd name="connsiteY0" fmla="*/ 0 h 4937457"/>
            <a:gd name="connsiteX1" fmla="*/ 2318334 w 6104021"/>
            <a:gd name="connsiteY1" fmla="*/ 10025 h 4937457"/>
            <a:gd name="connsiteX2" fmla="*/ 2328361 w 6104021"/>
            <a:gd name="connsiteY2" fmla="*/ 3080334 h 4937457"/>
            <a:gd name="connsiteX3" fmla="*/ 6104020 w 6104021"/>
            <a:gd name="connsiteY3" fmla="*/ 3110414 h 4937457"/>
            <a:gd name="connsiteX4" fmla="*/ 6104021 w 6104021"/>
            <a:gd name="connsiteY4" fmla="*/ 4937457 h 4937457"/>
            <a:gd name="connsiteX5" fmla="*/ 0 w 6104021"/>
            <a:gd name="connsiteY5" fmla="*/ 4907379 h 4937457"/>
            <a:gd name="connsiteX6" fmla="*/ 70184 w 6104021"/>
            <a:gd name="connsiteY6" fmla="*/ 0 h 4937457"/>
            <a:gd name="connsiteX0" fmla="*/ 70184 w 6104021"/>
            <a:gd name="connsiteY0" fmla="*/ 0 h 4937457"/>
            <a:gd name="connsiteX1" fmla="*/ 2318334 w 6104021"/>
            <a:gd name="connsiteY1" fmla="*/ 10025 h 4937457"/>
            <a:gd name="connsiteX2" fmla="*/ 2328361 w 6104021"/>
            <a:gd name="connsiteY2" fmla="*/ 3080334 h 4937457"/>
            <a:gd name="connsiteX3" fmla="*/ 6083967 w 6104021"/>
            <a:gd name="connsiteY3" fmla="*/ 3050256 h 4937457"/>
            <a:gd name="connsiteX4" fmla="*/ 6104021 w 6104021"/>
            <a:gd name="connsiteY4" fmla="*/ 4937457 h 4937457"/>
            <a:gd name="connsiteX5" fmla="*/ 0 w 6104021"/>
            <a:gd name="connsiteY5" fmla="*/ 4907379 h 4937457"/>
            <a:gd name="connsiteX6" fmla="*/ 70184 w 6104021"/>
            <a:gd name="connsiteY6" fmla="*/ 0 h 4937457"/>
            <a:gd name="connsiteX0" fmla="*/ 70184 w 6104021"/>
            <a:gd name="connsiteY0" fmla="*/ 0 h 4937457"/>
            <a:gd name="connsiteX1" fmla="*/ 2318334 w 6104021"/>
            <a:gd name="connsiteY1" fmla="*/ 10025 h 4937457"/>
            <a:gd name="connsiteX2" fmla="*/ 2328361 w 6104021"/>
            <a:gd name="connsiteY2" fmla="*/ 3080334 h 4937457"/>
            <a:gd name="connsiteX3" fmla="*/ 6083967 w 6104021"/>
            <a:gd name="connsiteY3" fmla="*/ 3090361 h 4937457"/>
            <a:gd name="connsiteX4" fmla="*/ 6104021 w 6104021"/>
            <a:gd name="connsiteY4" fmla="*/ 4937457 h 4937457"/>
            <a:gd name="connsiteX5" fmla="*/ 0 w 6104021"/>
            <a:gd name="connsiteY5" fmla="*/ 4907379 h 4937457"/>
            <a:gd name="connsiteX6" fmla="*/ 70184 w 6104021"/>
            <a:gd name="connsiteY6" fmla="*/ 0 h 4937457"/>
            <a:gd name="connsiteX0" fmla="*/ 70184 w 6104021"/>
            <a:gd name="connsiteY0" fmla="*/ 0 h 4937457"/>
            <a:gd name="connsiteX1" fmla="*/ 2318334 w 6104021"/>
            <a:gd name="connsiteY1" fmla="*/ 10025 h 4937457"/>
            <a:gd name="connsiteX2" fmla="*/ 2328361 w 6104021"/>
            <a:gd name="connsiteY2" fmla="*/ 3130466 h 4937457"/>
            <a:gd name="connsiteX3" fmla="*/ 6083967 w 6104021"/>
            <a:gd name="connsiteY3" fmla="*/ 3090361 h 4937457"/>
            <a:gd name="connsiteX4" fmla="*/ 6104021 w 6104021"/>
            <a:gd name="connsiteY4" fmla="*/ 4937457 h 4937457"/>
            <a:gd name="connsiteX5" fmla="*/ 0 w 6104021"/>
            <a:gd name="connsiteY5" fmla="*/ 4907379 h 4937457"/>
            <a:gd name="connsiteX6" fmla="*/ 70184 w 6104021"/>
            <a:gd name="connsiteY6" fmla="*/ 0 h 4937457"/>
            <a:gd name="connsiteX0" fmla="*/ 70184 w 6104021"/>
            <a:gd name="connsiteY0" fmla="*/ 0 h 4937457"/>
            <a:gd name="connsiteX1" fmla="*/ 2318334 w 6104021"/>
            <a:gd name="connsiteY1" fmla="*/ 10025 h 4937457"/>
            <a:gd name="connsiteX2" fmla="*/ 2328361 w 6104021"/>
            <a:gd name="connsiteY2" fmla="*/ 3130466 h 4937457"/>
            <a:gd name="connsiteX3" fmla="*/ 6073941 w 6104021"/>
            <a:gd name="connsiteY3" fmla="*/ 3140493 h 4937457"/>
            <a:gd name="connsiteX4" fmla="*/ 6104021 w 6104021"/>
            <a:gd name="connsiteY4" fmla="*/ 4937457 h 4937457"/>
            <a:gd name="connsiteX5" fmla="*/ 0 w 6104021"/>
            <a:gd name="connsiteY5" fmla="*/ 4907379 h 4937457"/>
            <a:gd name="connsiteX6" fmla="*/ 70184 w 6104021"/>
            <a:gd name="connsiteY6" fmla="*/ 0 h 4937457"/>
            <a:gd name="connsiteX0" fmla="*/ 70184 w 6104021"/>
            <a:gd name="connsiteY0" fmla="*/ 0 h 4937457"/>
            <a:gd name="connsiteX1" fmla="*/ 2318334 w 6104021"/>
            <a:gd name="connsiteY1" fmla="*/ 10025 h 4937457"/>
            <a:gd name="connsiteX2" fmla="*/ 2328361 w 6104021"/>
            <a:gd name="connsiteY2" fmla="*/ 3130466 h 4937457"/>
            <a:gd name="connsiteX3" fmla="*/ 6053888 w 6104021"/>
            <a:gd name="connsiteY3" fmla="*/ 3110414 h 4937457"/>
            <a:gd name="connsiteX4" fmla="*/ 6104021 w 6104021"/>
            <a:gd name="connsiteY4" fmla="*/ 4937457 h 4937457"/>
            <a:gd name="connsiteX5" fmla="*/ 0 w 6104021"/>
            <a:gd name="connsiteY5" fmla="*/ 4907379 h 4937457"/>
            <a:gd name="connsiteX6" fmla="*/ 70184 w 6104021"/>
            <a:gd name="connsiteY6" fmla="*/ 0 h 4937457"/>
            <a:gd name="connsiteX0" fmla="*/ 70184 w 6104021"/>
            <a:gd name="connsiteY0" fmla="*/ 0 h 4937457"/>
            <a:gd name="connsiteX1" fmla="*/ 2318334 w 6104021"/>
            <a:gd name="connsiteY1" fmla="*/ 10025 h 4937457"/>
            <a:gd name="connsiteX2" fmla="*/ 2328361 w 6104021"/>
            <a:gd name="connsiteY2" fmla="*/ 3130466 h 4937457"/>
            <a:gd name="connsiteX3" fmla="*/ 6063914 w 6104021"/>
            <a:gd name="connsiteY3" fmla="*/ 3150520 h 4937457"/>
            <a:gd name="connsiteX4" fmla="*/ 6104021 w 6104021"/>
            <a:gd name="connsiteY4" fmla="*/ 4937457 h 4937457"/>
            <a:gd name="connsiteX5" fmla="*/ 0 w 6104021"/>
            <a:gd name="connsiteY5" fmla="*/ 4907379 h 4937457"/>
            <a:gd name="connsiteX6" fmla="*/ 70184 w 6104021"/>
            <a:gd name="connsiteY6" fmla="*/ 0 h 4937457"/>
            <a:gd name="connsiteX0" fmla="*/ 70184 w 6063914"/>
            <a:gd name="connsiteY0" fmla="*/ 0 h 4937457"/>
            <a:gd name="connsiteX1" fmla="*/ 2318334 w 6063914"/>
            <a:gd name="connsiteY1" fmla="*/ 10025 h 4937457"/>
            <a:gd name="connsiteX2" fmla="*/ 2328361 w 6063914"/>
            <a:gd name="connsiteY2" fmla="*/ 3130466 h 4937457"/>
            <a:gd name="connsiteX3" fmla="*/ 6063914 w 6063914"/>
            <a:gd name="connsiteY3" fmla="*/ 3150520 h 4937457"/>
            <a:gd name="connsiteX4" fmla="*/ 6033837 w 6063914"/>
            <a:gd name="connsiteY4" fmla="*/ 4937457 h 4937457"/>
            <a:gd name="connsiteX5" fmla="*/ 0 w 6063914"/>
            <a:gd name="connsiteY5" fmla="*/ 4907379 h 4937457"/>
            <a:gd name="connsiteX6" fmla="*/ 70184 w 6063914"/>
            <a:gd name="connsiteY6" fmla="*/ 0 h 4937457"/>
            <a:gd name="connsiteX0" fmla="*/ 70184 w 6063916"/>
            <a:gd name="connsiteY0" fmla="*/ 0 h 4937457"/>
            <a:gd name="connsiteX1" fmla="*/ 2318334 w 6063916"/>
            <a:gd name="connsiteY1" fmla="*/ 10025 h 4937457"/>
            <a:gd name="connsiteX2" fmla="*/ 2328361 w 6063916"/>
            <a:gd name="connsiteY2" fmla="*/ 3130466 h 4937457"/>
            <a:gd name="connsiteX3" fmla="*/ 6063914 w 6063916"/>
            <a:gd name="connsiteY3" fmla="*/ 3150520 h 4937457"/>
            <a:gd name="connsiteX4" fmla="*/ 6063916 w 6063916"/>
            <a:gd name="connsiteY4" fmla="*/ 4937457 h 4937457"/>
            <a:gd name="connsiteX5" fmla="*/ 0 w 6063916"/>
            <a:gd name="connsiteY5" fmla="*/ 4907379 h 4937457"/>
            <a:gd name="connsiteX6" fmla="*/ 70184 w 6063916"/>
            <a:gd name="connsiteY6" fmla="*/ 0 h 4937457"/>
            <a:gd name="connsiteX0" fmla="*/ 70184 w 6063916"/>
            <a:gd name="connsiteY0" fmla="*/ 0 h 4937457"/>
            <a:gd name="connsiteX1" fmla="*/ 2318334 w 6063916"/>
            <a:gd name="connsiteY1" fmla="*/ 10025 h 4937457"/>
            <a:gd name="connsiteX2" fmla="*/ 2338388 w 6063916"/>
            <a:gd name="connsiteY2" fmla="*/ 3160545 h 4937457"/>
            <a:gd name="connsiteX3" fmla="*/ 6063914 w 6063916"/>
            <a:gd name="connsiteY3" fmla="*/ 3150520 h 4937457"/>
            <a:gd name="connsiteX4" fmla="*/ 6063916 w 6063916"/>
            <a:gd name="connsiteY4" fmla="*/ 4937457 h 4937457"/>
            <a:gd name="connsiteX5" fmla="*/ 0 w 6063916"/>
            <a:gd name="connsiteY5" fmla="*/ 4907379 h 4937457"/>
            <a:gd name="connsiteX6" fmla="*/ 70184 w 6063916"/>
            <a:gd name="connsiteY6" fmla="*/ 0 h 4937457"/>
            <a:gd name="connsiteX0" fmla="*/ 30079 w 6023811"/>
            <a:gd name="connsiteY0" fmla="*/ 0 h 4937457"/>
            <a:gd name="connsiteX1" fmla="*/ 2278229 w 6023811"/>
            <a:gd name="connsiteY1" fmla="*/ 10025 h 4937457"/>
            <a:gd name="connsiteX2" fmla="*/ 2298283 w 6023811"/>
            <a:gd name="connsiteY2" fmla="*/ 3160545 h 4937457"/>
            <a:gd name="connsiteX3" fmla="*/ 6023809 w 6023811"/>
            <a:gd name="connsiteY3" fmla="*/ 3150520 h 4937457"/>
            <a:gd name="connsiteX4" fmla="*/ 6023811 w 6023811"/>
            <a:gd name="connsiteY4" fmla="*/ 4937457 h 4937457"/>
            <a:gd name="connsiteX5" fmla="*/ 0 w 6023811"/>
            <a:gd name="connsiteY5" fmla="*/ 4907379 h 4937457"/>
            <a:gd name="connsiteX6" fmla="*/ 30079 w 6023811"/>
            <a:gd name="connsiteY6" fmla="*/ 0 h 4937457"/>
            <a:gd name="connsiteX0" fmla="*/ 30079 w 6023811"/>
            <a:gd name="connsiteY0" fmla="*/ 0 h 4937457"/>
            <a:gd name="connsiteX1" fmla="*/ 2278229 w 6023811"/>
            <a:gd name="connsiteY1" fmla="*/ 10025 h 4937457"/>
            <a:gd name="connsiteX2" fmla="*/ 2258178 w 6023811"/>
            <a:gd name="connsiteY2" fmla="*/ 3150519 h 4937457"/>
            <a:gd name="connsiteX3" fmla="*/ 6023809 w 6023811"/>
            <a:gd name="connsiteY3" fmla="*/ 3150520 h 4937457"/>
            <a:gd name="connsiteX4" fmla="*/ 6023811 w 6023811"/>
            <a:gd name="connsiteY4" fmla="*/ 4937457 h 4937457"/>
            <a:gd name="connsiteX5" fmla="*/ 0 w 6023811"/>
            <a:gd name="connsiteY5" fmla="*/ 4907379 h 4937457"/>
            <a:gd name="connsiteX6" fmla="*/ 30079 w 6023811"/>
            <a:gd name="connsiteY6" fmla="*/ 0 h 4937457"/>
            <a:gd name="connsiteX0" fmla="*/ 30079 w 6023811"/>
            <a:gd name="connsiteY0" fmla="*/ 0 h 4937457"/>
            <a:gd name="connsiteX1" fmla="*/ 2278229 w 6023811"/>
            <a:gd name="connsiteY1" fmla="*/ 10025 h 4937457"/>
            <a:gd name="connsiteX2" fmla="*/ 2268204 w 6023811"/>
            <a:gd name="connsiteY2" fmla="*/ 3140492 h 4937457"/>
            <a:gd name="connsiteX3" fmla="*/ 6023809 w 6023811"/>
            <a:gd name="connsiteY3" fmla="*/ 3150520 h 4937457"/>
            <a:gd name="connsiteX4" fmla="*/ 6023811 w 6023811"/>
            <a:gd name="connsiteY4" fmla="*/ 4937457 h 4937457"/>
            <a:gd name="connsiteX5" fmla="*/ 0 w 6023811"/>
            <a:gd name="connsiteY5" fmla="*/ 4907379 h 4937457"/>
            <a:gd name="connsiteX6" fmla="*/ 30079 w 6023811"/>
            <a:gd name="connsiteY6" fmla="*/ 0 h 49374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023811" h="4937457">
              <a:moveTo>
                <a:pt x="30079" y="0"/>
              </a:moveTo>
              <a:lnTo>
                <a:pt x="2278229" y="10025"/>
              </a:lnTo>
              <a:cubicBezTo>
                <a:pt x="2281571" y="1013409"/>
                <a:pt x="2264862" y="2137108"/>
                <a:pt x="2268204" y="3140492"/>
              </a:cubicBezTo>
              <a:lnTo>
                <a:pt x="6023809" y="3150520"/>
              </a:lnTo>
              <a:cubicBezTo>
                <a:pt x="6023809" y="3782929"/>
                <a:pt x="6023811" y="4305048"/>
                <a:pt x="6023811" y="4937457"/>
              </a:cubicBezTo>
              <a:lnTo>
                <a:pt x="0" y="4907379"/>
              </a:lnTo>
              <a:lnTo>
                <a:pt x="30079" y="0"/>
              </a:lnTo>
              <a:close/>
            </a:path>
          </a:pathLst>
        </a:cu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384007</xdr:colOff>
      <xdr:row>21</xdr:row>
      <xdr:rowOff>45119</xdr:rowOff>
    </xdr:from>
    <xdr:to>
      <xdr:col>5</xdr:col>
      <xdr:colOff>593557</xdr:colOff>
      <xdr:row>25</xdr:row>
      <xdr:rowOff>102269</xdr:rowOff>
    </xdr:to>
    <xdr:sp macro="[0]!ENREG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432007" y="4968040"/>
          <a:ext cx="1893971" cy="8191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0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>
    <xdr:from>
      <xdr:col>6</xdr:col>
      <xdr:colOff>166437</xdr:colOff>
      <xdr:row>21</xdr:row>
      <xdr:rowOff>65171</xdr:rowOff>
    </xdr:from>
    <xdr:to>
      <xdr:col>8</xdr:col>
      <xdr:colOff>537912</xdr:colOff>
      <xdr:row>25</xdr:row>
      <xdr:rowOff>122321</xdr:rowOff>
    </xdr:to>
    <xdr:sp macro="[0]!bd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6924174" y="4988092"/>
          <a:ext cx="1895475" cy="8191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0">
              <a:solidFill>
                <a:schemeClr val="bg1"/>
              </a:solidFill>
            </a:rPr>
            <a:t>RETOUR</a:t>
          </a:r>
        </a:p>
      </xdr:txBody>
    </xdr:sp>
    <xdr:clientData/>
  </xdr:twoCellAnchor>
  <xdr:twoCellAnchor>
    <xdr:from>
      <xdr:col>6</xdr:col>
      <xdr:colOff>264695</xdr:colOff>
      <xdr:row>10</xdr:row>
      <xdr:rowOff>181477</xdr:rowOff>
    </xdr:from>
    <xdr:to>
      <xdr:col>8</xdr:col>
      <xdr:colOff>636170</xdr:colOff>
      <xdr:row>15</xdr:row>
      <xdr:rowOff>0</xdr:rowOff>
    </xdr:to>
    <xdr:sp macro="[0]!NouveauProje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7022432" y="2126582"/>
          <a:ext cx="1895475" cy="82115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0">
              <a:solidFill>
                <a:schemeClr val="bg1"/>
              </a:solidFill>
            </a:rPr>
            <a:t>NOUVEAU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32329</xdr:colOff>
      <xdr:row>0</xdr:row>
      <xdr:rowOff>85726</xdr:rowOff>
    </xdr:from>
    <xdr:ext cx="2044119" cy="27039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 flipH="1">
          <a:off x="32329" y="85726"/>
          <a:ext cx="2044119" cy="270395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FR" sz="1200" b="1" u="sng">
              <a:solidFill>
                <a:schemeClr val="bg1"/>
              </a:solidFill>
              <a:latin typeface="Arial Rounded MT Bold" panose="020F0704030504030204" pitchFamily="34" charset="0"/>
            </a:rPr>
            <a:t>GESTION DE PROJETS</a:t>
          </a:r>
        </a:p>
      </xdr:txBody>
    </xdr:sp>
    <xdr:clientData/>
  </xdr:oneCellAnchor>
  <xdr:twoCellAnchor>
    <xdr:from>
      <xdr:col>2</xdr:col>
      <xdr:colOff>1247778</xdr:colOff>
      <xdr:row>0</xdr:row>
      <xdr:rowOff>47625</xdr:rowOff>
    </xdr:from>
    <xdr:to>
      <xdr:col>5</xdr:col>
      <xdr:colOff>285750</xdr:colOff>
      <xdr:row>7</xdr:row>
      <xdr:rowOff>180975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1107281</xdr:colOff>
      <xdr:row>0</xdr:row>
      <xdr:rowOff>9525</xdr:rowOff>
    </xdr:from>
    <xdr:to>
      <xdr:col>2</xdr:col>
      <xdr:colOff>1238250</xdr:colOff>
      <xdr:row>8</xdr:row>
      <xdr:rowOff>142875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7</xdr:col>
      <xdr:colOff>523875</xdr:colOff>
      <xdr:row>3</xdr:row>
      <xdr:rowOff>28575</xdr:rowOff>
    </xdr:from>
    <xdr:to>
      <xdr:col>14</xdr:col>
      <xdr:colOff>107156</xdr:colOff>
      <xdr:row>7</xdr:row>
      <xdr:rowOff>178594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rojet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08406" y="611981"/>
              <a:ext cx="5334000" cy="9120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1273969</xdr:colOff>
      <xdr:row>3</xdr:row>
      <xdr:rowOff>28574</xdr:rowOff>
    </xdr:from>
    <xdr:to>
      <xdr:col>7</xdr:col>
      <xdr:colOff>514350</xdr:colOff>
      <xdr:row>7</xdr:row>
      <xdr:rowOff>190499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responsable Chantier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ponsable Chan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55594" y="611980"/>
              <a:ext cx="3443287" cy="92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1362075</xdr:colOff>
          <xdr:row>1</xdr:row>
          <xdr:rowOff>9525</xdr:rowOff>
        </xdr:from>
        <xdr:to>
          <xdr:col>6</xdr:col>
          <xdr:colOff>581025</xdr:colOff>
          <xdr:row>2</xdr:row>
          <xdr:rowOff>114300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9</xdr:row>
      <xdr:rowOff>38100</xdr:rowOff>
    </xdr:from>
    <xdr:to>
      <xdr:col>4</xdr:col>
      <xdr:colOff>524475</xdr:colOff>
      <xdr:row>16</xdr:row>
      <xdr:rowOff>600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0.31603</cdr:x>
      <cdr:y>0.52182</cdr:y>
    </cdr:from>
    <cdr:to>
      <cdr:x>0.70556</cdr:x>
      <cdr:y>0.80845</cdr:y>
    </cdr:to>
    <cdr:sp macro="" textlink="DonnéesDiverses!$J$8">
      <cdr:nvSpPr>
        <cdr:cNvPr id="3" name="TextBox 2">
          <a:extLst xmlns:a="http://schemas.openxmlformats.org/drawingml/2006/main">
            <a:ext uri="{FF2B5EF4-FFF2-40B4-BE49-F238E27FC236}">
              <a16:creationId xmlns:a16="http://schemas.microsoft.com/office/drawing/2014/main" id="{959C796A-35BE-4E1A-B30F-06C877133B5C}"/>
            </a:ext>
          </a:extLst>
        </cdr:cNvPr>
        <cdr:cNvSpPr txBox="1"/>
      </cdr:nvSpPr>
      <cdr:spPr>
        <a:xfrm xmlns:a="http://schemas.openxmlformats.org/drawingml/2006/main">
          <a:off x="409575" y="676275"/>
          <a:ext cx="504825" cy="3714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fld id="{566C9669-8E9B-412A-B85A-F0E9AD28A3D8}" type="TxLink">
            <a:rPr lang="en-US" sz="1200" b="1" i="0" u="none" strike="noStrike">
              <a:solidFill>
                <a:schemeClr val="bg1">
                  <a:lumMod val="50000"/>
                </a:schemeClr>
              </a:solidFill>
              <a:latin typeface="Calibri"/>
            </a:rPr>
            <a:pPr algn="ctr"/>
            <a:t>4%</a:t>
          </a:fld>
          <a:endParaRPr lang="fr-FR" sz="1200" b="1" u="none">
            <a:solidFill>
              <a:schemeClr val="bg1">
                <a:lumMod val="50000"/>
              </a:schemeClr>
            </a:solidFill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 alex" refreshedDate="44301.88002650463" createdVersion="6" refreshedVersion="7" minRefreshableVersion="3" recordCount="14" xr:uid="{A7A85718-AC2C-4677-99C6-BA5CCAAAF119}">
  <cacheSource type="worksheet">
    <worksheetSource name="Data"/>
  </cacheSource>
  <cacheFields count="9">
    <cacheField name="responsable Chantier" numFmtId="0">
      <sharedItems count="6">
        <s v="paul"/>
        <s v="jean"/>
        <s v="ali"/>
        <s v="YUIOYUIOL" u="1"/>
        <s v="paul " u="1"/>
        <s v="fghfghg" u="1"/>
      </sharedItems>
    </cacheField>
    <cacheField name="projet" numFmtId="0">
      <sharedItems count="6">
        <s v="P1"/>
        <s v="P2"/>
        <s v="P3"/>
        <s v="P4"/>
        <s v="dfghbdffdgh" u="1"/>
        <s v="Y89PY" u="1"/>
      </sharedItems>
    </cacheField>
    <cacheField name="Tâches à effectuer" numFmtId="0">
      <sharedItems count="16">
        <s v="T1"/>
        <s v="T3"/>
        <s v="T2"/>
        <s v="T4"/>
        <s v="RENFORCEMENT"/>
        <s v="fhgfhd" u="1"/>
        <s v="T5" u="1"/>
        <s v="T7" u="1"/>
        <s v="T9" u="1"/>
        <s v="T10" u="1"/>
        <s v="T11" u="1"/>
        <s v="T12" u="1"/>
        <s v="T13" u="1"/>
        <s v="YUIOYUO" u="1"/>
        <s v="T6" u="1"/>
        <s v="T8" u="1"/>
      </sharedItems>
    </cacheField>
    <cacheField name="Début du projet" numFmtId="14">
      <sharedItems containsSemiMixedTypes="0" containsNonDate="0" containsDate="1" containsString="0" minDate="2020-01-02T00:00:00" maxDate="2022-02-22T00:00:00" count="14">
        <d v="2020-02-10T00:00:00"/>
        <d v="2020-04-10T00:00:00"/>
        <d v="2020-02-14T00:00:00"/>
        <d v="2020-05-01T00:00:00"/>
        <d v="2020-01-02T00:00:00"/>
        <d v="2020-07-28T00:00:00"/>
        <d v="2020-07-29T00:00:00"/>
        <d v="2020-07-30T00:00:00"/>
        <d v="2020-07-31T00:00:00"/>
        <d v="2020-08-04T00:00:00"/>
        <d v="2020-08-06T00:00:00"/>
        <d v="2020-08-03T00:00:00"/>
        <d v="2022-02-21T00:00:00"/>
        <d v="2020-04-12T00:00:00" u="1"/>
      </sharedItems>
    </cacheField>
    <cacheField name="durée du projet " numFmtId="0">
      <sharedItems containsSemiMixedTypes="0" containsString="0" containsNumber="1" containsInteger="1" minValue="0" maxValue="275" count="12">
        <n v="263"/>
        <n v="88"/>
        <n v="175"/>
        <n v="154"/>
        <n v="187"/>
        <n v="133"/>
        <n v="132"/>
        <n v="130"/>
        <n v="129"/>
        <n v="86"/>
        <n v="0" u="1"/>
        <n v="275" u="1"/>
      </sharedItems>
    </cacheField>
    <cacheField name="Fin du projet" numFmtId="14">
      <sharedItems containsDate="1" containsMixedTypes="1" minDate="2020-08-11T00:00:00" maxDate="2021-05-01T00:00:00" count="13">
        <d v="2021-02-10T00:00:00"/>
        <d v="2020-08-11T00:00:00"/>
        <d v="2020-10-15T00:00:00"/>
        <d v="2020-12-02T00:00:00"/>
        <d v="2020-09-18T00:00:00"/>
        <d v="2021-01-28T00:00:00"/>
        <d v="2021-01-29T00:00:00"/>
        <d v="2021-02-01T00:00:00"/>
        <d v="2021-02-02T00:00:00"/>
        <d v="2021-02-03T00:00:00"/>
        <d v="2021-02-04T00:00:00"/>
        <s v="21/06/2022"/>
        <d v="2021-04-30T00:00:00" u="1"/>
      </sharedItems>
    </cacheField>
    <cacheField name="Jours achevés" numFmtId="0">
      <sharedItems containsSemiMixedTypes="0" containsString="0" containsNumber="1" containsInteger="1" minValue="0" maxValue="88" count="10">
        <n v="5"/>
        <n v="88"/>
        <n v="7"/>
        <n v="3"/>
        <n v="9"/>
        <n v="2"/>
        <n v="8"/>
        <n v="6"/>
        <n v="0"/>
        <n v="1" u="1"/>
      </sharedItems>
    </cacheField>
    <cacheField name="Progression" numFmtId="10">
      <sharedItems containsSemiMixedTypes="0" containsString="0" containsNumber="1" minValue="0" maxValue="1" count="17">
        <n v="1.9011406844106463E-2"/>
        <n v="1"/>
        <n v="0.04"/>
        <n v="1.948051948051948E-2"/>
        <n v="4.8128342245989303E-2"/>
        <n v="1.5037593984962405E-2"/>
        <n v="3.7593984962406013E-2"/>
        <n v="5.3030303030303032E-2"/>
        <n v="6.1538461538461542E-2"/>
        <n v="4.6153846153846156E-2"/>
        <n v="6.9767441860465115E-2"/>
        <n v="2.2556390977443608E-2"/>
        <n v="0"/>
        <n v="8.1395348837209308E-2"/>
        <n v="7.5187969924812026E-3" u="1"/>
        <n v="6.8181818181818177E-2" u="1"/>
        <n v="1.8181818181818181E-2" u="1"/>
      </sharedItems>
    </cacheField>
    <cacheField name="Matricul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69216965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x v="0"/>
    <x v="0"/>
    <x v="0"/>
    <x v="0"/>
    <x v="0"/>
    <m/>
  </r>
  <r>
    <x v="1"/>
    <x v="1"/>
    <x v="0"/>
    <x v="1"/>
    <x v="1"/>
    <x v="1"/>
    <x v="1"/>
    <x v="1"/>
    <m/>
  </r>
  <r>
    <x v="1"/>
    <x v="2"/>
    <x v="1"/>
    <x v="2"/>
    <x v="2"/>
    <x v="2"/>
    <x v="2"/>
    <x v="2"/>
    <m/>
  </r>
  <r>
    <x v="0"/>
    <x v="3"/>
    <x v="2"/>
    <x v="3"/>
    <x v="3"/>
    <x v="3"/>
    <x v="3"/>
    <x v="3"/>
    <m/>
  </r>
  <r>
    <x v="2"/>
    <x v="0"/>
    <x v="2"/>
    <x v="4"/>
    <x v="4"/>
    <x v="4"/>
    <x v="4"/>
    <x v="4"/>
    <m/>
  </r>
  <r>
    <x v="0"/>
    <x v="2"/>
    <x v="0"/>
    <x v="5"/>
    <x v="5"/>
    <x v="5"/>
    <x v="5"/>
    <x v="5"/>
    <m/>
  </r>
  <r>
    <x v="2"/>
    <x v="3"/>
    <x v="3"/>
    <x v="6"/>
    <x v="5"/>
    <x v="6"/>
    <x v="0"/>
    <x v="6"/>
    <m/>
  </r>
  <r>
    <x v="2"/>
    <x v="1"/>
    <x v="2"/>
    <x v="7"/>
    <x v="6"/>
    <x v="6"/>
    <x v="2"/>
    <x v="7"/>
    <m/>
  </r>
  <r>
    <x v="0"/>
    <x v="1"/>
    <x v="1"/>
    <x v="8"/>
    <x v="7"/>
    <x v="5"/>
    <x v="6"/>
    <x v="8"/>
    <m/>
  </r>
  <r>
    <x v="1"/>
    <x v="3"/>
    <x v="1"/>
    <x v="9"/>
    <x v="7"/>
    <x v="7"/>
    <x v="7"/>
    <x v="9"/>
    <m/>
  </r>
  <r>
    <x v="2"/>
    <x v="2"/>
    <x v="2"/>
    <x v="10"/>
    <x v="8"/>
    <x v="8"/>
    <x v="4"/>
    <x v="10"/>
    <m/>
  </r>
  <r>
    <x v="1"/>
    <x v="0"/>
    <x v="1"/>
    <x v="11"/>
    <x v="5"/>
    <x v="9"/>
    <x v="3"/>
    <x v="11"/>
    <m/>
  </r>
  <r>
    <x v="2"/>
    <x v="3"/>
    <x v="0"/>
    <x v="9"/>
    <x v="5"/>
    <x v="10"/>
    <x v="8"/>
    <x v="12"/>
    <m/>
  </r>
  <r>
    <x v="0"/>
    <x v="3"/>
    <x v="4"/>
    <x v="12"/>
    <x v="9"/>
    <x v="11"/>
    <x v="2"/>
    <x v="1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6F2593-2674-402A-BA1B-452FECA527E7}" name="Tableau croisé dynamique3" cacheId="0" applyNumberFormats="0" applyBorderFormats="0" applyFontFormats="0" applyPatternFormats="0" applyAlignmentFormats="0" applyWidthHeightFormats="1" dataCaption="Valeurs" updatedVersion="7" minRefreshableVersion="3" showDrill="0" itemPrintTitles="1" createdVersion="6" indent="0" compact="0" compactData="0" multipleFieldFilters="0">
  <location ref="A10:H16" firstHeaderRow="1" firstDataRow="1" firstDataCol="8"/>
  <pivotFields count="9">
    <pivotField axis="axisRow" compact="0" outline="0" showAll="0" defaultSubtotal="0">
      <items count="6">
        <item x="2"/>
        <item h="1" x="1"/>
        <item h="1" x="0"/>
        <item h="1" m="1" x="4"/>
        <item h="1" m="1" x="5"/>
        <item h="1" m="1" x="3"/>
      </items>
    </pivotField>
    <pivotField axis="axisRow" compact="0" outline="0" showAll="0" defaultSubtotal="0">
      <items count="6">
        <item x="0"/>
        <item x="1"/>
        <item x="2"/>
        <item x="3"/>
        <item m="1" x="4"/>
        <item m="1" x="5"/>
      </items>
    </pivotField>
    <pivotField axis="axisRow" compact="0" outline="0" showAll="0" defaultSubtotal="0">
      <items count="16">
        <item x="0"/>
        <item m="1" x="9"/>
        <item m="1" x="10"/>
        <item m="1" x="11"/>
        <item m="1" x="12"/>
        <item x="2"/>
        <item x="1"/>
        <item x="3"/>
        <item m="1" x="6"/>
        <item m="1" x="14"/>
        <item m="1" x="7"/>
        <item m="1" x="15"/>
        <item m="1" x="8"/>
        <item m="1" x="5"/>
        <item m="1" x="13"/>
        <item x="4"/>
      </items>
    </pivotField>
    <pivotField axis="axisRow" compact="0" numFmtId="164" outline="0" showAll="0" defaultSubtotal="0">
      <items count="14">
        <item x="4"/>
        <item x="0"/>
        <item x="2"/>
        <item x="1"/>
        <item x="3"/>
        <item x="5"/>
        <item x="6"/>
        <item x="7"/>
        <item x="8"/>
        <item x="11"/>
        <item x="9"/>
        <item x="10"/>
        <item m="1" x="13"/>
        <item x="12"/>
      </items>
    </pivotField>
    <pivotField axis="axisRow" compact="0" outline="0" showAll="0" defaultSubtotal="0">
      <items count="12">
        <item x="1"/>
        <item x="8"/>
        <item x="7"/>
        <item x="6"/>
        <item x="5"/>
        <item x="3"/>
        <item x="2"/>
        <item x="4"/>
        <item x="0"/>
        <item m="1" x="10"/>
        <item m="1" x="11"/>
        <item x="9"/>
      </items>
    </pivotField>
    <pivotField axis="axisRow" compact="0" numFmtId="164" outline="0" showAll="0" defaultSubtotal="0">
      <items count="13">
        <item x="1"/>
        <item x="4"/>
        <item x="2"/>
        <item x="3"/>
        <item x="5"/>
        <item x="6"/>
        <item x="7"/>
        <item x="8"/>
        <item x="9"/>
        <item x="10"/>
        <item x="0"/>
        <item m="1" x="12"/>
        <item x="11"/>
      </items>
    </pivotField>
    <pivotField axis="axisRow" compact="0" outline="0" showAll="0" defaultSubtotal="0">
      <items count="10">
        <item m="1" x="9"/>
        <item x="5"/>
        <item x="3"/>
        <item x="0"/>
        <item x="7"/>
        <item x="2"/>
        <item x="6"/>
        <item x="4"/>
        <item x="8"/>
        <item x="1"/>
      </items>
    </pivotField>
    <pivotField axis="axisRow" compact="0" numFmtId="10" outline="0" showAll="0" defaultSubtotal="0">
      <items count="17">
        <item m="1" x="14"/>
        <item x="5"/>
        <item x="0"/>
        <item x="3"/>
        <item x="11"/>
        <item x="6"/>
        <item x="2"/>
        <item x="9"/>
        <item x="4"/>
        <item x="7"/>
        <item x="8"/>
        <item m="1" x="15"/>
        <item x="10"/>
        <item x="12"/>
        <item x="1"/>
        <item m="1" x="16"/>
        <item x="13"/>
      </items>
    </pivotField>
    <pivotField compact="0" outline="0" subtotalTop="0" showAll="0" defaultSubtotal="0"/>
  </pivotFields>
  <rowFields count="8">
    <field x="1"/>
    <field x="2"/>
    <field x="0"/>
    <field x="3"/>
    <field x="5"/>
    <field x="4"/>
    <field x="6"/>
    <field x="7"/>
  </rowFields>
  <rowItems count="6">
    <i>
      <x/>
      <x v="5"/>
      <x/>
      <x/>
      <x v="1"/>
      <x v="7"/>
      <x v="7"/>
      <x v="8"/>
    </i>
    <i>
      <x v="1"/>
      <x v="5"/>
      <x/>
      <x v="7"/>
      <x v="5"/>
      <x v="3"/>
      <x v="5"/>
      <x v="9"/>
    </i>
    <i>
      <x v="2"/>
      <x v="5"/>
      <x/>
      <x v="11"/>
      <x v="7"/>
      <x v="1"/>
      <x v="7"/>
      <x v="12"/>
    </i>
    <i>
      <x v="3"/>
      <x/>
      <x/>
      <x v="10"/>
      <x v="9"/>
      <x v="4"/>
      <x v="8"/>
      <x v="13"/>
    </i>
    <i r="1">
      <x v="7"/>
      <x/>
      <x v="6"/>
      <x v="5"/>
      <x v="4"/>
      <x v="3"/>
      <x v="5"/>
    </i>
    <i t="grand">
      <x/>
    </i>
  </rowItems>
  <colItems count="1">
    <i/>
  </colItems>
  <formats count="107">
    <format dxfId="115">
      <pivotArea field="3" type="button" dataOnly="0" labelOnly="1" outline="0" axis="axisRow" fieldPosition="3"/>
    </format>
    <format dxfId="114">
      <pivotArea field="5" type="button" dataOnly="0" labelOnly="1" outline="0" axis="axisRow" fieldPosition="4"/>
    </format>
    <format dxfId="11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1"/>
          </reference>
        </references>
      </pivotArea>
    </format>
    <format dxfId="1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  <reference field="3" count="1">
            <x v="0"/>
          </reference>
        </references>
      </pivotArea>
    </format>
    <format dxfId="11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11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3"/>
          </reference>
        </references>
      </pivotArea>
    </format>
    <format dxfId="10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7"/>
          </reference>
        </references>
      </pivotArea>
    </format>
    <format dxfId="10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1">
            <x v="8"/>
          </reference>
        </references>
      </pivotArea>
    </format>
    <format dxfId="10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5"/>
          </reference>
        </references>
      </pivotArea>
    </format>
    <format dxfId="10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1"/>
          </reference>
        </references>
      </pivotArea>
    </format>
    <format dxfId="10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6"/>
          </reference>
          <reference field="3" count="1">
            <x v="2"/>
          </reference>
        </references>
      </pivotArea>
    </format>
    <format dxfId="1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10"/>
          </reference>
        </references>
      </pivotArea>
    </format>
    <format dxfId="10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1">
            <x v="4"/>
          </reference>
        </references>
      </pivotArea>
    </format>
    <format dxfId="10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6"/>
          </reference>
          <reference field="3" count="1">
            <x v="10"/>
          </reference>
        </references>
      </pivotArea>
    </format>
    <format dxfId="1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  <reference field="3" count="1">
            <x v="6"/>
          </reference>
        </references>
      </pivotArea>
    </format>
    <format dxfId="100">
      <pivotArea dataOnly="0" labelOnly="1" outline="0" fieldPosition="0">
        <references count="1">
          <reference field="5" count="0"/>
        </references>
      </pivotArea>
    </format>
    <format dxfId="99">
      <pivotArea type="all" dataOnly="0" outline="0" fieldPosition="0"/>
    </format>
    <format dxfId="98">
      <pivotArea field="1" type="button" dataOnly="0" labelOnly="1" outline="0" axis="axisRow" fieldPosition="0"/>
    </format>
    <format dxfId="97">
      <pivotArea field="2" type="button" dataOnly="0" labelOnly="1" outline="0" axis="axisRow" fieldPosition="1"/>
    </format>
    <format dxfId="96">
      <pivotArea field="0" type="button" dataOnly="0" labelOnly="1" outline="0" axis="axisRow" fieldPosition="2"/>
    </format>
    <format dxfId="95">
      <pivotArea field="3" type="button" dataOnly="0" labelOnly="1" outline="0" axis="axisRow" fieldPosition="3"/>
    </format>
    <format dxfId="94">
      <pivotArea field="5" type="button" dataOnly="0" labelOnly="1" outline="0" axis="axisRow" fieldPosition="4"/>
    </format>
    <format dxfId="93">
      <pivotArea field="4" type="button" dataOnly="0" labelOnly="1" outline="0" axis="axisRow" fieldPosition="5"/>
    </format>
    <format dxfId="92">
      <pivotArea field="6" type="button" dataOnly="0" labelOnly="1" outline="0" axis="axisRow" fieldPosition="6"/>
    </format>
    <format dxfId="91">
      <pivotArea field="7" type="button" dataOnly="0" labelOnly="1" outline="0" axis="axisRow" fieldPosition="7"/>
    </format>
    <format dxfId="90">
      <pivotArea dataOnly="0" labelOnly="1" outline="0" fieldPosition="0">
        <references count="1">
          <reference field="1" count="0"/>
        </references>
      </pivotArea>
    </format>
    <format dxfId="89">
      <pivotArea dataOnly="0" labelOnly="1" grandRow="1" outline="0" fieldPosition="0"/>
    </format>
    <format dxfId="88">
      <pivotArea dataOnly="0" labelOnly="1" outline="0" fieldPosition="0">
        <references count="2">
          <reference field="1" count="1" selected="0">
            <x v="0"/>
          </reference>
          <reference field="2" count="3">
            <x v="0"/>
            <x v="5"/>
            <x v="6"/>
          </reference>
        </references>
      </pivotArea>
    </format>
    <format dxfId="87">
      <pivotArea dataOnly="0" labelOnly="1" outline="0" fieldPosition="0">
        <references count="2">
          <reference field="1" count="1" selected="0">
            <x v="1"/>
          </reference>
          <reference field="2" count="3">
            <x v="0"/>
            <x v="5"/>
            <x v="6"/>
          </reference>
        </references>
      </pivotArea>
    </format>
    <format dxfId="86">
      <pivotArea dataOnly="0" labelOnly="1" outline="0" fieldPosition="0">
        <references count="2">
          <reference field="1" count="1" selected="0">
            <x v="2"/>
          </reference>
          <reference field="2" count="3">
            <x v="0"/>
            <x v="5"/>
            <x v="6"/>
          </reference>
        </references>
      </pivotArea>
    </format>
    <format dxfId="85">
      <pivotArea dataOnly="0" labelOnly="1" outline="0" fieldPosition="0">
        <references count="2">
          <reference field="1" count="1" selected="0">
            <x v="3"/>
          </reference>
          <reference field="2" count="0"/>
        </references>
      </pivotArea>
    </format>
    <format dxfId="84">
      <pivotArea dataOnly="0" labelOnly="1" outline="0" fieldPosition="0">
        <references count="3">
          <reference field="0" count="1">
            <x v="2"/>
          </reference>
          <reference field="1" count="1" selected="0">
            <x v="0"/>
          </reference>
          <reference field="2" count="1" selected="0">
            <x v="0"/>
          </reference>
        </references>
      </pivotArea>
    </format>
    <format dxfId="83">
      <pivotArea dataOnly="0" labelOnly="1" outline="0" fieldPosition="0">
        <references count="3">
          <reference field="0" count="1">
            <x v="0"/>
          </reference>
          <reference field="1" count="1" selected="0">
            <x v="0"/>
          </reference>
          <reference field="2" count="1" selected="0">
            <x v="5"/>
          </reference>
        </references>
      </pivotArea>
    </format>
    <format dxfId="82">
      <pivotArea dataOnly="0" labelOnly="1" outline="0" fieldPosition="0">
        <references count="3">
          <reference field="0" count="1">
            <x v="1"/>
          </reference>
          <reference field="1" count="1" selected="0">
            <x v="0"/>
          </reference>
          <reference field="2" count="1" selected="0">
            <x v="6"/>
          </reference>
        </references>
      </pivotArea>
    </format>
    <format dxfId="81">
      <pivotArea dataOnly="0" labelOnly="1" outline="0" fieldPosition="0">
        <references count="3">
          <reference field="0" count="1">
            <x v="3"/>
          </reference>
          <reference field="1" count="1" selected="0">
            <x v="1"/>
          </reference>
          <reference field="2" count="1" selected="0">
            <x v="5"/>
          </reference>
        </references>
      </pivotArea>
    </format>
    <format dxfId="80">
      <pivotArea dataOnly="0" labelOnly="1" outline="0" fieldPosition="0">
        <references count="3">
          <reference field="0" count="1">
            <x v="2"/>
          </reference>
          <reference field="1" count="1" selected="0">
            <x v="1"/>
          </reference>
          <reference field="2" count="1" selected="0">
            <x v="6"/>
          </reference>
        </references>
      </pivotArea>
    </format>
    <format dxfId="79">
      <pivotArea dataOnly="0" labelOnly="1" outline="0" fieldPosition="0">
        <references count="3">
          <reference field="0" count="1">
            <x v="0"/>
          </reference>
          <reference field="1" count="1" selected="0">
            <x v="2"/>
          </reference>
          <reference field="2" count="1" selected="0">
            <x v="5"/>
          </reference>
        </references>
      </pivotArea>
    </format>
    <format dxfId="78">
      <pivotArea dataOnly="0" labelOnly="1" outline="0" fieldPosition="0">
        <references count="3">
          <reference field="0" count="1">
            <x v="1"/>
          </reference>
          <reference field="1" count="1" selected="0">
            <x v="2"/>
          </reference>
          <reference field="2" count="1" selected="0">
            <x v="6"/>
          </reference>
        </references>
      </pivotArea>
    </format>
    <format dxfId="77">
      <pivotArea dataOnly="0" labelOnly="1" outline="0" fieldPosition="0">
        <references count="3">
          <reference field="0" count="1">
            <x v="0"/>
          </reference>
          <reference field="1" count="1" selected="0">
            <x v="3"/>
          </reference>
          <reference field="2" count="1" selected="0">
            <x v="0"/>
          </reference>
        </references>
      </pivotArea>
    </format>
    <format dxfId="76">
      <pivotArea dataOnly="0" labelOnly="1" outline="0" fieldPosition="0">
        <references count="3">
          <reference field="0" count="1">
            <x v="2"/>
          </reference>
          <reference field="1" count="1" selected="0">
            <x v="3"/>
          </reference>
          <reference field="2" count="1" selected="0">
            <x v="5"/>
          </reference>
        </references>
      </pivotArea>
    </format>
    <format dxfId="75">
      <pivotArea dataOnly="0" labelOnly="1" outline="0" fieldPosition="0">
        <references count="3">
          <reference field="0" count="1">
            <x v="1"/>
          </reference>
          <reference field="1" count="1" selected="0">
            <x v="3"/>
          </reference>
          <reference field="2" count="1" selected="0">
            <x v="6"/>
          </reference>
        </references>
      </pivotArea>
    </format>
    <format dxfId="74">
      <pivotArea dataOnly="0" labelOnly="1" outline="0" fieldPosition="0">
        <references count="3">
          <reference field="0" count="1">
            <x v="0"/>
          </reference>
          <reference field="1" count="1" selected="0">
            <x v="3"/>
          </reference>
          <reference field="2" count="1" selected="0">
            <x v="7"/>
          </reference>
        </references>
      </pivotArea>
    </format>
    <format dxfId="7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1"/>
          </reference>
        </references>
      </pivotArea>
    </format>
    <format dxfId="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  <reference field="3" count="1">
            <x v="0"/>
          </reference>
        </references>
      </pivotArea>
    </format>
    <format dxfId="7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7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3"/>
          </reference>
        </references>
      </pivotArea>
    </format>
    <format dxfId="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7"/>
          </reference>
        </references>
      </pivotArea>
    </format>
    <format dxfId="6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1">
            <x v="8"/>
          </reference>
        </references>
      </pivotArea>
    </format>
    <format dxfId="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5"/>
          </reference>
        </references>
      </pivotArea>
    </format>
    <format dxfId="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1"/>
          </reference>
        </references>
      </pivotArea>
    </format>
    <format dxfId="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6"/>
          </reference>
          <reference field="3" count="1">
            <x v="2"/>
          </reference>
        </references>
      </pivotArea>
    </format>
    <format dxfId="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10"/>
          </reference>
        </references>
      </pivotArea>
    </format>
    <format dxfId="6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1">
            <x v="4"/>
          </reference>
        </references>
      </pivotArea>
    </format>
    <format dxfId="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6"/>
          </reference>
          <reference field="3" count="1">
            <x v="10"/>
          </reference>
        </references>
      </pivotArea>
    </format>
    <format dxfId="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  <reference field="3" count="1">
            <x v="6"/>
          </reference>
        </references>
      </pivotArea>
    </format>
    <format dxfId="60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  <reference field="5" count="1">
            <x v="10"/>
          </reference>
        </references>
      </pivotArea>
    </format>
    <format dxfId="5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  <reference field="3" count="1" selected="0">
            <x v="0"/>
          </reference>
          <reference field="5" count="1">
            <x v="1"/>
          </reference>
        </references>
      </pivotArea>
    </format>
    <format dxfId="58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5" count="1">
            <x v="8"/>
          </reference>
        </references>
      </pivotArea>
    </format>
    <format dxfId="57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56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5" count="1">
            <x v="5"/>
          </reference>
        </references>
      </pivotArea>
    </format>
    <format dxfId="55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1" selected="0">
            <x v="8"/>
          </reference>
          <reference field="5" count="1">
            <x v="4"/>
          </reference>
        </references>
      </pivotArea>
    </format>
    <format dxfId="5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5"/>
          </reference>
          <reference field="3" count="1" selected="0">
            <x v="11"/>
          </reference>
          <reference field="5" count="1">
            <x v="7"/>
          </reference>
        </references>
      </pivotArea>
    </format>
    <format dxfId="53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6"/>
          </reference>
          <reference field="3" count="1" selected="0">
            <x v="2"/>
          </reference>
          <reference field="5" count="1">
            <x v="2"/>
          </reference>
        </references>
      </pivotArea>
    </format>
    <format dxfId="5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10"/>
          </reference>
          <reference field="5" count="1">
            <x v="9"/>
          </reference>
        </references>
      </pivotArea>
    </format>
    <format dxfId="51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1" selected="0">
            <x v="4"/>
          </reference>
          <reference field="5" count="1">
            <x v="3"/>
          </reference>
        </references>
      </pivotArea>
    </format>
    <format dxfId="5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3"/>
          </reference>
          <reference field="2" count="1" selected="0">
            <x v="6"/>
          </reference>
          <reference field="3" count="1" selected="0">
            <x v="10"/>
          </reference>
          <reference field="5" count="1">
            <x v="6"/>
          </reference>
        </references>
      </pivotArea>
    </format>
    <format dxfId="4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  <reference field="3" count="1" selected="0">
            <x v="6"/>
          </reference>
          <reference field="5" count="1">
            <x v="5"/>
          </reference>
        </references>
      </pivotArea>
    </format>
    <format dxfId="48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  <reference field="4" count="1">
            <x v="8"/>
          </reference>
          <reference field="5" count="1" selected="0">
            <x v="10"/>
          </reference>
        </references>
      </pivotArea>
    </format>
    <format dxfId="4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  <reference field="3" count="1" selected="0">
            <x v="0"/>
          </reference>
          <reference field="4" count="1">
            <x v="7"/>
          </reference>
          <reference field="5" count="1" selected="0">
            <x v="1"/>
          </reference>
        </references>
      </pivotArea>
    </format>
    <format dxfId="4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4" count="1">
            <x v="4"/>
          </reference>
          <reference field="5" count="1" selected="0">
            <x v="8"/>
          </reference>
        </references>
      </pivotArea>
    </format>
    <format dxfId="4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0"/>
          </reference>
          <reference field="5" count="1" selected="0">
            <x v="0"/>
          </reference>
        </references>
      </pivotArea>
    </format>
    <format dxfId="44">
      <pivotArea dataOnly="0" labelOnly="1" outline="0" fieldPosition="0">
        <references count="6">
          <reference field="0" count="1" selected="0">
            <x v="3"/>
          </reference>
          <reference field="1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4" count="1">
            <x v="3"/>
          </reference>
          <reference field="5" count="1" selected="0">
            <x v="5"/>
          </reference>
        </references>
      </pivotArea>
    </format>
    <format dxfId="43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1" selected="0">
            <x v="8"/>
          </reference>
          <reference field="4" count="1">
            <x v="2"/>
          </reference>
          <reference field="5" count="1" selected="0">
            <x v="4"/>
          </reference>
        </references>
      </pivotArea>
    </format>
    <format dxfId="42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  <reference field="4" count="1">
            <x v="4"/>
          </reference>
          <reference field="5" count="1" selected="0">
            <x v="4"/>
          </reference>
        </references>
      </pivotArea>
    </format>
    <format dxfId="4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2"/>
          </reference>
          <reference field="2" count="1" selected="0">
            <x v="5"/>
          </reference>
          <reference field="3" count="1" selected="0">
            <x v="11"/>
          </reference>
          <reference field="4" count="1">
            <x v="1"/>
          </reference>
          <reference field="5" count="1" selected="0">
            <x v="7"/>
          </reference>
        </references>
      </pivotArea>
    </format>
    <format dxfId="4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6"/>
          </reference>
          <reference field="3" count="1" selected="0">
            <x v="2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3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10"/>
          </reference>
          <reference field="4" count="1">
            <x v="4"/>
          </reference>
          <reference field="5" count="1" selected="0">
            <x v="9"/>
          </reference>
        </references>
      </pivotArea>
    </format>
    <format dxfId="38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1" selected="0">
            <x v="4"/>
          </reference>
          <reference field="4" count="1">
            <x v="5"/>
          </reference>
          <reference field="5" count="1" selected="0">
            <x v="3"/>
          </reference>
        </references>
      </pivotArea>
    </format>
    <format dxfId="3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3"/>
          </reference>
          <reference field="2" count="1" selected="0">
            <x v="6"/>
          </reference>
          <reference field="3" count="1" selected="0">
            <x v="10"/>
          </reference>
          <reference field="4" count="1">
            <x v="2"/>
          </reference>
          <reference field="5" count="1" selected="0">
            <x v="6"/>
          </reference>
        </references>
      </pivotArea>
    </format>
    <format dxfId="3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  <reference field="3" count="1" selected="0">
            <x v="6"/>
          </reference>
          <reference field="4" count="1">
            <x v="4"/>
          </reference>
          <reference field="5" count="1" selected="0">
            <x v="5"/>
          </reference>
        </references>
      </pivotArea>
    </format>
    <format dxfId="35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8"/>
          </reference>
          <reference field="5" count="1" selected="0">
            <x v="10"/>
          </reference>
          <reference field="6" count="1">
            <x v="3"/>
          </reference>
        </references>
      </pivotArea>
    </format>
    <format dxfId="3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1"/>
          </reference>
          <reference field="6" count="1">
            <x v="7"/>
          </reference>
        </references>
      </pivotArea>
    </format>
    <format dxfId="33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4" count="1" selected="0">
            <x v="4"/>
          </reference>
          <reference field="5" count="1" selected="0">
            <x v="8"/>
          </reference>
          <reference field="6" count="1">
            <x v="2"/>
          </reference>
        </references>
      </pivotArea>
    </format>
    <format dxfId="32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6" count="1">
            <x v="9"/>
          </reference>
        </references>
      </pivotArea>
    </format>
    <format dxfId="31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3"/>
          </reference>
          <reference field="5" count="1" selected="0">
            <x v="5"/>
          </reference>
          <reference field="6" count="1">
            <x v="5"/>
          </reference>
        </references>
      </pivotArea>
    </format>
    <format dxfId="30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1" selected="0">
            <x v="8"/>
          </reference>
          <reference field="4" count="1" selected="0">
            <x v="2"/>
          </reference>
          <reference field="5" count="1" selected="0">
            <x v="4"/>
          </reference>
          <reference field="6" count="1">
            <x v="6"/>
          </reference>
        </references>
      </pivotArea>
    </format>
    <format dxfId="29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4"/>
          </reference>
          <reference field="6" count="1">
            <x v="1"/>
          </reference>
        </references>
      </pivotArea>
    </format>
    <format dxfId="2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2"/>
          </reference>
          <reference field="2" count="1" selected="0">
            <x v="5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7"/>
          </reference>
          <reference field="6" count="1">
            <x v="7"/>
          </reference>
        </references>
      </pivotArea>
    </format>
    <format dxfId="27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6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2"/>
          </reference>
          <reference field="6" count="1">
            <x v="5"/>
          </reference>
        </references>
      </pivotArea>
    </format>
    <format dxfId="2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10"/>
          </reference>
          <reference field="4" count="1" selected="0">
            <x v="4"/>
          </reference>
          <reference field="5" count="1" selected="0">
            <x v="9"/>
          </reference>
          <reference field="6" count="1">
            <x v="8"/>
          </reference>
        </references>
      </pivotArea>
    </format>
    <format dxfId="25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3"/>
          </reference>
          <reference field="6" count="1">
            <x v="2"/>
          </reference>
        </references>
      </pivotArea>
    </format>
    <format dxfId="24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3"/>
          </reference>
          <reference field="2" count="1" selected="0">
            <x v="6"/>
          </reference>
          <reference field="3" count="1" selected="0">
            <x v="10"/>
          </reference>
          <reference field="4" count="1" selected="0">
            <x v="2"/>
          </reference>
          <reference field="5" count="1" selected="0">
            <x v="6"/>
          </reference>
          <reference field="6" count="1">
            <x v="4"/>
          </reference>
        </references>
      </pivotArea>
    </format>
    <format dxfId="2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  <reference field="3" count="1" selected="0">
            <x v="6"/>
          </reference>
          <reference field="4" count="1" selected="0">
            <x v="4"/>
          </reference>
          <reference field="5" count="1" selected="0">
            <x v="5"/>
          </reference>
          <reference field="6" count="1">
            <x v="3"/>
          </reference>
        </references>
      </pivotArea>
    </format>
    <format dxfId="22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8"/>
          </reference>
          <reference field="5" count="1" selected="0">
            <x v="10"/>
          </reference>
          <reference field="6" count="1" selected="0">
            <x v="3"/>
          </reference>
          <reference field="7" count="1">
            <x v="2"/>
          </reference>
        </references>
      </pivotArea>
    </format>
    <format dxfId="21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1"/>
          </reference>
          <reference field="6" count="1" selected="0">
            <x v="7"/>
          </reference>
          <reference field="7" count="1">
            <x v="8"/>
          </reference>
        </references>
      </pivotArea>
    </format>
    <format dxfId="20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4" count="1" selected="0">
            <x v="4"/>
          </reference>
          <reference field="5" count="1" selected="0">
            <x v="8"/>
          </reference>
          <reference field="6" count="1" selected="0">
            <x v="2"/>
          </reference>
          <reference field="7" count="1">
            <x v="4"/>
          </reference>
        </references>
      </pivotArea>
    </format>
    <format dxfId="19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9"/>
          </reference>
          <reference field="7" count="1">
            <x v="14"/>
          </reference>
        </references>
      </pivotArea>
    </format>
    <format dxfId="18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5"/>
          </reference>
          <reference field="7" count="1">
            <x v="9"/>
          </reference>
        </references>
      </pivotArea>
    </format>
    <format dxfId="17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1" selected="0">
            <x v="8"/>
          </reference>
          <reference field="4" count="1" selected="0">
            <x v="2"/>
          </reference>
          <reference field="5" count="1" selected="0">
            <x v="4"/>
          </reference>
          <reference field="6" count="1" selected="0">
            <x v="6"/>
          </reference>
          <reference field="7" count="1">
            <x v="10"/>
          </reference>
        </references>
      </pivotArea>
    </format>
    <format dxfId="16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4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15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2"/>
          </reference>
          <reference field="2" count="1" selected="0">
            <x v="5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7"/>
          </reference>
          <reference field="6" count="1" selected="0">
            <x v="7"/>
          </reference>
          <reference field="7" count="1">
            <x v="12"/>
          </reference>
        </references>
      </pivotArea>
    </format>
    <format dxfId="14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6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2"/>
          </reference>
          <reference field="6" count="1" selected="0">
            <x v="5"/>
          </reference>
          <reference field="7" count="1">
            <x v="6"/>
          </reference>
        </references>
      </pivotArea>
    </format>
    <format dxfId="13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10"/>
          </reference>
          <reference field="4" count="1" selected="0">
            <x v="4"/>
          </reference>
          <reference field="5" count="1" selected="0">
            <x v="9"/>
          </reference>
          <reference field="6" count="1" selected="0">
            <x v="8"/>
          </reference>
          <reference field="7" count="1">
            <x v="13"/>
          </reference>
        </references>
      </pivotArea>
    </format>
    <format dxfId="12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2"/>
          </reference>
          <reference field="7" count="1">
            <x v="3"/>
          </reference>
        </references>
      </pivotArea>
    </format>
    <format dxfId="11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6"/>
          </reference>
          <reference field="3" count="1" selected="0">
            <x v="10"/>
          </reference>
          <reference field="4" count="1" selected="0">
            <x v="2"/>
          </reference>
          <reference field="5" count="1" selected="0">
            <x v="6"/>
          </reference>
          <reference field="6" count="1" selected="0">
            <x v="4"/>
          </reference>
          <reference field="7" count="1">
            <x v="7"/>
          </reference>
        </references>
      </pivotArea>
    </format>
    <format dxfId="10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  <reference field="3" count="1" selected="0">
            <x v="6"/>
          </reference>
          <reference field="4" count="1" selected="0">
            <x v="4"/>
          </reference>
          <reference field="5" count="1" selected="0">
            <x v="5"/>
          </reference>
          <reference field="6" count="1" selected="0">
            <x v="3"/>
          </reference>
          <reference field="7" count="1">
            <x v="5"/>
          </reference>
        </references>
      </pivotArea>
    </format>
    <format dxfId="9">
      <pivotArea dataOnly="0" labelOnly="1" outline="0" fieldPosition="0">
        <references count="1">
          <reference field="3" count="0"/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7C8873-F47D-4220-AD39-D90FB5550455}" name="PivotTable1" cacheId="0" dataOnRows="1" applyNumberFormats="0" applyBorderFormats="0" applyFontFormats="0" applyPatternFormats="0" applyAlignmentFormats="0" applyWidthHeightFormats="1" dataCaption="Values" updatedVersion="7" minRefreshableVersion="3" useAutoFormatting="1" itemPrintTitles="1" createdVersion="6" indent="0" outline="1" outlineData="1" multipleFieldFilters="0">
  <location ref="F7:G9" firstHeaderRow="1" firstDataRow="1" firstDataCol="1"/>
  <pivotFields count="9">
    <pivotField showAll="0">
      <items count="7">
        <item x="2"/>
        <item h="1" m="1" x="5"/>
        <item h="1" x="1"/>
        <item h="1" x="0"/>
        <item h="1" m="1" x="4"/>
        <item h="1" m="1" x="3"/>
        <item t="default"/>
      </items>
    </pivotField>
    <pivotField showAll="0">
      <items count="7">
        <item m="1" x="4"/>
        <item x="0"/>
        <item x="1"/>
        <item x="2"/>
        <item x="3"/>
        <item m="1" x="5"/>
        <item t="default"/>
      </items>
    </pivotField>
    <pivotField showAll="0"/>
    <pivotField numFmtId="164" showAll="0"/>
    <pivotField dataField="1" showAll="0"/>
    <pivotField numFmtId="164" showAll="0"/>
    <pivotField dataField="1" showAll="0"/>
    <pivotField numFmtId="10" showAll="0"/>
    <pivotField showAll="0"/>
  </pivotFields>
  <rowFields count="1">
    <field x="-2"/>
  </rowFields>
  <rowItems count="2">
    <i>
      <x/>
    </i>
    <i i="1">
      <x v="1"/>
    </i>
  </rowItems>
  <colItems count="1">
    <i/>
  </colItems>
  <dataFields count="2">
    <dataField name=" Jours achevés" fld="6" baseField="0" baseItem="0"/>
    <dataField name=" durée du projet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projet" xr10:uid="{CC1F1571-DE83-48F5-BCEE-EF50F81CE35A}" sourceName="projet">
  <pivotTables>
    <pivotTable tabId="6" name="Tableau croisé dynamique3"/>
    <pivotTable tabId="7" name="PivotTable1"/>
  </pivotTables>
  <data>
    <tabular pivotCacheId="1692169655">
      <items count="6">
        <i x="0" s="1"/>
        <i x="1" s="1"/>
        <i x="2" s="1"/>
        <i x="3" s="1"/>
        <i x="4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responsable_Chantier" xr10:uid="{443FDB1E-97DC-4E7E-8EF7-319576FE0EF7}" sourceName="responsable Chantier">
  <pivotTables>
    <pivotTable tabId="6" name="Tableau croisé dynamique3"/>
    <pivotTable tabId="7" name="PivotTable1"/>
  </pivotTables>
  <data>
    <tabular pivotCacheId="1692169655">
      <items count="6">
        <i x="2" s="1"/>
        <i x="1"/>
        <i x="0"/>
        <i x="5" nd="1"/>
        <i x="4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t" xr10:uid="{D3DF1BEA-D381-495F-A6C2-5D232077ED64}" cache="Slicer_projet" caption="projet" columnCount="4" rowHeight="241300"/>
  <slicer name="responsable Chantier" xr10:uid="{336A12F5-9B2C-4683-A6B1-B448F476FD6C}" cache="Slicer_responsable_Chantier" caption="responsable Chantier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20A9E4-71DB-4C0D-9131-EABF523E1B1B}" name="Data" displayName="Data" ref="B1:I19" totalsRowShown="0" headerRowDxfId="7">
  <autoFilter ref="B1:I19" xr:uid="{DBFE59D9-FB09-4DDD-9667-20DFCAB7C6F9}"/>
  <tableColumns count="8">
    <tableColumn id="1" xr3:uid="{827793D1-3F09-4F23-8FBC-B99BA6955E2A}" name="responsable Chantier" dataDxfId="6"/>
    <tableColumn id="2" xr3:uid="{EE286BD7-E071-4C70-B1F4-D6E5154D7453}" name="projet"/>
    <tableColumn id="3" xr3:uid="{75C3F5F6-01BE-4763-85B4-1B80B1E15922}" name="Tâches à effectuer"/>
    <tableColumn id="4" xr3:uid="{483452D5-12E6-4D5C-86E6-A715D4B0D744}" name="Début du projet" dataDxfId="5"/>
    <tableColumn id="5" xr3:uid="{EF5FF3B9-B7AA-4D26-9479-0E618A14529A}" name="durée du projet " dataDxfId="4">
      <calculatedColumnFormula>NETWORKDAYS.INTL(Data[[#This Row],[Début du projet]],Data[[#This Row],[Fin du projet]],1,JOURF[jours])</calculatedColumnFormula>
    </tableColumn>
    <tableColumn id="6" xr3:uid="{64C17221-32F4-4DC8-832B-CDFC5252EC54}" name="Fin du projet" dataDxfId="3"/>
    <tableColumn id="7" xr3:uid="{60A1C307-94BE-4D7D-998E-2521E01CFE34}" name="Jours achevés"/>
    <tableColumn id="8" xr3:uid="{C0B5DED5-8504-45B7-9DC4-7E695D448F52}" name="Progression" dataDxfId="2">
      <calculatedColumnFormula>Data[[#This Row],[Jours achevés]]/Data[[#This Row],[durée du projet ]]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158038-0A68-44B7-8BA2-271F114695FE}" name="Tableau3" displayName="Tableau3" ref="A1:A18" totalsRowShown="0">
  <autoFilter ref="A1:A18" xr:uid="{A60EED46-60F7-46B5-B5A4-5A1DAA06E5C2}"/>
  <tableColumns count="1">
    <tableColumn id="1" xr3:uid="{F7E29C48-0309-4375-817D-366465731F84}" name="Numéro Tâche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4AA5C3-C036-40A4-8FC7-9C16B37AD302}" name="JOURF" displayName="JOURF" ref="A1:A3" totalsRowShown="0" dataDxfId="1">
  <autoFilter ref="A1:A3" xr:uid="{F8B5700C-CFC4-407A-8E58-41757408424D}"/>
  <tableColumns count="1">
    <tableColumn id="1" xr3:uid="{A1BAEFDF-6D86-40C6-A35E-B0923C78CBD3}" name="jour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C8A9A90-6F84-4E48-8E15-FD7AAA43C223}">
  <we:reference id="wa104099688" version="1.3.0.0" store="fr-FR" storeType="OMEX"/>
  <we:alternateReferences>
    <we:reference id="WA104099688" version="1.3.0.0" store="WA104099688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E073DF-F870-4EE0-8D99-20EE893FB8CA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0219A-9B45-4E0A-8055-723D0739E835}">
  <sheetPr codeName="Feuil5"/>
  <dimension ref="E7:F20"/>
  <sheetViews>
    <sheetView zoomScale="80" zoomScaleNormal="80" workbookViewId="0">
      <selection activeCell="C3" sqref="C3"/>
    </sheetView>
  </sheetViews>
  <sheetFormatPr baseColWidth="10" defaultRowHeight="15" x14ac:dyDescent="0.25"/>
  <cols>
    <col min="1" max="4" width="11.42578125" style="20"/>
    <col min="5" max="5" width="25.28515625" style="20" customWidth="1"/>
    <col min="6" max="6" width="30.42578125" style="20" customWidth="1"/>
    <col min="7" max="16384" width="11.42578125" style="20"/>
  </cols>
  <sheetData>
    <row r="7" spans="5:6" ht="15.75" thickBot="1" x14ac:dyDescent="0.3"/>
    <row r="8" spans="5:6" ht="15.75" thickBot="1" x14ac:dyDescent="0.3">
      <c r="E8" s="17" t="s">
        <v>1</v>
      </c>
      <c r="F8" s="24"/>
    </row>
    <row r="9" spans="5:6" ht="15.75" thickBot="1" x14ac:dyDescent="0.3">
      <c r="E9" s="21"/>
    </row>
    <row r="10" spans="5:6" ht="15.75" thickBot="1" x14ac:dyDescent="0.3">
      <c r="E10" s="18" t="s">
        <v>0</v>
      </c>
      <c r="F10" s="24"/>
    </row>
    <row r="11" spans="5:6" ht="15.75" thickBot="1" x14ac:dyDescent="0.3">
      <c r="E11" s="21"/>
    </row>
    <row r="12" spans="5:6" ht="15.75" thickBot="1" x14ac:dyDescent="0.3">
      <c r="E12" s="17" t="s">
        <v>2</v>
      </c>
      <c r="F12" s="24"/>
    </row>
    <row r="13" spans="5:6" ht="15.75" thickBot="1" x14ac:dyDescent="0.3">
      <c r="E13" s="21"/>
    </row>
    <row r="14" spans="5:6" ht="15.75" thickBot="1" x14ac:dyDescent="0.3">
      <c r="E14" s="19" t="s">
        <v>3</v>
      </c>
      <c r="F14" s="23"/>
    </row>
    <row r="15" spans="5:6" ht="15.75" thickBot="1" x14ac:dyDescent="0.3">
      <c r="E15" s="22"/>
    </row>
    <row r="16" spans="5:6" ht="15.75" thickBot="1" x14ac:dyDescent="0.3">
      <c r="E16" s="19" t="s">
        <v>6</v>
      </c>
      <c r="F16" s="23"/>
    </row>
    <row r="17" spans="5:6" ht="15.75" thickBot="1" x14ac:dyDescent="0.3">
      <c r="E17" s="22"/>
    </row>
    <row r="18" spans="5:6" ht="15.75" thickBot="1" x14ac:dyDescent="0.3">
      <c r="E18" s="17" t="s">
        <v>4</v>
      </c>
      <c r="F18" s="24"/>
    </row>
    <row r="19" spans="5:6" ht="15.75" thickBot="1" x14ac:dyDescent="0.3">
      <c r="E19" s="21"/>
    </row>
    <row r="20" spans="5:6" ht="15.75" thickBot="1" x14ac:dyDescent="0.3">
      <c r="E20" s="17" t="s">
        <v>30</v>
      </c>
      <c r="F20" s="23"/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E7B43-7B91-4BC9-9330-BA6735DA4771}">
  <sheetPr codeName="Feuil1"/>
  <dimension ref="A1:BH25"/>
  <sheetViews>
    <sheetView showGridLines="0" zoomScale="80" zoomScaleNormal="80" workbookViewId="0">
      <pane ySplit="10" topLeftCell="A11" activePane="bottomLeft" state="frozen"/>
      <selection pane="bottomLeft" activeCell="P1" sqref="P1:BH1"/>
    </sheetView>
  </sheetViews>
  <sheetFormatPr baseColWidth="10" defaultColWidth="11.42578125" defaultRowHeight="15" x14ac:dyDescent="0.25"/>
  <cols>
    <col min="2" max="2" width="20" customWidth="1"/>
    <col min="3" max="3" width="26.85546875" customWidth="1"/>
    <col min="4" max="4" width="22.5703125" style="3" customWidth="1"/>
    <col min="5" max="5" width="23.140625" customWidth="1"/>
    <col min="6" max="6" width="21.85546875" customWidth="1"/>
    <col min="7" max="7" width="18" customWidth="1"/>
    <col min="8" max="8" width="17.7109375" customWidth="1"/>
  </cols>
  <sheetData>
    <row r="1" spans="1:60" x14ac:dyDescent="0.25">
      <c r="A1" s="7"/>
      <c r="B1" s="7"/>
      <c r="C1" s="7"/>
      <c r="D1" s="8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</row>
    <row r="2" spans="1:60" s="7" customFormat="1" ht="15.75" x14ac:dyDescent="0.25">
      <c r="D2" s="8"/>
      <c r="E2" s="8"/>
      <c r="H2" s="16" t="str">
        <f>TEXT(MIN(D11:D23),"J-MMM-AA")&amp;" au "&amp;TEXT(MAX(E11:E23),"J-MMM-AA")</f>
        <v>2-janv-20 au 4-févr-21</v>
      </c>
    </row>
    <row r="3" spans="1:60" s="7" customFormat="1" x14ac:dyDescent="0.25">
      <c r="D3" s="8"/>
      <c r="E3" s="8"/>
    </row>
    <row r="4" spans="1:60" x14ac:dyDescent="0.25">
      <c r="E4" s="3"/>
    </row>
    <row r="5" spans="1:60" x14ac:dyDescent="0.25">
      <c r="E5" s="3"/>
    </row>
    <row r="6" spans="1:60" x14ac:dyDescent="0.25">
      <c r="E6" s="3"/>
    </row>
    <row r="7" spans="1:60" x14ac:dyDescent="0.25">
      <c r="E7" s="3"/>
    </row>
    <row r="8" spans="1:60" x14ac:dyDescent="0.25">
      <c r="E8" s="3"/>
    </row>
    <row r="9" spans="1:60" x14ac:dyDescent="0.25">
      <c r="E9" s="3"/>
    </row>
    <row r="10" spans="1:60" s="2" customFormat="1" x14ac:dyDescent="0.25">
      <c r="A10" s="9" t="s">
        <v>1</v>
      </c>
      <c r="B10" s="9" t="s">
        <v>2</v>
      </c>
      <c r="C10" s="9" t="s">
        <v>0</v>
      </c>
      <c r="D10" s="10" t="s">
        <v>3</v>
      </c>
      <c r="E10" s="10" t="s">
        <v>6</v>
      </c>
      <c r="F10" s="9" t="s">
        <v>5</v>
      </c>
      <c r="G10" s="9" t="s">
        <v>4</v>
      </c>
      <c r="H10" s="9" t="s">
        <v>7</v>
      </c>
    </row>
    <row r="11" spans="1:60" s="2" customFormat="1" x14ac:dyDescent="0.25">
      <c r="A11" s="2" t="s">
        <v>11</v>
      </c>
      <c r="B11" s="2" t="s">
        <v>16</v>
      </c>
      <c r="C11" s="2" t="s">
        <v>10</v>
      </c>
      <c r="D11" s="11">
        <v>43832</v>
      </c>
      <c r="E11" s="11">
        <v>44092</v>
      </c>
      <c r="F11" s="2">
        <v>187</v>
      </c>
      <c r="G11" s="2">
        <v>9</v>
      </c>
      <c r="H11" s="4">
        <v>4.8128342245989303E-2</v>
      </c>
    </row>
    <row r="12" spans="1:60" s="2" customFormat="1" x14ac:dyDescent="0.25">
      <c r="A12" s="2" t="s">
        <v>12</v>
      </c>
      <c r="B12" s="2" t="s">
        <v>16</v>
      </c>
      <c r="C12" s="2" t="s">
        <v>10</v>
      </c>
      <c r="D12" s="11">
        <v>44042</v>
      </c>
      <c r="E12" s="11">
        <v>44225</v>
      </c>
      <c r="F12" s="2">
        <v>132</v>
      </c>
      <c r="G12" s="2">
        <v>7</v>
      </c>
      <c r="H12" s="4">
        <v>5.3030303030303032E-2</v>
      </c>
    </row>
    <row r="13" spans="1:60" s="2" customFormat="1" x14ac:dyDescent="0.25">
      <c r="A13" s="2" t="s">
        <v>13</v>
      </c>
      <c r="B13" s="2" t="s">
        <v>16</v>
      </c>
      <c r="C13" s="2" t="s">
        <v>10</v>
      </c>
      <c r="D13" s="11">
        <v>44049</v>
      </c>
      <c r="E13" s="11">
        <v>44229</v>
      </c>
      <c r="F13" s="2">
        <v>129</v>
      </c>
      <c r="G13" s="2">
        <v>9</v>
      </c>
      <c r="H13" s="4">
        <v>6.9767441860465115E-2</v>
      </c>
    </row>
    <row r="14" spans="1:60" s="2" customFormat="1" x14ac:dyDescent="0.25">
      <c r="A14" s="2" t="s">
        <v>14</v>
      </c>
      <c r="B14" s="2" t="s">
        <v>15</v>
      </c>
      <c r="C14" s="2" t="s">
        <v>10</v>
      </c>
      <c r="D14" s="11">
        <v>44047</v>
      </c>
      <c r="E14" s="11">
        <v>44231</v>
      </c>
      <c r="F14" s="2">
        <v>133</v>
      </c>
      <c r="G14" s="2">
        <v>0</v>
      </c>
      <c r="H14" s="4">
        <v>0</v>
      </c>
    </row>
    <row r="15" spans="1:60" s="2" customFormat="1" x14ac:dyDescent="0.25">
      <c r="B15" s="2" t="s">
        <v>18</v>
      </c>
      <c r="C15" s="2" t="s">
        <v>10</v>
      </c>
      <c r="D15" s="11">
        <v>44041</v>
      </c>
      <c r="E15" s="11">
        <v>44225</v>
      </c>
      <c r="F15" s="2">
        <v>133</v>
      </c>
      <c r="G15" s="2">
        <v>5</v>
      </c>
      <c r="H15" s="4">
        <v>3.7593984962406013E-2</v>
      </c>
    </row>
    <row r="16" spans="1:60" s="2" customFormat="1" x14ac:dyDescent="0.25">
      <c r="A16" s="2" t="s">
        <v>29</v>
      </c>
    </row>
    <row r="17" spans="1:8" s="2" customFormat="1" x14ac:dyDescent="0.25">
      <c r="A17"/>
      <c r="B17"/>
      <c r="C17"/>
      <c r="D17"/>
      <c r="E17"/>
      <c r="F17"/>
      <c r="G17"/>
      <c r="H17"/>
    </row>
    <row r="18" spans="1:8" s="2" customFormat="1" x14ac:dyDescent="0.25">
      <c r="A18"/>
      <c r="B18"/>
      <c r="C18"/>
      <c r="D18"/>
      <c r="E18"/>
      <c r="F18"/>
      <c r="G18"/>
      <c r="H18"/>
    </row>
    <row r="19" spans="1:8" s="2" customFormat="1" x14ac:dyDescent="0.25">
      <c r="A19"/>
      <c r="B19"/>
      <c r="C19"/>
      <c r="D19"/>
      <c r="E19"/>
      <c r="F19"/>
      <c r="G19"/>
      <c r="H19"/>
    </row>
    <row r="20" spans="1:8" s="2" customFormat="1" x14ac:dyDescent="0.25">
      <c r="A20"/>
      <c r="B20"/>
      <c r="C20"/>
      <c r="D20"/>
      <c r="E20"/>
      <c r="F20"/>
      <c r="G20"/>
      <c r="H20"/>
    </row>
    <row r="21" spans="1:8" s="2" customFormat="1" x14ac:dyDescent="0.25">
      <c r="A21"/>
      <c r="B21"/>
      <c r="C21"/>
      <c r="D21"/>
      <c r="E21"/>
      <c r="F21"/>
      <c r="G21"/>
      <c r="H21"/>
    </row>
    <row r="22" spans="1:8" s="2" customFormat="1" x14ac:dyDescent="0.25">
      <c r="A22"/>
      <c r="B22"/>
      <c r="C22"/>
      <c r="D22"/>
      <c r="E22"/>
      <c r="F22"/>
      <c r="G22"/>
      <c r="H22"/>
    </row>
    <row r="23" spans="1:8" s="2" customFormat="1" x14ac:dyDescent="0.25">
      <c r="A23"/>
      <c r="B23"/>
      <c r="C23"/>
      <c r="D23"/>
      <c r="E23"/>
      <c r="F23"/>
      <c r="G23"/>
      <c r="H23"/>
    </row>
    <row r="24" spans="1:8" s="2" customFormat="1" x14ac:dyDescent="0.25">
      <c r="A24"/>
      <c r="B24"/>
      <c r="C24"/>
      <c r="D24"/>
      <c r="E24"/>
      <c r="F24"/>
      <c r="G24"/>
      <c r="H24"/>
    </row>
    <row r="25" spans="1:8" x14ac:dyDescent="0.25">
      <c r="D25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Scroll Bar 1">
              <controlPr defaultSize="0" autoPict="0">
                <anchor moveWithCells="1">
                  <from>
                    <xdr:col>4</xdr:col>
                    <xdr:colOff>1362075</xdr:colOff>
                    <xdr:row>1</xdr:row>
                    <xdr:rowOff>9525</xdr:rowOff>
                  </from>
                  <to>
                    <xdr:col>6</xdr:col>
                    <xdr:colOff>581025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F6D50-7093-4736-9329-8B9BA01C6FC7}">
  <sheetPr codeName="Feuil3"/>
  <dimension ref="A1:I25"/>
  <sheetViews>
    <sheetView tabSelected="1" workbookViewId="0">
      <selection activeCell="A18" sqref="A18"/>
    </sheetView>
  </sheetViews>
  <sheetFormatPr baseColWidth="10" defaultColWidth="11.42578125" defaultRowHeight="15" x14ac:dyDescent="0.25"/>
  <cols>
    <col min="1" max="1" width="13.42578125" customWidth="1"/>
    <col min="2" max="2" width="22" customWidth="1"/>
    <col min="3" max="3" width="15.42578125" customWidth="1"/>
    <col min="4" max="4" width="21.42578125" customWidth="1"/>
    <col min="5" max="5" width="24.7109375" style="3" customWidth="1"/>
    <col min="6" max="6" width="19" customWidth="1"/>
    <col min="7" max="7" width="33" style="3" customWidth="1"/>
    <col min="8" max="8" width="17.42578125" customWidth="1"/>
    <col min="9" max="9" width="18" style="5" customWidth="1"/>
  </cols>
  <sheetData>
    <row r="1" spans="1:9" x14ac:dyDescent="0.25">
      <c r="A1" t="s">
        <v>50</v>
      </c>
      <c r="B1" s="1" t="s">
        <v>0</v>
      </c>
      <c r="C1" s="2" t="s">
        <v>1</v>
      </c>
      <c r="D1" s="2" t="s">
        <v>2</v>
      </c>
      <c r="E1" s="11" t="s">
        <v>3</v>
      </c>
      <c r="F1" s="2" t="s">
        <v>5</v>
      </c>
      <c r="G1" s="11" t="s">
        <v>6</v>
      </c>
      <c r="H1" s="2" t="s">
        <v>4</v>
      </c>
      <c r="I1" s="4" t="s">
        <v>7</v>
      </c>
    </row>
    <row r="2" spans="1:9" x14ac:dyDescent="0.25">
      <c r="A2">
        <v>1</v>
      </c>
      <c r="B2" s="2" t="s">
        <v>8</v>
      </c>
      <c r="C2" t="s">
        <v>11</v>
      </c>
      <c r="D2" t="s">
        <v>15</v>
      </c>
      <c r="E2" s="3">
        <v>43871</v>
      </c>
      <c r="F2">
        <f>NETWORKDAYS.INTL(Data[[#This Row],[Début du projet]],Data[[#This Row],[Fin du projet]],1,JOURF[jours])</f>
        <v>263</v>
      </c>
      <c r="G2" s="3">
        <v>44237</v>
      </c>
      <c r="H2">
        <v>5</v>
      </c>
      <c r="I2" s="5">
        <f>Data[[#This Row],[Jours achevés]]/Data[[#This Row],[durée du projet ]]</f>
        <v>1.9011406844106463E-2</v>
      </c>
    </row>
    <row r="3" spans="1:9" x14ac:dyDescent="0.25">
      <c r="A3">
        <v>2</v>
      </c>
      <c r="B3" s="2" t="s">
        <v>61</v>
      </c>
      <c r="C3" t="s">
        <v>12</v>
      </c>
      <c r="D3" t="s">
        <v>15</v>
      </c>
      <c r="E3" s="3">
        <v>43496</v>
      </c>
      <c r="F3">
        <f>NETWORKDAYS.INTL(Data[[#This Row],[Début du projet]],Data[[#This Row],[Fin du projet]],1,JOURF[jours])</f>
        <v>392</v>
      </c>
      <c r="G3" s="3">
        <v>44044</v>
      </c>
      <c r="H3">
        <v>85</v>
      </c>
      <c r="I3" s="5">
        <f>Data[[#This Row],[Jours achevés]]/Data[[#This Row],[durée du projet ]]</f>
        <v>0.21683673469387754</v>
      </c>
    </row>
    <row r="4" spans="1:9" x14ac:dyDescent="0.25">
      <c r="A4">
        <v>3</v>
      </c>
      <c r="B4" s="2" t="s">
        <v>9</v>
      </c>
      <c r="C4" t="s">
        <v>13</v>
      </c>
      <c r="D4" t="s">
        <v>17</v>
      </c>
      <c r="E4" s="3">
        <v>43875</v>
      </c>
      <c r="F4">
        <f>NETWORKDAYS.INTL(Data[[#This Row],[Début du projet]],Data[[#This Row],[Fin du projet]],1,JOURF[jours])</f>
        <v>175</v>
      </c>
      <c r="G4" s="3">
        <v>44119</v>
      </c>
      <c r="H4">
        <v>7</v>
      </c>
      <c r="I4" s="5">
        <f>Data[[#This Row],[Jours achevés]]/Data[[#This Row],[durée du projet ]]</f>
        <v>0.04</v>
      </c>
    </row>
    <row r="5" spans="1:9" x14ac:dyDescent="0.25">
      <c r="A5">
        <v>4</v>
      </c>
      <c r="B5" s="2" t="s">
        <v>8</v>
      </c>
      <c r="C5" t="s">
        <v>14</v>
      </c>
      <c r="D5" t="s">
        <v>16</v>
      </c>
      <c r="E5" s="3">
        <v>43952</v>
      </c>
      <c r="F5">
        <f>NETWORKDAYS.INTL(Data[[#This Row],[Début du projet]],Data[[#This Row],[Fin du projet]],1,JOURF[jours])</f>
        <v>154</v>
      </c>
      <c r="G5" s="3">
        <v>44167</v>
      </c>
      <c r="H5">
        <v>3</v>
      </c>
      <c r="I5" s="5">
        <f>Data[[#This Row],[Jours achevés]]/Data[[#This Row],[durée du projet ]]</f>
        <v>1.948051948051948E-2</v>
      </c>
    </row>
    <row r="6" spans="1:9" x14ac:dyDescent="0.25">
      <c r="A6">
        <v>5</v>
      </c>
      <c r="B6" s="2" t="s">
        <v>10</v>
      </c>
      <c r="C6" t="s">
        <v>11</v>
      </c>
      <c r="D6" t="s">
        <v>16</v>
      </c>
      <c r="E6" s="3">
        <v>43832</v>
      </c>
      <c r="F6">
        <f>NETWORKDAYS.INTL(Data[[#This Row],[Début du projet]],Data[[#This Row],[Fin du projet]],1,JOURF[jours])</f>
        <v>187</v>
      </c>
      <c r="G6" s="3">
        <v>44092</v>
      </c>
      <c r="H6">
        <v>9</v>
      </c>
      <c r="I6" s="5">
        <f>Data[[#This Row],[Jours achevés]]/Data[[#This Row],[durée du projet ]]</f>
        <v>4.8128342245989303E-2</v>
      </c>
    </row>
    <row r="7" spans="1:9" x14ac:dyDescent="0.25">
      <c r="A7">
        <v>6</v>
      </c>
      <c r="B7" s="2" t="s">
        <v>8</v>
      </c>
      <c r="C7" t="s">
        <v>13</v>
      </c>
      <c r="D7" t="s">
        <v>15</v>
      </c>
      <c r="E7" s="3">
        <v>44040</v>
      </c>
      <c r="F7">
        <f>NETWORKDAYS.INTL(Data[[#This Row],[Début du projet]],Data[[#This Row],[Fin du projet]],1,JOURF[jours])</f>
        <v>133</v>
      </c>
      <c r="G7" s="3">
        <v>44224</v>
      </c>
      <c r="H7">
        <v>2</v>
      </c>
      <c r="I7" s="5">
        <f>Data[[#This Row],[Jours achevés]]/Data[[#This Row],[durée du projet ]]</f>
        <v>1.5037593984962405E-2</v>
      </c>
    </row>
    <row r="8" spans="1:9" x14ac:dyDescent="0.25">
      <c r="A8">
        <v>7</v>
      </c>
      <c r="B8" s="2" t="s">
        <v>10</v>
      </c>
      <c r="C8" t="s">
        <v>14</v>
      </c>
      <c r="D8" t="s">
        <v>18</v>
      </c>
      <c r="E8" s="3">
        <v>44041</v>
      </c>
      <c r="F8">
        <f>NETWORKDAYS.INTL(Data[[#This Row],[Début du projet]],Data[[#This Row],[Fin du projet]],1,JOURF[jours])</f>
        <v>133</v>
      </c>
      <c r="G8" s="3">
        <v>44225</v>
      </c>
      <c r="H8">
        <v>5</v>
      </c>
      <c r="I8" s="5">
        <f>Data[[#This Row],[Jours achevés]]/Data[[#This Row],[durée du projet ]]</f>
        <v>3.7593984962406013E-2</v>
      </c>
    </row>
    <row r="9" spans="1:9" x14ac:dyDescent="0.25">
      <c r="A9">
        <v>8</v>
      </c>
      <c r="B9" s="2" t="s">
        <v>10</v>
      </c>
      <c r="C9" t="s">
        <v>12</v>
      </c>
      <c r="D9" t="s">
        <v>16</v>
      </c>
      <c r="E9" s="3">
        <v>44042</v>
      </c>
      <c r="F9">
        <f>NETWORKDAYS.INTL(Data[[#This Row],[Début du projet]],Data[[#This Row],[Fin du projet]],1,JOURF[jours])</f>
        <v>132</v>
      </c>
      <c r="G9" s="3">
        <v>44225</v>
      </c>
      <c r="H9">
        <v>7</v>
      </c>
      <c r="I9" s="5">
        <f>Data[[#This Row],[Jours achevés]]/Data[[#This Row],[durée du projet ]]</f>
        <v>5.3030303030303032E-2</v>
      </c>
    </row>
    <row r="10" spans="1:9" x14ac:dyDescent="0.25">
      <c r="A10">
        <v>9</v>
      </c>
      <c r="B10" s="2" t="s">
        <v>8</v>
      </c>
      <c r="C10" t="s">
        <v>12</v>
      </c>
      <c r="D10" t="s">
        <v>17</v>
      </c>
      <c r="E10" s="3">
        <v>44043</v>
      </c>
      <c r="F10">
        <f>NETWORKDAYS.INTL(Data[[#This Row],[Début du projet]],Data[[#This Row],[Fin du projet]],1,JOURF[jours])</f>
        <v>130</v>
      </c>
      <c r="G10" s="3">
        <v>44224</v>
      </c>
      <c r="H10">
        <v>8</v>
      </c>
      <c r="I10" s="5">
        <f>Data[[#This Row],[Jours achevés]]/Data[[#This Row],[durée du projet ]]</f>
        <v>6.1538461538461542E-2</v>
      </c>
    </row>
    <row r="11" spans="1:9" x14ac:dyDescent="0.25">
      <c r="A11">
        <v>10</v>
      </c>
      <c r="B11" s="2" t="s">
        <v>9</v>
      </c>
      <c r="C11" t="s">
        <v>14</v>
      </c>
      <c r="D11" t="s">
        <v>17</v>
      </c>
      <c r="E11" s="3">
        <v>44047</v>
      </c>
      <c r="F11">
        <f>NETWORKDAYS.INTL(Data[[#This Row],[Début du projet]],Data[[#This Row],[Fin du projet]],1,JOURF[jours])</f>
        <v>130</v>
      </c>
      <c r="G11" s="3">
        <v>44228</v>
      </c>
      <c r="H11">
        <v>6</v>
      </c>
      <c r="I11" s="5">
        <f>Data[[#This Row],[Jours achevés]]/Data[[#This Row],[durée du projet ]]</f>
        <v>4.6153846153846156E-2</v>
      </c>
    </row>
    <row r="12" spans="1:9" x14ac:dyDescent="0.25">
      <c r="A12">
        <v>11</v>
      </c>
      <c r="B12" s="2" t="s">
        <v>10</v>
      </c>
      <c r="C12" t="s">
        <v>13</v>
      </c>
      <c r="D12" t="s">
        <v>16</v>
      </c>
      <c r="E12" s="3">
        <v>44049</v>
      </c>
      <c r="F12">
        <f>NETWORKDAYS.INTL(Data[[#This Row],[Début du projet]],Data[[#This Row],[Fin du projet]],1,JOURF[jours])</f>
        <v>129</v>
      </c>
      <c r="G12" s="3">
        <v>44229</v>
      </c>
      <c r="H12">
        <v>9</v>
      </c>
      <c r="I12" s="5">
        <f>Data[[#This Row],[Jours achevés]]/Data[[#This Row],[durée du projet ]]</f>
        <v>6.9767441860465115E-2</v>
      </c>
    </row>
    <row r="13" spans="1:9" x14ac:dyDescent="0.25">
      <c r="A13">
        <v>12</v>
      </c>
      <c r="B13" s="2" t="s">
        <v>9</v>
      </c>
      <c r="C13" t="s">
        <v>11</v>
      </c>
      <c r="D13" t="s">
        <v>17</v>
      </c>
      <c r="E13" s="3">
        <v>44046</v>
      </c>
      <c r="F13">
        <f>NETWORKDAYS.INTL(Data[[#This Row],[Début du projet]],Data[[#This Row],[Fin du projet]],1,JOURF[jours])</f>
        <v>133</v>
      </c>
      <c r="G13" s="3">
        <v>44230</v>
      </c>
      <c r="H13">
        <v>3</v>
      </c>
      <c r="I13" s="5">
        <f>Data[[#This Row],[Jours achevés]]/Data[[#This Row],[durée du projet ]]</f>
        <v>2.2556390977443608E-2</v>
      </c>
    </row>
    <row r="14" spans="1:9" x14ac:dyDescent="0.25">
      <c r="A14">
        <v>13</v>
      </c>
      <c r="B14" s="2" t="s">
        <v>10</v>
      </c>
      <c r="C14" t="s">
        <v>14</v>
      </c>
      <c r="D14" t="s">
        <v>15</v>
      </c>
      <c r="E14" s="3">
        <v>44047</v>
      </c>
      <c r="F14">
        <f>NETWORKDAYS.INTL(Data[[#This Row],[Début du projet]],Data[[#This Row],[Fin du projet]],1,JOURF[jours])</f>
        <v>133</v>
      </c>
      <c r="G14" s="3">
        <v>44231</v>
      </c>
      <c r="H14">
        <v>0</v>
      </c>
      <c r="I14" s="5">
        <f>Data[[#This Row],[Jours achevés]]/Data[[#This Row],[durée du projet ]]</f>
        <v>0</v>
      </c>
    </row>
    <row r="15" spans="1:9" x14ac:dyDescent="0.25">
      <c r="A15">
        <v>14</v>
      </c>
      <c r="B15" s="2" t="s">
        <v>37</v>
      </c>
      <c r="C15" t="s">
        <v>14</v>
      </c>
      <c r="D15" t="s">
        <v>38</v>
      </c>
      <c r="E15" s="26">
        <v>44613</v>
      </c>
      <c r="F15" s="13">
        <f>NETWORKDAYS.INTL(Data[[#This Row],[Début du projet]],Data[[#This Row],[Fin du projet]],1,JOURF[jours])</f>
        <v>87</v>
      </c>
      <c r="G15" s="25" t="s">
        <v>39</v>
      </c>
      <c r="H15" s="13">
        <v>7</v>
      </c>
      <c r="I15" s="5">
        <f>Data[[#This Row],[Jours achevés]]/Data[[#This Row],[durée du projet ]]</f>
        <v>8.0459770114942528E-2</v>
      </c>
    </row>
    <row r="16" spans="1:9" x14ac:dyDescent="0.25">
      <c r="A16">
        <v>15</v>
      </c>
      <c r="B16" s="2" t="s">
        <v>10</v>
      </c>
      <c r="C16" t="s">
        <v>40</v>
      </c>
      <c r="D16" t="s">
        <v>41</v>
      </c>
      <c r="E16" s="3" t="s">
        <v>42</v>
      </c>
      <c r="F16" s="13">
        <f>NETWORKDAYS.INTL(Data[[#This Row],[Début du projet]],Data[[#This Row],[Fin du projet]],1,JOURF[jours])</f>
        <v>1595</v>
      </c>
      <c r="G16" s="3" t="s">
        <v>43</v>
      </c>
      <c r="H16" s="13">
        <v>350</v>
      </c>
      <c r="I16" s="5">
        <f>Data[[#This Row],[Jours achevés]]/Data[[#This Row],[durée du projet ]]</f>
        <v>0.21943573667711599</v>
      </c>
    </row>
    <row r="17" spans="1:9" x14ac:dyDescent="0.25">
      <c r="A17">
        <v>16</v>
      </c>
      <c r="B17" s="2" t="s">
        <v>44</v>
      </c>
      <c r="C17" t="s">
        <v>45</v>
      </c>
      <c r="D17" t="s">
        <v>46</v>
      </c>
      <c r="E17" s="3" t="s">
        <v>47</v>
      </c>
      <c r="F17" s="13" t="e">
        <f>NETWORKDAYS.INTL(Data[[#This Row],[Début du projet]],Data[[#This Row],[Fin du projet]],1,JOURF[jours])</f>
        <v>#VALUE!</v>
      </c>
      <c r="G17" s="3" t="s">
        <v>48</v>
      </c>
      <c r="H17" t="s">
        <v>49</v>
      </c>
      <c r="I17" s="5" t="e">
        <f>Data[[#This Row],[Jours achevés]]/Data[[#This Row],[durée du projet ]]</f>
        <v>#VALUE!</v>
      </c>
    </row>
    <row r="18" spans="1:9" x14ac:dyDescent="0.25">
      <c r="A18">
        <v>17</v>
      </c>
      <c r="B18" s="2" t="s">
        <v>51</v>
      </c>
      <c r="C18" t="s">
        <v>52</v>
      </c>
      <c r="D18" t="s">
        <v>53</v>
      </c>
      <c r="E18" s="3" t="s">
        <v>54</v>
      </c>
      <c r="F18" s="13" t="e">
        <f>NETWORKDAYS.INTL(Data[[#This Row],[Début du projet]],Data[[#This Row],[Fin du projet]],1,JOURF[jours])</f>
        <v>#VALUE!</v>
      </c>
      <c r="G18" s="3" t="s">
        <v>55</v>
      </c>
      <c r="H18" t="s">
        <v>56</v>
      </c>
      <c r="I18" s="5" t="e">
        <f>Data[[#This Row],[Jours achevés]]/Data[[#This Row],[durée du projet ]]</f>
        <v>#VALUE!</v>
      </c>
    </row>
    <row r="19" spans="1:9" x14ac:dyDescent="0.25">
      <c r="B19" s="2" t="s">
        <v>8</v>
      </c>
      <c r="C19" t="s">
        <v>57</v>
      </c>
      <c r="D19" t="s">
        <v>58</v>
      </c>
      <c r="E19" s="3" t="s">
        <v>59</v>
      </c>
      <c r="F19" s="13">
        <f>NETWORKDAYS.INTL(Data[[#This Row],[Début du projet]],Data[[#This Row],[Fin du projet]],1,JOURF[jours])</f>
        <v>2392</v>
      </c>
      <c r="G19" s="3" t="s">
        <v>60</v>
      </c>
      <c r="H19" s="13">
        <v>2</v>
      </c>
      <c r="I19" s="5">
        <f>Data[[#This Row],[Jours achevés]]/Data[[#This Row],[durée du projet ]]</f>
        <v>8.3612040133779263E-4</v>
      </c>
    </row>
    <row r="20" spans="1:9" x14ac:dyDescent="0.25">
      <c r="B20" s="2"/>
    </row>
    <row r="21" spans="1:9" x14ac:dyDescent="0.25">
      <c r="B21" s="2"/>
    </row>
    <row r="22" spans="1:9" x14ac:dyDescent="0.25">
      <c r="B22" s="2"/>
    </row>
    <row r="23" spans="1:9" x14ac:dyDescent="0.25">
      <c r="B23" s="2"/>
    </row>
    <row r="24" spans="1:9" x14ac:dyDescent="0.25">
      <c r="B24" s="2"/>
    </row>
    <row r="25" spans="1:9" x14ac:dyDescent="0.25">
      <c r="B25" s="2"/>
    </row>
  </sheetData>
  <conditionalFormatting sqref="A1:XFD19">
    <cfRule type="expression" dxfId="8" priority="1">
      <formula>AND(numeroligne=ROW(),$A2&lt;&gt;"")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95A34-14E1-4354-BE80-C18C0BD302A2}">
  <sheetPr codeName="Feuil2"/>
  <dimension ref="A5:K18"/>
  <sheetViews>
    <sheetView topLeftCell="A4" workbookViewId="0">
      <selection activeCell="H17" sqref="H17"/>
    </sheetView>
  </sheetViews>
  <sheetFormatPr baseColWidth="10" defaultColWidth="11.42578125" defaultRowHeight="15" x14ac:dyDescent="0.25"/>
  <cols>
    <col min="1" max="1" width="17" customWidth="1"/>
    <col min="6" max="6" width="15.7109375" bestFit="1" customWidth="1"/>
    <col min="7" max="7" width="4" bestFit="1" customWidth="1"/>
    <col min="9" max="9" width="15.85546875" customWidth="1"/>
  </cols>
  <sheetData>
    <row r="5" spans="1:11" x14ac:dyDescent="0.25">
      <c r="A5" t="s">
        <v>19</v>
      </c>
      <c r="B5">
        <f>COUNTIF(dashboard!H11:H23,"="&amp;0)</f>
        <v>1</v>
      </c>
    </row>
    <row r="6" spans="1:11" x14ac:dyDescent="0.25">
      <c r="A6" t="s">
        <v>20</v>
      </c>
      <c r="B6">
        <f>COUNTIFS(dashboard!H11:H23,"&lt;&gt;"&amp;0,dashboard!H11:H23,"&lt;"&amp;1)</f>
        <v>4</v>
      </c>
    </row>
    <row r="7" spans="1:11" x14ac:dyDescent="0.25">
      <c r="A7" t="s">
        <v>21</v>
      </c>
      <c r="B7">
        <f>COUNTIF(dashboard!H11:H23,"="&amp;1)</f>
        <v>0</v>
      </c>
      <c r="F7" s="6" t="s">
        <v>24</v>
      </c>
    </row>
    <row r="8" spans="1:11" x14ac:dyDescent="0.25">
      <c r="A8" t="s">
        <v>22</v>
      </c>
      <c r="B8">
        <f>B5+B6</f>
        <v>5</v>
      </c>
      <c r="F8" s="12" t="s">
        <v>26</v>
      </c>
      <c r="G8" s="13">
        <v>30</v>
      </c>
      <c r="I8" t="s">
        <v>27</v>
      </c>
      <c r="J8" s="14">
        <f>GETPIVOTDATA(" Jours achevés",$F$7)/GETPIVOTDATA(" durée du projet ",$F$7)</f>
        <v>4.2016806722689079E-2</v>
      </c>
    </row>
    <row r="9" spans="1:11" x14ac:dyDescent="0.25">
      <c r="A9" t="s">
        <v>23</v>
      </c>
      <c r="B9">
        <f>B8+B7</f>
        <v>5</v>
      </c>
      <c r="F9" s="12" t="s">
        <v>25</v>
      </c>
      <c r="G9" s="13">
        <v>714</v>
      </c>
      <c r="I9" t="s">
        <v>28</v>
      </c>
      <c r="J9" s="15">
        <f>1-J8</f>
        <v>0.95798319327731096</v>
      </c>
    </row>
    <row r="15" spans="1:11" x14ac:dyDescent="0.25">
      <c r="I15">
        <v>16</v>
      </c>
    </row>
    <row r="16" spans="1:11" x14ac:dyDescent="0.25">
      <c r="H16" t="s">
        <v>33</v>
      </c>
      <c r="I16" t="s">
        <v>34</v>
      </c>
      <c r="J16" t="s">
        <v>35</v>
      </c>
      <c r="K16" t="s">
        <v>36</v>
      </c>
    </row>
    <row r="17" spans="6:11" x14ac:dyDescent="0.25">
      <c r="F17" t="s">
        <v>32</v>
      </c>
      <c r="H17" t="str">
        <f>LEFT(F17,5)</f>
        <v>GBPRO</v>
      </c>
      <c r="I17" t="str">
        <f>RIGHT(F17,5)</f>
        <v>00010</v>
      </c>
      <c r="J17">
        <f>I17+1</f>
        <v>11</v>
      </c>
      <c r="K17" t="str">
        <f>TEXT(J17,"00000")</f>
        <v>00011</v>
      </c>
    </row>
    <row r="18" spans="6:11" x14ac:dyDescent="0.25">
      <c r="J18" t="str">
        <f>H17&amp;TEXT(I17+1,"00000")</f>
        <v>GBPRO00011</v>
      </c>
    </row>
  </sheetData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E3DA6-2AC0-4D72-8788-228C9AD870D8}">
  <sheetPr codeName="Feuil4"/>
  <dimension ref="A1:A3"/>
  <sheetViews>
    <sheetView workbookViewId="0">
      <selection activeCell="A3" sqref="A3"/>
    </sheetView>
  </sheetViews>
  <sheetFormatPr baseColWidth="10" defaultColWidth="11.42578125" defaultRowHeight="15" x14ac:dyDescent="0.25"/>
  <cols>
    <col min="1" max="1" width="11.5703125" customWidth="1"/>
  </cols>
  <sheetData>
    <row r="1" spans="1:1" x14ac:dyDescent="0.25">
      <c r="A1" t="s">
        <v>31</v>
      </c>
    </row>
    <row r="2" spans="1:1" x14ac:dyDescent="0.25">
      <c r="A2" s="3">
        <v>49361</v>
      </c>
    </row>
    <row r="3" spans="1:1" x14ac:dyDescent="0.25">
      <c r="A3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FORMULAIRE </vt:lpstr>
      <vt:lpstr>dashboard</vt:lpstr>
      <vt:lpstr>BD</vt:lpstr>
      <vt:lpstr>DonnéesDiverses</vt:lpstr>
      <vt:lpstr>JOURS FERIES</vt:lpstr>
      <vt:lpstr>BD!Source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Ebassa Alex Pascal</dc:creator>
  <cp:lastModifiedBy>pascal alex</cp:lastModifiedBy>
  <dcterms:created xsi:type="dcterms:W3CDTF">2021-04-09T08:16:17Z</dcterms:created>
  <dcterms:modified xsi:type="dcterms:W3CDTF">2021-04-20T11:07:25Z</dcterms:modified>
</cp:coreProperties>
</file>