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storage01.pivnt.net\Concevoir\BE-Structure (nouvelle organisation)\ARTAMY\Excel\Configurateur terrasse\Configurateur\"/>
    </mc:Choice>
  </mc:AlternateContent>
  <bookViews>
    <workbookView xWindow="0" yWindow="0" windowWidth="23040" windowHeight="9192" activeTab="1"/>
  </bookViews>
  <sheets>
    <sheet name="COORDONNEES" sheetId="1" r:id="rId1"/>
    <sheet name="TERRASSE" sheetId="2" r:id="rId2"/>
    <sheet name="DEVIS" sheetId="3" r:id="rId3"/>
    <sheet name="DONNEES G." sheetId="4" r:id="rId4"/>
    <sheet name="DONNEES C." sheetId="5" r:id="rId5"/>
  </sheets>
  <externalReferences>
    <externalReference r:id="rId6"/>
  </externalReferences>
  <definedNames>
    <definedName name="Departements">'DONNEES G.'!$A$7:$A$107</definedName>
    <definedName name="st_clientAdresse">[1]CREATION!$E$20</definedName>
    <definedName name="st_clientCP">[1]CREATION!$E$21</definedName>
    <definedName name="st_clientNom">[1]CREATION!$E$18</definedName>
    <definedName name="st_clientPrenom">[1]CREATION!$E$19</definedName>
    <definedName name="st_clientSociete">[1]CREATION!$E$17</definedName>
    <definedName name="st_clientTelephone">[1]CREATION!$E$23</definedName>
    <definedName name="st_clientVille">[1]CREATION!$E$22</definedName>
    <definedName name="st_coeffBois">[1]CREATION!$E$13</definedName>
    <definedName name="st_coeffQuincaillerie">[1]CREATION!$E$14</definedName>
    <definedName name="st_commercialNom">[1]CREATION!$E$5</definedName>
    <definedName name="st_commercialPrenom">[1]CREATION!$E$6</definedName>
    <definedName name="st_commercialTelephone">[1]CREATION!$E$8</definedName>
    <definedName name="st_commercialVEB">[1]CREATION!$E$9</definedName>
    <definedName name="st_fraisTransport">[1]CREATION!$E$12</definedName>
    <definedName name="st_nomCellAltitude">[1]INFOS!$D$7</definedName>
    <definedName name="st_nomCellDateDevis">[1]INFOS!$M$4</definedName>
    <definedName name="st_nomCellDepartement">[1]INFOS!$D$8</definedName>
    <definedName name="st_nomCellEpaisseurLames">[1]INFOS!$D$22</definedName>
    <definedName name="st_nomCellH1">[1]INFOS!$D$18</definedName>
    <definedName name="st_nomCellH2">[1]INFOS!$D$19</definedName>
    <definedName name="st_nomCellInfoTypeUsage">[1]INFOS!$D$10</definedName>
    <definedName name="st_nomCellLargeur">[1]INFOS!$D$21</definedName>
    <definedName name="st_nomCellLongueur">[1]INFOS!$D$20</definedName>
    <definedName name="st_nomCellMarche">[1]INFOS!$D$9</definedName>
    <definedName name="st_nomCellTraitement">[1]INFOS!$D$24</definedName>
    <definedName name="st_versionOutil">[1]parametres!$G$2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7" i="3" l="1"/>
  <c r="H46" i="3"/>
  <c r="H19" i="3"/>
  <c r="H16" i="3"/>
  <c r="F16" i="3"/>
  <c r="F14" i="3"/>
  <c r="H12" i="3"/>
  <c r="G12" i="3"/>
  <c r="F12" i="3"/>
  <c r="H10" i="3"/>
  <c r="G10" i="3"/>
  <c r="F10" i="3"/>
  <c r="A9" i="3"/>
  <c r="H8" i="3"/>
  <c r="A8" i="3"/>
  <c r="A7" i="3"/>
  <c r="A6" i="3"/>
  <c r="G5" i="3"/>
  <c r="A5" i="3"/>
  <c r="G4" i="3"/>
  <c r="A4" i="3"/>
  <c r="G3" i="3"/>
  <c r="E1" i="3"/>
  <c r="E2" i="3" s="1"/>
  <c r="H50" i="3" l="1"/>
  <c r="H49" i="3"/>
</calcChain>
</file>

<file path=xl/sharedStrings.xml><?xml version="1.0" encoding="utf-8"?>
<sst xmlns="http://schemas.openxmlformats.org/spreadsheetml/2006/main" count="634" uniqueCount="275">
  <si>
    <t>Coordonnées commercial</t>
  </si>
  <si>
    <t>Nom</t>
  </si>
  <si>
    <t>AMY</t>
  </si>
  <si>
    <t>Prénom</t>
  </si>
  <si>
    <t>Arthur</t>
  </si>
  <si>
    <t>Mail</t>
  </si>
  <si>
    <t>arthur.amy00@gmail.com</t>
  </si>
  <si>
    <t>N° téléphone</t>
  </si>
  <si>
    <t>06.95.94.95.52</t>
  </si>
  <si>
    <t>VEB</t>
  </si>
  <si>
    <t>Annecy</t>
  </si>
  <si>
    <t>Coordonnées client</t>
  </si>
  <si>
    <t>DUBOIS</t>
  </si>
  <si>
    <t>Bob</t>
  </si>
  <si>
    <t xml:space="preserve">Départements </t>
  </si>
  <si>
    <t>Ville</t>
  </si>
  <si>
    <t>Villaz</t>
  </si>
  <si>
    <t>Adresse</t>
  </si>
  <si>
    <t>105 Chemin des alouettes</t>
  </si>
  <si>
    <t>azerty@treza.com</t>
  </si>
  <si>
    <t>N° Téléphone</t>
  </si>
  <si>
    <t>06.95.95.99.78</t>
  </si>
  <si>
    <t>Informations générales</t>
  </si>
  <si>
    <t>MARQUER LE TYPE DE FIXATION QU'ON UTILISE SUR CHAQUE COTE</t>
  </si>
  <si>
    <t>Altitude</t>
  </si>
  <si>
    <t>&lt;1000m</t>
  </si>
  <si>
    <t>Département</t>
  </si>
  <si>
    <t>85-Vendée</t>
  </si>
  <si>
    <t>Type d'usage</t>
  </si>
  <si>
    <t>Privée</t>
  </si>
  <si>
    <t>Orientation des lames</t>
  </si>
  <si>
    <t>Cas 1</t>
  </si>
  <si>
    <t>Perpendiculaire à la pente</t>
  </si>
  <si>
    <t>Cas 2</t>
  </si>
  <si>
    <t>Parallèle à la pente</t>
  </si>
  <si>
    <t>Type de lame</t>
  </si>
  <si>
    <t>Bois 28mm</t>
  </si>
  <si>
    <t>Traitement du bois</t>
  </si>
  <si>
    <t>MARRON</t>
  </si>
  <si>
    <t>Longueur</t>
  </si>
  <si>
    <t>Largeur</t>
  </si>
  <si>
    <t>Hauteur 1</t>
  </si>
  <si>
    <t>Hauteur 2</t>
  </si>
  <si>
    <t>Support</t>
  </si>
  <si>
    <t>WeasyFix</t>
  </si>
  <si>
    <t xml:space="preserve">Date du devis : </t>
  </si>
  <si>
    <t xml:space="preserve">Valable jusqu'au : </t>
  </si>
  <si>
    <t>Projet personalisé de:</t>
  </si>
  <si>
    <t xml:space="preserve">Projet
suivi par : </t>
  </si>
  <si>
    <t>Type:</t>
  </si>
  <si>
    <t>Essence:</t>
  </si>
  <si>
    <t>Traitement:</t>
  </si>
  <si>
    <t>SOLIVAGE</t>
  </si>
  <si>
    <t>PIN</t>
  </si>
  <si>
    <t>Longueur :</t>
  </si>
  <si>
    <t>Largeur :</t>
  </si>
  <si>
    <t>Hauteur :</t>
  </si>
  <si>
    <t>Donnees par macro</t>
  </si>
  <si>
    <t>H2 :</t>
  </si>
  <si>
    <t>H1 :</t>
  </si>
  <si>
    <t>Type de lame :</t>
  </si>
  <si>
    <t>Donnees par formule</t>
  </si>
  <si>
    <t xml:space="preserve">Type d'usage : </t>
  </si>
  <si>
    <t>Département :</t>
  </si>
  <si>
    <t>Altitude :</t>
  </si>
  <si>
    <t>Dessin de la solution</t>
  </si>
  <si>
    <t>Nb Appuis à prévoir :</t>
  </si>
  <si>
    <t>Nb Poteaux :</t>
  </si>
  <si>
    <t>14 (Plot béton)</t>
  </si>
  <si>
    <t>Visuel non contractuel - mesures en millimètres</t>
  </si>
  <si>
    <t>Article</t>
  </si>
  <si>
    <t>Epaisseur</t>
  </si>
  <si>
    <t>Qté</t>
  </si>
  <si>
    <t>Prix unit</t>
  </si>
  <si>
    <t>Total</t>
  </si>
  <si>
    <t>Solives</t>
  </si>
  <si>
    <t>Solives Extérieures</t>
  </si>
  <si>
    <t>Sommiers</t>
  </si>
  <si>
    <t>Entretoises</t>
  </si>
  <si>
    <t>14 appuis à prévoir (Plot béton)</t>
  </si>
  <si>
    <t/>
  </si>
  <si>
    <t>Conception sans poteau</t>
  </si>
  <si>
    <t>Sous total bois (HT)</t>
  </si>
  <si>
    <t>Bte Vis 6x120</t>
  </si>
  <si>
    <t>Equerres</t>
  </si>
  <si>
    <t>Sabots inox pour 80x200</t>
  </si>
  <si>
    <t>Kit 4 tiges filetées avec rondelles</t>
  </si>
  <si>
    <t>Scellement des tiges filetées</t>
  </si>
  <si>
    <t>Bte Pointes annelées</t>
  </si>
  <si>
    <t>Sous total quincaillerie (HT)</t>
  </si>
  <si>
    <t>Le prix est fixé sur la base d'une quantité de composants estimée en fonction des caractéristiques générales du projet. Le prix sera déterminé de manière ferme sur la confirmation de commande établie après validation des quantités définitives par le bureau d'étude.</t>
  </si>
  <si>
    <t>Mention "Bon pour accord" :</t>
  </si>
  <si>
    <t>Total HT</t>
  </si>
  <si>
    <t>Transport HT</t>
  </si>
  <si>
    <t>Date:</t>
  </si>
  <si>
    <t>Base TVA</t>
  </si>
  <si>
    <t xml:space="preserve">Signature </t>
  </si>
  <si>
    <t>Montant TVA</t>
  </si>
  <si>
    <t>et cachet</t>
  </si>
  <si>
    <t>TOTAL TTC</t>
  </si>
  <si>
    <t>EUR</t>
  </si>
  <si>
    <t>SAS Piveteau Bois au capital de 2 000 000 EUR, La Vallée, Sainte Florence, 85140 Essarts en Bocage - RCS B 547 250 100 72 B 10 La Roche sur Yon - SIRET 547 250 100 00054 - N° intracommunautaire FR 92 547 250 100 B
Banque S.G. FR76 30003 01749 00020410084 29 Swift SOGEFRPP - C.R.C.A. Entreprises FR76 14706 00131 17217806001 64 Swift AGRIFRPP847</t>
  </si>
  <si>
    <t>&gt;1000m</t>
  </si>
  <si>
    <t>Public</t>
  </si>
  <si>
    <t>Zone de neige</t>
  </si>
  <si>
    <t>WEX 22mm</t>
  </si>
  <si>
    <t>01-Ain</t>
  </si>
  <si>
    <r>
      <rPr>
        <sz val="11.5"/>
        <rFont val="Times New Roman"/>
        <family val="1"/>
      </rPr>
      <t>A2 / C2</t>
    </r>
  </si>
  <si>
    <t>02-Aisne</t>
  </si>
  <si>
    <t>A1 / C1</t>
  </si>
  <si>
    <t>Bois 46mm</t>
  </si>
  <si>
    <t>03-Allier</t>
  </si>
  <si>
    <r>
      <rPr>
        <sz val="11.5"/>
        <rFont val="Times New Roman"/>
        <family val="1"/>
      </rPr>
      <t>A2</t>
    </r>
  </si>
  <si>
    <t>04-Alpes-de-Haute-Provence</t>
  </si>
  <si>
    <t>C1</t>
  </si>
  <si>
    <t>05-Hautes-Alpes</t>
  </si>
  <si>
    <t>06-Alpes-Maritimes</t>
  </si>
  <si>
    <t>A2 / C1</t>
  </si>
  <si>
    <t>VERT</t>
  </si>
  <si>
    <t>07-Ardèche</t>
  </si>
  <si>
    <r>
      <rPr>
        <sz val="11.5"/>
        <rFont val="Times New Roman"/>
        <family val="1"/>
      </rPr>
      <t>C2</t>
    </r>
  </si>
  <si>
    <t>08-Ardennes</t>
  </si>
  <si>
    <t>GRIS</t>
  </si>
  <si>
    <t>09-Ariège</t>
  </si>
  <si>
    <t>10-Aube</t>
  </si>
  <si>
    <t>A1</t>
  </si>
  <si>
    <t>11-Aude</t>
  </si>
  <si>
    <r>
      <rPr>
        <sz val="11.5"/>
        <rFont val="Times New Roman"/>
        <family val="1"/>
      </rPr>
      <t>C2 / D</t>
    </r>
  </si>
  <si>
    <t>Type de support</t>
  </si>
  <si>
    <t>12-Aveyron</t>
  </si>
  <si>
    <t xml:space="preserve">Plot béton </t>
  </si>
  <si>
    <t>13-Bouches-du-Rhône</t>
  </si>
  <si>
    <t>14-Calvados</t>
  </si>
  <si>
    <t>Poteau bois</t>
  </si>
  <si>
    <t>15-Cantal</t>
  </si>
  <si>
    <t>16-Charente</t>
  </si>
  <si>
    <t>17-Charente-Maritime</t>
  </si>
  <si>
    <t>Prix des bois</t>
  </si>
  <si>
    <t>18-Cher</t>
  </si>
  <si>
    <t>19-Corrèze</t>
  </si>
  <si>
    <t>Type</t>
  </si>
  <si>
    <t>Prix m3</t>
  </si>
  <si>
    <t>2A-Corse-du-Sud</t>
  </si>
  <si>
    <t>BLC</t>
  </si>
  <si>
    <t>2B-Haute-Corse</t>
  </si>
  <si>
    <t>21-Côte-d'Or</t>
  </si>
  <si>
    <t>22-Côtes-d'Armor</t>
  </si>
  <si>
    <t>23-Creuse</t>
  </si>
  <si>
    <t>24-Dordogne</t>
  </si>
  <si>
    <t>25-Doubs</t>
  </si>
  <si>
    <t>B1 / CA / E</t>
  </si>
  <si>
    <t>26-Drôme</t>
  </si>
  <si>
    <t>27-Eure</t>
  </si>
  <si>
    <t>28-Eure-et-Loir</t>
  </si>
  <si>
    <t>29-Finistère</t>
  </si>
  <si>
    <t>BM</t>
  </si>
  <si>
    <t>30-Gard</t>
  </si>
  <si>
    <t>B2</t>
  </si>
  <si>
    <t>31-Haute-Garonne</t>
  </si>
  <si>
    <t>A2 / C2</t>
  </si>
  <si>
    <t>32-Gers</t>
  </si>
  <si>
    <t>33-Gironde</t>
  </si>
  <si>
    <t>34-Hérault</t>
  </si>
  <si>
    <t>B2 / C2</t>
  </si>
  <si>
    <t>35-Ille-et-Vilaine</t>
  </si>
  <si>
    <t>36-Indre</t>
  </si>
  <si>
    <t>37-Indre-et-Loire</t>
  </si>
  <si>
    <t>38-Isère</t>
  </si>
  <si>
    <t>39-Jura</t>
  </si>
  <si>
    <t>B1 / C1</t>
  </si>
  <si>
    <t>40-Landes</t>
  </si>
  <si>
    <t>41-Loir-et-Cher</t>
  </si>
  <si>
    <t>42-Loire</t>
  </si>
  <si>
    <t>43-Haute-Loire</t>
  </si>
  <si>
    <t>44-Loire-Atlantique</t>
  </si>
  <si>
    <t>45-Loiret</t>
  </si>
  <si>
    <t>46-Lot</t>
  </si>
  <si>
    <t>47-Lot-et-Garonne</t>
  </si>
  <si>
    <t>48-Lozère</t>
  </si>
  <si>
    <t>49-Maine-et-Loire</t>
  </si>
  <si>
    <t>50-Manche</t>
  </si>
  <si>
    <t>51-Marne</t>
  </si>
  <si>
    <t>52-Haute-Marne</t>
  </si>
  <si>
    <t>53-Mayenne</t>
  </si>
  <si>
    <t>54-Meurthe-et-Moselle</t>
  </si>
  <si>
    <t>A1 / B1 / C1</t>
  </si>
  <si>
    <t>55-Meuse</t>
  </si>
  <si>
    <t>A1 /C1</t>
  </si>
  <si>
    <t>56-Morbihan</t>
  </si>
  <si>
    <t>57-Moselle</t>
  </si>
  <si>
    <t>58-Nièvre</t>
  </si>
  <si>
    <t>59-Nord</t>
  </si>
  <si>
    <t>60-Oise</t>
  </si>
  <si>
    <t>61-Orne</t>
  </si>
  <si>
    <t>62-Pas-de-Calais</t>
  </si>
  <si>
    <t>63-Puy-de-Dôme</t>
  </si>
  <si>
    <t>A2</t>
  </si>
  <si>
    <t>64-Pyrénées-Atlantiques</t>
  </si>
  <si>
    <t>65-Hautes-Pyrénées</t>
  </si>
  <si>
    <t>66-Pyrénées-Orientales</t>
  </si>
  <si>
    <t>67-Bas-Rhin</t>
  </si>
  <si>
    <t>68-Haut-Rhin</t>
  </si>
  <si>
    <r>
      <rPr>
        <sz val="11.5"/>
        <rFont val="Times New Roman"/>
        <family val="1"/>
      </rPr>
      <t>Cl</t>
    </r>
  </si>
  <si>
    <t>69-Rhône</t>
  </si>
  <si>
    <t>70-Haute-Saône</t>
  </si>
  <si>
    <t>71-Saône-et-Loire</t>
  </si>
  <si>
    <t>A2 / B1</t>
  </si>
  <si>
    <t>72-Sarthe</t>
  </si>
  <si>
    <t>73-Savoie</t>
  </si>
  <si>
    <r>
      <rPr>
        <sz val="11.5"/>
        <rFont val="Times New Roman"/>
        <family val="1"/>
      </rPr>
      <t>C2 / E</t>
    </r>
  </si>
  <si>
    <t>74-Haute-Savoie</t>
  </si>
  <si>
    <t>75-Paris</t>
  </si>
  <si>
    <t>76-Seine-Maritime</t>
  </si>
  <si>
    <t>77-Seine-et-Marne</t>
  </si>
  <si>
    <t>78-Yvelines</t>
  </si>
  <si>
    <t>79-Deux-Sèvres</t>
  </si>
  <si>
    <t>80-Somme</t>
  </si>
  <si>
    <t>81-Tarn</t>
  </si>
  <si>
    <r>
      <rPr>
        <sz val="11.5"/>
        <rFont val="Times New Roman"/>
        <family val="1"/>
      </rPr>
      <t>A2/C2</t>
    </r>
  </si>
  <si>
    <t>82-Tarn-et-Garonne</t>
  </si>
  <si>
    <t>83-Var</t>
  </si>
  <si>
    <t>84-Vaucluse</t>
  </si>
  <si>
    <t>86-Vienne</t>
  </si>
  <si>
    <t>87-Haute-Vienne</t>
  </si>
  <si>
    <t>88-Vosges</t>
  </si>
  <si>
    <t>A1 / B2 / C1</t>
  </si>
  <si>
    <t>89-Yonne</t>
  </si>
  <si>
    <t>90-Territoire de Belfort</t>
  </si>
  <si>
    <t>91-Essonne</t>
  </si>
  <si>
    <t>92-Hauts-de-Seine</t>
  </si>
  <si>
    <t>93-Seine-St-Denis</t>
  </si>
  <si>
    <t>94-Val-de-Marne</t>
  </si>
  <si>
    <t>95-Val-D'Oise</t>
  </si>
  <si>
    <t>971-Guadeloupe</t>
  </si>
  <si>
    <t>Autre</t>
  </si>
  <si>
    <t>972-Martinique</t>
  </si>
  <si>
    <t>973-Guyane</t>
  </si>
  <si>
    <t>974-La Réunion</t>
  </si>
  <si>
    <t>976-Mayotte</t>
  </si>
  <si>
    <t>Matrices Solives</t>
  </si>
  <si>
    <t>Privé</t>
  </si>
  <si>
    <t>Longueur des solives</t>
  </si>
  <si>
    <t>EpLames</t>
  </si>
  <si>
    <t>Max</t>
  </si>
  <si>
    <t>Entraxe</t>
  </si>
  <si>
    <t>68x145 BM</t>
  </si>
  <si>
    <t>68x190 BM</t>
  </si>
  <si>
    <t>80x200 BLC</t>
  </si>
  <si>
    <t>KO</t>
  </si>
  <si>
    <t>CRÉER UNE MATRICE PAREIL QUE CELLE EN FACE POUR LES MOMENTS ON EST 0 PLUS DE 1000M D'ALTITUDE</t>
  </si>
  <si>
    <t>80x280 BLC</t>
  </si>
  <si>
    <t>Matrices Sommiers</t>
  </si>
  <si>
    <t>Privé, 2 appuis</t>
  </si>
  <si>
    <t>Longueur du sommier</t>
  </si>
  <si>
    <t>90x320 BLC</t>
  </si>
  <si>
    <t>Privé, 3 appuis</t>
  </si>
  <si>
    <t>Public, 2 appuis</t>
  </si>
  <si>
    <t>90x400 BLC</t>
  </si>
  <si>
    <t>140x440 BLC</t>
  </si>
  <si>
    <t>Public, 3 appuis</t>
  </si>
  <si>
    <t>Matrice Poteaux</t>
  </si>
  <si>
    <t>EpSommier</t>
  </si>
  <si>
    <t>Section</t>
  </si>
  <si>
    <t>140x140 BLC</t>
  </si>
  <si>
    <t>200x200 BLC</t>
  </si>
  <si>
    <t>A B</t>
  </si>
  <si>
    <t>Type de finition</t>
  </si>
  <si>
    <t>Côté</t>
  </si>
  <si>
    <t>B C</t>
  </si>
  <si>
    <t>C D</t>
  </si>
  <si>
    <t>D A</t>
  </si>
  <si>
    <t>Contre mur</t>
  </si>
  <si>
    <t>Type de fintion</t>
  </si>
  <si>
    <t>Habillage latéral</t>
  </si>
  <si>
    <t>Aucun habillage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</si>
</sst>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 #,##0.00\ &quot;€&quot;_-;\-* #,##0.00\ &quot;€&quot;_-;_-* &quot;-&quot;??\ &quot;€&quot;_-;_-@_-"/>
    <numFmt numFmtId="164" formatCode="&quot;TEL : &quot;0#&quot; &quot;##&quot; &quot;##&quot; &quot;##&quot; &quot;##"/>
    <numFmt numFmtId="165" formatCode="0&quot; poteaux par rangée&quot;"/>
    <numFmt numFmtId="166" formatCode="_-* #,##0.00\ [$€-40C]_-;\-* #,##0.00\ [$€-40C]_-;_-* &quot;-&quot;??\ [$€-40C]_-;_-@_-"/>
    <numFmt numFmtId="167" formatCode="#,##0.00\ &quot;€&quot;"/>
  </numFmts>
  <fonts count="1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6"/>
      <color theme="1"/>
      <name val="Calibri"/>
      <family val="2"/>
      <scheme val="minor"/>
    </font>
    <font>
      <u/>
      <sz val="11"/>
      <color theme="10"/>
      <name val="Calibri"/>
      <family val="2"/>
      <scheme val="minor"/>
    </font>
    <font>
      <sz val="16"/>
      <color theme="1"/>
      <name val="Calibri"/>
      <family val="2"/>
      <scheme val="minor"/>
    </font>
    <font>
      <sz val="11"/>
      <color theme="1"/>
      <name val="Calibri"/>
      <family val="2"/>
    </font>
    <font>
      <b/>
      <i/>
      <sz val="10"/>
      <color rgb="FF22221D"/>
      <name val="Calibri"/>
      <family val="2"/>
    </font>
    <font>
      <b/>
      <sz val="11"/>
      <color rgb="FF22221D"/>
      <name val="Calibri"/>
      <family val="2"/>
    </font>
    <font>
      <i/>
      <u/>
      <sz val="11"/>
      <color rgb="FF22221D"/>
      <name val="Calibri"/>
      <family val="2"/>
    </font>
    <font>
      <i/>
      <sz val="8"/>
      <color rgb="FF22221D"/>
      <name val="Calibri"/>
      <family val="2"/>
    </font>
    <font>
      <sz val="11"/>
      <name val="Calibri"/>
      <family val="2"/>
    </font>
    <font>
      <i/>
      <sz val="10"/>
      <color rgb="FF22221D"/>
      <name val="Calibri"/>
      <family val="2"/>
    </font>
    <font>
      <sz val="8"/>
      <color rgb="FF22221D"/>
      <name val="Calibri"/>
      <family val="2"/>
    </font>
    <font>
      <sz val="11"/>
      <color rgb="FF000000"/>
      <name val="Calibri"/>
      <family val="2"/>
    </font>
    <font>
      <sz val="5"/>
      <color rgb="FF22221D"/>
      <name val="Calibri"/>
      <family val="2"/>
    </font>
    <font>
      <sz val="11.5"/>
      <name val="Times New Roman"/>
      <family val="1"/>
    </font>
    <font>
      <b/>
      <sz val="12"/>
      <color theme="0"/>
      <name val="Calibri"/>
      <family val="2"/>
      <scheme val="minor"/>
    </font>
  </fonts>
  <fills count="17">
    <fill>
      <patternFill patternType="none"/>
    </fill>
    <fill>
      <patternFill patternType="gray125"/>
    </fill>
    <fill>
      <patternFill patternType="solid">
        <fgColor theme="4" tint="0.59999389629810485"/>
        <bgColor indexed="64"/>
      </patternFill>
    </fill>
    <fill>
      <patternFill patternType="solid">
        <fgColor theme="2" tint="-9.9978637043366805E-2"/>
        <bgColor indexed="64"/>
      </patternFill>
    </fill>
    <fill>
      <patternFill patternType="solid">
        <fgColor rgb="FFD9D9D9"/>
        <bgColor rgb="FF000000"/>
      </patternFill>
    </fill>
    <fill>
      <patternFill patternType="solid">
        <fgColor theme="7" tint="0.59999389629810485"/>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4"/>
        <bgColor indexed="64"/>
      </patternFill>
    </fill>
    <fill>
      <patternFill patternType="solid">
        <fgColor theme="1"/>
        <bgColor indexed="64"/>
      </patternFill>
    </fill>
    <fill>
      <patternFill patternType="solid">
        <fgColor theme="5"/>
        <bgColor indexed="6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00B0F0"/>
        <bgColor indexed="64"/>
      </patternFill>
    </fill>
  </fills>
  <borders count="3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diagonal/>
    </border>
    <border>
      <left style="thin">
        <color indexed="64"/>
      </left>
      <right/>
      <top style="thin">
        <color indexed="64"/>
      </top>
      <bottom style="thin">
        <color theme="4" tint="0.39997558519241921"/>
      </bottom>
      <diagonal/>
    </border>
    <border>
      <left style="thin">
        <color indexed="64"/>
      </left>
      <right style="thin">
        <color indexed="64"/>
      </right>
      <top style="thin">
        <color indexed="64"/>
      </top>
      <bottom style="thin">
        <color theme="4" tint="0.39997558519241921"/>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150">
    <xf numFmtId="0" fontId="0" fillId="0" borderId="0" xfId="0"/>
    <xf numFmtId="0" fontId="4" fillId="0" borderId="1" xfId="0" applyFont="1" applyBorder="1" applyAlignment="1">
      <alignment horizontal="center"/>
    </xf>
    <xf numFmtId="0" fontId="4" fillId="0" borderId="2" xfId="0" applyFont="1" applyBorder="1" applyAlignment="1">
      <alignment horizontal="center"/>
    </xf>
    <xf numFmtId="0" fontId="0" fillId="0" borderId="3" xfId="0" applyBorder="1"/>
    <xf numFmtId="0" fontId="0" fillId="0" borderId="4" xfId="0" applyBorder="1"/>
    <xf numFmtId="0" fontId="5" fillId="0" borderId="4" xfId="3" applyBorder="1"/>
    <xf numFmtId="0" fontId="0" fillId="0" borderId="5" xfId="0" applyBorder="1"/>
    <xf numFmtId="0" fontId="0" fillId="0" borderId="6" xfId="0" applyBorder="1"/>
    <xf numFmtId="0" fontId="6" fillId="0" borderId="1" xfId="0" applyFont="1" applyBorder="1" applyAlignment="1">
      <alignment horizontal="center"/>
    </xf>
    <xf numFmtId="0" fontId="6" fillId="0" borderId="2" xfId="0" applyFont="1" applyBorder="1" applyAlignment="1">
      <alignment horizontal="center"/>
    </xf>
    <xf numFmtId="0" fontId="0" fillId="0" borderId="3" xfId="0" applyFill="1" applyBorder="1"/>
    <xf numFmtId="0" fontId="0" fillId="0" borderId="4" xfId="0" applyFill="1" applyBorder="1"/>
    <xf numFmtId="0" fontId="7" fillId="0" borderId="0" xfId="0" applyFont="1" applyFill="1" applyBorder="1"/>
    <xf numFmtId="0" fontId="7" fillId="0" borderId="0" xfId="0" applyFont="1" applyFill="1" applyBorder="1" applyAlignment="1">
      <alignment horizontal="right"/>
    </xf>
    <xf numFmtId="14" fontId="7" fillId="0" borderId="0" xfId="0" applyNumberFormat="1" applyFont="1" applyFill="1" applyBorder="1" applyAlignment="1">
      <alignment horizontal="left"/>
    </xf>
    <xf numFmtId="0" fontId="8" fillId="2" borderId="0" xfId="0" applyFont="1" applyFill="1" applyBorder="1"/>
    <xf numFmtId="0" fontId="7" fillId="2" borderId="0" xfId="0" applyFont="1" applyFill="1" applyBorder="1"/>
    <xf numFmtId="0" fontId="8" fillId="2" borderId="7" xfId="0" applyFont="1" applyFill="1" applyBorder="1" applyAlignment="1">
      <alignment horizontal="center" vertical="center" wrapText="1"/>
    </xf>
    <xf numFmtId="0" fontId="9" fillId="2" borderId="8" xfId="0" applyFont="1" applyFill="1" applyBorder="1" applyAlignment="1">
      <alignment horizontal="left" vertical="center"/>
    </xf>
    <xf numFmtId="0" fontId="7" fillId="2" borderId="9" xfId="0" applyFont="1" applyFill="1" applyBorder="1"/>
    <xf numFmtId="0" fontId="9" fillId="2" borderId="0" xfId="0" applyFont="1" applyFill="1" applyBorder="1"/>
    <xf numFmtId="0" fontId="8" fillId="2" borderId="10" xfId="0" applyFont="1" applyFill="1" applyBorder="1" applyAlignment="1">
      <alignment horizontal="center" vertical="center" wrapText="1"/>
    </xf>
    <xf numFmtId="0" fontId="7" fillId="2" borderId="0" xfId="0" applyFont="1" applyFill="1" applyBorder="1" applyAlignment="1">
      <alignment horizontal="left" vertical="center"/>
    </xf>
    <xf numFmtId="0" fontId="7" fillId="2" borderId="11" xfId="0" applyFont="1" applyFill="1" applyBorder="1"/>
    <xf numFmtId="0" fontId="8" fillId="2" borderId="12" xfId="0" applyFont="1" applyFill="1" applyBorder="1" applyAlignment="1">
      <alignment horizontal="center" vertical="center" wrapText="1"/>
    </xf>
    <xf numFmtId="0" fontId="7" fillId="2" borderId="13" xfId="0" applyFont="1" applyFill="1" applyBorder="1" applyAlignment="1">
      <alignment horizontal="left" vertical="center"/>
    </xf>
    <xf numFmtId="0" fontId="7" fillId="2" borderId="14" xfId="0" applyFont="1" applyFill="1" applyBorder="1"/>
    <xf numFmtId="0" fontId="7" fillId="2" borderId="0" xfId="0" applyFont="1" applyFill="1" applyBorder="1" applyAlignment="1">
      <alignment horizontal="left"/>
    </xf>
    <xf numFmtId="0" fontId="7" fillId="2" borderId="0" xfId="0" applyFont="1" applyFill="1" applyBorder="1" applyAlignment="1">
      <alignment horizontal="left"/>
    </xf>
    <xf numFmtId="0" fontId="8" fillId="2" borderId="7" xfId="0" applyFont="1" applyFill="1" applyBorder="1" applyAlignment="1">
      <alignment horizontal="left" vertical="center"/>
    </xf>
    <xf numFmtId="0" fontId="8" fillId="2" borderId="8" xfId="0" applyFont="1" applyFill="1" applyBorder="1" applyAlignment="1">
      <alignment vertical="center"/>
    </xf>
    <xf numFmtId="0" fontId="8" fillId="2" borderId="9" xfId="0" applyFont="1" applyFill="1" applyBorder="1" applyAlignment="1">
      <alignment horizontal="left" vertical="center"/>
    </xf>
    <xf numFmtId="164" fontId="7" fillId="2" borderId="0" xfId="0" applyNumberFormat="1" applyFont="1" applyFill="1" applyBorder="1" applyAlignment="1">
      <alignment horizontal="left"/>
    </xf>
    <xf numFmtId="0" fontId="7" fillId="2" borderId="10" xfId="0" applyFont="1" applyFill="1" applyBorder="1" applyAlignment="1">
      <alignment horizontal="center" vertical="center"/>
    </xf>
    <xf numFmtId="0" fontId="7" fillId="2" borderId="0" xfId="0" applyFont="1" applyFill="1" applyBorder="1" applyAlignment="1">
      <alignment horizontal="center" vertical="center" wrapText="1"/>
    </xf>
    <xf numFmtId="0" fontId="7" fillId="2" borderId="11" xfId="0" applyFont="1" applyFill="1" applyBorder="1" applyAlignment="1">
      <alignment horizontal="center" vertical="center"/>
    </xf>
    <xf numFmtId="0" fontId="8" fillId="2" borderId="8" xfId="0" applyFont="1" applyFill="1" applyBorder="1" applyAlignment="1">
      <alignment horizontal="left" vertical="center"/>
    </xf>
    <xf numFmtId="0" fontId="7" fillId="2" borderId="12"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4" xfId="0" applyFont="1" applyFill="1" applyBorder="1" applyAlignment="1">
      <alignment horizontal="center" vertical="center"/>
    </xf>
    <xf numFmtId="0" fontId="7" fillId="3" borderId="0" xfId="0" applyFont="1" applyFill="1" applyBorder="1"/>
    <xf numFmtId="0" fontId="7" fillId="2" borderId="12" xfId="0" applyFont="1" applyFill="1" applyBorder="1" applyAlignment="1">
      <alignment horizontal="center"/>
    </xf>
    <xf numFmtId="0" fontId="7" fillId="2" borderId="13" xfId="0" applyFont="1" applyFill="1" applyBorder="1" applyAlignment="1">
      <alignment horizontal="center"/>
    </xf>
    <xf numFmtId="0" fontId="7" fillId="2" borderId="14" xfId="0" applyFont="1" applyFill="1" applyBorder="1" applyAlignment="1">
      <alignment horizontal="center"/>
    </xf>
    <xf numFmtId="0" fontId="7" fillId="2" borderId="12" xfId="0" applyFont="1" applyFill="1" applyBorder="1" applyAlignment="1">
      <alignment horizontal="center" vertical="center"/>
    </xf>
    <xf numFmtId="0" fontId="7" fillId="2" borderId="13" xfId="0" applyFont="1" applyFill="1" applyBorder="1" applyAlignment="1">
      <alignment horizontal="center" vertical="center"/>
    </xf>
    <xf numFmtId="0" fontId="9" fillId="0" borderId="0" xfId="0" applyFont="1" applyFill="1" applyBorder="1"/>
    <xf numFmtId="0" fontId="8" fillId="3" borderId="7" xfId="0" applyFont="1" applyFill="1" applyBorder="1" applyAlignment="1">
      <alignment horizontal="left" vertical="center"/>
    </xf>
    <xf numFmtId="0" fontId="8" fillId="3" borderId="8" xfId="0" applyFont="1" applyFill="1" applyBorder="1" applyAlignment="1">
      <alignment horizontal="left" vertical="center"/>
    </xf>
    <xf numFmtId="0" fontId="8" fillId="3" borderId="9" xfId="0" applyFont="1" applyFill="1" applyBorder="1" applyAlignment="1">
      <alignment horizontal="left" vertical="center"/>
    </xf>
    <xf numFmtId="165" fontId="10" fillId="0" borderId="0" xfId="0" applyNumberFormat="1" applyFont="1" applyFill="1" applyBorder="1"/>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0" fontId="7" fillId="3" borderId="14" xfId="0" applyFont="1" applyFill="1" applyBorder="1" applyAlignment="1">
      <alignment horizontal="center" vertical="center"/>
    </xf>
    <xf numFmtId="0" fontId="11" fillId="0" borderId="0" xfId="0" applyFont="1" applyFill="1" applyBorder="1" applyAlignment="1">
      <alignment horizontal="right" vertical="center"/>
    </xf>
    <xf numFmtId="0" fontId="12" fillId="0" borderId="0" xfId="0" applyFont="1" applyFill="1" applyBorder="1"/>
    <xf numFmtId="0" fontId="13" fillId="0" borderId="0" xfId="0" applyFont="1" applyFill="1" applyBorder="1" applyAlignment="1">
      <alignment horizontal="left" vertical="center"/>
    </xf>
    <xf numFmtId="0" fontId="13" fillId="0" borderId="0" xfId="0" applyFont="1" applyFill="1" applyBorder="1" applyAlignment="1">
      <alignment horizontal="right" vertical="center"/>
    </xf>
    <xf numFmtId="0" fontId="0" fillId="0" borderId="15" xfId="0" applyBorder="1"/>
    <xf numFmtId="0" fontId="0" fillId="0" borderId="16" xfId="0" applyBorder="1"/>
    <xf numFmtId="0" fontId="0" fillId="0" borderId="17" xfId="0" applyBorder="1"/>
    <xf numFmtId="0" fontId="0" fillId="0" borderId="0" xfId="0" applyBorder="1"/>
    <xf numFmtId="166" fontId="0" fillId="0" borderId="4" xfId="0" applyNumberFormat="1" applyBorder="1"/>
    <xf numFmtId="0" fontId="0" fillId="0" borderId="18" xfId="0" applyBorder="1"/>
    <xf numFmtId="166" fontId="0" fillId="0" borderId="6" xfId="0" applyNumberFormat="1" applyBorder="1"/>
    <xf numFmtId="0" fontId="14" fillId="0" borderId="8"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5" fillId="4" borderId="19" xfId="0" applyFont="1" applyFill="1" applyBorder="1"/>
    <xf numFmtId="0" fontId="7" fillId="4" borderId="20" xfId="0" applyFont="1" applyFill="1" applyBorder="1"/>
    <xf numFmtId="0" fontId="7" fillId="4" borderId="21" xfId="0" applyFont="1" applyFill="1" applyBorder="1"/>
    <xf numFmtId="0" fontId="7" fillId="0" borderId="19" xfId="0" applyFont="1" applyFill="1" applyBorder="1"/>
    <xf numFmtId="0" fontId="7" fillId="0" borderId="20" xfId="0" applyFont="1" applyFill="1" applyBorder="1"/>
    <xf numFmtId="0" fontId="7" fillId="0" borderId="22" xfId="0" applyFont="1" applyFill="1" applyBorder="1"/>
    <xf numFmtId="167" fontId="7" fillId="0" borderId="22" xfId="0" applyNumberFormat="1" applyFont="1" applyFill="1" applyBorder="1"/>
    <xf numFmtId="0" fontId="7" fillId="0" borderId="10" xfId="0" applyFont="1" applyFill="1" applyBorder="1"/>
    <xf numFmtId="0" fontId="7" fillId="0" borderId="11" xfId="0" applyFont="1" applyFill="1" applyBorder="1"/>
    <xf numFmtId="0" fontId="7" fillId="0" borderId="21" xfId="0" applyFont="1" applyFill="1" applyBorder="1"/>
    <xf numFmtId="9" fontId="7" fillId="0" borderId="22" xfId="2" applyFont="1" applyFill="1" applyBorder="1"/>
    <xf numFmtId="0" fontId="15" fillId="4" borderId="10" xfId="0" applyFont="1" applyFill="1" applyBorder="1"/>
    <xf numFmtId="0" fontId="7" fillId="4" borderId="12" xfId="0" applyFont="1" applyFill="1" applyBorder="1"/>
    <xf numFmtId="0" fontId="7" fillId="0" borderId="13" xfId="0" applyFont="1" applyFill="1" applyBorder="1"/>
    <xf numFmtId="0" fontId="7" fillId="0" borderId="14" xfId="0" applyFont="1" applyFill="1" applyBorder="1"/>
    <xf numFmtId="0" fontId="7" fillId="0" borderId="19" xfId="0" applyFont="1" applyFill="1" applyBorder="1" applyAlignment="1">
      <alignment horizontal="left"/>
    </xf>
    <xf numFmtId="0" fontId="7" fillId="0" borderId="21" xfId="0" applyFont="1" applyFill="1" applyBorder="1" applyAlignment="1">
      <alignment horizontal="left"/>
    </xf>
    <xf numFmtId="0" fontId="16" fillId="0" borderId="0" xfId="0" applyFont="1" applyFill="1" applyBorder="1" applyAlignment="1">
      <alignment horizontal="center" wrapText="1"/>
    </xf>
    <xf numFmtId="0" fontId="0" fillId="5" borderId="0" xfId="0" applyFill="1"/>
    <xf numFmtId="0" fontId="3" fillId="0" borderId="0" xfId="0" applyFont="1"/>
    <xf numFmtId="0" fontId="2" fillId="6" borderId="23" xfId="0" applyFont="1" applyFill="1" applyBorder="1" applyAlignment="1">
      <alignment horizontal="right"/>
    </xf>
    <xf numFmtId="0" fontId="2" fillId="6" borderId="24" xfId="0" applyFont="1" applyFill="1" applyBorder="1" applyAlignment="1">
      <alignment horizontal="right"/>
    </xf>
    <xf numFmtId="0" fontId="2" fillId="6" borderId="25" xfId="0" applyFont="1" applyFill="1" applyBorder="1" applyAlignment="1">
      <alignment horizontal="right"/>
    </xf>
    <xf numFmtId="0" fontId="0" fillId="7" borderId="23" xfId="0" applyFont="1" applyFill="1" applyBorder="1" applyAlignment="1">
      <alignment horizontal="right"/>
    </xf>
    <xf numFmtId="0" fontId="0" fillId="7" borderId="24" xfId="0" applyFont="1" applyFill="1" applyBorder="1" applyAlignment="1">
      <alignment horizontal="right"/>
    </xf>
    <xf numFmtId="44" fontId="0" fillId="7" borderId="25" xfId="1" applyNumberFormat="1" applyFont="1" applyFill="1" applyBorder="1" applyAlignment="1">
      <alignment horizontal="right"/>
    </xf>
    <xf numFmtId="0" fontId="0" fillId="0" borderId="23" xfId="0" applyFont="1" applyBorder="1" applyAlignment="1">
      <alignment horizontal="right"/>
    </xf>
    <xf numFmtId="0" fontId="0" fillId="0" borderId="24" xfId="0" applyFont="1" applyBorder="1" applyAlignment="1">
      <alignment horizontal="right"/>
    </xf>
    <xf numFmtId="44" fontId="0" fillId="0" borderId="25" xfId="1" applyNumberFormat="1" applyFont="1" applyBorder="1" applyAlignment="1">
      <alignment horizontal="right"/>
    </xf>
    <xf numFmtId="0" fontId="17" fillId="0" borderId="0" xfId="0" applyFont="1" applyFill="1" applyBorder="1" applyAlignment="1">
      <alignment horizontal="left" vertical="top" wrapText="1"/>
    </xf>
    <xf numFmtId="0" fontId="18" fillId="8" borderId="0" xfId="0" applyFont="1" applyFill="1" applyAlignment="1">
      <alignment vertical="center"/>
    </xf>
    <xf numFmtId="0" fontId="0" fillId="8" borderId="0" xfId="0" applyFill="1" applyAlignment="1">
      <alignment vertical="center"/>
    </xf>
    <xf numFmtId="0" fontId="0" fillId="9" borderId="0" xfId="0" applyFill="1"/>
    <xf numFmtId="0" fontId="3" fillId="10" borderId="0" xfId="0" applyFont="1" applyFill="1" applyAlignment="1">
      <alignment vertical="center"/>
    </xf>
    <xf numFmtId="0" fontId="0" fillId="10" borderId="0" xfId="0" applyFill="1"/>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14" xfId="0" applyNumberFormat="1" applyBorder="1" applyAlignment="1">
      <alignment horizontal="center" vertical="center"/>
    </xf>
    <xf numFmtId="0" fontId="0" fillId="0" borderId="26" xfId="0" applyNumberFormat="1" applyBorder="1" applyAlignment="1">
      <alignment horizontal="center" vertical="center"/>
    </xf>
    <xf numFmtId="0" fontId="0" fillId="0" borderId="0" xfId="0" applyNumberFormat="1"/>
    <xf numFmtId="0" fontId="0" fillId="0" borderId="21" xfId="0" applyNumberFormat="1" applyBorder="1" applyAlignment="1">
      <alignment horizontal="center" vertical="center"/>
    </xf>
    <xf numFmtId="0" fontId="0" fillId="0" borderId="22" xfId="0" applyNumberFormat="1" applyBorder="1" applyAlignment="1">
      <alignment horizontal="center" vertical="center"/>
    </xf>
    <xf numFmtId="0" fontId="0" fillId="11" borderId="22" xfId="0" applyNumberFormat="1" applyFill="1" applyBorder="1" applyAlignment="1">
      <alignment horizontal="center" vertical="center"/>
    </xf>
    <xf numFmtId="0" fontId="0" fillId="12" borderId="22" xfId="0" applyNumberFormat="1" applyFill="1" applyBorder="1" applyAlignment="1">
      <alignment horizontal="center" vertical="center"/>
    </xf>
    <xf numFmtId="0" fontId="0" fillId="13" borderId="22" xfId="0" applyNumberFormat="1" applyFill="1" applyBorder="1" applyAlignment="1">
      <alignment horizontal="center" vertical="center"/>
    </xf>
    <xf numFmtId="0" fontId="0" fillId="14" borderId="19" xfId="0" applyNumberFormat="1" applyFill="1" applyBorder="1" applyAlignment="1">
      <alignment horizontal="center" vertical="center"/>
    </xf>
    <xf numFmtId="0" fontId="0" fillId="14" borderId="22" xfId="0" applyNumberFormat="1" applyFill="1" applyBorder="1" applyAlignment="1">
      <alignment horizontal="center" vertical="center"/>
    </xf>
    <xf numFmtId="0" fontId="0" fillId="0" borderId="9" xfId="0" applyNumberFormat="1" applyBorder="1" applyAlignment="1">
      <alignment horizontal="center" vertical="center"/>
    </xf>
    <xf numFmtId="0" fontId="0" fillId="0" borderId="27" xfId="0" applyNumberFormat="1" applyBorder="1" applyAlignment="1">
      <alignment horizontal="center" vertical="center"/>
    </xf>
    <xf numFmtId="0" fontId="0" fillId="11" borderId="27" xfId="0" applyNumberFormat="1" applyFill="1" applyBorder="1" applyAlignment="1">
      <alignment horizontal="center" vertical="center"/>
    </xf>
    <xf numFmtId="0" fontId="0" fillId="12" borderId="27" xfId="0" applyNumberFormat="1" applyFill="1" applyBorder="1" applyAlignment="1">
      <alignment horizontal="center" vertical="center"/>
    </xf>
    <xf numFmtId="0" fontId="0" fillId="13" borderId="27" xfId="0" applyNumberFormat="1" applyFill="1" applyBorder="1" applyAlignment="1">
      <alignment horizontal="center" vertical="center"/>
    </xf>
    <xf numFmtId="0" fontId="0" fillId="14" borderId="27" xfId="0" applyNumberFormat="1" applyFill="1" applyBorder="1" applyAlignment="1">
      <alignment horizontal="center" vertical="center"/>
    </xf>
    <xf numFmtId="0" fontId="0" fillId="14" borderId="7" xfId="0" applyNumberFormat="1" applyFill="1" applyBorder="1" applyAlignment="1">
      <alignment horizontal="center" vertical="center"/>
    </xf>
    <xf numFmtId="0" fontId="6" fillId="0" borderId="0" xfId="0" applyFont="1"/>
    <xf numFmtId="0" fontId="3" fillId="10" borderId="0" xfId="0" applyNumberFormat="1" applyFont="1" applyFill="1"/>
    <xf numFmtId="0" fontId="0" fillId="10" borderId="0" xfId="0" applyNumberFormat="1" applyFill="1"/>
    <xf numFmtId="0" fontId="0" fillId="0" borderId="19" xfId="0" applyNumberFormat="1" applyBorder="1" applyAlignment="1">
      <alignment horizontal="center" vertical="center"/>
    </xf>
    <xf numFmtId="0" fontId="0" fillId="0" borderId="20" xfId="0" applyNumberFormat="1" applyBorder="1" applyAlignment="1">
      <alignment horizontal="center" vertical="center"/>
    </xf>
    <xf numFmtId="0" fontId="0" fillId="0" borderId="21" xfId="0" applyNumberFormat="1" applyBorder="1" applyAlignment="1">
      <alignment horizontal="center" vertical="center"/>
    </xf>
    <xf numFmtId="0" fontId="0" fillId="0" borderId="12" xfId="0" applyNumberFormat="1" applyBorder="1" applyAlignment="1">
      <alignment horizontal="center" vertical="center"/>
    </xf>
    <xf numFmtId="0" fontId="0" fillId="0" borderId="28" xfId="0" applyNumberFormat="1" applyBorder="1" applyAlignment="1">
      <alignment horizontal="center" vertical="center"/>
    </xf>
    <xf numFmtId="0" fontId="0" fillId="12" borderId="7" xfId="0" applyNumberFormat="1" applyFill="1" applyBorder="1" applyAlignment="1">
      <alignment horizontal="center" vertical="center"/>
    </xf>
    <xf numFmtId="0" fontId="0" fillId="11" borderId="29" xfId="0" applyNumberFormat="1" applyFill="1" applyBorder="1" applyAlignment="1">
      <alignment horizontal="center" vertical="center"/>
    </xf>
    <xf numFmtId="0" fontId="0" fillId="12" borderId="29" xfId="0" applyNumberFormat="1" applyFill="1" applyBorder="1" applyAlignment="1">
      <alignment horizontal="center" vertical="center"/>
    </xf>
    <xf numFmtId="0" fontId="18" fillId="8" borderId="0" xfId="0" applyNumberFormat="1" applyFont="1" applyFill="1" applyAlignment="1">
      <alignment vertical="center"/>
    </xf>
    <xf numFmtId="0" fontId="0" fillId="8" borderId="0" xfId="0" applyNumberFormat="1" applyFill="1" applyAlignment="1">
      <alignment vertical="center"/>
    </xf>
    <xf numFmtId="0" fontId="0" fillId="8" borderId="0" xfId="0" applyNumberFormat="1" applyFill="1"/>
    <xf numFmtId="0" fontId="3" fillId="10" borderId="0" xfId="0" applyNumberFormat="1" applyFont="1" applyFill="1" applyAlignment="1">
      <alignment vertical="center"/>
    </xf>
    <xf numFmtId="0" fontId="0" fillId="0" borderId="20" xfId="0" applyNumberFormat="1" applyBorder="1" applyAlignment="1">
      <alignment vertical="center"/>
    </xf>
    <xf numFmtId="0" fontId="0" fillId="0" borderId="10" xfId="0" applyNumberFormat="1" applyBorder="1" applyAlignment="1">
      <alignment horizontal="center" vertical="center"/>
    </xf>
    <xf numFmtId="0" fontId="0" fillId="0" borderId="0" xfId="0" applyNumberFormat="1" applyBorder="1" applyAlignment="1">
      <alignment horizontal="center" vertical="center"/>
    </xf>
    <xf numFmtId="0" fontId="0" fillId="15" borderId="27" xfId="0" applyNumberFormat="1" applyFill="1" applyBorder="1" applyAlignment="1">
      <alignment horizontal="center" vertical="center"/>
    </xf>
    <xf numFmtId="0" fontId="0" fillId="16" borderId="0" xfId="0" applyNumberFormat="1" applyFill="1"/>
    <xf numFmtId="0" fontId="2" fillId="6" borderId="14" xfId="0" applyNumberFormat="1" applyFont="1" applyFill="1" applyBorder="1" applyAlignment="1">
      <alignment horizontal="center" vertical="center"/>
    </xf>
    <xf numFmtId="0" fontId="2" fillId="6" borderId="12" xfId="0" applyNumberFormat="1" applyFont="1" applyFill="1" applyBorder="1" applyAlignment="1">
      <alignment horizontal="center" vertical="center"/>
    </xf>
    <xf numFmtId="0" fontId="3" fillId="7" borderId="21" xfId="0" applyNumberFormat="1" applyFont="1" applyFill="1" applyBorder="1" applyAlignment="1">
      <alignment horizontal="center" vertical="center"/>
    </xf>
    <xf numFmtId="0" fontId="0" fillId="11" borderId="30" xfId="0" applyNumberFormat="1" applyFill="1" applyBorder="1" applyAlignment="1">
      <alignment horizontal="center" vertical="center"/>
    </xf>
    <xf numFmtId="0" fontId="2" fillId="6" borderId="26" xfId="0" applyNumberFormat="1" applyFont="1" applyFill="1" applyBorder="1" applyAlignment="1">
      <alignment horizontal="center" vertical="center"/>
    </xf>
    <xf numFmtId="0" fontId="3" fillId="7" borderId="22" xfId="0" applyFont="1" applyFill="1" applyBorder="1" applyAlignment="1">
      <alignment horizontal="center" vertical="center"/>
    </xf>
    <xf numFmtId="0" fontId="0" fillId="11" borderId="31" xfId="0" applyFill="1" applyBorder="1" applyAlignment="1">
      <alignment horizontal="center" vertical="center"/>
    </xf>
    <xf numFmtId="0" fontId="0" fillId="13" borderId="27" xfId="0" applyFill="1" applyBorder="1" applyAlignment="1">
      <alignment horizontal="center" vertical="center"/>
    </xf>
  </cellXfs>
  <cellStyles count="4">
    <cellStyle name="Lien hypertexte" xfId="3" builtinId="8"/>
    <cellStyle name="Monétaire" xfId="1" builtinId="4"/>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883920</xdr:colOff>
          <xdr:row>12</xdr:row>
          <xdr:rowOff>175260</xdr:rowOff>
        </xdr:from>
        <xdr:to>
          <xdr:col>2</xdr:col>
          <xdr:colOff>1623060</xdr:colOff>
          <xdr:row>14</xdr:row>
          <xdr:rowOff>15240</xdr:rowOff>
        </xdr:to>
        <xdr:sp macro="" textlink="">
          <xdr:nvSpPr>
            <xdr:cNvPr id="1025" name="ComboBox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3</xdr:col>
          <xdr:colOff>0</xdr:colOff>
          <xdr:row>5</xdr:row>
          <xdr:rowOff>38100</xdr:rowOff>
        </xdr:to>
        <xdr:sp macro="" textlink="">
          <xdr:nvSpPr>
            <xdr:cNvPr id="2049" name="ComboBox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11</xdr:col>
      <xdr:colOff>295834</xdr:colOff>
      <xdr:row>3</xdr:row>
      <xdr:rowOff>125506</xdr:rowOff>
    </xdr:from>
    <xdr:to>
      <xdr:col>18</xdr:col>
      <xdr:colOff>154336</xdr:colOff>
      <xdr:row>28</xdr:row>
      <xdr:rowOff>6965</xdr:rowOff>
    </xdr:to>
    <xdr:pic>
      <xdr:nvPicPr>
        <xdr:cNvPr id="3" name="Image 2"/>
        <xdr:cNvPicPr>
          <a:picLocks noChangeAspect="1"/>
        </xdr:cNvPicPr>
      </xdr:nvPicPr>
      <xdr:blipFill>
        <a:blip xmlns:r="http://schemas.openxmlformats.org/officeDocument/2006/relationships" r:embed="rId1">
          <a:clrChange>
            <a:clrFrom>
              <a:srgbClr val="000000"/>
            </a:clrFrom>
            <a:clrTo>
              <a:srgbClr val="000000">
                <a:alpha val="0"/>
              </a:srgbClr>
            </a:clrTo>
          </a:clrChange>
        </a:blip>
        <a:stretch>
          <a:fillRect/>
        </a:stretch>
      </xdr:blipFill>
      <xdr:spPr>
        <a:xfrm>
          <a:off x="9816352" y="770965"/>
          <a:ext cx="5380761" cy="437277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xdr:col>
          <xdr:colOff>662940</xdr:colOff>
          <xdr:row>12</xdr:row>
          <xdr:rowOff>114300</xdr:rowOff>
        </xdr:from>
        <xdr:to>
          <xdr:col>7</xdr:col>
          <xdr:colOff>62753</xdr:colOff>
          <xdr:row>13</xdr:row>
          <xdr:rowOff>89647</xdr:rowOff>
        </xdr:to>
        <xdr:sp macro="" textlink="">
          <xdr:nvSpPr>
            <xdr:cNvPr id="2052" name="OptionButton1" hidden="1">
              <a:extLst>
                <a:ext uri="{63B3BB69-23CF-44E3-9099-C40C66FF867C}">
                  <a14:compatExt spid="_x0000_s2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nfigurateur_Artilam_Solivage-Terrasse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EATION"/>
      <sheetName val="DEVIS"/>
      <sheetName val="INFOS"/>
      <sheetName val="parametres"/>
    </sheetNames>
    <sheetDataSet>
      <sheetData sheetId="0">
        <row r="5">
          <cell r="E5" t="str">
            <v>DALENS</v>
          </cell>
        </row>
        <row r="6">
          <cell r="E6" t="str">
            <v>JEAN-FRANCOIS</v>
          </cell>
        </row>
        <row r="8">
          <cell r="E8" t="str">
            <v>0534361941</v>
          </cell>
        </row>
        <row r="9">
          <cell r="E9" t="str">
            <v>TOULOUSE</v>
          </cell>
        </row>
        <row r="12">
          <cell r="E12">
            <v>150</v>
          </cell>
        </row>
        <row r="13">
          <cell r="E13">
            <v>1.6</v>
          </cell>
        </row>
        <row r="14">
          <cell r="E14">
            <v>1.6</v>
          </cell>
        </row>
        <row r="18">
          <cell r="E18" t="str">
            <v>JOUANNIN</v>
          </cell>
        </row>
        <row r="19">
          <cell r="E19" t="str">
            <v>SOPHIE</v>
          </cell>
        </row>
        <row r="21">
          <cell r="E21" t="str">
            <v>31</v>
          </cell>
        </row>
        <row r="22">
          <cell r="E22" t="str">
            <v>CASTELNAU LE LEZ</v>
          </cell>
        </row>
      </sheetData>
      <sheetData sheetId="1" refreshError="1"/>
      <sheetData sheetId="2">
        <row r="4">
          <cell r="M4">
            <v>44601</v>
          </cell>
        </row>
        <row r="7">
          <cell r="D7" t="str">
            <v>&lt;= 1000 m</v>
          </cell>
        </row>
        <row r="8">
          <cell r="D8" t="str">
            <v>31 - Haute Garonne</v>
          </cell>
        </row>
        <row r="9">
          <cell r="D9" t="str">
            <v>Privé</v>
          </cell>
        </row>
        <row r="10">
          <cell r="D10" t="str">
            <v>Charge admissible : 250 kg/m²</v>
          </cell>
        </row>
        <row r="18">
          <cell r="D18">
            <v>300</v>
          </cell>
        </row>
        <row r="19">
          <cell r="D19">
            <v>300</v>
          </cell>
        </row>
        <row r="20">
          <cell r="D20">
            <v>10540</v>
          </cell>
        </row>
        <row r="21">
          <cell r="D21">
            <v>3700</v>
          </cell>
        </row>
        <row r="22">
          <cell r="D22" t="str">
            <v>Bois 28mm</v>
          </cell>
        </row>
        <row r="24">
          <cell r="D24" t="str">
            <v>Marron</v>
          </cell>
        </row>
      </sheetData>
      <sheetData sheetId="3">
        <row r="2">
          <cell r="G2" t="str">
            <v>1.0.0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7" Type="http://schemas.openxmlformats.org/officeDocument/2006/relationships/image" Target="../media/image1.emf"/><Relationship Id="rId2" Type="http://schemas.openxmlformats.org/officeDocument/2006/relationships/hyperlink" Target="mailto:azerty@treza.com" TargetMode="External"/><Relationship Id="rId1" Type="http://schemas.openxmlformats.org/officeDocument/2006/relationships/hyperlink" Target="mailto:arthur.amy00@gmail.com" TargetMode="External"/><Relationship Id="rId6" Type="http://schemas.openxmlformats.org/officeDocument/2006/relationships/control" Target="../activeX/activeX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3.emf"/><Relationship Id="rId5" Type="http://schemas.openxmlformats.org/officeDocument/2006/relationships/control" Target="../activeX/activeX3.xml"/><Relationship Id="rId4" Type="http://schemas.openxmlformats.org/officeDocument/2006/relationships/image" Target="../media/image2.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C18"/>
  <sheetViews>
    <sheetView workbookViewId="0">
      <selection activeCell="C22" sqref="C22"/>
    </sheetView>
  </sheetViews>
  <sheetFormatPr baseColWidth="10" defaultRowHeight="14.4" x14ac:dyDescent="0.3"/>
  <cols>
    <col min="1" max="1" width="2.44140625" customWidth="1"/>
    <col min="2" max="2" width="13" bestFit="1" customWidth="1"/>
    <col min="3" max="3" width="28.21875" customWidth="1"/>
  </cols>
  <sheetData>
    <row r="1" spans="2:3" ht="15" thickBot="1" x14ac:dyDescent="0.35"/>
    <row r="2" spans="2:3" ht="21.6" thickBot="1" x14ac:dyDescent="0.45">
      <c r="B2" s="1" t="s">
        <v>0</v>
      </c>
      <c r="C2" s="2"/>
    </row>
    <row r="3" spans="2:3" x14ac:dyDescent="0.3">
      <c r="B3" s="3"/>
      <c r="C3" s="4"/>
    </row>
    <row r="4" spans="2:3" x14ac:dyDescent="0.3">
      <c r="B4" s="3" t="s">
        <v>1</v>
      </c>
      <c r="C4" s="4" t="s">
        <v>2</v>
      </c>
    </row>
    <row r="5" spans="2:3" x14ac:dyDescent="0.3">
      <c r="B5" s="3" t="s">
        <v>3</v>
      </c>
      <c r="C5" s="4" t="s">
        <v>4</v>
      </c>
    </row>
    <row r="6" spans="2:3" x14ac:dyDescent="0.3">
      <c r="B6" s="3" t="s">
        <v>5</v>
      </c>
      <c r="C6" s="5" t="s">
        <v>6</v>
      </c>
    </row>
    <row r="7" spans="2:3" x14ac:dyDescent="0.3">
      <c r="B7" s="3" t="s">
        <v>7</v>
      </c>
      <c r="C7" s="4" t="s">
        <v>8</v>
      </c>
    </row>
    <row r="8" spans="2:3" x14ac:dyDescent="0.3">
      <c r="B8" s="3" t="s">
        <v>9</v>
      </c>
      <c r="C8" s="4" t="s">
        <v>10</v>
      </c>
    </row>
    <row r="9" spans="2:3" ht="15" thickBot="1" x14ac:dyDescent="0.35">
      <c r="B9" s="6"/>
      <c r="C9" s="7"/>
    </row>
    <row r="10" spans="2:3" ht="21.6" thickBot="1" x14ac:dyDescent="0.45">
      <c r="B10" s="1" t="s">
        <v>11</v>
      </c>
      <c r="C10" s="2"/>
    </row>
    <row r="11" spans="2:3" x14ac:dyDescent="0.3">
      <c r="B11" s="3"/>
      <c r="C11" s="4"/>
    </row>
    <row r="12" spans="2:3" x14ac:dyDescent="0.3">
      <c r="B12" s="3" t="s">
        <v>1</v>
      </c>
      <c r="C12" s="4" t="s">
        <v>12</v>
      </c>
    </row>
    <row r="13" spans="2:3" x14ac:dyDescent="0.3">
      <c r="B13" s="3" t="s">
        <v>3</v>
      </c>
      <c r="C13" s="4" t="s">
        <v>13</v>
      </c>
    </row>
    <row r="14" spans="2:3" x14ac:dyDescent="0.3">
      <c r="B14" s="3" t="s">
        <v>14</v>
      </c>
      <c r="C14" s="4"/>
    </row>
    <row r="15" spans="2:3" x14ac:dyDescent="0.3">
      <c r="B15" s="3" t="s">
        <v>15</v>
      </c>
      <c r="C15" s="4" t="s">
        <v>16</v>
      </c>
    </row>
    <row r="16" spans="2:3" x14ac:dyDescent="0.3">
      <c r="B16" s="3" t="s">
        <v>17</v>
      </c>
      <c r="C16" s="4" t="s">
        <v>18</v>
      </c>
    </row>
    <row r="17" spans="2:3" x14ac:dyDescent="0.3">
      <c r="B17" s="3" t="s">
        <v>5</v>
      </c>
      <c r="C17" s="5" t="s">
        <v>19</v>
      </c>
    </row>
    <row r="18" spans="2:3" ht="15" thickBot="1" x14ac:dyDescent="0.35">
      <c r="B18" s="6" t="s">
        <v>20</v>
      </c>
      <c r="C18" s="7" t="s">
        <v>21</v>
      </c>
    </row>
  </sheetData>
  <mergeCells count="2">
    <mergeCell ref="B2:C2"/>
    <mergeCell ref="B10:C10"/>
  </mergeCells>
  <hyperlinks>
    <hyperlink ref="C6" r:id="rId1"/>
    <hyperlink ref="C17" r:id="rId2"/>
  </hyperlinks>
  <pageMargins left="0.7" right="0.7" top="0.75" bottom="0.75" header="0.3" footer="0.3"/>
  <pageSetup paperSize="9" orientation="portrait" r:id="rId3"/>
  <drawing r:id="rId4"/>
  <legacyDrawing r:id="rId5"/>
  <controls>
    <mc:AlternateContent xmlns:mc="http://schemas.openxmlformats.org/markup-compatibility/2006">
      <mc:Choice Requires="x14">
        <control shapeId="1025" r:id="rId6" name="ComboBox1">
          <controlPr defaultSize="0" autoLine="0" r:id="rId7">
            <anchor moveWithCells="1">
              <from>
                <xdr:col>1</xdr:col>
                <xdr:colOff>883920</xdr:colOff>
                <xdr:row>12</xdr:row>
                <xdr:rowOff>175260</xdr:rowOff>
              </from>
              <to>
                <xdr:col>2</xdr:col>
                <xdr:colOff>1623060</xdr:colOff>
                <xdr:row>14</xdr:row>
                <xdr:rowOff>15240</xdr:rowOff>
              </to>
            </anchor>
          </controlPr>
        </control>
      </mc:Choice>
      <mc:Fallback>
        <control shapeId="1025" r:id="rId6" name="ComboBox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1:G21"/>
  <sheetViews>
    <sheetView tabSelected="1" zoomScale="85" zoomScaleNormal="85" workbookViewId="0">
      <selection activeCell="C10" sqref="C10"/>
    </sheetView>
  </sheetViews>
  <sheetFormatPr baseColWidth="10" defaultRowHeight="14.4" x14ac:dyDescent="0.3"/>
  <cols>
    <col min="1" max="1" width="2.77734375" customWidth="1"/>
    <col min="2" max="2" width="20.6640625" bestFit="1" customWidth="1"/>
    <col min="3" max="3" width="23.33203125" bestFit="1" customWidth="1"/>
    <col min="6" max="6" width="15.6640625" customWidth="1"/>
    <col min="7" max="7" width="15" bestFit="1" customWidth="1"/>
  </cols>
  <sheetData>
    <row r="1" spans="2:7" ht="15" thickBot="1" x14ac:dyDescent="0.35"/>
    <row r="2" spans="2:7" ht="21.6" thickBot="1" x14ac:dyDescent="0.45">
      <c r="B2" s="8" t="s">
        <v>22</v>
      </c>
      <c r="C2" s="9"/>
      <c r="E2" t="s">
        <v>23</v>
      </c>
    </row>
    <row r="3" spans="2:7" x14ac:dyDescent="0.3">
      <c r="B3" s="3"/>
      <c r="C3" s="4"/>
    </row>
    <row r="4" spans="2:7" x14ac:dyDescent="0.3">
      <c r="B4" s="3" t="s">
        <v>24</v>
      </c>
      <c r="C4" s="4" t="s">
        <v>25</v>
      </c>
    </row>
    <row r="5" spans="2:7" x14ac:dyDescent="0.3">
      <c r="B5" s="10" t="s">
        <v>26</v>
      </c>
      <c r="C5" s="11" t="s">
        <v>214</v>
      </c>
    </row>
    <row r="6" spans="2:7" x14ac:dyDescent="0.3">
      <c r="B6" s="3" t="s">
        <v>28</v>
      </c>
      <c r="C6" s="4" t="s">
        <v>29</v>
      </c>
      <c r="E6" t="s">
        <v>267</v>
      </c>
      <c r="F6" t="s">
        <v>128</v>
      </c>
      <c r="G6" t="s">
        <v>266</v>
      </c>
    </row>
    <row r="7" spans="2:7" x14ac:dyDescent="0.3">
      <c r="B7" s="3"/>
      <c r="C7" s="4"/>
      <c r="E7" t="s">
        <v>265</v>
      </c>
      <c r="F7" t="s">
        <v>271</v>
      </c>
      <c r="G7" t="s">
        <v>273</v>
      </c>
    </row>
    <row r="8" spans="2:7" x14ac:dyDescent="0.3">
      <c r="B8" s="3"/>
      <c r="C8" s="4"/>
      <c r="E8" t="s">
        <v>268</v>
      </c>
      <c r="F8" t="s">
        <v>130</v>
      </c>
      <c r="G8" t="s">
        <v>273</v>
      </c>
    </row>
    <row r="9" spans="2:7" x14ac:dyDescent="0.3">
      <c r="B9" s="3" t="s">
        <v>30</v>
      </c>
      <c r="C9" s="4" t="s">
        <v>31</v>
      </c>
      <c r="E9" t="s">
        <v>269</v>
      </c>
      <c r="F9" t="s">
        <v>130</v>
      </c>
      <c r="G9" t="s">
        <v>273</v>
      </c>
    </row>
    <row r="10" spans="2:7" x14ac:dyDescent="0.3">
      <c r="B10" s="3" t="s">
        <v>31</v>
      </c>
      <c r="C10" s="4" t="s">
        <v>32</v>
      </c>
      <c r="E10" t="s">
        <v>270</v>
      </c>
      <c r="F10" t="s">
        <v>130</v>
      </c>
      <c r="G10" t="s">
        <v>273</v>
      </c>
    </row>
    <row r="11" spans="2:7" x14ac:dyDescent="0.3">
      <c r="B11" s="3" t="s">
        <v>33</v>
      </c>
      <c r="C11" s="4" t="s">
        <v>34</v>
      </c>
    </row>
    <row r="12" spans="2:7" x14ac:dyDescent="0.3">
      <c r="B12" s="3"/>
      <c r="C12" s="4"/>
    </row>
    <row r="13" spans="2:7" x14ac:dyDescent="0.3">
      <c r="B13" s="3" t="s">
        <v>35</v>
      </c>
      <c r="C13" s="4" t="s">
        <v>36</v>
      </c>
    </row>
    <row r="14" spans="2:7" x14ac:dyDescent="0.3">
      <c r="B14" s="3" t="s">
        <v>37</v>
      </c>
      <c r="C14" s="4" t="s">
        <v>38</v>
      </c>
    </row>
    <row r="15" spans="2:7" x14ac:dyDescent="0.3">
      <c r="B15" s="3"/>
      <c r="C15" s="4"/>
    </row>
    <row r="16" spans="2:7" x14ac:dyDescent="0.3">
      <c r="B16" s="3" t="s">
        <v>39</v>
      </c>
      <c r="C16" s="4">
        <v>10000</v>
      </c>
    </row>
    <row r="17" spans="2:3" x14ac:dyDescent="0.3">
      <c r="B17" s="3" t="s">
        <v>40</v>
      </c>
      <c r="C17" s="4">
        <v>5000</v>
      </c>
    </row>
    <row r="18" spans="2:3" x14ac:dyDescent="0.3">
      <c r="B18" s="3" t="s">
        <v>41</v>
      </c>
      <c r="C18" s="4">
        <v>250</v>
      </c>
    </row>
    <row r="19" spans="2:3" x14ac:dyDescent="0.3">
      <c r="B19" s="3" t="s">
        <v>42</v>
      </c>
      <c r="C19" s="4">
        <v>250</v>
      </c>
    </row>
    <row r="20" spans="2:3" x14ac:dyDescent="0.3">
      <c r="B20" s="3"/>
      <c r="C20" s="4"/>
    </row>
    <row r="21" spans="2:3" ht="15" thickBot="1" x14ac:dyDescent="0.35">
      <c r="B21" s="6" t="s">
        <v>43</v>
      </c>
      <c r="C21" s="7" t="s">
        <v>44</v>
      </c>
    </row>
  </sheetData>
  <mergeCells count="1">
    <mergeCell ref="B2:C2"/>
  </mergeCells>
  <dataValidations count="1">
    <dataValidation type="list" allowBlank="1" showInputMessage="1" showErrorMessage="1" sqref="C9">
      <formula1>$B$10:$B$11</formula1>
    </dataValidation>
  </dataValidations>
  <pageMargins left="0.7" right="0.7" top="0.75" bottom="0.75" header="0.3" footer="0.3"/>
  <drawing r:id="rId1"/>
  <legacyDrawing r:id="rId2"/>
  <controls>
    <mc:AlternateContent xmlns:mc="http://schemas.openxmlformats.org/markup-compatibility/2006">
      <mc:Choice Requires="x14">
        <control shapeId="2052" r:id="rId3" name="OptionButton1">
          <controlPr defaultSize="0" autoLine="0" autoPict="0" r:id="rId4">
            <anchor moveWithCells="1">
              <from>
                <xdr:col>5</xdr:col>
                <xdr:colOff>662940</xdr:colOff>
                <xdr:row>12</xdr:row>
                <xdr:rowOff>114300</xdr:rowOff>
              </from>
              <to>
                <xdr:col>7</xdr:col>
                <xdr:colOff>60960</xdr:colOff>
                <xdr:row>13</xdr:row>
                <xdr:rowOff>91440</xdr:rowOff>
              </to>
            </anchor>
          </controlPr>
        </control>
      </mc:Choice>
      <mc:Fallback>
        <control shapeId="2052" r:id="rId3" name="OptionButton1"/>
      </mc:Fallback>
    </mc:AlternateContent>
    <mc:AlternateContent xmlns:mc="http://schemas.openxmlformats.org/markup-compatibility/2006">
      <mc:Choice Requires="x14">
        <control shapeId="2049" r:id="rId5" name="ComboBox1">
          <controlPr defaultSize="0" autoLine="0" r:id="rId6">
            <anchor moveWithCells="1">
              <from>
                <xdr:col>2</xdr:col>
                <xdr:colOff>0</xdr:colOff>
                <xdr:row>4</xdr:row>
                <xdr:rowOff>0</xdr:rowOff>
              </from>
              <to>
                <xdr:col>3</xdr:col>
                <xdr:colOff>0</xdr:colOff>
                <xdr:row>5</xdr:row>
                <xdr:rowOff>38100</xdr:rowOff>
              </to>
            </anchor>
          </controlPr>
        </control>
      </mc:Choice>
      <mc:Fallback>
        <control shapeId="2049" r:id="rId5" name="ComboBox1"/>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14:formula1>
            <xm:f>'DONNEES G.'!$F$18:$F$20</xm:f>
          </x14:formula1>
          <xm:sqref>C21</xm:sqref>
        </x14:dataValidation>
        <x14:dataValidation type="list" allowBlank="1" showInputMessage="1" showErrorMessage="1">
          <x14:formula1>
            <xm:f>'DONNEES G.'!$F$12:$F$14</xm:f>
          </x14:formula1>
          <xm:sqref>C14</xm:sqref>
        </x14:dataValidation>
        <x14:dataValidation type="list" allowBlank="1" showInputMessage="1" showErrorMessage="1">
          <x14:formula1>
            <xm:f>'DONNEES G.'!$F$6:$F$8</xm:f>
          </x14:formula1>
          <xm:sqref>C13</xm:sqref>
        </x14:dataValidation>
        <x14:dataValidation type="list" allowBlank="1" showInputMessage="1" showErrorMessage="1">
          <x14:formula1>
            <xm:f>'DONNEES G.'!$F$2:$G$2</xm:f>
          </x14:formula1>
          <xm:sqref>C6</xm:sqref>
        </x14:dataValidation>
        <x14:dataValidation type="list" allowBlank="1" showInputMessage="1" showErrorMessage="1">
          <x14:formula1>
            <xm:f>'DONNEES G.'!$A$2:$B$2</xm:f>
          </x14:formula1>
          <xm:sqref>C4</xm:sqref>
        </x14:dataValidation>
        <x14:dataValidation type="list" allowBlank="1" showInputMessage="1" showErrorMessage="1">
          <x14:formula1>
            <xm:f>'DONNEES G.'!$F$18:$F$21</xm:f>
          </x14:formula1>
          <xm:sqref>F7:F10</xm:sqref>
        </x14:dataValidation>
        <x14:dataValidation type="list" allowBlank="1" showInputMessage="1" showErrorMessage="1">
          <x14:formula1>
            <xm:f>'DONNEES G.'!$K$2:$K$3</xm:f>
          </x14:formula1>
          <xm:sqref>G7:G10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52"/>
  <sheetViews>
    <sheetView view="pageLayout" zoomScaleNormal="85" workbookViewId="0">
      <selection activeCell="C34" sqref="C34"/>
    </sheetView>
  </sheetViews>
  <sheetFormatPr baseColWidth="10" defaultRowHeight="14.4" x14ac:dyDescent="0.3"/>
  <cols>
    <col min="1" max="1" width="11.44140625" customWidth="1"/>
    <col min="2" max="2" width="14.44140625" customWidth="1"/>
    <col min="3" max="3" width="9.5546875" customWidth="1"/>
    <col min="4" max="4" width="9.88671875" customWidth="1"/>
    <col min="5" max="5" width="10.77734375" customWidth="1"/>
    <col min="6" max="6" width="9.5546875" customWidth="1"/>
    <col min="7" max="7" width="9.109375" customWidth="1"/>
    <col min="8" max="8" width="12.44140625" customWidth="1"/>
  </cols>
  <sheetData>
    <row r="1" spans="1:8" x14ac:dyDescent="0.3">
      <c r="A1" s="12"/>
      <c r="B1" s="12"/>
      <c r="C1" s="12"/>
      <c r="D1" s="13" t="s">
        <v>45</v>
      </c>
      <c r="E1" s="14">
        <f ca="1">TODAY()</f>
        <v>44614</v>
      </c>
      <c r="F1" s="12"/>
      <c r="G1" s="12"/>
      <c r="H1" s="12"/>
    </row>
    <row r="2" spans="1:8" x14ac:dyDescent="0.3">
      <c r="A2" s="12"/>
      <c r="B2" s="12"/>
      <c r="C2" s="12"/>
      <c r="D2" s="13" t="s">
        <v>46</v>
      </c>
      <c r="E2" s="14">
        <f ca="1">EDATE(E1,1)</f>
        <v>44642</v>
      </c>
      <c r="F2" s="12"/>
      <c r="G2" s="12"/>
      <c r="H2" s="12"/>
    </row>
    <row r="3" spans="1:8" ht="14.4" customHeight="1" x14ac:dyDescent="0.3">
      <c r="A3" s="15" t="s">
        <v>47</v>
      </c>
      <c r="B3" s="16"/>
      <c r="C3" s="12"/>
      <c r="D3" s="12"/>
      <c r="E3" s="12"/>
      <c r="F3" s="17" t="s">
        <v>48</v>
      </c>
      <c r="G3" s="18" t="str">
        <f>UPPER(COORDONNEES!C4)&amp;" " &amp; COORDONNEES!C5</f>
        <v>AMY Arthur</v>
      </c>
      <c r="H3" s="19"/>
    </row>
    <row r="4" spans="1:8" ht="7.8" customHeight="1" x14ac:dyDescent="0.3">
      <c r="A4" s="20" t="str">
        <f>"    " &amp; UPPER(st_clientSociete)</f>
        <v xml:space="preserve">    </v>
      </c>
      <c r="B4" s="16"/>
      <c r="C4" s="12"/>
      <c r="D4" s="12"/>
      <c r="E4" s="12"/>
      <c r="F4" s="21"/>
      <c r="G4" s="22" t="str">
        <f>"    TEL. : " &amp;COORDONNEES!C7</f>
        <v xml:space="preserve">    TEL. : 06.95.94.95.52</v>
      </c>
      <c r="H4" s="23"/>
    </row>
    <row r="5" spans="1:8" x14ac:dyDescent="0.3">
      <c r="A5" s="20" t="str">
        <f>COORDONNEES!C12 &amp; " " &amp; COORDONNEES!C13</f>
        <v>DUBOIS Bob</v>
      </c>
      <c r="B5" s="16"/>
      <c r="C5" s="12"/>
      <c r="D5" s="12"/>
      <c r="E5" s="12"/>
      <c r="F5" s="24"/>
      <c r="G5" s="25" t="str">
        <f>"    VEB : " &amp; UPPER(COORDONNEES!C8)</f>
        <v xml:space="preserve">    VEB : ANNECY</v>
      </c>
      <c r="H5" s="26"/>
    </row>
    <row r="6" spans="1:8" ht="7.2" customHeight="1" x14ac:dyDescent="0.3">
      <c r="A6" s="27" t="str">
        <f>"    " &amp; st_clientAdresse</f>
        <v xml:space="preserve">    </v>
      </c>
      <c r="B6" s="27"/>
      <c r="C6" s="12"/>
      <c r="D6" s="12"/>
      <c r="E6" s="12"/>
      <c r="F6" s="16"/>
      <c r="G6" s="16"/>
      <c r="H6" s="16"/>
    </row>
    <row r="7" spans="1:8" x14ac:dyDescent="0.3">
      <c r="A7" s="28" t="str">
        <f>COORDONNEES!C16 &amp;", " &amp; COORDONNEES!C15</f>
        <v>105 Chemin des alouettes, Villaz</v>
      </c>
      <c r="B7" s="16"/>
      <c r="C7" s="12"/>
      <c r="D7" s="12"/>
      <c r="E7" s="12"/>
      <c r="F7" s="29" t="s">
        <v>49</v>
      </c>
      <c r="G7" s="30" t="s">
        <v>50</v>
      </c>
      <c r="H7" s="31" t="s">
        <v>51</v>
      </c>
    </row>
    <row r="8" spans="1:8" x14ac:dyDescent="0.3">
      <c r="A8" s="32" t="str">
        <f>"TEL : " &amp; COORDONNEES!C18</f>
        <v>TEL : 06.95.95.99.78</v>
      </c>
      <c r="B8" s="32"/>
      <c r="C8" s="12"/>
      <c r="D8" s="12"/>
      <c r="E8" s="12"/>
      <c r="F8" s="33" t="s">
        <v>52</v>
      </c>
      <c r="G8" s="34" t="s">
        <v>53</v>
      </c>
      <c r="H8" s="35" t="str">
        <f>st_nomCellTraitement</f>
        <v>Marron</v>
      </c>
    </row>
    <row r="9" spans="1:8" x14ac:dyDescent="0.3">
      <c r="A9" s="16" t="str">
        <f>"Mail : " &amp; COORDONNEES!C17</f>
        <v>Mail : azerty@treza.com</v>
      </c>
      <c r="B9" s="16"/>
      <c r="C9" s="12"/>
      <c r="D9" s="12"/>
      <c r="E9" s="12"/>
      <c r="F9" s="29" t="s">
        <v>54</v>
      </c>
      <c r="G9" s="36" t="s">
        <v>55</v>
      </c>
      <c r="H9" s="31" t="s">
        <v>56</v>
      </c>
    </row>
    <row r="10" spans="1:8" x14ac:dyDescent="0.3">
      <c r="A10" s="12"/>
      <c r="B10" s="12"/>
      <c r="C10" s="12"/>
      <c r="D10" s="12"/>
      <c r="E10" s="12"/>
      <c r="F10" s="37">
        <f>TERRASSE!C16</f>
        <v>10000</v>
      </c>
      <c r="G10" s="38">
        <f>TERRASSE!C17</f>
        <v>5000</v>
      </c>
      <c r="H10" s="39">
        <f>MAX(TERRASSE!C18:C19)</f>
        <v>250</v>
      </c>
    </row>
    <row r="11" spans="1:8" x14ac:dyDescent="0.3">
      <c r="A11" s="40" t="s">
        <v>57</v>
      </c>
      <c r="B11" s="12"/>
      <c r="C11" s="12"/>
      <c r="D11" s="12"/>
      <c r="E11" s="12"/>
      <c r="F11" s="29" t="s">
        <v>58</v>
      </c>
      <c r="G11" s="36" t="s">
        <v>59</v>
      </c>
      <c r="H11" s="31" t="s">
        <v>60</v>
      </c>
    </row>
    <row r="12" spans="1:8" x14ac:dyDescent="0.3">
      <c r="A12" s="16" t="s">
        <v>61</v>
      </c>
      <c r="B12" s="12"/>
      <c r="C12" s="12"/>
      <c r="D12" s="12"/>
      <c r="E12" s="12"/>
      <c r="F12" s="37">
        <f>TERRASSE!C19</f>
        <v>250</v>
      </c>
      <c r="G12" s="38">
        <f>TERRASSE!C18</f>
        <v>250</v>
      </c>
      <c r="H12" s="39" t="str">
        <f>TERRASSE!C13</f>
        <v>Bois 28mm</v>
      </c>
    </row>
    <row r="13" spans="1:8" x14ac:dyDescent="0.3">
      <c r="A13" s="12"/>
      <c r="B13" s="12"/>
      <c r="C13" s="12"/>
      <c r="D13" s="12"/>
      <c r="E13" s="12"/>
      <c r="F13" s="29" t="s">
        <v>62</v>
      </c>
      <c r="G13" s="36"/>
      <c r="H13" s="31"/>
    </row>
    <row r="14" spans="1:8" x14ac:dyDescent="0.3">
      <c r="A14" s="12"/>
      <c r="B14" s="12"/>
      <c r="C14" s="12"/>
      <c r="D14" s="12"/>
      <c r="E14" s="12"/>
      <c r="F14" s="41" t="str">
        <f>TERRASSE!C6 &amp; " (Charge admissible : " &amp; IF(TERRASSE!C6="Public"," 250 kg"," 500kg") &amp; "/m²)"</f>
        <v>Privée (Charge admissible :  500kg/m²)</v>
      </c>
      <c r="G14" s="42"/>
      <c r="H14" s="43"/>
    </row>
    <row r="15" spans="1:8" x14ac:dyDescent="0.3">
      <c r="A15" s="12"/>
      <c r="B15" s="12"/>
      <c r="C15" s="12"/>
      <c r="D15" s="12"/>
      <c r="E15" s="12"/>
      <c r="F15" s="29" t="s">
        <v>63</v>
      </c>
      <c r="G15" s="36"/>
      <c r="H15" s="31" t="s">
        <v>64</v>
      </c>
    </row>
    <row r="16" spans="1:8" x14ac:dyDescent="0.3">
      <c r="A16" s="12"/>
      <c r="C16" s="12"/>
      <c r="D16" s="12"/>
      <c r="E16" s="12"/>
      <c r="F16" s="44" t="str">
        <f>TERRASSE!C5</f>
        <v>78-Yvelines</v>
      </c>
      <c r="G16" s="45"/>
      <c r="H16" s="39" t="str">
        <f>TERRASSE!C4</f>
        <v>&lt;1000m</v>
      </c>
    </row>
    <row r="17" spans="1:8" x14ac:dyDescent="0.3">
      <c r="A17" s="12"/>
      <c r="B17" s="12"/>
      <c r="C17" s="12" t="s">
        <v>65</v>
      </c>
      <c r="D17" s="46"/>
      <c r="E17" s="46"/>
      <c r="F17" s="47" t="s">
        <v>66</v>
      </c>
      <c r="G17" s="48"/>
      <c r="H17" s="49" t="s">
        <v>67</v>
      </c>
    </row>
    <row r="18" spans="1:8" x14ac:dyDescent="0.3">
      <c r="A18" s="12"/>
      <c r="B18" s="12"/>
      <c r="C18" s="12"/>
      <c r="D18" s="50"/>
      <c r="E18" s="50"/>
      <c r="F18" s="51" t="s">
        <v>68</v>
      </c>
      <c r="G18" s="52"/>
      <c r="H18" s="53">
        <v>0</v>
      </c>
    </row>
    <row r="19" spans="1:8" x14ac:dyDescent="0.3">
      <c r="A19" s="12"/>
      <c r="B19" s="12"/>
      <c r="C19" s="46"/>
      <c r="D19" s="46"/>
      <c r="E19" s="46"/>
      <c r="F19" s="46"/>
      <c r="G19" s="46"/>
      <c r="H19" s="54" t="str">
        <f>"Version outil : " &amp; st_versionOutil</f>
        <v>Version outil : 1.0.0</v>
      </c>
    </row>
    <row r="20" spans="1:8" x14ac:dyDescent="0.3">
      <c r="A20" s="12"/>
      <c r="B20" s="12"/>
      <c r="C20" s="12"/>
      <c r="D20" s="12"/>
      <c r="E20" s="12"/>
      <c r="F20" s="12"/>
      <c r="G20" s="12"/>
      <c r="H20" s="12"/>
    </row>
    <row r="21" spans="1:8" x14ac:dyDescent="0.3">
      <c r="A21" s="12"/>
      <c r="B21" s="12"/>
      <c r="C21" s="55"/>
      <c r="D21" s="55"/>
      <c r="E21" s="55"/>
      <c r="F21" s="12"/>
      <c r="G21" s="12"/>
      <c r="H21" s="12"/>
    </row>
    <row r="22" spans="1:8" ht="15" thickBot="1" x14ac:dyDescent="0.35">
      <c r="A22" s="56" t="s">
        <v>69</v>
      </c>
      <c r="B22" s="12"/>
      <c r="C22" s="55"/>
      <c r="D22" s="55"/>
      <c r="E22" s="55"/>
      <c r="F22" s="12"/>
      <c r="G22" s="12"/>
      <c r="H22" s="57"/>
    </row>
    <row r="23" spans="1:8" x14ac:dyDescent="0.3">
      <c r="A23" s="58" t="s">
        <v>70</v>
      </c>
      <c r="B23" s="59"/>
      <c r="C23" s="59" t="s">
        <v>71</v>
      </c>
      <c r="D23" s="59" t="s">
        <v>40</v>
      </c>
      <c r="E23" s="59" t="s">
        <v>39</v>
      </c>
      <c r="F23" s="59" t="s">
        <v>72</v>
      </c>
      <c r="G23" s="59" t="s">
        <v>73</v>
      </c>
      <c r="H23" s="60" t="s">
        <v>74</v>
      </c>
    </row>
    <row r="24" spans="1:8" x14ac:dyDescent="0.3">
      <c r="A24" s="3" t="s">
        <v>75</v>
      </c>
      <c r="B24" s="61"/>
      <c r="C24" s="61">
        <v>80</v>
      </c>
      <c r="D24" s="61">
        <v>200</v>
      </c>
      <c r="E24" s="61">
        <v>3520</v>
      </c>
      <c r="F24" s="61">
        <v>17</v>
      </c>
      <c r="G24" s="61">
        <v>981</v>
      </c>
      <c r="H24" s="62">
        <v>1502.7978240000002</v>
      </c>
    </row>
    <row r="25" spans="1:8" x14ac:dyDescent="0.3">
      <c r="A25" s="3" t="s">
        <v>76</v>
      </c>
      <c r="B25" s="61"/>
      <c r="C25" s="61">
        <v>90</v>
      </c>
      <c r="D25" s="61">
        <v>320</v>
      </c>
      <c r="E25" s="61">
        <v>3700</v>
      </c>
      <c r="F25" s="61">
        <v>2</v>
      </c>
      <c r="G25" s="61">
        <v>981</v>
      </c>
      <c r="H25" s="62">
        <v>334.51315199999999</v>
      </c>
    </row>
    <row r="26" spans="1:8" x14ac:dyDescent="0.3">
      <c r="A26" s="3" t="s">
        <v>77</v>
      </c>
      <c r="B26" s="61"/>
      <c r="C26" s="61">
        <v>90</v>
      </c>
      <c r="D26" s="61">
        <v>320</v>
      </c>
      <c r="E26" s="61">
        <v>10360</v>
      </c>
      <c r="F26" s="61">
        <v>2</v>
      </c>
      <c r="G26" s="61">
        <v>981</v>
      </c>
      <c r="H26" s="62">
        <v>936.63682560000018</v>
      </c>
    </row>
    <row r="27" spans="1:8" x14ac:dyDescent="0.3">
      <c r="A27" s="3" t="s">
        <v>78</v>
      </c>
      <c r="B27" s="61"/>
      <c r="C27" s="61">
        <v>68</v>
      </c>
      <c r="D27" s="61">
        <v>90</v>
      </c>
      <c r="E27" s="61">
        <v>500</v>
      </c>
      <c r="F27" s="61">
        <v>18</v>
      </c>
      <c r="G27" s="61">
        <v>665</v>
      </c>
      <c r="H27" s="62">
        <v>58.605119999999999</v>
      </c>
    </row>
    <row r="28" spans="1:8" x14ac:dyDescent="0.3">
      <c r="A28" s="3"/>
      <c r="B28" s="61"/>
      <c r="C28" s="61"/>
      <c r="D28" s="61" t="s">
        <v>79</v>
      </c>
      <c r="E28" s="61"/>
      <c r="F28" s="61"/>
      <c r="G28" s="61"/>
      <c r="H28" s="62" t="s">
        <v>80</v>
      </c>
    </row>
    <row r="29" spans="1:8" x14ac:dyDescent="0.3">
      <c r="A29" s="3"/>
      <c r="B29" s="61"/>
      <c r="C29" s="61"/>
      <c r="D29" s="61" t="s">
        <v>81</v>
      </c>
      <c r="E29" s="61"/>
      <c r="F29" s="61"/>
      <c r="G29" s="61"/>
      <c r="H29" s="62" t="s">
        <v>80</v>
      </c>
    </row>
    <row r="30" spans="1:8" x14ac:dyDescent="0.3">
      <c r="A30" s="3"/>
      <c r="B30" s="61"/>
      <c r="C30" s="61"/>
      <c r="D30" s="61"/>
      <c r="E30" s="61"/>
      <c r="F30" s="61"/>
      <c r="G30" s="61"/>
      <c r="H30" s="62" t="s">
        <v>80</v>
      </c>
    </row>
    <row r="31" spans="1:8" x14ac:dyDescent="0.3">
      <c r="A31" s="3"/>
      <c r="B31" s="61"/>
      <c r="C31" s="61"/>
      <c r="D31" s="61"/>
      <c r="E31" s="61"/>
      <c r="F31" s="61"/>
      <c r="G31" s="61"/>
      <c r="H31" s="62" t="s">
        <v>80</v>
      </c>
    </row>
    <row r="32" spans="1:8" x14ac:dyDescent="0.3">
      <c r="A32" s="3"/>
      <c r="B32" s="61"/>
      <c r="C32" s="61"/>
      <c r="D32" s="61"/>
      <c r="E32" s="61"/>
      <c r="F32" s="61"/>
      <c r="G32" s="61"/>
      <c r="H32" s="62" t="s">
        <v>80</v>
      </c>
    </row>
    <row r="33" spans="1:8" x14ac:dyDescent="0.3">
      <c r="A33" s="3"/>
      <c r="B33" s="61"/>
      <c r="C33" s="61" t="s">
        <v>82</v>
      </c>
      <c r="D33" s="61"/>
      <c r="E33" s="61"/>
      <c r="F33" s="61"/>
      <c r="G33" s="61"/>
      <c r="H33" s="62">
        <v>2832.5529216000004</v>
      </c>
    </row>
    <row r="34" spans="1:8" x14ac:dyDescent="0.3">
      <c r="A34" s="3" t="s">
        <v>83</v>
      </c>
      <c r="B34" s="61"/>
      <c r="C34" s="61"/>
      <c r="D34" s="61"/>
      <c r="E34" s="61"/>
      <c r="F34" s="61">
        <v>1</v>
      </c>
      <c r="G34" s="61">
        <v>9</v>
      </c>
      <c r="H34" s="62">
        <v>14.4</v>
      </c>
    </row>
    <row r="35" spans="1:8" x14ac:dyDescent="0.3">
      <c r="A35" s="3" t="s">
        <v>84</v>
      </c>
      <c r="B35" s="61"/>
      <c r="C35" s="61"/>
      <c r="D35" s="61"/>
      <c r="E35" s="61"/>
      <c r="F35" s="61">
        <v>18</v>
      </c>
      <c r="G35" s="61">
        <v>7.02</v>
      </c>
      <c r="H35" s="62">
        <v>202.17599999999999</v>
      </c>
    </row>
    <row r="36" spans="1:8" x14ac:dyDescent="0.3">
      <c r="A36" s="3" t="s">
        <v>85</v>
      </c>
      <c r="B36" s="61"/>
      <c r="C36" s="61"/>
      <c r="D36" s="61"/>
      <c r="E36" s="61"/>
      <c r="F36" s="61">
        <v>34</v>
      </c>
      <c r="G36" s="61">
        <v>12.64</v>
      </c>
      <c r="H36" s="62">
        <v>687.61599999999999</v>
      </c>
    </row>
    <row r="37" spans="1:8" x14ac:dyDescent="0.3">
      <c r="A37" s="3" t="s">
        <v>86</v>
      </c>
      <c r="B37" s="61"/>
      <c r="C37" s="61"/>
      <c r="D37" s="61"/>
      <c r="E37" s="61"/>
      <c r="F37" s="61">
        <v>4</v>
      </c>
      <c r="G37" s="61">
        <v>6.78</v>
      </c>
      <c r="H37" s="62">
        <v>43.392000000000003</v>
      </c>
    </row>
    <row r="38" spans="1:8" x14ac:dyDescent="0.3">
      <c r="A38" s="3" t="s">
        <v>87</v>
      </c>
      <c r="B38" s="61"/>
      <c r="C38" s="61"/>
      <c r="D38" s="61"/>
      <c r="E38" s="61"/>
      <c r="F38" s="61">
        <v>1</v>
      </c>
      <c r="G38" s="61">
        <v>7.44</v>
      </c>
      <c r="H38" s="62">
        <v>11.904000000000002</v>
      </c>
    </row>
    <row r="39" spans="1:8" x14ac:dyDescent="0.3">
      <c r="A39" s="3" t="s">
        <v>88</v>
      </c>
      <c r="B39" s="61"/>
      <c r="C39" s="61"/>
      <c r="D39" s="61"/>
      <c r="E39" s="61"/>
      <c r="F39" s="61">
        <v>16</v>
      </c>
      <c r="G39" s="61">
        <v>11.14</v>
      </c>
      <c r="H39" s="62">
        <v>285.18400000000003</v>
      </c>
    </row>
    <row r="40" spans="1:8" ht="12" customHeight="1" x14ac:dyDescent="0.3">
      <c r="A40" s="3"/>
      <c r="B40" s="61"/>
      <c r="C40" s="61"/>
      <c r="D40" s="61"/>
      <c r="E40" s="61"/>
      <c r="F40" s="61"/>
      <c r="G40" s="61"/>
      <c r="H40" s="62" t="s">
        <v>80</v>
      </c>
    </row>
    <row r="41" spans="1:8" ht="8.4" customHeight="1" x14ac:dyDescent="0.3">
      <c r="A41" s="3"/>
      <c r="B41" s="61"/>
      <c r="C41" s="61"/>
      <c r="D41" s="61"/>
      <c r="E41" s="61"/>
      <c r="F41" s="61"/>
      <c r="G41" s="61"/>
      <c r="H41" s="62" t="s">
        <v>80</v>
      </c>
    </row>
    <row r="42" spans="1:8" x14ac:dyDescent="0.3">
      <c r="A42" s="3"/>
      <c r="B42" s="61"/>
      <c r="C42" s="61"/>
      <c r="D42" s="61"/>
      <c r="E42" s="61"/>
      <c r="F42" s="61"/>
      <c r="G42" s="61"/>
      <c r="H42" s="62" t="s">
        <v>80</v>
      </c>
    </row>
    <row r="43" spans="1:8" ht="15" thickBot="1" x14ac:dyDescent="0.35">
      <c r="A43" s="6"/>
      <c r="B43" s="63"/>
      <c r="C43" s="63" t="s">
        <v>89</v>
      </c>
      <c r="D43" s="63"/>
      <c r="E43" s="63"/>
      <c r="F43" s="63"/>
      <c r="G43" s="63"/>
      <c r="H43" s="64">
        <v>1244.672</v>
      </c>
    </row>
    <row r="44" spans="1:8" x14ac:dyDescent="0.3">
      <c r="A44" s="65" t="s">
        <v>90</v>
      </c>
      <c r="B44" s="65"/>
      <c r="C44" s="65"/>
      <c r="D44" s="65"/>
      <c r="E44" s="65"/>
      <c r="F44" s="65"/>
      <c r="G44" s="65"/>
      <c r="H44" s="65"/>
    </row>
    <row r="45" spans="1:8" ht="10.8" customHeight="1" x14ac:dyDescent="0.3">
      <c r="A45" s="66"/>
      <c r="B45" s="66"/>
      <c r="C45" s="66"/>
      <c r="D45" s="66"/>
      <c r="E45" s="66"/>
      <c r="F45" s="66"/>
      <c r="G45" s="66"/>
      <c r="H45" s="66"/>
    </row>
    <row r="46" spans="1:8" x14ac:dyDescent="0.3">
      <c r="A46" s="67" t="s">
        <v>91</v>
      </c>
      <c r="B46" s="68"/>
      <c r="C46" s="69"/>
      <c r="D46" s="12"/>
      <c r="E46" s="70" t="s">
        <v>92</v>
      </c>
      <c r="F46" s="71"/>
      <c r="G46" s="72"/>
      <c r="H46" s="73">
        <f>H33+H43</f>
        <v>4077.2249216000005</v>
      </c>
    </row>
    <row r="47" spans="1:8" x14ac:dyDescent="0.3">
      <c r="A47" s="74"/>
      <c r="B47" s="12"/>
      <c r="C47" s="75"/>
      <c r="D47" s="12"/>
      <c r="E47" s="70" t="s">
        <v>93</v>
      </c>
      <c r="F47" s="71"/>
      <c r="G47" s="72"/>
      <c r="H47" s="73">
        <f>st_fraisTransport</f>
        <v>150</v>
      </c>
    </row>
    <row r="48" spans="1:8" x14ac:dyDescent="0.3">
      <c r="A48" s="67" t="s">
        <v>94</v>
      </c>
      <c r="B48" s="71"/>
      <c r="C48" s="76"/>
      <c r="D48" s="12"/>
      <c r="E48" s="70" t="s">
        <v>95</v>
      </c>
      <c r="F48" s="71"/>
      <c r="G48" s="72"/>
      <c r="H48" s="77">
        <v>0.2</v>
      </c>
    </row>
    <row r="49" spans="1:8" x14ac:dyDescent="0.3">
      <c r="A49" s="78" t="s">
        <v>96</v>
      </c>
      <c r="B49" s="12"/>
      <c r="C49" s="75"/>
      <c r="D49" s="12"/>
      <c r="E49" s="70" t="s">
        <v>97</v>
      </c>
      <c r="F49" s="71"/>
      <c r="G49" s="72"/>
      <c r="H49" s="73">
        <f>(H46+H47)*H48</f>
        <v>845.44498432</v>
      </c>
    </row>
    <row r="50" spans="1:8" ht="14.4" customHeight="1" x14ac:dyDescent="0.3">
      <c r="A50" s="79" t="s">
        <v>98</v>
      </c>
      <c r="B50" s="80"/>
      <c r="C50" s="81"/>
      <c r="D50" s="12"/>
      <c r="E50" s="82" t="s">
        <v>99</v>
      </c>
      <c r="F50" s="83"/>
      <c r="G50" s="72" t="s">
        <v>100</v>
      </c>
      <c r="H50" s="73">
        <f>H46+H47+H49</f>
        <v>5072.66990592</v>
      </c>
    </row>
    <row r="51" spans="1:8" x14ac:dyDescent="0.3">
      <c r="A51" s="84" t="s">
        <v>101</v>
      </c>
      <c r="B51" s="84"/>
      <c r="C51" s="84"/>
      <c r="D51" s="84"/>
      <c r="E51" s="84"/>
      <c r="F51" s="84"/>
      <c r="G51" s="84"/>
      <c r="H51" s="84"/>
    </row>
    <row r="52" spans="1:8" x14ac:dyDescent="0.3">
      <c r="A52" s="84"/>
      <c r="B52" s="84"/>
      <c r="C52" s="84"/>
      <c r="D52" s="84"/>
      <c r="E52" s="84"/>
      <c r="F52" s="84"/>
      <c r="G52" s="84"/>
      <c r="H52" s="84"/>
    </row>
  </sheetData>
  <mergeCells count="9">
    <mergeCell ref="F18:G18"/>
    <mergeCell ref="A44:H45"/>
    <mergeCell ref="A51:H52"/>
    <mergeCell ref="F3:F5"/>
    <mergeCell ref="A6:B6"/>
    <mergeCell ref="A8:B8"/>
    <mergeCell ref="F14:H14"/>
    <mergeCell ref="F16:G16"/>
    <mergeCell ref="F17:G1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108"/>
  <sheetViews>
    <sheetView workbookViewId="0">
      <selection activeCell="K4" sqref="K4"/>
    </sheetView>
  </sheetViews>
  <sheetFormatPr baseColWidth="10" defaultRowHeight="14.4" x14ac:dyDescent="0.3"/>
  <cols>
    <col min="1" max="1" width="24.6640625" bestFit="1" customWidth="1"/>
    <col min="2" max="2" width="12.77734375" bestFit="1" customWidth="1"/>
  </cols>
  <sheetData>
    <row r="1" spans="1:13" x14ac:dyDescent="0.3">
      <c r="A1" s="85" t="s">
        <v>24</v>
      </c>
      <c r="B1" s="85"/>
      <c r="C1" s="85"/>
      <c r="F1" s="85" t="s">
        <v>28</v>
      </c>
      <c r="G1" s="85"/>
      <c r="H1" s="85"/>
      <c r="K1" s="85" t="s">
        <v>272</v>
      </c>
      <c r="L1" s="85"/>
      <c r="M1" s="85"/>
    </row>
    <row r="2" spans="1:13" x14ac:dyDescent="0.3">
      <c r="A2" t="s">
        <v>102</v>
      </c>
      <c r="B2" t="s">
        <v>25</v>
      </c>
      <c r="F2" t="s">
        <v>29</v>
      </c>
      <c r="G2" t="s">
        <v>103</v>
      </c>
      <c r="K2" t="s">
        <v>273</v>
      </c>
    </row>
    <row r="3" spans="1:13" x14ac:dyDescent="0.3">
      <c r="K3" t="s">
        <v>274</v>
      </c>
    </row>
    <row r="5" spans="1:13" x14ac:dyDescent="0.3">
      <c r="A5" s="85" t="s">
        <v>26</v>
      </c>
      <c r="B5" s="85"/>
      <c r="C5" s="85"/>
      <c r="F5" s="85" t="s">
        <v>35</v>
      </c>
      <c r="G5" s="85"/>
      <c r="H5" s="85"/>
    </row>
    <row r="6" spans="1:13" x14ac:dyDescent="0.3">
      <c r="B6" s="86" t="s">
        <v>104</v>
      </c>
      <c r="F6" t="s">
        <v>105</v>
      </c>
    </row>
    <row r="7" spans="1:13" ht="15" x14ac:dyDescent="0.3">
      <c r="A7" t="s">
        <v>106</v>
      </c>
      <c r="B7" t="s">
        <v>107</v>
      </c>
      <c r="F7" t="s">
        <v>36</v>
      </c>
    </row>
    <row r="8" spans="1:13" x14ac:dyDescent="0.3">
      <c r="A8" t="s">
        <v>108</v>
      </c>
      <c r="B8" t="s">
        <v>109</v>
      </c>
      <c r="F8" t="s">
        <v>110</v>
      </c>
    </row>
    <row r="9" spans="1:13" ht="15" x14ac:dyDescent="0.3">
      <c r="A9" t="s">
        <v>111</v>
      </c>
      <c r="B9" t="s">
        <v>112</v>
      </c>
    </row>
    <row r="10" spans="1:13" x14ac:dyDescent="0.3">
      <c r="A10" t="s">
        <v>113</v>
      </c>
      <c r="B10" t="s">
        <v>114</v>
      </c>
    </row>
    <row r="11" spans="1:13" x14ac:dyDescent="0.3">
      <c r="A11" t="s">
        <v>115</v>
      </c>
      <c r="B11" t="s">
        <v>114</v>
      </c>
      <c r="F11" s="85" t="s">
        <v>37</v>
      </c>
      <c r="G11" s="85"/>
      <c r="H11" s="85"/>
    </row>
    <row r="12" spans="1:13" x14ac:dyDescent="0.3">
      <c r="A12" t="s">
        <v>116</v>
      </c>
      <c r="B12" t="s">
        <v>117</v>
      </c>
      <c r="F12" t="s">
        <v>118</v>
      </c>
    </row>
    <row r="13" spans="1:13" ht="15" x14ac:dyDescent="0.3">
      <c r="A13" t="s">
        <v>119</v>
      </c>
      <c r="B13" t="s">
        <v>120</v>
      </c>
      <c r="F13" t="s">
        <v>38</v>
      </c>
    </row>
    <row r="14" spans="1:13" x14ac:dyDescent="0.3">
      <c r="A14" t="s">
        <v>121</v>
      </c>
      <c r="B14" t="s">
        <v>109</v>
      </c>
      <c r="F14" t="s">
        <v>122</v>
      </c>
    </row>
    <row r="15" spans="1:13" ht="15" x14ac:dyDescent="0.3">
      <c r="A15" t="s">
        <v>123</v>
      </c>
      <c r="B15" t="s">
        <v>107</v>
      </c>
    </row>
    <row r="16" spans="1:13" x14ac:dyDescent="0.3">
      <c r="A16" t="s">
        <v>124</v>
      </c>
      <c r="B16" t="s">
        <v>125</v>
      </c>
    </row>
    <row r="17" spans="1:9" ht="15" x14ac:dyDescent="0.3">
      <c r="A17" t="s">
        <v>126</v>
      </c>
      <c r="B17" t="s">
        <v>127</v>
      </c>
      <c r="F17" s="85" t="s">
        <v>128</v>
      </c>
      <c r="G17" s="85"/>
      <c r="H17" s="85"/>
    </row>
    <row r="18" spans="1:9" ht="15" x14ac:dyDescent="0.3">
      <c r="A18" t="s">
        <v>129</v>
      </c>
      <c r="B18" t="s">
        <v>112</v>
      </c>
      <c r="F18" t="s">
        <v>130</v>
      </c>
    </row>
    <row r="19" spans="1:9" ht="15" x14ac:dyDescent="0.3">
      <c r="A19" t="s">
        <v>131</v>
      </c>
      <c r="B19" t="s">
        <v>112</v>
      </c>
      <c r="F19" t="s">
        <v>44</v>
      </c>
    </row>
    <row r="20" spans="1:9" x14ac:dyDescent="0.3">
      <c r="A20" t="s">
        <v>132</v>
      </c>
      <c r="B20" t="s">
        <v>125</v>
      </c>
      <c r="F20" t="s">
        <v>133</v>
      </c>
    </row>
    <row r="21" spans="1:9" ht="15" x14ac:dyDescent="0.3">
      <c r="A21" t="s">
        <v>134</v>
      </c>
      <c r="B21" t="s">
        <v>112</v>
      </c>
      <c r="F21" t="s">
        <v>271</v>
      </c>
    </row>
    <row r="22" spans="1:9" ht="15" x14ac:dyDescent="0.3">
      <c r="A22" t="s">
        <v>135</v>
      </c>
      <c r="B22" t="s">
        <v>112</v>
      </c>
    </row>
    <row r="23" spans="1:9" ht="15" x14ac:dyDescent="0.3">
      <c r="A23" t="s">
        <v>136</v>
      </c>
      <c r="B23" t="s">
        <v>112</v>
      </c>
      <c r="F23" s="85" t="s">
        <v>137</v>
      </c>
      <c r="G23" s="85"/>
      <c r="H23" s="85"/>
    </row>
    <row r="24" spans="1:9" x14ac:dyDescent="0.3">
      <c r="A24" t="s">
        <v>138</v>
      </c>
      <c r="B24" t="s">
        <v>125</v>
      </c>
    </row>
    <row r="25" spans="1:9" ht="15" x14ac:dyDescent="0.3">
      <c r="A25" t="s">
        <v>139</v>
      </c>
      <c r="B25" t="s">
        <v>112</v>
      </c>
      <c r="F25" s="87" t="s">
        <v>140</v>
      </c>
      <c r="G25" s="88" t="s">
        <v>71</v>
      </c>
      <c r="H25" s="88" t="s">
        <v>40</v>
      </c>
      <c r="I25" s="89" t="s">
        <v>141</v>
      </c>
    </row>
    <row r="26" spans="1:9" ht="15" x14ac:dyDescent="0.3">
      <c r="A26" t="s">
        <v>142</v>
      </c>
      <c r="B26" t="s">
        <v>112</v>
      </c>
      <c r="F26" s="90" t="s">
        <v>143</v>
      </c>
      <c r="G26" s="91">
        <v>80</v>
      </c>
      <c r="H26" s="91">
        <v>160</v>
      </c>
      <c r="I26" s="92">
        <v>936</v>
      </c>
    </row>
    <row r="27" spans="1:9" ht="15" x14ac:dyDescent="0.3">
      <c r="A27" t="s">
        <v>144</v>
      </c>
      <c r="B27" t="s">
        <v>112</v>
      </c>
      <c r="F27" s="93" t="s">
        <v>143</v>
      </c>
      <c r="G27" s="94">
        <v>80</v>
      </c>
      <c r="H27" s="94">
        <v>200</v>
      </c>
      <c r="I27" s="95">
        <v>936</v>
      </c>
    </row>
    <row r="28" spans="1:9" x14ac:dyDescent="0.3">
      <c r="A28" t="s">
        <v>145</v>
      </c>
      <c r="B28" t="s">
        <v>125</v>
      </c>
      <c r="F28" s="90" t="s">
        <v>143</v>
      </c>
      <c r="G28" s="91">
        <v>80</v>
      </c>
      <c r="H28" s="91">
        <v>280</v>
      </c>
      <c r="I28" s="92">
        <v>936</v>
      </c>
    </row>
    <row r="29" spans="1:9" x14ac:dyDescent="0.3">
      <c r="A29" t="s">
        <v>146</v>
      </c>
      <c r="B29" t="s">
        <v>125</v>
      </c>
      <c r="F29" s="93" t="s">
        <v>143</v>
      </c>
      <c r="G29" s="94">
        <v>90</v>
      </c>
      <c r="H29" s="94">
        <v>320</v>
      </c>
      <c r="I29" s="95">
        <v>936</v>
      </c>
    </row>
    <row r="30" spans="1:9" ht="15" x14ac:dyDescent="0.3">
      <c r="A30" t="s">
        <v>147</v>
      </c>
      <c r="B30" t="s">
        <v>112</v>
      </c>
      <c r="F30" s="90" t="s">
        <v>143</v>
      </c>
      <c r="G30" s="91">
        <v>90</v>
      </c>
      <c r="H30" s="91">
        <v>400</v>
      </c>
      <c r="I30" s="92">
        <v>936</v>
      </c>
    </row>
    <row r="31" spans="1:9" ht="15" x14ac:dyDescent="0.3">
      <c r="A31" t="s">
        <v>148</v>
      </c>
      <c r="B31" t="s">
        <v>112</v>
      </c>
      <c r="F31" s="93" t="s">
        <v>143</v>
      </c>
      <c r="G31" s="94">
        <v>120</v>
      </c>
      <c r="H31" s="94">
        <v>320</v>
      </c>
      <c r="I31" s="95">
        <v>936</v>
      </c>
    </row>
    <row r="32" spans="1:9" x14ac:dyDescent="0.3">
      <c r="A32" t="s">
        <v>149</v>
      </c>
      <c r="B32" t="s">
        <v>150</v>
      </c>
      <c r="F32" s="90" t="s">
        <v>143</v>
      </c>
      <c r="G32" s="91">
        <v>140</v>
      </c>
      <c r="H32" s="91">
        <v>440</v>
      </c>
      <c r="I32" s="92">
        <v>936</v>
      </c>
    </row>
    <row r="33" spans="1:9" ht="15" x14ac:dyDescent="0.3">
      <c r="A33" t="s">
        <v>151</v>
      </c>
      <c r="B33" t="s">
        <v>120</v>
      </c>
      <c r="F33" s="93" t="s">
        <v>143</v>
      </c>
      <c r="G33" s="94">
        <v>140</v>
      </c>
      <c r="H33" s="94">
        <v>140</v>
      </c>
      <c r="I33" s="95">
        <v>936</v>
      </c>
    </row>
    <row r="34" spans="1:9" x14ac:dyDescent="0.3">
      <c r="A34" t="s">
        <v>152</v>
      </c>
      <c r="B34" t="s">
        <v>125</v>
      </c>
      <c r="F34" s="90" t="s">
        <v>143</v>
      </c>
      <c r="G34" s="91">
        <v>200</v>
      </c>
      <c r="H34" s="91">
        <v>200</v>
      </c>
      <c r="I34" s="92">
        <v>936</v>
      </c>
    </row>
    <row r="35" spans="1:9" x14ac:dyDescent="0.3">
      <c r="A35" t="s">
        <v>153</v>
      </c>
      <c r="B35" t="s">
        <v>125</v>
      </c>
    </row>
    <row r="36" spans="1:9" x14ac:dyDescent="0.3">
      <c r="A36" t="s">
        <v>154</v>
      </c>
      <c r="B36" t="s">
        <v>125</v>
      </c>
      <c r="F36" s="93" t="s">
        <v>155</v>
      </c>
      <c r="G36" s="94">
        <v>45</v>
      </c>
      <c r="H36" s="94">
        <v>145</v>
      </c>
      <c r="I36" s="95">
        <v>608</v>
      </c>
    </row>
    <row r="37" spans="1:9" x14ac:dyDescent="0.3">
      <c r="A37" t="s">
        <v>156</v>
      </c>
      <c r="B37" t="s">
        <v>157</v>
      </c>
      <c r="F37" s="90" t="s">
        <v>155</v>
      </c>
      <c r="G37" s="91">
        <v>68</v>
      </c>
      <c r="H37" s="91">
        <v>90</v>
      </c>
      <c r="I37" s="92">
        <v>620</v>
      </c>
    </row>
    <row r="38" spans="1:9" x14ac:dyDescent="0.3">
      <c r="A38" t="s">
        <v>158</v>
      </c>
      <c r="B38" t="s">
        <v>159</v>
      </c>
      <c r="F38" s="93" t="s">
        <v>155</v>
      </c>
      <c r="G38" s="94">
        <v>68</v>
      </c>
      <c r="H38" s="94">
        <v>145</v>
      </c>
      <c r="I38" s="95">
        <v>608</v>
      </c>
    </row>
    <row r="39" spans="1:9" ht="15" x14ac:dyDescent="0.3">
      <c r="A39" t="s">
        <v>160</v>
      </c>
      <c r="B39" t="s">
        <v>112</v>
      </c>
      <c r="F39" s="90" t="s">
        <v>155</v>
      </c>
      <c r="G39" s="91">
        <v>68</v>
      </c>
      <c r="H39" s="91">
        <v>190</v>
      </c>
      <c r="I39" s="92">
        <v>614</v>
      </c>
    </row>
    <row r="40" spans="1:9" ht="15" x14ac:dyDescent="0.3">
      <c r="A40" t="s">
        <v>161</v>
      </c>
      <c r="B40" t="s">
        <v>112</v>
      </c>
    </row>
    <row r="41" spans="1:9" x14ac:dyDescent="0.3">
      <c r="A41" t="s">
        <v>162</v>
      </c>
      <c r="B41" t="s">
        <v>163</v>
      </c>
    </row>
    <row r="42" spans="1:9" x14ac:dyDescent="0.3">
      <c r="A42" t="s">
        <v>164</v>
      </c>
      <c r="B42" t="s">
        <v>125</v>
      </c>
    </row>
    <row r="43" spans="1:9" x14ac:dyDescent="0.3">
      <c r="A43" t="s">
        <v>165</v>
      </c>
      <c r="B43" t="s">
        <v>125</v>
      </c>
    </row>
    <row r="44" spans="1:9" x14ac:dyDescent="0.3">
      <c r="A44" t="s">
        <v>166</v>
      </c>
      <c r="B44" t="s">
        <v>125</v>
      </c>
    </row>
    <row r="45" spans="1:9" ht="15" x14ac:dyDescent="0.3">
      <c r="A45" t="s">
        <v>167</v>
      </c>
      <c r="B45" t="s">
        <v>120</v>
      </c>
    </row>
    <row r="46" spans="1:9" x14ac:dyDescent="0.3">
      <c r="A46" t="s">
        <v>168</v>
      </c>
      <c r="B46" t="s">
        <v>169</v>
      </c>
    </row>
    <row r="47" spans="1:9" ht="15" x14ac:dyDescent="0.3">
      <c r="A47" t="s">
        <v>170</v>
      </c>
      <c r="B47" t="s">
        <v>112</v>
      </c>
    </row>
    <row r="48" spans="1:9" x14ac:dyDescent="0.3">
      <c r="A48" t="s">
        <v>171</v>
      </c>
      <c r="B48" t="s">
        <v>125</v>
      </c>
    </row>
    <row r="49" spans="1:2" ht="15" x14ac:dyDescent="0.3">
      <c r="A49" t="s">
        <v>172</v>
      </c>
      <c r="B49" t="s">
        <v>112</v>
      </c>
    </row>
    <row r="50" spans="1:2" ht="15" x14ac:dyDescent="0.3">
      <c r="A50" t="s">
        <v>173</v>
      </c>
      <c r="B50" t="s">
        <v>112</v>
      </c>
    </row>
    <row r="51" spans="1:2" x14ac:dyDescent="0.3">
      <c r="A51" t="s">
        <v>174</v>
      </c>
      <c r="B51" t="s">
        <v>125</v>
      </c>
    </row>
    <row r="52" spans="1:2" x14ac:dyDescent="0.3">
      <c r="A52" t="s">
        <v>175</v>
      </c>
      <c r="B52" t="s">
        <v>125</v>
      </c>
    </row>
    <row r="53" spans="1:2" ht="15" x14ac:dyDescent="0.3">
      <c r="A53" t="s">
        <v>176</v>
      </c>
      <c r="B53" t="s">
        <v>112</v>
      </c>
    </row>
    <row r="54" spans="1:2" ht="15" x14ac:dyDescent="0.3">
      <c r="A54" t="s">
        <v>177</v>
      </c>
      <c r="B54" t="s">
        <v>112</v>
      </c>
    </row>
    <row r="55" spans="1:2" ht="15" x14ac:dyDescent="0.3">
      <c r="A55" t="s">
        <v>178</v>
      </c>
      <c r="B55" t="s">
        <v>112</v>
      </c>
    </row>
    <row r="56" spans="1:2" x14ac:dyDescent="0.3">
      <c r="A56" t="s">
        <v>179</v>
      </c>
      <c r="B56" t="s">
        <v>125</v>
      </c>
    </row>
    <row r="57" spans="1:2" x14ac:dyDescent="0.3">
      <c r="A57" t="s">
        <v>180</v>
      </c>
      <c r="B57" t="s">
        <v>125</v>
      </c>
    </row>
    <row r="58" spans="1:2" x14ac:dyDescent="0.3">
      <c r="A58" t="s">
        <v>181</v>
      </c>
      <c r="B58" t="s">
        <v>125</v>
      </c>
    </row>
    <row r="59" spans="1:2" x14ac:dyDescent="0.3">
      <c r="A59" t="s">
        <v>182</v>
      </c>
      <c r="B59" t="s">
        <v>125</v>
      </c>
    </row>
    <row r="60" spans="1:2" x14ac:dyDescent="0.3">
      <c r="A60" t="s">
        <v>183</v>
      </c>
      <c r="B60" t="s">
        <v>125</v>
      </c>
    </row>
    <row r="61" spans="1:2" x14ac:dyDescent="0.3">
      <c r="A61" t="s">
        <v>184</v>
      </c>
      <c r="B61" t="s">
        <v>185</v>
      </c>
    </row>
    <row r="62" spans="1:2" x14ac:dyDescent="0.3">
      <c r="A62" t="s">
        <v>186</v>
      </c>
      <c r="B62" t="s">
        <v>187</v>
      </c>
    </row>
    <row r="63" spans="1:2" x14ac:dyDescent="0.3">
      <c r="A63" t="s">
        <v>188</v>
      </c>
      <c r="B63" t="s">
        <v>125</v>
      </c>
    </row>
    <row r="64" spans="1:2" x14ac:dyDescent="0.3">
      <c r="A64" t="s">
        <v>189</v>
      </c>
      <c r="B64" t="s">
        <v>185</v>
      </c>
    </row>
    <row r="65" spans="1:2" x14ac:dyDescent="0.3">
      <c r="A65" t="s">
        <v>190</v>
      </c>
      <c r="B65" t="s">
        <v>125</v>
      </c>
    </row>
    <row r="66" spans="1:2" x14ac:dyDescent="0.3">
      <c r="A66" t="s">
        <v>191</v>
      </c>
      <c r="B66" t="s">
        <v>109</v>
      </c>
    </row>
    <row r="67" spans="1:2" x14ac:dyDescent="0.3">
      <c r="A67" t="s">
        <v>192</v>
      </c>
      <c r="B67" t="s">
        <v>125</v>
      </c>
    </row>
    <row r="68" spans="1:2" x14ac:dyDescent="0.3">
      <c r="A68" t="s">
        <v>193</v>
      </c>
      <c r="B68" t="s">
        <v>125</v>
      </c>
    </row>
    <row r="69" spans="1:2" x14ac:dyDescent="0.3">
      <c r="A69" t="s">
        <v>194</v>
      </c>
      <c r="B69" t="s">
        <v>125</v>
      </c>
    </row>
    <row r="70" spans="1:2" x14ac:dyDescent="0.3">
      <c r="A70" t="s">
        <v>195</v>
      </c>
      <c r="B70" t="s">
        <v>196</v>
      </c>
    </row>
    <row r="71" spans="1:2" x14ac:dyDescent="0.3">
      <c r="A71" t="s">
        <v>197</v>
      </c>
      <c r="B71" t="s">
        <v>196</v>
      </c>
    </row>
    <row r="72" spans="1:2" ht="15" x14ac:dyDescent="0.3">
      <c r="A72" t="s">
        <v>198</v>
      </c>
      <c r="B72" t="s">
        <v>112</v>
      </c>
    </row>
    <row r="73" spans="1:2" ht="15" x14ac:dyDescent="0.3">
      <c r="A73" t="s">
        <v>199</v>
      </c>
      <c r="B73" t="s">
        <v>127</v>
      </c>
    </row>
    <row r="74" spans="1:2" x14ac:dyDescent="0.3">
      <c r="A74" t="s">
        <v>200</v>
      </c>
      <c r="B74" t="s">
        <v>169</v>
      </c>
    </row>
    <row r="75" spans="1:2" ht="15" x14ac:dyDescent="0.3">
      <c r="A75" t="s">
        <v>201</v>
      </c>
      <c r="B75" t="s">
        <v>202</v>
      </c>
    </row>
    <row r="76" spans="1:2" ht="15" x14ac:dyDescent="0.3">
      <c r="A76" t="s">
        <v>203</v>
      </c>
      <c r="B76" t="s">
        <v>112</v>
      </c>
    </row>
    <row r="77" spans="1:2" x14ac:dyDescent="0.3">
      <c r="A77" t="s">
        <v>204</v>
      </c>
      <c r="B77" t="s">
        <v>169</v>
      </c>
    </row>
    <row r="78" spans="1:2" x14ac:dyDescent="0.3">
      <c r="A78" t="s">
        <v>205</v>
      </c>
      <c r="B78" t="s">
        <v>206</v>
      </c>
    </row>
    <row r="79" spans="1:2" x14ac:dyDescent="0.3">
      <c r="A79" t="s">
        <v>207</v>
      </c>
      <c r="B79" t="s">
        <v>125</v>
      </c>
    </row>
    <row r="80" spans="1:2" ht="15" x14ac:dyDescent="0.3">
      <c r="A80" t="s">
        <v>208</v>
      </c>
      <c r="B80" t="s">
        <v>209</v>
      </c>
    </row>
    <row r="81" spans="1:2" ht="15" x14ac:dyDescent="0.3">
      <c r="A81" t="s">
        <v>210</v>
      </c>
      <c r="B81" t="s">
        <v>209</v>
      </c>
    </row>
    <row r="82" spans="1:2" x14ac:dyDescent="0.3">
      <c r="A82" t="s">
        <v>211</v>
      </c>
      <c r="B82" t="s">
        <v>125</v>
      </c>
    </row>
    <row r="83" spans="1:2" x14ac:dyDescent="0.3">
      <c r="A83" t="s">
        <v>212</v>
      </c>
      <c r="B83" t="s">
        <v>125</v>
      </c>
    </row>
    <row r="84" spans="1:2" x14ac:dyDescent="0.3">
      <c r="A84" t="s">
        <v>213</v>
      </c>
      <c r="B84" t="s">
        <v>125</v>
      </c>
    </row>
    <row r="85" spans="1:2" x14ac:dyDescent="0.3">
      <c r="A85" t="s">
        <v>214</v>
      </c>
      <c r="B85" t="s">
        <v>125</v>
      </c>
    </row>
    <row r="86" spans="1:2" x14ac:dyDescent="0.3">
      <c r="A86" t="s">
        <v>215</v>
      </c>
      <c r="B86" t="s">
        <v>125</v>
      </c>
    </row>
    <row r="87" spans="1:2" x14ac:dyDescent="0.3">
      <c r="A87" t="s">
        <v>216</v>
      </c>
      <c r="B87" t="s">
        <v>125</v>
      </c>
    </row>
    <row r="88" spans="1:2" ht="15" x14ac:dyDescent="0.3">
      <c r="A88" t="s">
        <v>217</v>
      </c>
      <c r="B88" t="s">
        <v>218</v>
      </c>
    </row>
    <row r="89" spans="1:2" ht="15" x14ac:dyDescent="0.3">
      <c r="A89" t="s">
        <v>219</v>
      </c>
      <c r="B89" t="s">
        <v>112</v>
      </c>
    </row>
    <row r="90" spans="1:2" ht="15" x14ac:dyDescent="0.3">
      <c r="A90" t="s">
        <v>220</v>
      </c>
      <c r="B90" t="s">
        <v>107</v>
      </c>
    </row>
    <row r="91" spans="1:2" x14ac:dyDescent="0.3">
      <c r="A91" t="s">
        <v>221</v>
      </c>
      <c r="B91" t="s">
        <v>163</v>
      </c>
    </row>
    <row r="92" spans="1:2" x14ac:dyDescent="0.3">
      <c r="A92" t="s">
        <v>27</v>
      </c>
      <c r="B92" t="s">
        <v>125</v>
      </c>
    </row>
    <row r="93" spans="1:2" x14ac:dyDescent="0.3">
      <c r="A93" t="s">
        <v>222</v>
      </c>
      <c r="B93" t="s">
        <v>125</v>
      </c>
    </row>
    <row r="94" spans="1:2" ht="15" x14ac:dyDescent="0.3">
      <c r="A94" t="s">
        <v>223</v>
      </c>
      <c r="B94" t="s">
        <v>112</v>
      </c>
    </row>
    <row r="95" spans="1:2" x14ac:dyDescent="0.3">
      <c r="A95" t="s">
        <v>224</v>
      </c>
      <c r="B95" t="s">
        <v>225</v>
      </c>
    </row>
    <row r="96" spans="1:2" x14ac:dyDescent="0.3">
      <c r="A96" t="s">
        <v>226</v>
      </c>
      <c r="B96" t="s">
        <v>125</v>
      </c>
    </row>
    <row r="97" spans="1:2" ht="15" x14ac:dyDescent="0.3">
      <c r="A97" t="s">
        <v>227</v>
      </c>
      <c r="B97" t="s">
        <v>120</v>
      </c>
    </row>
    <row r="98" spans="1:2" x14ac:dyDescent="0.3">
      <c r="A98" t="s">
        <v>228</v>
      </c>
      <c r="B98" t="s">
        <v>125</v>
      </c>
    </row>
    <row r="99" spans="1:2" x14ac:dyDescent="0.3">
      <c r="A99" t="s">
        <v>229</v>
      </c>
      <c r="B99" t="s">
        <v>125</v>
      </c>
    </row>
    <row r="100" spans="1:2" x14ac:dyDescent="0.3">
      <c r="A100" t="s">
        <v>230</v>
      </c>
      <c r="B100" t="s">
        <v>125</v>
      </c>
    </row>
    <row r="101" spans="1:2" x14ac:dyDescent="0.3">
      <c r="A101" t="s">
        <v>231</v>
      </c>
      <c r="B101" t="s">
        <v>125</v>
      </c>
    </row>
    <row r="102" spans="1:2" x14ac:dyDescent="0.3">
      <c r="A102" t="s">
        <v>232</v>
      </c>
      <c r="B102" t="s">
        <v>125</v>
      </c>
    </row>
    <row r="103" spans="1:2" x14ac:dyDescent="0.3">
      <c r="A103" t="s">
        <v>233</v>
      </c>
      <c r="B103" t="s">
        <v>234</v>
      </c>
    </row>
    <row r="104" spans="1:2" ht="15" x14ac:dyDescent="0.3">
      <c r="A104" t="s">
        <v>235</v>
      </c>
      <c r="B104" s="96" t="s">
        <v>234</v>
      </c>
    </row>
    <row r="105" spans="1:2" x14ac:dyDescent="0.3">
      <c r="A105" t="s">
        <v>236</v>
      </c>
      <c r="B105" t="s">
        <v>234</v>
      </c>
    </row>
    <row r="106" spans="1:2" x14ac:dyDescent="0.3">
      <c r="A106" t="s">
        <v>237</v>
      </c>
      <c r="B106" t="s">
        <v>234</v>
      </c>
    </row>
    <row r="107" spans="1:2" x14ac:dyDescent="0.3">
      <c r="A107" t="s">
        <v>238</v>
      </c>
      <c r="B107" t="s">
        <v>234</v>
      </c>
    </row>
    <row r="108" spans="1:2" x14ac:dyDescent="0.3">
      <c r="B108" t="s">
        <v>234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D66"/>
  <sheetViews>
    <sheetView zoomScale="55" zoomScaleNormal="55" workbookViewId="0">
      <selection activeCell="H55" sqref="H55"/>
    </sheetView>
  </sheetViews>
  <sheetFormatPr baseColWidth="10" defaultRowHeight="14.4" x14ac:dyDescent="0.3"/>
  <cols>
    <col min="15" max="15" width="7.5546875" customWidth="1"/>
    <col min="16" max="16" width="0.6640625" style="99" customWidth="1"/>
    <col min="17" max="17" width="7.6640625" customWidth="1"/>
    <col min="24" max="27" width="12.88671875" bestFit="1" customWidth="1"/>
  </cols>
  <sheetData>
    <row r="1" spans="1:30" ht="15.6" x14ac:dyDescent="0.3">
      <c r="A1" s="97" t="s">
        <v>239</v>
      </c>
      <c r="B1" s="98"/>
      <c r="C1" s="98"/>
      <c r="D1" s="98"/>
      <c r="E1" s="98"/>
      <c r="F1" s="98"/>
      <c r="G1" s="98"/>
      <c r="H1" s="98"/>
      <c r="I1" s="98"/>
      <c r="J1" s="98"/>
      <c r="K1" s="98"/>
      <c r="L1" s="98"/>
      <c r="M1" s="98"/>
      <c r="N1" s="98"/>
    </row>
    <row r="3" spans="1:30" x14ac:dyDescent="0.3">
      <c r="A3" s="100" t="s">
        <v>240</v>
      </c>
      <c r="B3" s="100"/>
      <c r="C3" s="100"/>
      <c r="D3" s="100"/>
      <c r="E3" s="100"/>
      <c r="F3" s="100"/>
      <c r="G3" s="100"/>
      <c r="H3" s="100"/>
      <c r="I3" s="100"/>
      <c r="J3" s="100"/>
      <c r="K3" s="101"/>
      <c r="L3" s="101"/>
      <c r="M3" s="101"/>
      <c r="N3" s="101"/>
    </row>
    <row r="4" spans="1:30" x14ac:dyDescent="0.3">
      <c r="A4" s="102" t="s">
        <v>241</v>
      </c>
      <c r="B4" s="103"/>
      <c r="C4" s="103"/>
      <c r="D4" s="103"/>
      <c r="E4" s="103"/>
      <c r="F4" s="103"/>
      <c r="G4" s="103"/>
      <c r="H4" s="103"/>
      <c r="I4" s="103"/>
      <c r="J4" s="104"/>
    </row>
    <row r="5" spans="1:30" x14ac:dyDescent="0.3">
      <c r="A5" s="105" t="s">
        <v>242</v>
      </c>
      <c r="B5" s="106" t="s">
        <v>243</v>
      </c>
      <c r="C5" s="106" t="s">
        <v>244</v>
      </c>
      <c r="D5" s="106">
        <v>2000</v>
      </c>
      <c r="E5" s="106">
        <v>2500</v>
      </c>
      <c r="F5" s="106">
        <v>3000</v>
      </c>
      <c r="G5" s="106">
        <v>3500</v>
      </c>
      <c r="H5" s="106">
        <v>4000</v>
      </c>
      <c r="I5" s="106">
        <v>4500</v>
      </c>
      <c r="J5" s="106">
        <v>5000</v>
      </c>
      <c r="K5" s="107"/>
      <c r="L5" s="107"/>
      <c r="M5" s="107"/>
      <c r="N5" s="107"/>
      <c r="O5" s="107"/>
    </row>
    <row r="6" spans="1:30" x14ac:dyDescent="0.3">
      <c r="A6" s="108" t="s">
        <v>105</v>
      </c>
      <c r="B6" s="109">
        <v>4500</v>
      </c>
      <c r="C6" s="109">
        <v>400</v>
      </c>
      <c r="D6" s="110" t="s">
        <v>245</v>
      </c>
      <c r="E6" s="110" t="s">
        <v>245</v>
      </c>
      <c r="F6" s="110" t="s">
        <v>245</v>
      </c>
      <c r="G6" s="111" t="s">
        <v>246</v>
      </c>
      <c r="H6" s="112" t="s">
        <v>247</v>
      </c>
      <c r="I6" s="112" t="s">
        <v>247</v>
      </c>
      <c r="J6" s="113" t="s">
        <v>248</v>
      </c>
      <c r="K6" s="107"/>
      <c r="L6" s="107"/>
      <c r="M6" s="107"/>
      <c r="N6" s="107"/>
      <c r="O6" s="107"/>
    </row>
    <row r="7" spans="1:30" x14ac:dyDescent="0.3">
      <c r="A7" s="108" t="s">
        <v>36</v>
      </c>
      <c r="B7" s="109">
        <v>4000</v>
      </c>
      <c r="C7" s="109">
        <v>600</v>
      </c>
      <c r="D7" s="110" t="s">
        <v>245</v>
      </c>
      <c r="E7" s="110" t="s">
        <v>245</v>
      </c>
      <c r="F7" s="111" t="s">
        <v>246</v>
      </c>
      <c r="G7" s="111" t="s">
        <v>246</v>
      </c>
      <c r="H7" s="112" t="s">
        <v>247</v>
      </c>
      <c r="I7" s="114" t="s">
        <v>248</v>
      </c>
      <c r="J7" s="113" t="s">
        <v>248</v>
      </c>
      <c r="K7" s="107"/>
      <c r="L7" s="107"/>
      <c r="M7" s="107"/>
      <c r="N7" s="107"/>
      <c r="O7" s="107"/>
    </row>
    <row r="8" spans="1:30" ht="21" x14ac:dyDescent="0.4">
      <c r="A8" s="115" t="s">
        <v>110</v>
      </c>
      <c r="B8" s="116">
        <v>3500</v>
      </c>
      <c r="C8" s="116">
        <v>1000</v>
      </c>
      <c r="D8" s="117" t="s">
        <v>245</v>
      </c>
      <c r="E8" s="118" t="s">
        <v>246</v>
      </c>
      <c r="F8" s="119" t="s">
        <v>247</v>
      </c>
      <c r="G8" s="119" t="s">
        <v>247</v>
      </c>
      <c r="H8" s="120" t="s">
        <v>248</v>
      </c>
      <c r="I8" s="120" t="s">
        <v>248</v>
      </c>
      <c r="J8" s="121" t="s">
        <v>248</v>
      </c>
      <c r="K8" s="107"/>
      <c r="L8" s="107"/>
      <c r="M8" s="107"/>
      <c r="N8" s="107"/>
      <c r="O8" s="107"/>
      <c r="T8" s="122" t="s">
        <v>249</v>
      </c>
    </row>
    <row r="9" spans="1:30" x14ac:dyDescent="0.3">
      <c r="A9" s="107"/>
      <c r="B9" s="107"/>
      <c r="C9" s="107"/>
      <c r="D9" s="107"/>
      <c r="E9" s="107"/>
      <c r="F9" s="107"/>
      <c r="G9" s="107"/>
      <c r="H9" s="107"/>
      <c r="I9" s="107"/>
      <c r="J9" s="107"/>
      <c r="K9" s="107"/>
      <c r="L9" s="107"/>
      <c r="M9" s="107"/>
      <c r="N9" s="107"/>
      <c r="O9" s="107"/>
    </row>
    <row r="10" spans="1:30" x14ac:dyDescent="0.3">
      <c r="A10" s="123" t="s">
        <v>103</v>
      </c>
      <c r="B10" s="123"/>
      <c r="C10" s="123"/>
      <c r="D10" s="123"/>
      <c r="E10" s="123"/>
      <c r="F10" s="123"/>
      <c r="G10" s="123"/>
      <c r="H10" s="123"/>
      <c r="I10" s="123"/>
      <c r="J10" s="123"/>
      <c r="K10" s="124"/>
      <c r="L10" s="124"/>
      <c r="M10" s="124"/>
      <c r="N10" s="124"/>
      <c r="O10" s="107"/>
    </row>
    <row r="11" spans="1:30" x14ac:dyDescent="0.3">
      <c r="A11" s="125" t="s">
        <v>241</v>
      </c>
      <c r="B11" s="126"/>
      <c r="C11" s="126"/>
      <c r="D11" s="126"/>
      <c r="E11" s="126"/>
      <c r="F11" s="126"/>
      <c r="G11" s="127"/>
      <c r="H11" s="107"/>
      <c r="I11" s="107"/>
      <c r="J11" s="107"/>
      <c r="K11" s="107"/>
      <c r="L11" s="107"/>
      <c r="M11" s="107"/>
      <c r="N11" s="107"/>
      <c r="O11" s="107"/>
    </row>
    <row r="12" spans="1:30" x14ac:dyDescent="0.3">
      <c r="A12" s="105" t="s">
        <v>242</v>
      </c>
      <c r="B12" s="106" t="s">
        <v>243</v>
      </c>
      <c r="C12" s="106" t="s">
        <v>244</v>
      </c>
      <c r="D12" s="106">
        <v>2000</v>
      </c>
      <c r="E12" s="106">
        <v>2500</v>
      </c>
      <c r="F12" s="106">
        <v>3000</v>
      </c>
      <c r="G12" s="106">
        <v>3500</v>
      </c>
      <c r="H12" s="106">
        <v>4000</v>
      </c>
      <c r="I12" s="106">
        <v>4500</v>
      </c>
      <c r="J12" s="106">
        <v>5000</v>
      </c>
      <c r="K12" s="107"/>
      <c r="L12" s="107"/>
      <c r="M12" s="107"/>
      <c r="N12" s="107"/>
      <c r="O12" s="107"/>
    </row>
    <row r="13" spans="1:30" x14ac:dyDescent="0.3">
      <c r="A13" s="108" t="s">
        <v>105</v>
      </c>
      <c r="B13" s="109">
        <v>3000</v>
      </c>
      <c r="C13" s="109">
        <v>400</v>
      </c>
      <c r="D13" s="110" t="s">
        <v>245</v>
      </c>
      <c r="E13" s="111" t="s">
        <v>246</v>
      </c>
      <c r="F13" s="111" t="s">
        <v>246</v>
      </c>
      <c r="G13" s="120" t="s">
        <v>248</v>
      </c>
      <c r="H13" s="113" t="s">
        <v>248</v>
      </c>
      <c r="I13" s="113" t="s">
        <v>248</v>
      </c>
      <c r="J13" s="113" t="s">
        <v>248</v>
      </c>
      <c r="K13" s="107"/>
      <c r="L13" s="107"/>
      <c r="M13" s="107"/>
      <c r="N13" s="107"/>
      <c r="O13" s="107"/>
    </row>
    <row r="14" spans="1:30" x14ac:dyDescent="0.3">
      <c r="A14" s="108" t="s">
        <v>36</v>
      </c>
      <c r="B14" s="109">
        <v>3000</v>
      </c>
      <c r="C14" s="109">
        <v>500</v>
      </c>
      <c r="D14" s="110" t="s">
        <v>245</v>
      </c>
      <c r="E14" s="111" t="s">
        <v>246</v>
      </c>
      <c r="F14" s="119" t="s">
        <v>247</v>
      </c>
      <c r="G14" s="120" t="s">
        <v>248</v>
      </c>
      <c r="H14" s="113" t="s">
        <v>248</v>
      </c>
      <c r="I14" s="113" t="s">
        <v>248</v>
      </c>
      <c r="J14" s="113" t="s">
        <v>248</v>
      </c>
      <c r="K14" s="107"/>
      <c r="L14" s="107"/>
      <c r="M14" s="107"/>
      <c r="N14" s="107"/>
      <c r="O14" s="107"/>
      <c r="V14" s="105" t="s">
        <v>244</v>
      </c>
      <c r="W14" s="106" t="s">
        <v>243</v>
      </c>
      <c r="X14" s="106">
        <v>2000</v>
      </c>
      <c r="Y14" s="106">
        <v>2500</v>
      </c>
      <c r="Z14" s="128">
        <v>3000</v>
      </c>
      <c r="AA14" s="129">
        <v>3500</v>
      </c>
      <c r="AB14" s="106">
        <v>4000</v>
      </c>
      <c r="AC14" s="106">
        <v>4500</v>
      </c>
      <c r="AD14" s="106">
        <v>5000</v>
      </c>
    </row>
    <row r="15" spans="1:30" x14ac:dyDescent="0.3">
      <c r="A15" s="115" t="s">
        <v>110</v>
      </c>
      <c r="B15" s="116">
        <v>2500</v>
      </c>
      <c r="C15" s="116">
        <v>800</v>
      </c>
      <c r="D15" s="111" t="s">
        <v>246</v>
      </c>
      <c r="E15" s="119" t="s">
        <v>247</v>
      </c>
      <c r="F15" s="120" t="s">
        <v>248</v>
      </c>
      <c r="G15" s="120" t="s">
        <v>248</v>
      </c>
      <c r="H15" s="121" t="s">
        <v>248</v>
      </c>
      <c r="I15" s="121" t="s">
        <v>248</v>
      </c>
      <c r="J15" s="121" t="s">
        <v>248</v>
      </c>
      <c r="K15" s="107"/>
      <c r="L15" s="107"/>
      <c r="M15" s="107"/>
      <c r="N15" s="107"/>
      <c r="O15" s="107"/>
      <c r="V15" s="108">
        <v>2000</v>
      </c>
      <c r="W15" s="116">
        <v>4000</v>
      </c>
      <c r="X15" s="117" t="s">
        <v>247</v>
      </c>
      <c r="Y15" s="117" t="s">
        <v>247</v>
      </c>
      <c r="Z15" s="130" t="s">
        <v>250</v>
      </c>
      <c r="AA15" s="131" t="s">
        <v>247</v>
      </c>
      <c r="AB15" s="117" t="s">
        <v>247</v>
      </c>
      <c r="AC15" s="118" t="s">
        <v>250</v>
      </c>
      <c r="AD15" s="118" t="s">
        <v>250</v>
      </c>
    </row>
    <row r="16" spans="1:30" x14ac:dyDescent="0.3">
      <c r="A16" s="107"/>
      <c r="B16" s="107"/>
      <c r="C16" s="107"/>
      <c r="D16" s="107"/>
      <c r="E16" s="107"/>
      <c r="F16" s="107"/>
      <c r="G16" s="107"/>
      <c r="H16" s="107"/>
      <c r="I16" s="107"/>
      <c r="J16" s="107"/>
      <c r="K16" s="107"/>
      <c r="L16" s="107"/>
      <c r="M16" s="107"/>
      <c r="N16" s="107"/>
      <c r="O16" s="107"/>
      <c r="V16" s="108">
        <v>2500</v>
      </c>
      <c r="W16" s="116">
        <v>3500</v>
      </c>
      <c r="X16" s="117" t="s">
        <v>247</v>
      </c>
      <c r="Y16" s="118" t="s">
        <v>250</v>
      </c>
      <c r="Z16" s="130" t="s">
        <v>250</v>
      </c>
      <c r="AA16" s="131" t="s">
        <v>247</v>
      </c>
      <c r="AB16" s="118" t="s">
        <v>250</v>
      </c>
      <c r="AC16" s="118" t="s">
        <v>250</v>
      </c>
      <c r="AD16" s="118" t="s">
        <v>250</v>
      </c>
    </row>
    <row r="17" spans="1:28" x14ac:dyDescent="0.3">
      <c r="A17" s="107"/>
      <c r="B17" s="107"/>
      <c r="C17" s="107"/>
      <c r="D17" s="107"/>
      <c r="E17" s="107"/>
      <c r="F17" s="107"/>
      <c r="G17" s="107"/>
      <c r="H17" s="107"/>
      <c r="I17" s="107"/>
      <c r="J17" s="107"/>
      <c r="K17" s="107"/>
      <c r="L17" s="107"/>
      <c r="M17" s="107"/>
      <c r="N17" s="107"/>
      <c r="O17" s="107"/>
      <c r="V17" s="115">
        <v>3000</v>
      </c>
      <c r="W17" s="116">
        <v>3000</v>
      </c>
      <c r="X17" s="118" t="s">
        <v>250</v>
      </c>
      <c r="Y17" s="118" t="s">
        <v>250</v>
      </c>
      <c r="AA17" s="132" t="s">
        <v>250</v>
      </c>
      <c r="AB17" s="118" t="s">
        <v>250</v>
      </c>
    </row>
    <row r="18" spans="1:28" ht="15.6" x14ac:dyDescent="0.3">
      <c r="A18" s="133" t="s">
        <v>251</v>
      </c>
      <c r="B18" s="134"/>
      <c r="C18" s="134"/>
      <c r="D18" s="134"/>
      <c r="E18" s="134"/>
      <c r="F18" s="134"/>
      <c r="G18" s="134"/>
      <c r="H18" s="134"/>
      <c r="I18" s="134"/>
      <c r="J18" s="134"/>
      <c r="K18" s="135"/>
      <c r="L18" s="135"/>
      <c r="M18" s="135"/>
      <c r="N18" s="135"/>
      <c r="O18" s="107"/>
      <c r="V18" s="115">
        <v>3500</v>
      </c>
      <c r="W18" s="116">
        <v>2500</v>
      </c>
      <c r="X18" s="118" t="s">
        <v>250</v>
      </c>
      <c r="AA18" s="132" t="s">
        <v>250</v>
      </c>
    </row>
    <row r="19" spans="1:28" x14ac:dyDescent="0.3">
      <c r="A19" s="107"/>
      <c r="B19" s="107"/>
      <c r="C19" s="107"/>
      <c r="D19" s="107"/>
      <c r="E19" s="107"/>
      <c r="F19" s="107"/>
      <c r="G19" s="107"/>
      <c r="H19" s="107"/>
      <c r="I19" s="107"/>
      <c r="J19" s="107"/>
      <c r="K19" s="107"/>
      <c r="L19" s="107"/>
      <c r="M19" s="107"/>
      <c r="N19" s="107"/>
      <c r="O19" s="107"/>
    </row>
    <row r="20" spans="1:28" x14ac:dyDescent="0.3">
      <c r="A20" s="136" t="s">
        <v>252</v>
      </c>
      <c r="B20" s="136"/>
      <c r="C20" s="136"/>
      <c r="D20" s="136"/>
      <c r="E20" s="136"/>
      <c r="F20" s="136"/>
      <c r="G20" s="136"/>
      <c r="H20" s="136"/>
      <c r="I20" s="136"/>
      <c r="J20" s="136"/>
      <c r="K20" s="124"/>
      <c r="L20" s="124"/>
      <c r="M20" s="124"/>
      <c r="N20" s="124"/>
      <c r="O20" s="107"/>
    </row>
    <row r="21" spans="1:28" x14ac:dyDescent="0.3">
      <c r="A21" s="125" t="s">
        <v>253</v>
      </c>
      <c r="B21" s="126"/>
      <c r="C21" s="126"/>
      <c r="D21" s="126"/>
      <c r="E21" s="126"/>
      <c r="F21" s="126"/>
      <c r="G21" s="126"/>
      <c r="H21" s="126"/>
      <c r="I21" s="126"/>
      <c r="J21" s="127"/>
      <c r="K21" s="107"/>
      <c r="L21" s="107"/>
      <c r="M21" s="107"/>
      <c r="N21" s="107"/>
      <c r="O21" s="107"/>
    </row>
    <row r="22" spans="1:28" x14ac:dyDescent="0.3">
      <c r="A22" s="107"/>
      <c r="B22" s="105" t="s">
        <v>244</v>
      </c>
      <c r="C22" s="106" t="s">
        <v>243</v>
      </c>
      <c r="D22" s="106">
        <v>2000</v>
      </c>
      <c r="E22" s="106">
        <v>2500</v>
      </c>
      <c r="F22" s="106">
        <v>3000</v>
      </c>
      <c r="G22" s="106">
        <v>3500</v>
      </c>
      <c r="H22" s="106">
        <v>4000</v>
      </c>
      <c r="I22" s="107"/>
      <c r="J22" s="107"/>
      <c r="K22" s="107"/>
      <c r="L22" s="107"/>
      <c r="M22" s="107"/>
      <c r="N22" s="107"/>
      <c r="O22" s="107"/>
    </row>
    <row r="23" spans="1:28" x14ac:dyDescent="0.3">
      <c r="A23" s="107"/>
      <c r="B23" s="108">
        <v>2000</v>
      </c>
      <c r="C23" s="116">
        <v>4000</v>
      </c>
      <c r="D23" s="117" t="s">
        <v>247</v>
      </c>
      <c r="E23" s="117" t="s">
        <v>247</v>
      </c>
      <c r="F23" s="118" t="s">
        <v>250</v>
      </c>
      <c r="G23" s="118" t="s">
        <v>250</v>
      </c>
      <c r="H23" s="119" t="s">
        <v>254</v>
      </c>
      <c r="I23" s="107"/>
      <c r="J23" s="107"/>
      <c r="K23" s="107"/>
      <c r="L23" s="107"/>
      <c r="M23" s="107"/>
      <c r="N23" s="107"/>
      <c r="O23" s="107"/>
    </row>
    <row r="24" spans="1:28" x14ac:dyDescent="0.3">
      <c r="A24" s="107"/>
      <c r="B24" s="108">
        <v>2500</v>
      </c>
      <c r="C24" s="116">
        <v>3500</v>
      </c>
      <c r="D24" s="117" t="s">
        <v>247</v>
      </c>
      <c r="E24" s="118" t="s">
        <v>250</v>
      </c>
      <c r="F24" s="118" t="s">
        <v>250</v>
      </c>
      <c r="G24" s="119" t="s">
        <v>254</v>
      </c>
      <c r="H24" s="120" t="s">
        <v>248</v>
      </c>
      <c r="I24" s="107"/>
      <c r="J24" s="107"/>
      <c r="K24" s="107"/>
      <c r="L24" s="107"/>
      <c r="M24" s="107"/>
      <c r="N24" s="107"/>
      <c r="O24" s="107"/>
    </row>
    <row r="25" spans="1:28" x14ac:dyDescent="0.3">
      <c r="A25" s="107"/>
      <c r="B25" s="115">
        <v>3000</v>
      </c>
      <c r="C25" s="116">
        <v>3000</v>
      </c>
      <c r="D25" s="118" t="s">
        <v>250</v>
      </c>
      <c r="E25" s="118" t="s">
        <v>250</v>
      </c>
      <c r="F25" s="119" t="s">
        <v>254</v>
      </c>
      <c r="G25" s="120" t="s">
        <v>248</v>
      </c>
      <c r="H25" s="120" t="s">
        <v>248</v>
      </c>
      <c r="I25" s="107"/>
      <c r="J25" s="107"/>
      <c r="K25" s="107"/>
      <c r="L25" s="107"/>
      <c r="M25" s="107"/>
      <c r="N25" s="107"/>
      <c r="O25" s="107"/>
    </row>
    <row r="26" spans="1:28" x14ac:dyDescent="0.3">
      <c r="A26" s="107"/>
      <c r="B26" s="115">
        <v>3500</v>
      </c>
      <c r="C26" s="116">
        <v>2500</v>
      </c>
      <c r="D26" s="118" t="s">
        <v>250</v>
      </c>
      <c r="E26" s="119" t="s">
        <v>254</v>
      </c>
      <c r="F26" s="120" t="s">
        <v>248</v>
      </c>
      <c r="G26" s="120" t="s">
        <v>248</v>
      </c>
      <c r="H26" s="120" t="s">
        <v>248</v>
      </c>
      <c r="I26" s="107"/>
      <c r="J26" s="107"/>
      <c r="K26" s="107"/>
      <c r="L26" s="107"/>
      <c r="M26" s="107"/>
      <c r="N26" s="107"/>
      <c r="O26" s="107"/>
    </row>
    <row r="27" spans="1:28" x14ac:dyDescent="0.3">
      <c r="A27" s="107"/>
      <c r="B27" s="115">
        <v>4000</v>
      </c>
      <c r="C27" s="116">
        <v>2500</v>
      </c>
      <c r="D27" s="119" t="s">
        <v>254</v>
      </c>
      <c r="E27" s="119" t="s">
        <v>254</v>
      </c>
      <c r="F27" s="120" t="s">
        <v>248</v>
      </c>
      <c r="G27" s="120" t="s">
        <v>248</v>
      </c>
      <c r="H27" s="120" t="s">
        <v>248</v>
      </c>
      <c r="I27" s="107"/>
      <c r="J27" s="107"/>
      <c r="K27" s="107"/>
      <c r="L27" s="107"/>
      <c r="M27" s="107"/>
      <c r="N27" s="107"/>
      <c r="O27" s="107"/>
    </row>
    <row r="28" spans="1:28" x14ac:dyDescent="0.3">
      <c r="A28" s="107"/>
      <c r="B28" s="115">
        <v>4500</v>
      </c>
      <c r="C28" s="116">
        <v>2000</v>
      </c>
      <c r="D28" s="119" t="s">
        <v>254</v>
      </c>
      <c r="E28" s="120" t="s">
        <v>248</v>
      </c>
      <c r="F28" s="120" t="s">
        <v>248</v>
      </c>
      <c r="G28" s="120" t="s">
        <v>248</v>
      </c>
      <c r="H28" s="120" t="s">
        <v>248</v>
      </c>
      <c r="I28" s="107"/>
      <c r="J28" s="107"/>
      <c r="K28" s="107"/>
      <c r="L28" s="107"/>
      <c r="M28" s="107"/>
      <c r="N28" s="107"/>
      <c r="O28" s="107"/>
    </row>
    <row r="29" spans="1:28" x14ac:dyDescent="0.3">
      <c r="A29" s="107"/>
      <c r="B29" s="107"/>
      <c r="C29" s="107"/>
      <c r="D29" s="107"/>
      <c r="E29" s="107"/>
      <c r="F29" s="107"/>
      <c r="G29" s="107"/>
      <c r="H29" s="107"/>
      <c r="I29" s="107"/>
      <c r="J29" s="107"/>
      <c r="K29" s="107"/>
      <c r="L29" s="107"/>
      <c r="M29" s="107"/>
      <c r="N29" s="107"/>
      <c r="O29" s="107"/>
    </row>
    <row r="30" spans="1:28" x14ac:dyDescent="0.3">
      <c r="A30" s="136" t="s">
        <v>255</v>
      </c>
      <c r="B30" s="136"/>
      <c r="C30" s="136"/>
      <c r="D30" s="136"/>
      <c r="E30" s="136"/>
      <c r="F30" s="136"/>
      <c r="G30" s="136"/>
      <c r="H30" s="136"/>
      <c r="I30" s="136"/>
      <c r="J30" s="136"/>
      <c r="K30" s="124"/>
      <c r="L30" s="124"/>
      <c r="M30" s="124"/>
      <c r="N30" s="124"/>
      <c r="O30" s="107"/>
    </row>
    <row r="31" spans="1:28" x14ac:dyDescent="0.3">
      <c r="B31" s="137"/>
      <c r="C31" s="137"/>
      <c r="D31" s="138" t="s">
        <v>253</v>
      </c>
      <c r="E31" s="139"/>
      <c r="F31" s="139"/>
      <c r="G31" s="139"/>
      <c r="H31" s="139"/>
      <c r="I31" s="139"/>
      <c r="J31" s="139"/>
      <c r="K31" s="139"/>
      <c r="L31" s="139"/>
      <c r="M31" s="139"/>
      <c r="N31" s="139"/>
      <c r="O31" s="107"/>
    </row>
    <row r="32" spans="1:28" x14ac:dyDescent="0.3">
      <c r="A32" s="107"/>
      <c r="B32" s="105" t="s">
        <v>244</v>
      </c>
      <c r="C32" s="106" t="s">
        <v>243</v>
      </c>
      <c r="D32" s="106">
        <v>3500</v>
      </c>
      <c r="E32" s="106">
        <v>4000</v>
      </c>
      <c r="F32" s="106">
        <v>4500</v>
      </c>
      <c r="G32" s="106">
        <v>5000</v>
      </c>
      <c r="H32" s="106">
        <v>5500</v>
      </c>
      <c r="I32" s="106">
        <v>6000</v>
      </c>
      <c r="J32" s="106">
        <v>6500</v>
      </c>
      <c r="K32" s="106">
        <v>7000</v>
      </c>
      <c r="L32" s="106">
        <v>7500</v>
      </c>
      <c r="M32" s="106">
        <v>8000</v>
      </c>
      <c r="N32" s="106">
        <v>8500</v>
      </c>
      <c r="O32" s="107"/>
    </row>
    <row r="33" spans="1:15" x14ac:dyDescent="0.3">
      <c r="A33" s="107"/>
      <c r="B33" s="108">
        <v>2000</v>
      </c>
      <c r="C33" s="116">
        <v>6000</v>
      </c>
      <c r="D33" s="117" t="s">
        <v>247</v>
      </c>
      <c r="E33" s="117" t="s">
        <v>247</v>
      </c>
      <c r="F33" s="118" t="s">
        <v>250</v>
      </c>
      <c r="G33" s="118" t="s">
        <v>250</v>
      </c>
      <c r="H33" s="119" t="s">
        <v>254</v>
      </c>
      <c r="I33" s="119" t="s">
        <v>254</v>
      </c>
      <c r="J33" s="120" t="s">
        <v>248</v>
      </c>
      <c r="K33" s="120" t="s">
        <v>248</v>
      </c>
      <c r="L33" s="120" t="s">
        <v>248</v>
      </c>
      <c r="M33" s="120" t="s">
        <v>248</v>
      </c>
      <c r="N33" s="120" t="s">
        <v>248</v>
      </c>
      <c r="O33" s="107"/>
    </row>
    <row r="34" spans="1:15" x14ac:dyDescent="0.3">
      <c r="A34" s="107"/>
      <c r="B34" s="108">
        <v>2500</v>
      </c>
      <c r="C34" s="116">
        <v>5500</v>
      </c>
      <c r="D34" s="117" t="s">
        <v>247</v>
      </c>
      <c r="E34" s="118" t="s">
        <v>250</v>
      </c>
      <c r="F34" s="118" t="s">
        <v>250</v>
      </c>
      <c r="G34" s="118" t="s">
        <v>250</v>
      </c>
      <c r="H34" s="119" t="s">
        <v>254</v>
      </c>
      <c r="I34" s="120" t="s">
        <v>248</v>
      </c>
      <c r="J34" s="120" t="s">
        <v>248</v>
      </c>
      <c r="K34" s="120" t="s">
        <v>248</v>
      </c>
      <c r="L34" s="120" t="s">
        <v>248</v>
      </c>
      <c r="M34" s="120" t="s">
        <v>248</v>
      </c>
      <c r="N34" s="120" t="s">
        <v>248</v>
      </c>
      <c r="O34" s="107"/>
    </row>
    <row r="35" spans="1:15" x14ac:dyDescent="0.3">
      <c r="A35" s="107"/>
      <c r="B35" s="115">
        <v>3000</v>
      </c>
      <c r="C35" s="116">
        <v>5000</v>
      </c>
      <c r="D35" s="118" t="s">
        <v>250</v>
      </c>
      <c r="E35" s="118" t="s">
        <v>250</v>
      </c>
      <c r="F35" s="119" t="s">
        <v>254</v>
      </c>
      <c r="G35" s="119" t="s">
        <v>254</v>
      </c>
      <c r="H35" s="120" t="s">
        <v>248</v>
      </c>
      <c r="I35" s="120" t="s">
        <v>248</v>
      </c>
      <c r="J35" s="120" t="s">
        <v>248</v>
      </c>
      <c r="K35" s="120" t="s">
        <v>248</v>
      </c>
      <c r="L35" s="120" t="s">
        <v>248</v>
      </c>
      <c r="M35" s="120" t="s">
        <v>248</v>
      </c>
      <c r="N35" s="120" t="s">
        <v>248</v>
      </c>
      <c r="O35" s="107"/>
    </row>
    <row r="36" spans="1:15" x14ac:dyDescent="0.3">
      <c r="A36" s="107"/>
      <c r="B36" s="115">
        <v>3500</v>
      </c>
      <c r="C36" s="116">
        <v>4500</v>
      </c>
      <c r="D36" s="118" t="s">
        <v>250</v>
      </c>
      <c r="E36" s="119" t="s">
        <v>254</v>
      </c>
      <c r="F36" s="119" t="s">
        <v>254</v>
      </c>
      <c r="G36" s="120" t="s">
        <v>248</v>
      </c>
      <c r="H36" s="120" t="s">
        <v>248</v>
      </c>
      <c r="I36" s="120" t="s">
        <v>248</v>
      </c>
      <c r="J36" s="120" t="s">
        <v>248</v>
      </c>
      <c r="K36" s="120" t="s">
        <v>248</v>
      </c>
      <c r="L36" s="120" t="s">
        <v>248</v>
      </c>
      <c r="M36" s="120" t="s">
        <v>248</v>
      </c>
      <c r="N36" s="120" t="s">
        <v>248</v>
      </c>
      <c r="O36" s="107"/>
    </row>
    <row r="37" spans="1:15" x14ac:dyDescent="0.3">
      <c r="A37" s="107"/>
      <c r="B37" s="115">
        <v>4000</v>
      </c>
      <c r="C37" s="116">
        <v>4000</v>
      </c>
      <c r="D37" s="119" t="s">
        <v>254</v>
      </c>
      <c r="E37" s="119" t="s">
        <v>254</v>
      </c>
      <c r="F37" s="120" t="s">
        <v>248</v>
      </c>
      <c r="G37" s="120" t="s">
        <v>248</v>
      </c>
      <c r="H37" s="120" t="s">
        <v>248</v>
      </c>
      <c r="I37" s="120" t="s">
        <v>248</v>
      </c>
      <c r="J37" s="120" t="s">
        <v>248</v>
      </c>
      <c r="K37" s="120" t="s">
        <v>248</v>
      </c>
      <c r="L37" s="120" t="s">
        <v>248</v>
      </c>
      <c r="M37" s="120" t="s">
        <v>248</v>
      </c>
      <c r="N37" s="120" t="s">
        <v>248</v>
      </c>
      <c r="O37" s="107"/>
    </row>
    <row r="38" spans="1:15" x14ac:dyDescent="0.3">
      <c r="A38" s="107"/>
      <c r="B38" s="115">
        <v>4500</v>
      </c>
      <c r="C38" s="116">
        <v>3500</v>
      </c>
      <c r="D38" s="119" t="s">
        <v>254</v>
      </c>
      <c r="E38" s="120" t="s">
        <v>248</v>
      </c>
      <c r="F38" s="120" t="s">
        <v>248</v>
      </c>
      <c r="G38" s="120" t="s">
        <v>248</v>
      </c>
      <c r="H38" s="120" t="s">
        <v>248</v>
      </c>
      <c r="I38" s="120" t="s">
        <v>248</v>
      </c>
      <c r="J38" s="120" t="s">
        <v>248</v>
      </c>
      <c r="K38" s="120" t="s">
        <v>248</v>
      </c>
      <c r="L38" s="120" t="s">
        <v>248</v>
      </c>
      <c r="M38" s="120" t="s">
        <v>248</v>
      </c>
      <c r="N38" s="120" t="s">
        <v>248</v>
      </c>
      <c r="O38" s="107"/>
    </row>
    <row r="39" spans="1:15" x14ac:dyDescent="0.3">
      <c r="A39" s="107"/>
      <c r="B39" s="107"/>
      <c r="C39" s="107"/>
      <c r="D39" s="107"/>
      <c r="E39" s="107"/>
      <c r="F39" s="107"/>
      <c r="G39" s="107"/>
      <c r="H39" s="107"/>
      <c r="I39" s="107"/>
      <c r="J39" s="107"/>
      <c r="K39" s="107"/>
      <c r="L39" s="107"/>
      <c r="M39" s="107"/>
      <c r="N39" s="107"/>
      <c r="O39" s="107"/>
    </row>
    <row r="40" spans="1:15" x14ac:dyDescent="0.3">
      <c r="A40" s="136" t="s">
        <v>256</v>
      </c>
      <c r="B40" s="136"/>
      <c r="C40" s="136"/>
      <c r="D40" s="136"/>
      <c r="E40" s="136"/>
      <c r="F40" s="136"/>
      <c r="G40" s="136"/>
      <c r="H40" s="136"/>
      <c r="I40" s="136"/>
      <c r="J40" s="136"/>
      <c r="K40" s="124"/>
      <c r="L40" s="124"/>
      <c r="M40" s="124"/>
      <c r="N40" s="124"/>
      <c r="O40" s="107"/>
    </row>
    <row r="41" spans="1:15" x14ac:dyDescent="0.3">
      <c r="A41" s="125" t="s">
        <v>253</v>
      </c>
      <c r="B41" s="126"/>
      <c r="C41" s="126"/>
      <c r="D41" s="126"/>
      <c r="E41" s="126"/>
      <c r="F41" s="126"/>
      <c r="G41" s="126"/>
      <c r="H41" s="126"/>
      <c r="I41" s="126"/>
      <c r="J41" s="127"/>
      <c r="K41" s="107"/>
      <c r="L41" s="107"/>
      <c r="M41" s="107"/>
      <c r="N41" s="107"/>
      <c r="O41" s="107"/>
    </row>
    <row r="42" spans="1:15" x14ac:dyDescent="0.3">
      <c r="A42" s="107"/>
      <c r="B42" s="105" t="s">
        <v>244</v>
      </c>
      <c r="C42" s="106" t="s">
        <v>243</v>
      </c>
      <c r="D42" s="106">
        <v>2000</v>
      </c>
      <c r="E42" s="106">
        <v>2500</v>
      </c>
      <c r="F42" s="106">
        <v>3000</v>
      </c>
      <c r="G42" s="106">
        <v>3500</v>
      </c>
      <c r="H42" s="106">
        <v>4000</v>
      </c>
      <c r="I42" s="106">
        <v>4500</v>
      </c>
      <c r="J42" s="106">
        <v>5000</v>
      </c>
      <c r="K42" s="107"/>
      <c r="L42" s="107"/>
      <c r="M42" s="107"/>
      <c r="N42" s="107"/>
      <c r="O42" s="107"/>
    </row>
    <row r="43" spans="1:15" x14ac:dyDescent="0.3">
      <c r="A43" s="107"/>
      <c r="B43" s="108">
        <v>2000</v>
      </c>
      <c r="C43" s="116">
        <v>4500</v>
      </c>
      <c r="D43" s="117" t="s">
        <v>247</v>
      </c>
      <c r="E43" s="119" t="s">
        <v>254</v>
      </c>
      <c r="F43" s="140" t="s">
        <v>257</v>
      </c>
      <c r="G43" s="141" t="s">
        <v>258</v>
      </c>
      <c r="H43" s="141" t="s">
        <v>258</v>
      </c>
      <c r="I43" s="141" t="s">
        <v>258</v>
      </c>
      <c r="J43" s="120" t="s">
        <v>248</v>
      </c>
      <c r="K43" s="107"/>
      <c r="L43" s="107"/>
      <c r="M43" s="107"/>
      <c r="N43" s="107"/>
      <c r="O43" s="107"/>
    </row>
    <row r="44" spans="1:15" x14ac:dyDescent="0.3">
      <c r="A44" s="107"/>
      <c r="B44" s="108">
        <v>2500</v>
      </c>
      <c r="C44" s="116">
        <v>4000</v>
      </c>
      <c r="D44" s="119" t="s">
        <v>254</v>
      </c>
      <c r="E44" s="140" t="s">
        <v>257</v>
      </c>
      <c r="F44" s="141" t="s">
        <v>258</v>
      </c>
      <c r="G44" s="141" t="s">
        <v>258</v>
      </c>
      <c r="H44" s="141" t="s">
        <v>258</v>
      </c>
      <c r="I44" s="120" t="s">
        <v>248</v>
      </c>
      <c r="J44" s="120" t="s">
        <v>248</v>
      </c>
      <c r="K44" s="107"/>
      <c r="L44" s="107"/>
      <c r="M44" s="107"/>
      <c r="N44" s="107"/>
      <c r="O44" s="107"/>
    </row>
    <row r="45" spans="1:15" x14ac:dyDescent="0.3">
      <c r="A45" s="107"/>
      <c r="B45" s="115">
        <v>3000</v>
      </c>
      <c r="C45" s="116">
        <v>3500</v>
      </c>
      <c r="D45" s="140" t="s">
        <v>257</v>
      </c>
      <c r="E45" s="141" t="s">
        <v>258</v>
      </c>
      <c r="F45" s="141" t="s">
        <v>258</v>
      </c>
      <c r="G45" s="141" t="s">
        <v>258</v>
      </c>
      <c r="H45" s="120" t="s">
        <v>248</v>
      </c>
      <c r="I45" s="120" t="s">
        <v>248</v>
      </c>
      <c r="J45" s="120" t="s">
        <v>248</v>
      </c>
      <c r="K45" s="107"/>
      <c r="L45" s="107"/>
      <c r="M45" s="107"/>
      <c r="N45" s="107"/>
      <c r="O45" s="107"/>
    </row>
    <row r="46" spans="1:15" x14ac:dyDescent="0.3">
      <c r="A46" s="107"/>
      <c r="B46" s="107"/>
      <c r="C46" s="107"/>
      <c r="D46" s="107"/>
      <c r="E46" s="107"/>
      <c r="F46" s="107"/>
      <c r="G46" s="107"/>
      <c r="H46" s="107"/>
      <c r="I46" s="107"/>
      <c r="J46" s="107"/>
      <c r="K46" s="107"/>
      <c r="L46" s="107"/>
      <c r="M46" s="107"/>
      <c r="N46" s="107"/>
      <c r="O46" s="107"/>
    </row>
    <row r="47" spans="1:15" x14ac:dyDescent="0.3">
      <c r="A47" s="136" t="s">
        <v>259</v>
      </c>
      <c r="B47" s="136"/>
      <c r="C47" s="136"/>
      <c r="D47" s="136"/>
      <c r="E47" s="136"/>
      <c r="F47" s="136"/>
      <c r="G47" s="136"/>
      <c r="H47" s="136"/>
      <c r="I47" s="136"/>
      <c r="J47" s="136"/>
      <c r="K47" s="124"/>
      <c r="L47" s="124"/>
      <c r="M47" s="124"/>
      <c r="N47" s="124"/>
      <c r="O47" s="107"/>
    </row>
    <row r="48" spans="1:15" x14ac:dyDescent="0.3">
      <c r="A48" s="125" t="s">
        <v>253</v>
      </c>
      <c r="B48" s="126"/>
      <c r="C48" s="126"/>
      <c r="D48" s="126"/>
      <c r="E48" s="126"/>
      <c r="F48" s="126"/>
      <c r="G48" s="126"/>
      <c r="H48" s="126"/>
      <c r="I48" s="126"/>
      <c r="J48" s="126"/>
      <c r="K48" s="126"/>
      <c r="L48" s="127"/>
      <c r="M48" s="107"/>
      <c r="N48" s="107"/>
      <c r="O48" s="107"/>
    </row>
    <row r="49" spans="1:15" x14ac:dyDescent="0.3">
      <c r="A49" s="107"/>
      <c r="B49" s="105" t="s">
        <v>244</v>
      </c>
      <c r="C49" s="106" t="s">
        <v>243</v>
      </c>
      <c r="D49" s="106">
        <v>3000</v>
      </c>
      <c r="E49" s="106">
        <v>3500</v>
      </c>
      <c r="F49" s="106">
        <v>4000</v>
      </c>
      <c r="G49" s="106">
        <v>4500</v>
      </c>
      <c r="H49" s="106">
        <v>5000</v>
      </c>
      <c r="I49" s="106">
        <v>5500</v>
      </c>
      <c r="J49" s="106">
        <v>6000</v>
      </c>
      <c r="K49" s="106">
        <v>6500</v>
      </c>
      <c r="L49" s="106">
        <v>7000</v>
      </c>
      <c r="M49" s="106">
        <v>7500</v>
      </c>
      <c r="N49" s="106">
        <v>8000</v>
      </c>
      <c r="O49" s="107"/>
    </row>
    <row r="50" spans="1:15" x14ac:dyDescent="0.3">
      <c r="A50" s="107"/>
      <c r="B50" s="108">
        <v>2000</v>
      </c>
      <c r="C50" s="116">
        <v>7500</v>
      </c>
      <c r="D50" s="117" t="s">
        <v>247</v>
      </c>
      <c r="E50" s="119" t="s">
        <v>254</v>
      </c>
      <c r="F50" s="119" t="s">
        <v>254</v>
      </c>
      <c r="G50" s="140" t="s">
        <v>257</v>
      </c>
      <c r="H50" s="140" t="s">
        <v>257</v>
      </c>
      <c r="I50" s="141" t="s">
        <v>258</v>
      </c>
      <c r="J50" s="141" t="s">
        <v>258</v>
      </c>
      <c r="K50" s="141" t="s">
        <v>258</v>
      </c>
      <c r="L50" s="141" t="s">
        <v>258</v>
      </c>
      <c r="M50" s="141" t="s">
        <v>258</v>
      </c>
      <c r="N50" s="120" t="s">
        <v>248</v>
      </c>
      <c r="O50" s="107"/>
    </row>
    <row r="51" spans="1:15" x14ac:dyDescent="0.3">
      <c r="A51" s="107"/>
      <c r="B51" s="108">
        <v>2500</v>
      </c>
      <c r="C51" s="116">
        <v>7000</v>
      </c>
      <c r="D51" s="119" t="s">
        <v>254</v>
      </c>
      <c r="E51" s="119" t="s">
        <v>254</v>
      </c>
      <c r="F51" s="140" t="s">
        <v>257</v>
      </c>
      <c r="G51" s="141" t="s">
        <v>258</v>
      </c>
      <c r="H51" s="141" t="s">
        <v>258</v>
      </c>
      <c r="I51" s="141" t="s">
        <v>258</v>
      </c>
      <c r="J51" s="141" t="s">
        <v>258</v>
      </c>
      <c r="K51" s="141" t="s">
        <v>258</v>
      </c>
      <c r="L51" s="141" t="s">
        <v>258</v>
      </c>
      <c r="M51" s="120" t="s">
        <v>248</v>
      </c>
      <c r="N51" s="120" t="s">
        <v>248</v>
      </c>
      <c r="O51" s="107"/>
    </row>
    <row r="52" spans="1:15" x14ac:dyDescent="0.3">
      <c r="A52" s="107"/>
      <c r="B52" s="115">
        <v>3000</v>
      </c>
      <c r="C52" s="116">
        <v>6000</v>
      </c>
      <c r="D52" s="119" t="s">
        <v>254</v>
      </c>
      <c r="E52" s="140" t="s">
        <v>257</v>
      </c>
      <c r="F52" s="141" t="s">
        <v>258</v>
      </c>
      <c r="G52" s="141" t="s">
        <v>258</v>
      </c>
      <c r="H52" s="141" t="s">
        <v>258</v>
      </c>
      <c r="I52" s="141" t="s">
        <v>258</v>
      </c>
      <c r="J52" s="141" t="s">
        <v>258</v>
      </c>
      <c r="K52" s="120" t="s">
        <v>248</v>
      </c>
      <c r="L52" s="120" t="s">
        <v>248</v>
      </c>
      <c r="M52" s="120" t="s">
        <v>248</v>
      </c>
      <c r="N52" s="120" t="s">
        <v>248</v>
      </c>
      <c r="O52" s="107"/>
    </row>
    <row r="53" spans="1:15" x14ac:dyDescent="0.3">
      <c r="A53" s="107"/>
      <c r="B53" s="107"/>
      <c r="C53" s="107"/>
      <c r="D53" s="107"/>
      <c r="E53" s="107"/>
      <c r="F53" s="107"/>
      <c r="G53" s="107"/>
      <c r="H53" s="107"/>
      <c r="I53" s="107"/>
      <c r="J53" s="107"/>
      <c r="K53" s="107"/>
      <c r="L53" s="107"/>
      <c r="M53" s="107"/>
      <c r="N53" s="107"/>
      <c r="O53" s="107"/>
    </row>
    <row r="54" spans="1:15" x14ac:dyDescent="0.3">
      <c r="A54" s="107"/>
      <c r="B54" s="107"/>
      <c r="C54" s="107"/>
      <c r="D54" s="107"/>
      <c r="E54" s="107"/>
      <c r="F54" s="107"/>
      <c r="G54" s="107"/>
      <c r="H54" s="107"/>
      <c r="I54" s="107"/>
      <c r="J54" s="107"/>
      <c r="K54" s="107"/>
      <c r="L54" s="107"/>
      <c r="M54" s="107"/>
      <c r="N54" s="107"/>
      <c r="O54" s="107"/>
    </row>
    <row r="55" spans="1:15" ht="15.6" x14ac:dyDescent="0.3">
      <c r="A55" s="133" t="s">
        <v>260</v>
      </c>
      <c r="B55" s="134"/>
      <c r="C55" s="134"/>
      <c r="D55" s="134"/>
      <c r="E55" s="134"/>
      <c r="F55" s="134"/>
      <c r="G55" s="134"/>
      <c r="H55" s="134"/>
      <c r="I55" s="134"/>
      <c r="J55" s="134"/>
      <c r="K55" s="135"/>
      <c r="L55" s="135"/>
      <c r="M55" s="135"/>
      <c r="N55" s="135"/>
      <c r="O55" s="107"/>
    </row>
    <row r="56" spans="1:15" x14ac:dyDescent="0.3">
      <c r="A56" s="107"/>
      <c r="B56" s="107"/>
      <c r="C56" s="107"/>
      <c r="D56" s="107"/>
      <c r="E56" s="107"/>
      <c r="F56" s="107"/>
      <c r="G56" s="107"/>
      <c r="H56" s="107"/>
      <c r="I56" s="107"/>
      <c r="J56" s="107"/>
      <c r="K56" s="107"/>
      <c r="L56" s="107"/>
      <c r="M56" s="107"/>
      <c r="N56" s="107"/>
      <c r="O56" s="107"/>
    </row>
    <row r="57" spans="1:15" x14ac:dyDescent="0.3">
      <c r="A57" s="136" t="s">
        <v>240</v>
      </c>
      <c r="B57" s="136"/>
      <c r="C57" s="136"/>
      <c r="D57" s="136"/>
      <c r="E57" s="136"/>
      <c r="F57" s="136"/>
      <c r="G57" s="136"/>
      <c r="H57" s="136"/>
      <c r="I57" s="136"/>
      <c r="J57" s="136"/>
      <c r="K57" s="124"/>
      <c r="L57" s="124"/>
      <c r="M57" s="124"/>
      <c r="N57" s="124"/>
      <c r="O57" s="107"/>
    </row>
    <row r="58" spans="1:15" x14ac:dyDescent="0.3">
      <c r="A58" s="107"/>
      <c r="B58" s="107"/>
      <c r="C58" s="107"/>
      <c r="D58" s="107"/>
      <c r="E58" s="107"/>
      <c r="F58" s="107"/>
      <c r="G58" s="107"/>
      <c r="H58" s="107"/>
      <c r="I58" s="107"/>
      <c r="J58" s="107"/>
      <c r="K58" s="107"/>
      <c r="L58" s="107"/>
      <c r="M58" s="107"/>
      <c r="N58" s="107"/>
      <c r="O58" s="107"/>
    </row>
    <row r="59" spans="1:15" x14ac:dyDescent="0.3">
      <c r="A59" s="107"/>
      <c r="B59" s="107"/>
      <c r="C59" s="142" t="s">
        <v>261</v>
      </c>
      <c r="D59" s="143" t="s">
        <v>262</v>
      </c>
      <c r="E59" s="107"/>
      <c r="F59" s="107"/>
      <c r="G59" s="107"/>
      <c r="H59" s="107"/>
      <c r="I59" s="107"/>
      <c r="J59" s="107"/>
      <c r="K59" s="107"/>
      <c r="L59" s="107"/>
      <c r="M59" s="107"/>
      <c r="N59" s="107"/>
      <c r="O59" s="107"/>
    </row>
    <row r="60" spans="1:15" x14ac:dyDescent="0.3">
      <c r="A60" s="107"/>
      <c r="B60" s="107"/>
      <c r="C60" s="144">
        <v>90</v>
      </c>
      <c r="D60" s="145" t="s">
        <v>263</v>
      </c>
      <c r="E60" s="107"/>
      <c r="F60" s="107"/>
      <c r="G60" s="107"/>
      <c r="H60" s="107"/>
      <c r="I60" s="107"/>
      <c r="J60" s="107"/>
      <c r="K60" s="107"/>
      <c r="L60" s="107"/>
      <c r="M60" s="107"/>
      <c r="N60" s="107"/>
      <c r="O60" s="107"/>
    </row>
    <row r="61" spans="1:15" x14ac:dyDescent="0.3">
      <c r="A61" s="107"/>
      <c r="B61" s="107"/>
      <c r="C61" s="107"/>
      <c r="D61" s="107"/>
      <c r="E61" s="107"/>
      <c r="F61" s="107"/>
      <c r="G61" s="107"/>
      <c r="H61" s="107"/>
      <c r="I61" s="107"/>
      <c r="J61" s="107"/>
      <c r="K61" s="107"/>
      <c r="L61" s="107"/>
      <c r="M61" s="107"/>
      <c r="N61" s="107"/>
      <c r="O61" s="107"/>
    </row>
    <row r="62" spans="1:15" x14ac:dyDescent="0.3">
      <c r="A62" s="136" t="s">
        <v>103</v>
      </c>
      <c r="B62" s="136"/>
      <c r="C62" s="136"/>
      <c r="D62" s="136"/>
      <c r="E62" s="136"/>
      <c r="F62" s="136"/>
      <c r="G62" s="136"/>
      <c r="H62" s="136"/>
      <c r="I62" s="136"/>
      <c r="J62" s="136"/>
      <c r="K62" s="124"/>
      <c r="L62" s="124"/>
      <c r="M62" s="124"/>
      <c r="N62" s="124"/>
      <c r="O62" s="107"/>
    </row>
    <row r="63" spans="1:15" x14ac:dyDescent="0.3">
      <c r="A63" s="107"/>
      <c r="B63" s="107"/>
      <c r="C63" s="107"/>
      <c r="D63" s="107"/>
      <c r="E63" s="107"/>
      <c r="F63" s="107"/>
      <c r="G63" s="107"/>
      <c r="H63" s="107"/>
      <c r="I63" s="107"/>
      <c r="J63" s="107"/>
      <c r="K63" s="107"/>
      <c r="L63" s="107"/>
      <c r="M63" s="107"/>
      <c r="N63" s="107"/>
      <c r="O63" s="107"/>
    </row>
    <row r="64" spans="1:15" x14ac:dyDescent="0.3">
      <c r="A64" s="107"/>
      <c r="B64" s="107"/>
      <c r="C64" s="146" t="s">
        <v>261</v>
      </c>
      <c r="D64" s="146" t="s">
        <v>262</v>
      </c>
      <c r="E64" s="107"/>
      <c r="F64" s="107"/>
      <c r="G64" s="107"/>
      <c r="H64" s="107"/>
      <c r="I64" s="107"/>
      <c r="J64" s="107"/>
      <c r="K64" s="107"/>
      <c r="L64" s="107"/>
      <c r="M64" s="107"/>
      <c r="N64" s="107"/>
      <c r="O64" s="107"/>
    </row>
    <row r="65" spans="3:4" x14ac:dyDescent="0.3">
      <c r="C65" s="147">
        <v>90</v>
      </c>
      <c r="D65" s="148" t="s">
        <v>263</v>
      </c>
    </row>
    <row r="66" spans="3:4" x14ac:dyDescent="0.3">
      <c r="C66" s="147">
        <v>140</v>
      </c>
      <c r="D66" s="149" t="s">
        <v>264</v>
      </c>
    </row>
  </sheetData>
  <mergeCells count="6">
    <mergeCell ref="A4:J4"/>
    <mergeCell ref="A11:G11"/>
    <mergeCell ref="A21:J21"/>
    <mergeCell ref="D31:N31"/>
    <mergeCell ref="A41:J41"/>
    <mergeCell ref="A48:L4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COORDONNEES</vt:lpstr>
      <vt:lpstr>TERRASSE</vt:lpstr>
      <vt:lpstr>DEVIS</vt:lpstr>
      <vt:lpstr>DONNEES G.</vt:lpstr>
      <vt:lpstr>DONNEES C.</vt:lpstr>
      <vt:lpstr>Departements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Arthur AMY</dc:creator>
  <cp:lastModifiedBy>Arthur AMY</cp:lastModifiedBy>
  <dcterms:created xsi:type="dcterms:W3CDTF">2022-02-22T13:09:05Z</dcterms:created>
  <dcterms:modified xsi:type="dcterms:W3CDTF">2022-02-22T13:47:08Z</dcterms:modified>
</cp:coreProperties>
</file>