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3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\\iutc.local\Data\users\amya\Documents\Semestre 4\MAT4\"/>
    </mc:Choice>
  </mc:AlternateContent>
  <xr:revisionPtr revIDLastSave="0" documentId="13_ncr:1_{03456065-1746-4527-B08C-12021CE533CB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Feuille de calcul" sheetId="1" r:id="rId1"/>
    <sheet name="Données" sheetId="2" r:id="rId2"/>
  </sheets>
  <definedNames>
    <definedName name="B">'Feuille de calcul'!$F$7</definedName>
    <definedName name="ELS_gamma_cr">'Feuille de calcul'!$M$7</definedName>
    <definedName name="ELS_gamma_rd1">'Feuille de calcul'!$M$8</definedName>
    <definedName name="ELS_gamma_rd2">'Feuille de calcul'!$M$9</definedName>
    <definedName name="ELU_gamma_rd1">'Feuille de calcul'!$K$8</definedName>
    <definedName name="ELU_gamma_rd2">'Feuille de calcul'!$K$9</definedName>
    <definedName name="ELU_gamma_t">'Feuille de calcul'!$K$7</definedName>
  </definedNames>
  <calcPr calcId="191028"/>
</workbook>
</file>

<file path=xl/calcChain.xml><?xml version="1.0" encoding="utf-8"?>
<calcChain xmlns="http://schemas.openxmlformats.org/spreadsheetml/2006/main">
  <c r="H54" i="1" l="1"/>
  <c r="M54" i="1" s="1"/>
  <c r="H55" i="1"/>
  <c r="H56" i="1"/>
  <c r="M56" i="1" s="1"/>
  <c r="H57" i="1"/>
  <c r="M57" i="1" s="1"/>
  <c r="H58" i="1"/>
  <c r="M58" i="1" s="1"/>
  <c r="H59" i="1"/>
  <c r="M59" i="1" s="1"/>
  <c r="H60" i="1"/>
  <c r="H61" i="1"/>
  <c r="M61" i="1" s="1"/>
  <c r="H62" i="1"/>
  <c r="M62" i="1" s="1"/>
  <c r="H63" i="1"/>
  <c r="M63" i="1" s="1"/>
  <c r="H64" i="1"/>
  <c r="M64" i="1" s="1"/>
  <c r="H65" i="1"/>
  <c r="H66" i="1"/>
  <c r="M66" i="1" s="1"/>
  <c r="H67" i="1"/>
  <c r="M67" i="1" s="1"/>
  <c r="H68" i="1"/>
  <c r="H69" i="1"/>
  <c r="M69" i="1" s="1"/>
  <c r="H70" i="1"/>
  <c r="M70" i="1" s="1"/>
  <c r="H71" i="1"/>
  <c r="M71" i="1" s="1"/>
  <c r="H72" i="1"/>
  <c r="M72" i="1" s="1"/>
  <c r="H73" i="1"/>
  <c r="M73" i="1" s="1"/>
  <c r="H74" i="1"/>
  <c r="M74" i="1" s="1"/>
  <c r="H75" i="1"/>
  <c r="H76" i="1"/>
  <c r="H77" i="1"/>
  <c r="M77" i="1" s="1"/>
  <c r="H78" i="1"/>
  <c r="M78" i="1" s="1"/>
  <c r="H79" i="1"/>
  <c r="M79" i="1" s="1"/>
  <c r="H80" i="1"/>
  <c r="M80" i="1" s="1"/>
  <c r="H81" i="1"/>
  <c r="M81" i="1" s="1"/>
  <c r="H82" i="1"/>
  <c r="M82" i="1" s="1"/>
  <c r="H83" i="1"/>
  <c r="M83" i="1" s="1"/>
  <c r="H84" i="1"/>
  <c r="M75" i="1" l="1"/>
  <c r="M65" i="1"/>
  <c r="M55" i="1"/>
  <c r="M84" i="1"/>
  <c r="M76" i="1"/>
  <c r="M68" i="1"/>
  <c r="M60" i="1"/>
  <c r="H127" i="1"/>
  <c r="H126" i="1"/>
  <c r="H125" i="1"/>
  <c r="H124" i="1"/>
  <c r="H123" i="1"/>
  <c r="H122" i="1"/>
  <c r="H121" i="1"/>
  <c r="H120" i="1"/>
  <c r="H119" i="1"/>
  <c r="H118" i="1"/>
  <c r="H117" i="1"/>
  <c r="H116" i="1"/>
  <c r="H115" i="1"/>
  <c r="H114" i="1"/>
  <c r="H113" i="1"/>
  <c r="H112" i="1"/>
  <c r="H111" i="1"/>
  <c r="H110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90" i="1"/>
  <c r="H89" i="1"/>
  <c r="H88" i="1"/>
  <c r="H87" i="1"/>
  <c r="H86" i="1"/>
  <c r="H85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E16" i="1"/>
  <c r="L16" i="1" s="1"/>
  <c r="M42" i="1" l="1"/>
  <c r="M85" i="1"/>
  <c r="M23" i="1"/>
  <c r="M31" i="1"/>
  <c r="M39" i="1"/>
  <c r="M101" i="1"/>
  <c r="M109" i="1"/>
  <c r="M43" i="1"/>
  <c r="M47" i="1"/>
  <c r="M51" i="1"/>
  <c r="M86" i="1"/>
  <c r="M90" i="1"/>
  <c r="M94" i="1"/>
  <c r="M113" i="1"/>
  <c r="M117" i="1"/>
  <c r="M121" i="1"/>
  <c r="M125" i="1"/>
  <c r="M18" i="1"/>
  <c r="M46" i="1"/>
  <c r="M116" i="1"/>
  <c r="M27" i="1"/>
  <c r="M35" i="1"/>
  <c r="M97" i="1"/>
  <c r="M105" i="1"/>
  <c r="M20" i="1"/>
  <c r="M24" i="1"/>
  <c r="M28" i="1"/>
  <c r="M32" i="1"/>
  <c r="M36" i="1"/>
  <c r="M40" i="1"/>
  <c r="M98" i="1"/>
  <c r="M102" i="1"/>
  <c r="M106" i="1"/>
  <c r="M110" i="1"/>
  <c r="M44" i="1"/>
  <c r="M126" i="1"/>
  <c r="M93" i="1"/>
  <c r="M120" i="1"/>
  <c r="M87" i="1"/>
  <c r="M114" i="1"/>
  <c r="M21" i="1"/>
  <c r="M25" i="1"/>
  <c r="M29" i="1"/>
  <c r="M33" i="1"/>
  <c r="M37" i="1"/>
  <c r="M41" i="1"/>
  <c r="M99" i="1"/>
  <c r="M103" i="1"/>
  <c r="M107" i="1"/>
  <c r="M111" i="1"/>
  <c r="M50" i="1"/>
  <c r="M124" i="1"/>
  <c r="M48" i="1"/>
  <c r="M91" i="1"/>
  <c r="M118" i="1"/>
  <c r="M16" i="1"/>
  <c r="N16" i="1" s="1"/>
  <c r="O16" i="1" s="1"/>
  <c r="I16" i="1"/>
  <c r="J16" i="1" s="1"/>
  <c r="K16" i="1" s="1"/>
  <c r="M45" i="1"/>
  <c r="M49" i="1"/>
  <c r="M53" i="1"/>
  <c r="M88" i="1"/>
  <c r="M92" i="1"/>
  <c r="M96" i="1"/>
  <c r="M115" i="1"/>
  <c r="M119" i="1"/>
  <c r="M123" i="1"/>
  <c r="M127" i="1"/>
  <c r="M89" i="1"/>
  <c r="M19" i="1"/>
  <c r="M52" i="1"/>
  <c r="M95" i="1"/>
  <c r="M122" i="1"/>
  <c r="M17" i="1"/>
  <c r="M22" i="1"/>
  <c r="M26" i="1"/>
  <c r="M30" i="1"/>
  <c r="M34" i="1"/>
  <c r="M38" i="1"/>
  <c r="M100" i="1"/>
  <c r="M104" i="1"/>
  <c r="M108" i="1"/>
  <c r="M112" i="1"/>
  <c r="E17" i="1"/>
  <c r="L17" i="1" s="1"/>
  <c r="I17" i="1" l="1"/>
  <c r="J17" i="1" s="1"/>
  <c r="K17" i="1" s="1"/>
  <c r="N17" i="1"/>
  <c r="O17" i="1" s="1"/>
  <c r="E18" i="1"/>
  <c r="L18" i="1" l="1"/>
  <c r="N18" i="1" s="1"/>
  <c r="O18" i="1" s="1"/>
  <c r="I18" i="1"/>
  <c r="J18" i="1" s="1"/>
  <c r="K18" i="1" s="1"/>
  <c r="E19" i="1"/>
  <c r="L19" i="1" l="1"/>
  <c r="N19" i="1" s="1"/>
  <c r="O19" i="1" s="1"/>
  <c r="I19" i="1"/>
  <c r="J19" i="1" s="1"/>
  <c r="K19" i="1" s="1"/>
  <c r="E20" i="1"/>
  <c r="L20" i="1" l="1"/>
  <c r="N20" i="1" s="1"/>
  <c r="O20" i="1" s="1"/>
  <c r="I20" i="1"/>
  <c r="J20" i="1" s="1"/>
  <c r="K20" i="1" s="1"/>
  <c r="E21" i="1"/>
  <c r="I21" i="1" s="1"/>
  <c r="J21" i="1" s="1"/>
  <c r="K21" i="1" s="1"/>
  <c r="E22" i="1" l="1"/>
  <c r="L21" i="1"/>
  <c r="N21" i="1" s="1"/>
  <c r="O21" i="1" s="1"/>
  <c r="I22" i="1" l="1"/>
  <c r="J22" i="1" s="1"/>
  <c r="K22" i="1" s="1"/>
  <c r="E54" i="1"/>
  <c r="E23" i="1"/>
  <c r="L22" i="1"/>
  <c r="N22" i="1" s="1"/>
  <c r="O22" i="1" s="1"/>
  <c r="I23" i="1" l="1"/>
  <c r="J23" i="1" s="1"/>
  <c r="K23" i="1" s="1"/>
  <c r="E55" i="1"/>
  <c r="L54" i="1"/>
  <c r="N54" i="1" s="1"/>
  <c r="O54" i="1" s="1"/>
  <c r="I54" i="1"/>
  <c r="J54" i="1" s="1"/>
  <c r="K54" i="1" s="1"/>
  <c r="L23" i="1"/>
  <c r="N23" i="1" s="1"/>
  <c r="O23" i="1" s="1"/>
  <c r="E24" i="1"/>
  <c r="L55" i="1" l="1"/>
  <c r="N55" i="1" s="1"/>
  <c r="O55" i="1" s="1"/>
  <c r="I55" i="1"/>
  <c r="J55" i="1" s="1"/>
  <c r="K55" i="1" s="1"/>
  <c r="I24" i="1"/>
  <c r="J24" i="1" s="1"/>
  <c r="K24" i="1" s="1"/>
  <c r="E56" i="1"/>
  <c r="E25" i="1"/>
  <c r="L24" i="1"/>
  <c r="N24" i="1" s="1"/>
  <c r="O24" i="1" s="1"/>
  <c r="I25" i="1" l="1"/>
  <c r="J25" i="1" s="1"/>
  <c r="K25" i="1" s="1"/>
  <c r="E57" i="1"/>
  <c r="L56" i="1"/>
  <c r="N56" i="1" s="1"/>
  <c r="O56" i="1" s="1"/>
  <c r="I56" i="1"/>
  <c r="J56" i="1" s="1"/>
  <c r="K56" i="1" s="1"/>
  <c r="L25" i="1"/>
  <c r="N25" i="1" s="1"/>
  <c r="O25" i="1" s="1"/>
  <c r="E26" i="1"/>
  <c r="L57" i="1" l="1"/>
  <c r="N57" i="1" s="1"/>
  <c r="O57" i="1" s="1"/>
  <c r="I57" i="1"/>
  <c r="J57" i="1" s="1"/>
  <c r="K57" i="1" s="1"/>
  <c r="I26" i="1"/>
  <c r="J26" i="1" s="1"/>
  <c r="K26" i="1" s="1"/>
  <c r="E58" i="1"/>
  <c r="L26" i="1"/>
  <c r="N26" i="1" s="1"/>
  <c r="O26" i="1" s="1"/>
  <c r="E27" i="1"/>
  <c r="I27" i="1" l="1"/>
  <c r="J27" i="1" s="1"/>
  <c r="K27" i="1" s="1"/>
  <c r="E59" i="1"/>
  <c r="L58" i="1"/>
  <c r="N58" i="1" s="1"/>
  <c r="O58" i="1" s="1"/>
  <c r="I58" i="1"/>
  <c r="J58" i="1" s="1"/>
  <c r="K58" i="1" s="1"/>
  <c r="E28" i="1"/>
  <c r="L27" i="1"/>
  <c r="N27" i="1" s="1"/>
  <c r="O27" i="1" s="1"/>
  <c r="I28" i="1" l="1"/>
  <c r="J28" i="1" s="1"/>
  <c r="K28" i="1" s="1"/>
  <c r="E60" i="1"/>
  <c r="L59" i="1"/>
  <c r="N59" i="1" s="1"/>
  <c r="O59" i="1" s="1"/>
  <c r="I59" i="1"/>
  <c r="J59" i="1" s="1"/>
  <c r="K59" i="1" s="1"/>
  <c r="E29" i="1"/>
  <c r="L28" i="1"/>
  <c r="N28" i="1" s="1"/>
  <c r="O28" i="1" s="1"/>
  <c r="L60" i="1" l="1"/>
  <c r="N60" i="1" s="1"/>
  <c r="O60" i="1" s="1"/>
  <c r="I60" i="1"/>
  <c r="J60" i="1" s="1"/>
  <c r="K60" i="1" s="1"/>
  <c r="I29" i="1"/>
  <c r="J29" i="1" s="1"/>
  <c r="K29" i="1" s="1"/>
  <c r="E61" i="1"/>
  <c r="E30" i="1"/>
  <c r="L29" i="1"/>
  <c r="N29" i="1" s="1"/>
  <c r="O29" i="1" s="1"/>
  <c r="I30" i="1" l="1"/>
  <c r="J30" i="1" s="1"/>
  <c r="K30" i="1" s="1"/>
  <c r="E62" i="1"/>
  <c r="I61" i="1"/>
  <c r="J61" i="1" s="1"/>
  <c r="K61" i="1" s="1"/>
  <c r="L61" i="1"/>
  <c r="N61" i="1" s="1"/>
  <c r="O61" i="1" s="1"/>
  <c r="L30" i="1"/>
  <c r="N30" i="1" s="1"/>
  <c r="O30" i="1" s="1"/>
  <c r="E31" i="1"/>
  <c r="I31" i="1" l="1"/>
  <c r="J31" i="1" s="1"/>
  <c r="K31" i="1" s="1"/>
  <c r="E63" i="1"/>
  <c r="L62" i="1"/>
  <c r="N62" i="1" s="1"/>
  <c r="O62" i="1" s="1"/>
  <c r="I62" i="1"/>
  <c r="J62" i="1" s="1"/>
  <c r="K62" i="1" s="1"/>
  <c r="L31" i="1"/>
  <c r="N31" i="1" s="1"/>
  <c r="O31" i="1" s="1"/>
  <c r="E32" i="1"/>
  <c r="I32" i="1" l="1"/>
  <c r="J32" i="1" s="1"/>
  <c r="K32" i="1" s="1"/>
  <c r="E64" i="1"/>
  <c r="L63" i="1"/>
  <c r="N63" i="1" s="1"/>
  <c r="O63" i="1" s="1"/>
  <c r="I63" i="1"/>
  <c r="J63" i="1" s="1"/>
  <c r="K63" i="1" s="1"/>
  <c r="E33" i="1"/>
  <c r="L32" i="1"/>
  <c r="N32" i="1" s="1"/>
  <c r="O32" i="1" s="1"/>
  <c r="I33" i="1" l="1"/>
  <c r="J33" i="1" s="1"/>
  <c r="K33" i="1" s="1"/>
  <c r="E65" i="1"/>
  <c r="L64" i="1"/>
  <c r="N64" i="1" s="1"/>
  <c r="O64" i="1" s="1"/>
  <c r="I64" i="1"/>
  <c r="J64" i="1" s="1"/>
  <c r="K64" i="1" s="1"/>
  <c r="L33" i="1"/>
  <c r="N33" i="1" s="1"/>
  <c r="O33" i="1" s="1"/>
  <c r="E34" i="1"/>
  <c r="I34" i="1" l="1"/>
  <c r="J34" i="1" s="1"/>
  <c r="K34" i="1" s="1"/>
  <c r="E66" i="1"/>
  <c r="L65" i="1"/>
  <c r="N65" i="1" s="1"/>
  <c r="O65" i="1" s="1"/>
  <c r="I65" i="1"/>
  <c r="J65" i="1" s="1"/>
  <c r="K65" i="1" s="1"/>
  <c r="L34" i="1"/>
  <c r="N34" i="1" s="1"/>
  <c r="O34" i="1" s="1"/>
  <c r="E35" i="1"/>
  <c r="I35" i="1" l="1"/>
  <c r="J35" i="1" s="1"/>
  <c r="K35" i="1" s="1"/>
  <c r="E67" i="1"/>
  <c r="I66" i="1"/>
  <c r="J66" i="1" s="1"/>
  <c r="K66" i="1" s="1"/>
  <c r="L66" i="1"/>
  <c r="N66" i="1" s="1"/>
  <c r="O66" i="1" s="1"/>
  <c r="E36" i="1"/>
  <c r="L35" i="1"/>
  <c r="N35" i="1" s="1"/>
  <c r="O35" i="1" s="1"/>
  <c r="I36" i="1" l="1"/>
  <c r="J36" i="1" s="1"/>
  <c r="K36" i="1" s="1"/>
  <c r="E68" i="1"/>
  <c r="I67" i="1"/>
  <c r="J67" i="1" s="1"/>
  <c r="K67" i="1" s="1"/>
  <c r="L67" i="1"/>
  <c r="N67" i="1" s="1"/>
  <c r="O67" i="1" s="1"/>
  <c r="E37" i="1"/>
  <c r="L36" i="1"/>
  <c r="N36" i="1" s="1"/>
  <c r="O36" i="1" s="1"/>
  <c r="I37" i="1" l="1"/>
  <c r="J37" i="1" s="1"/>
  <c r="K37" i="1" s="1"/>
  <c r="E69" i="1"/>
  <c r="L68" i="1"/>
  <c r="N68" i="1" s="1"/>
  <c r="O68" i="1" s="1"/>
  <c r="I68" i="1"/>
  <c r="J68" i="1" s="1"/>
  <c r="K68" i="1" s="1"/>
  <c r="E38" i="1"/>
  <c r="L37" i="1"/>
  <c r="N37" i="1" s="1"/>
  <c r="O37" i="1" s="1"/>
  <c r="I38" i="1" l="1"/>
  <c r="J38" i="1" s="1"/>
  <c r="K38" i="1" s="1"/>
  <c r="E70" i="1"/>
  <c r="I69" i="1"/>
  <c r="J69" i="1" s="1"/>
  <c r="K69" i="1" s="1"/>
  <c r="L69" i="1"/>
  <c r="N69" i="1" s="1"/>
  <c r="O69" i="1" s="1"/>
  <c r="L38" i="1"/>
  <c r="N38" i="1" s="1"/>
  <c r="O38" i="1" s="1"/>
  <c r="E39" i="1"/>
  <c r="I39" i="1" l="1"/>
  <c r="J39" i="1" s="1"/>
  <c r="K39" i="1" s="1"/>
  <c r="E71" i="1"/>
  <c r="L70" i="1"/>
  <c r="N70" i="1" s="1"/>
  <c r="O70" i="1" s="1"/>
  <c r="I70" i="1"/>
  <c r="J70" i="1" s="1"/>
  <c r="K70" i="1" s="1"/>
  <c r="L39" i="1"/>
  <c r="N39" i="1" s="1"/>
  <c r="O39" i="1" s="1"/>
  <c r="E40" i="1"/>
  <c r="I40" i="1" l="1"/>
  <c r="J40" i="1" s="1"/>
  <c r="K40" i="1" s="1"/>
  <c r="E72" i="1"/>
  <c r="L71" i="1"/>
  <c r="N71" i="1" s="1"/>
  <c r="O71" i="1" s="1"/>
  <c r="I71" i="1"/>
  <c r="J71" i="1" s="1"/>
  <c r="K71" i="1" s="1"/>
  <c r="E41" i="1"/>
  <c r="L40" i="1"/>
  <c r="N40" i="1" s="1"/>
  <c r="O40" i="1" s="1"/>
  <c r="I41" i="1" l="1"/>
  <c r="J41" i="1" s="1"/>
  <c r="K41" i="1" s="1"/>
  <c r="E73" i="1"/>
  <c r="L72" i="1"/>
  <c r="N72" i="1" s="1"/>
  <c r="O72" i="1" s="1"/>
  <c r="I72" i="1"/>
  <c r="J72" i="1" s="1"/>
  <c r="K72" i="1" s="1"/>
  <c r="L41" i="1"/>
  <c r="N41" i="1" s="1"/>
  <c r="O41" i="1" s="1"/>
  <c r="E42" i="1"/>
  <c r="I42" i="1" l="1"/>
  <c r="J42" i="1" s="1"/>
  <c r="K42" i="1" s="1"/>
  <c r="E74" i="1"/>
  <c r="L73" i="1"/>
  <c r="N73" i="1" s="1"/>
  <c r="O73" i="1" s="1"/>
  <c r="I73" i="1"/>
  <c r="J73" i="1" s="1"/>
  <c r="K73" i="1" s="1"/>
  <c r="L42" i="1"/>
  <c r="N42" i="1" s="1"/>
  <c r="O42" i="1" s="1"/>
  <c r="E43" i="1"/>
  <c r="I43" i="1" l="1"/>
  <c r="J43" i="1" s="1"/>
  <c r="K43" i="1" s="1"/>
  <c r="E75" i="1"/>
  <c r="L74" i="1"/>
  <c r="N74" i="1" s="1"/>
  <c r="O74" i="1" s="1"/>
  <c r="I74" i="1"/>
  <c r="J74" i="1" s="1"/>
  <c r="K74" i="1" s="1"/>
  <c r="E44" i="1"/>
  <c r="L43" i="1"/>
  <c r="N43" i="1" s="1"/>
  <c r="O43" i="1" s="1"/>
  <c r="I44" i="1" l="1"/>
  <c r="J44" i="1" s="1"/>
  <c r="K44" i="1" s="1"/>
  <c r="E76" i="1"/>
  <c r="L75" i="1"/>
  <c r="N75" i="1" s="1"/>
  <c r="O75" i="1" s="1"/>
  <c r="I75" i="1"/>
  <c r="J75" i="1" s="1"/>
  <c r="K75" i="1" s="1"/>
  <c r="E45" i="1"/>
  <c r="L44" i="1"/>
  <c r="N44" i="1" s="1"/>
  <c r="O44" i="1" s="1"/>
  <c r="L76" i="1" l="1"/>
  <c r="N76" i="1" s="1"/>
  <c r="O76" i="1" s="1"/>
  <c r="I76" i="1"/>
  <c r="J76" i="1" s="1"/>
  <c r="K76" i="1" s="1"/>
  <c r="I45" i="1"/>
  <c r="J45" i="1" s="1"/>
  <c r="K45" i="1" s="1"/>
  <c r="E77" i="1"/>
  <c r="E46" i="1"/>
  <c r="L45" i="1"/>
  <c r="N45" i="1" s="1"/>
  <c r="O45" i="1" s="1"/>
  <c r="I46" i="1" l="1"/>
  <c r="J46" i="1" s="1"/>
  <c r="K46" i="1" s="1"/>
  <c r="E78" i="1"/>
  <c r="I77" i="1"/>
  <c r="J77" i="1" s="1"/>
  <c r="K77" i="1" s="1"/>
  <c r="L77" i="1"/>
  <c r="N77" i="1" s="1"/>
  <c r="O77" i="1" s="1"/>
  <c r="L46" i="1"/>
  <c r="N46" i="1" s="1"/>
  <c r="O46" i="1" s="1"/>
  <c r="E47" i="1"/>
  <c r="I47" i="1" l="1"/>
  <c r="J47" i="1" s="1"/>
  <c r="K47" i="1" s="1"/>
  <c r="E79" i="1"/>
  <c r="L78" i="1"/>
  <c r="N78" i="1" s="1"/>
  <c r="O78" i="1" s="1"/>
  <c r="I78" i="1"/>
  <c r="J78" i="1" s="1"/>
  <c r="K78" i="1" s="1"/>
  <c r="L47" i="1"/>
  <c r="N47" i="1" s="1"/>
  <c r="O47" i="1" s="1"/>
  <c r="E48" i="1"/>
  <c r="I48" i="1" l="1"/>
  <c r="J48" i="1" s="1"/>
  <c r="K48" i="1" s="1"/>
  <c r="E80" i="1"/>
  <c r="L79" i="1"/>
  <c r="N79" i="1" s="1"/>
  <c r="O79" i="1" s="1"/>
  <c r="I79" i="1"/>
  <c r="J79" i="1" s="1"/>
  <c r="K79" i="1" s="1"/>
  <c r="E49" i="1"/>
  <c r="L48" i="1"/>
  <c r="N48" i="1" s="1"/>
  <c r="O48" i="1" s="1"/>
  <c r="I49" i="1" l="1"/>
  <c r="J49" i="1" s="1"/>
  <c r="K49" i="1" s="1"/>
  <c r="E81" i="1"/>
  <c r="L80" i="1"/>
  <c r="N80" i="1" s="1"/>
  <c r="O80" i="1" s="1"/>
  <c r="I80" i="1"/>
  <c r="J80" i="1" s="1"/>
  <c r="K80" i="1" s="1"/>
  <c r="L49" i="1"/>
  <c r="N49" i="1" s="1"/>
  <c r="O49" i="1" s="1"/>
  <c r="E50" i="1"/>
  <c r="I50" i="1" l="1"/>
  <c r="J50" i="1" s="1"/>
  <c r="K50" i="1" s="1"/>
  <c r="E82" i="1"/>
  <c r="L81" i="1"/>
  <c r="N81" i="1" s="1"/>
  <c r="O81" i="1" s="1"/>
  <c r="I81" i="1"/>
  <c r="J81" i="1" s="1"/>
  <c r="K81" i="1" s="1"/>
  <c r="L50" i="1"/>
  <c r="N50" i="1" s="1"/>
  <c r="O50" i="1" s="1"/>
  <c r="E51" i="1"/>
  <c r="I51" i="1" l="1"/>
  <c r="J51" i="1" s="1"/>
  <c r="K51" i="1" s="1"/>
  <c r="E83" i="1"/>
  <c r="I82" i="1"/>
  <c r="J82" i="1" s="1"/>
  <c r="K82" i="1" s="1"/>
  <c r="L82" i="1"/>
  <c r="N82" i="1" s="1"/>
  <c r="O82" i="1" s="1"/>
  <c r="E52" i="1"/>
  <c r="L51" i="1"/>
  <c r="N51" i="1" s="1"/>
  <c r="O51" i="1" s="1"/>
  <c r="I83" i="1" l="1"/>
  <c r="J83" i="1" s="1"/>
  <c r="K83" i="1" s="1"/>
  <c r="L83" i="1"/>
  <c r="N83" i="1" s="1"/>
  <c r="O83" i="1" s="1"/>
  <c r="I52" i="1"/>
  <c r="J52" i="1" s="1"/>
  <c r="K52" i="1" s="1"/>
  <c r="E84" i="1"/>
  <c r="E53" i="1"/>
  <c r="I53" i="1" s="1"/>
  <c r="J53" i="1" s="1"/>
  <c r="K53" i="1" s="1"/>
  <c r="L52" i="1"/>
  <c r="N52" i="1" s="1"/>
  <c r="O52" i="1" s="1"/>
  <c r="L84" i="1" l="1"/>
  <c r="N84" i="1" s="1"/>
  <c r="O84" i="1" s="1"/>
  <c r="I84" i="1"/>
  <c r="J84" i="1" s="1"/>
  <c r="K84" i="1" s="1"/>
  <c r="E85" i="1"/>
  <c r="I85" i="1" s="1"/>
  <c r="J85" i="1" s="1"/>
  <c r="K85" i="1" s="1"/>
  <c r="L53" i="1"/>
  <c r="N53" i="1" s="1"/>
  <c r="O53" i="1" s="1"/>
  <c r="L85" i="1" l="1"/>
  <c r="N85" i="1" s="1"/>
  <c r="O85" i="1" s="1"/>
  <c r="E86" i="1"/>
  <c r="I86" i="1" s="1"/>
  <c r="J86" i="1" s="1"/>
  <c r="K86" i="1" s="1"/>
  <c r="L86" i="1" l="1"/>
  <c r="N86" i="1" s="1"/>
  <c r="O86" i="1" s="1"/>
  <c r="E87" i="1"/>
  <c r="I87" i="1" s="1"/>
  <c r="J87" i="1" s="1"/>
  <c r="K87" i="1" s="1"/>
  <c r="E88" i="1" l="1"/>
  <c r="I88" i="1" s="1"/>
  <c r="J88" i="1" s="1"/>
  <c r="K88" i="1" s="1"/>
  <c r="L87" i="1"/>
  <c r="N87" i="1" s="1"/>
  <c r="O87" i="1" s="1"/>
  <c r="L88" i="1" l="1"/>
  <c r="N88" i="1" s="1"/>
  <c r="O88" i="1" s="1"/>
  <c r="E89" i="1"/>
  <c r="I89" i="1" s="1"/>
  <c r="J89" i="1" s="1"/>
  <c r="K89" i="1" s="1"/>
  <c r="L89" i="1" l="1"/>
  <c r="N89" i="1" s="1"/>
  <c r="O89" i="1" s="1"/>
  <c r="E90" i="1"/>
  <c r="I90" i="1" s="1"/>
  <c r="J90" i="1" s="1"/>
  <c r="K90" i="1" s="1"/>
  <c r="E91" i="1" l="1"/>
  <c r="I91" i="1" s="1"/>
  <c r="J91" i="1" s="1"/>
  <c r="K91" i="1" s="1"/>
  <c r="L90" i="1"/>
  <c r="N90" i="1" s="1"/>
  <c r="O90" i="1" s="1"/>
  <c r="E92" i="1" l="1"/>
  <c r="I92" i="1" s="1"/>
  <c r="J92" i="1" s="1"/>
  <c r="K92" i="1" s="1"/>
  <c r="L91" i="1"/>
  <c r="N91" i="1" s="1"/>
  <c r="O91" i="1" s="1"/>
  <c r="E93" i="1" l="1"/>
  <c r="I93" i="1" s="1"/>
  <c r="J93" i="1" s="1"/>
  <c r="K93" i="1" s="1"/>
  <c r="L92" i="1"/>
  <c r="N92" i="1" s="1"/>
  <c r="O92" i="1" s="1"/>
  <c r="L93" i="1" l="1"/>
  <c r="N93" i="1" s="1"/>
  <c r="O93" i="1" s="1"/>
  <c r="E94" i="1"/>
  <c r="I94" i="1" s="1"/>
  <c r="J94" i="1" s="1"/>
  <c r="K94" i="1" s="1"/>
  <c r="L94" i="1" l="1"/>
  <c r="N94" i="1" s="1"/>
  <c r="O94" i="1" s="1"/>
  <c r="E95" i="1"/>
  <c r="I95" i="1" s="1"/>
  <c r="J95" i="1" s="1"/>
  <c r="K95" i="1" s="1"/>
  <c r="E96" i="1" l="1"/>
  <c r="I96" i="1" s="1"/>
  <c r="J96" i="1" s="1"/>
  <c r="K96" i="1" s="1"/>
  <c r="L95" i="1"/>
  <c r="N95" i="1" s="1"/>
  <c r="O95" i="1" s="1"/>
  <c r="L96" i="1" l="1"/>
  <c r="N96" i="1" s="1"/>
  <c r="O96" i="1" s="1"/>
  <c r="E97" i="1"/>
  <c r="I97" i="1" s="1"/>
  <c r="J97" i="1" s="1"/>
  <c r="K97" i="1" s="1"/>
  <c r="L97" i="1" l="1"/>
  <c r="N97" i="1" s="1"/>
  <c r="O97" i="1" s="1"/>
  <c r="E98" i="1"/>
  <c r="I98" i="1" s="1"/>
  <c r="J98" i="1" s="1"/>
  <c r="K98" i="1" s="1"/>
  <c r="E99" i="1" l="1"/>
  <c r="I99" i="1" s="1"/>
  <c r="J99" i="1" s="1"/>
  <c r="K99" i="1" s="1"/>
  <c r="L98" i="1"/>
  <c r="N98" i="1" s="1"/>
  <c r="O98" i="1" s="1"/>
  <c r="E100" i="1" l="1"/>
  <c r="I100" i="1" s="1"/>
  <c r="J100" i="1" s="1"/>
  <c r="K100" i="1" s="1"/>
  <c r="L99" i="1"/>
  <c r="N99" i="1" s="1"/>
  <c r="O99" i="1" s="1"/>
  <c r="E101" i="1" l="1"/>
  <c r="I101" i="1" s="1"/>
  <c r="J101" i="1" s="1"/>
  <c r="K101" i="1" s="1"/>
  <c r="L100" i="1"/>
  <c r="N100" i="1" s="1"/>
  <c r="O100" i="1" s="1"/>
  <c r="L101" i="1" l="1"/>
  <c r="N101" i="1" s="1"/>
  <c r="O101" i="1" s="1"/>
  <c r="E102" i="1"/>
  <c r="I102" i="1" s="1"/>
  <c r="J102" i="1" s="1"/>
  <c r="K102" i="1" s="1"/>
  <c r="L102" i="1" l="1"/>
  <c r="N102" i="1" s="1"/>
  <c r="O102" i="1" s="1"/>
  <c r="E103" i="1"/>
  <c r="I103" i="1" s="1"/>
  <c r="J103" i="1" s="1"/>
  <c r="K103" i="1" s="1"/>
  <c r="E104" i="1" l="1"/>
  <c r="I104" i="1" s="1"/>
  <c r="J104" i="1" s="1"/>
  <c r="K104" i="1" s="1"/>
  <c r="L103" i="1"/>
  <c r="N103" i="1" s="1"/>
  <c r="O103" i="1" s="1"/>
  <c r="L104" i="1" l="1"/>
  <c r="N104" i="1" s="1"/>
  <c r="O104" i="1" s="1"/>
  <c r="E105" i="1"/>
  <c r="I105" i="1" s="1"/>
  <c r="J105" i="1" s="1"/>
  <c r="K105" i="1" s="1"/>
  <c r="L105" i="1" l="1"/>
  <c r="N105" i="1" s="1"/>
  <c r="O105" i="1" s="1"/>
  <c r="E106" i="1"/>
  <c r="I106" i="1" s="1"/>
  <c r="J106" i="1" s="1"/>
  <c r="K106" i="1" s="1"/>
  <c r="E107" i="1" l="1"/>
  <c r="I107" i="1" s="1"/>
  <c r="J107" i="1" s="1"/>
  <c r="K107" i="1" s="1"/>
  <c r="L106" i="1"/>
  <c r="N106" i="1" s="1"/>
  <c r="O106" i="1" s="1"/>
  <c r="E108" i="1" l="1"/>
  <c r="I108" i="1" s="1"/>
  <c r="J108" i="1" s="1"/>
  <c r="K108" i="1" s="1"/>
  <c r="L107" i="1"/>
  <c r="N107" i="1" s="1"/>
  <c r="O107" i="1" s="1"/>
  <c r="E109" i="1" l="1"/>
  <c r="I109" i="1" s="1"/>
  <c r="J109" i="1" s="1"/>
  <c r="K109" i="1" s="1"/>
  <c r="L108" i="1"/>
  <c r="N108" i="1" s="1"/>
  <c r="O108" i="1" s="1"/>
  <c r="L109" i="1" l="1"/>
  <c r="N109" i="1" s="1"/>
  <c r="O109" i="1" s="1"/>
  <c r="E110" i="1"/>
  <c r="I110" i="1" s="1"/>
  <c r="J110" i="1" s="1"/>
  <c r="K110" i="1" s="1"/>
  <c r="L110" i="1" l="1"/>
  <c r="N110" i="1" s="1"/>
  <c r="O110" i="1" s="1"/>
  <c r="E111" i="1"/>
  <c r="I111" i="1" s="1"/>
  <c r="J111" i="1" s="1"/>
  <c r="K111" i="1" s="1"/>
  <c r="E112" i="1" l="1"/>
  <c r="I112" i="1" s="1"/>
  <c r="J112" i="1" s="1"/>
  <c r="K112" i="1" s="1"/>
  <c r="L111" i="1"/>
  <c r="N111" i="1" s="1"/>
  <c r="O111" i="1" s="1"/>
  <c r="L112" i="1" l="1"/>
  <c r="N112" i="1" s="1"/>
  <c r="O112" i="1" s="1"/>
  <c r="E113" i="1"/>
  <c r="I113" i="1" s="1"/>
  <c r="J113" i="1" s="1"/>
  <c r="K113" i="1" s="1"/>
  <c r="L113" i="1" l="1"/>
  <c r="N113" i="1" s="1"/>
  <c r="O113" i="1" s="1"/>
  <c r="E114" i="1"/>
  <c r="I114" i="1" s="1"/>
  <c r="J114" i="1" s="1"/>
  <c r="K114" i="1" s="1"/>
  <c r="E115" i="1" l="1"/>
  <c r="I115" i="1" s="1"/>
  <c r="J115" i="1" s="1"/>
  <c r="K115" i="1" s="1"/>
  <c r="L114" i="1"/>
  <c r="N114" i="1" s="1"/>
  <c r="O114" i="1" s="1"/>
  <c r="E116" i="1" l="1"/>
  <c r="I116" i="1" s="1"/>
  <c r="J116" i="1" s="1"/>
  <c r="K116" i="1" s="1"/>
  <c r="L115" i="1"/>
  <c r="N115" i="1" s="1"/>
  <c r="O115" i="1" s="1"/>
  <c r="E117" i="1" l="1"/>
  <c r="I117" i="1" s="1"/>
  <c r="J117" i="1" s="1"/>
  <c r="K117" i="1" s="1"/>
  <c r="L116" i="1"/>
  <c r="N116" i="1" s="1"/>
  <c r="O116" i="1" s="1"/>
  <c r="L117" i="1" l="1"/>
  <c r="N117" i="1" s="1"/>
  <c r="O117" i="1" s="1"/>
  <c r="E118" i="1"/>
  <c r="I118" i="1" s="1"/>
  <c r="J118" i="1" s="1"/>
  <c r="K118" i="1" s="1"/>
  <c r="L118" i="1" l="1"/>
  <c r="N118" i="1" s="1"/>
  <c r="O118" i="1" s="1"/>
  <c r="E119" i="1"/>
  <c r="I119" i="1" s="1"/>
  <c r="J119" i="1" s="1"/>
  <c r="K119" i="1" s="1"/>
  <c r="E120" i="1" l="1"/>
  <c r="I120" i="1" s="1"/>
  <c r="J120" i="1" s="1"/>
  <c r="K120" i="1" s="1"/>
  <c r="L119" i="1"/>
  <c r="N119" i="1" s="1"/>
  <c r="O119" i="1" s="1"/>
  <c r="L120" i="1" l="1"/>
  <c r="N120" i="1" s="1"/>
  <c r="O120" i="1" s="1"/>
  <c r="E121" i="1"/>
  <c r="I121" i="1" s="1"/>
  <c r="J121" i="1" s="1"/>
  <c r="K121" i="1" s="1"/>
  <c r="L121" i="1" l="1"/>
  <c r="N121" i="1" s="1"/>
  <c r="O121" i="1" s="1"/>
  <c r="E122" i="1"/>
  <c r="I122" i="1" s="1"/>
  <c r="J122" i="1" s="1"/>
  <c r="K122" i="1" s="1"/>
  <c r="L122" i="1" l="1"/>
  <c r="N122" i="1" s="1"/>
  <c r="O122" i="1" s="1"/>
  <c r="E123" i="1"/>
  <c r="I123" i="1" s="1"/>
  <c r="J123" i="1" s="1"/>
  <c r="K123" i="1" s="1"/>
  <c r="E124" i="1" l="1"/>
  <c r="I124" i="1" s="1"/>
  <c r="J124" i="1" s="1"/>
  <c r="K124" i="1" s="1"/>
  <c r="L123" i="1"/>
  <c r="N123" i="1" s="1"/>
  <c r="O123" i="1" s="1"/>
  <c r="L124" i="1" l="1"/>
  <c r="N124" i="1" s="1"/>
  <c r="O124" i="1" s="1"/>
  <c r="E125" i="1"/>
  <c r="I125" i="1" s="1"/>
  <c r="J125" i="1" s="1"/>
  <c r="K125" i="1" s="1"/>
  <c r="L125" i="1" l="1"/>
  <c r="N125" i="1" s="1"/>
  <c r="O125" i="1" s="1"/>
  <c r="E126" i="1"/>
  <c r="I126" i="1" s="1"/>
  <c r="J126" i="1" s="1"/>
  <c r="K126" i="1" s="1"/>
  <c r="L126" i="1" l="1"/>
  <c r="N126" i="1" s="1"/>
  <c r="O126" i="1" s="1"/>
  <c r="E127" i="1"/>
  <c r="L127" i="1" l="1"/>
  <c r="N127" i="1" s="1"/>
  <c r="O127" i="1" s="1"/>
  <c r="I127" i="1"/>
  <c r="J127" i="1" s="1"/>
  <c r="K127" i="1" s="1"/>
</calcChain>
</file>

<file path=xl/sharedStrings.xml><?xml version="1.0" encoding="utf-8"?>
<sst xmlns="http://schemas.openxmlformats.org/spreadsheetml/2006/main" count="54" uniqueCount="40">
  <si>
    <t>Calcul de la portance d'un pieu à l'ELU et l'ELS</t>
  </si>
  <si>
    <t>Coefficients de calcul</t>
  </si>
  <si>
    <t>ELU - Situations durables et transitoires</t>
  </si>
  <si>
    <t>ELS caractéristique</t>
  </si>
  <si>
    <t>B</t>
  </si>
  <si>
    <t>[m]</t>
  </si>
  <si>
    <r>
      <rPr>
        <sz val="10"/>
        <color rgb="FF000000"/>
        <rFont val="Symbol"/>
        <family val="1"/>
        <charset val="2"/>
      </rPr>
      <t>g</t>
    </r>
    <r>
      <rPr>
        <vertAlign val="subscript"/>
        <sz val="10"/>
        <color rgb="FF000000"/>
        <rFont val="Arial"/>
        <family val="2"/>
      </rPr>
      <t>t</t>
    </r>
  </si>
  <si>
    <r>
      <rPr>
        <sz val="10"/>
        <color rgb="FF000000"/>
        <rFont val="Symbol"/>
        <family val="1"/>
        <charset val="2"/>
      </rPr>
      <t>g</t>
    </r>
    <r>
      <rPr>
        <vertAlign val="subscript"/>
        <sz val="10"/>
        <color rgb="FF000000"/>
        <rFont val="Arial"/>
        <family val="2"/>
      </rPr>
      <t>cr</t>
    </r>
  </si>
  <si>
    <r>
      <t>V</t>
    </r>
    <r>
      <rPr>
        <vertAlign val="subscript"/>
        <sz val="10"/>
        <color theme="1"/>
        <rFont val="Arial"/>
        <family val="2"/>
      </rPr>
      <t>ELS caractéristique</t>
    </r>
  </si>
  <si>
    <t>[kN]</t>
  </si>
  <si>
    <r>
      <rPr>
        <sz val="10"/>
        <color rgb="FF000000"/>
        <rFont val="Symbol"/>
        <family val="1"/>
        <charset val="2"/>
      </rPr>
      <t>g</t>
    </r>
    <r>
      <rPr>
        <vertAlign val="subscript"/>
        <sz val="10"/>
        <color rgb="FF000000"/>
        <rFont val="Arial"/>
        <family val="2"/>
      </rPr>
      <t>r;d1</t>
    </r>
  </si>
  <si>
    <r>
      <t>V</t>
    </r>
    <r>
      <rPr>
        <vertAlign val="subscript"/>
        <sz val="10"/>
        <color theme="1"/>
        <rFont val="Arial"/>
        <family val="2"/>
      </rPr>
      <t>ELU fondamental</t>
    </r>
  </si>
  <si>
    <r>
      <rPr>
        <sz val="10"/>
        <color rgb="FF000000"/>
        <rFont val="Symbol"/>
        <family val="1"/>
        <charset val="2"/>
      </rPr>
      <t>g</t>
    </r>
    <r>
      <rPr>
        <vertAlign val="subscript"/>
        <sz val="10"/>
        <color rgb="FF000000"/>
        <rFont val="Arial"/>
        <family val="2"/>
      </rPr>
      <t>r;d2</t>
    </r>
  </si>
  <si>
    <t>Calcul "de base" pour le frottement latéral</t>
  </si>
  <si>
    <t>Calcul "de base" pour l'effort de pointe</t>
  </si>
  <si>
    <t>ELS Caractéristique</t>
  </si>
  <si>
    <t>Couches</t>
  </si>
  <si>
    <t>Profondeur</t>
  </si>
  <si>
    <t>qs</t>
  </si>
  <si>
    <t>Rs</t>
  </si>
  <si>
    <r>
      <t>pl</t>
    </r>
    <r>
      <rPr>
        <vertAlign val="subscript"/>
        <sz val="10"/>
        <color rgb="FF000000"/>
        <rFont val="Arial"/>
        <family val="2"/>
      </rPr>
      <t>e</t>
    </r>
    <r>
      <rPr>
        <sz val="10"/>
        <color rgb="FF000000"/>
        <rFont val="Arial"/>
        <family val="2"/>
      </rPr>
      <t>*</t>
    </r>
  </si>
  <si>
    <r>
      <t>k</t>
    </r>
    <r>
      <rPr>
        <vertAlign val="subscript"/>
        <sz val="10"/>
        <color rgb="FF000000"/>
        <rFont val="Arial"/>
        <family val="2"/>
      </rPr>
      <t>p,max</t>
    </r>
  </si>
  <si>
    <t>Rb</t>
  </si>
  <si>
    <t>Rc;k</t>
  </si>
  <si>
    <t>Rc;d</t>
  </si>
  <si>
    <t>Rs;k</t>
  </si>
  <si>
    <t>Rb;k</t>
  </si>
  <si>
    <t>Rc;cr;k</t>
  </si>
  <si>
    <t>Rc;cr;d</t>
  </si>
  <si>
    <t>[m/TN]</t>
  </si>
  <si>
    <t>[kPa]</t>
  </si>
  <si>
    <t>[MPa]</t>
  </si>
  <si>
    <t>[-]</t>
  </si>
  <si>
    <t xml:space="preserve">Caractéristiques pieu </t>
  </si>
  <si>
    <t>Diamère du pieu</t>
  </si>
  <si>
    <t>Calcul pour la capacité portante des pieux</t>
  </si>
  <si>
    <t>ELU - Fondamental</t>
  </si>
  <si>
    <t>Rc</t>
  </si>
  <si>
    <t>Descente de charge max.</t>
  </si>
  <si>
    <t>aaaaa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</si>
</sst>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0"/>
      <color rgb="FF000000"/>
      <name val="Arial"/>
    </font>
    <font>
      <sz val="10"/>
      <color theme="1"/>
      <name val="Arial"/>
    </font>
    <font>
      <sz val="10"/>
      <color theme="1"/>
      <name val="Arial"/>
      <family val="2"/>
    </font>
    <font>
      <vertAlign val="subscript"/>
      <sz val="10"/>
      <color theme="1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Symbol"/>
      <family val="1"/>
      <charset val="2"/>
    </font>
    <font>
      <vertAlign val="subscript"/>
      <sz val="10"/>
      <color rgb="FF000000"/>
      <name val="Arial"/>
      <family val="2"/>
    </font>
    <font>
      <sz val="10"/>
      <color rgb="FF000000"/>
      <name val="Arial"/>
      <family val="1"/>
      <charset val="2"/>
    </font>
    <font>
      <sz val="10"/>
      <color theme="0"/>
      <name val="Arial"/>
      <family val="2"/>
    </font>
    <font>
      <b/>
      <sz val="10"/>
      <color theme="0"/>
      <name val="Arial"/>
      <family val="2"/>
    </font>
    <font>
      <sz val="9"/>
      <color rgb="FF000000"/>
      <name val="Arial"/>
      <family val="2"/>
    </font>
    <font>
      <i/>
      <sz val="8"/>
      <color rgb="FF000000"/>
      <name val="Arial"/>
      <family val="2"/>
    </font>
    <font>
      <sz val="14"/>
      <color theme="0"/>
      <name val="Arial"/>
      <family val="2"/>
    </font>
  </fonts>
  <fills count="19">
    <fill>
      <patternFill patternType="none"/>
    </fill>
    <fill>
      <patternFill patternType="gray125"/>
    </fill>
    <fill>
      <patternFill patternType="solid">
        <fgColor theme="2" tint="-4.9989318521683403E-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BDAD7"/>
        <bgColor indexed="64"/>
      </patternFill>
    </fill>
    <fill>
      <patternFill patternType="solid">
        <fgColor rgb="FFD1F1DA"/>
        <bgColor indexed="64"/>
      </patternFill>
    </fill>
    <fill>
      <patternFill patternType="solid">
        <fgColor rgb="FFDAF1F3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theme="2" tint="-0.14996795556505021"/>
      </top>
      <bottom style="thin">
        <color theme="2" tint="-0.14996795556505021"/>
      </bottom>
      <diagonal/>
    </border>
    <border>
      <left/>
      <right style="thin">
        <color indexed="64"/>
      </right>
      <top style="thin">
        <color theme="2" tint="-0.14996795556505021"/>
      </top>
      <bottom style="thin">
        <color theme="2" tint="-0.1499679555650502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91">
    <xf numFmtId="0" fontId="0" fillId="0" borderId="0" xfId="0" applyFont="1" applyAlignment="1"/>
    <xf numFmtId="1" fontId="0" fillId="0" borderId="0" xfId="0" applyNumberFormat="1" applyFont="1" applyBorder="1" applyAlignment="1">
      <alignment horizontal="center"/>
    </xf>
    <xf numFmtId="1" fontId="0" fillId="0" borderId="13" xfId="0" applyNumberFormat="1" applyFont="1" applyBorder="1" applyAlignment="1">
      <alignment horizontal="center"/>
    </xf>
    <xf numFmtId="1" fontId="0" fillId="0" borderId="15" xfId="0" applyNumberFormat="1" applyFont="1" applyBorder="1" applyAlignment="1">
      <alignment horizontal="center"/>
    </xf>
    <xf numFmtId="1" fontId="0" fillId="0" borderId="16" xfId="0" applyNumberFormat="1" applyFont="1" applyBorder="1" applyAlignment="1">
      <alignment horizontal="center"/>
    </xf>
    <xf numFmtId="1" fontId="5" fillId="6" borderId="14" xfId="0" applyNumberFormat="1" applyFont="1" applyFill="1" applyBorder="1" applyAlignment="1">
      <alignment horizontal="center"/>
    </xf>
    <xf numFmtId="1" fontId="5" fillId="6" borderId="17" xfId="0" applyNumberFormat="1" applyFont="1" applyFill="1" applyBorder="1" applyAlignment="1">
      <alignment horizontal="center"/>
    </xf>
    <xf numFmtId="0" fontId="2" fillId="9" borderId="13" xfId="0" applyFont="1" applyFill="1" applyBorder="1" applyAlignment="1">
      <alignment horizontal="center"/>
    </xf>
    <xf numFmtId="0" fontId="5" fillId="9" borderId="14" xfId="0" applyFont="1" applyFill="1" applyBorder="1" applyAlignment="1">
      <alignment horizontal="center"/>
    </xf>
    <xf numFmtId="1" fontId="0" fillId="0" borderId="14" xfId="0" applyNumberFormat="1" applyFont="1" applyBorder="1" applyAlignment="1">
      <alignment horizontal="center"/>
    </xf>
    <xf numFmtId="1" fontId="0" fillId="0" borderId="17" xfId="0" applyNumberFormat="1" applyFont="1" applyBorder="1" applyAlignment="1">
      <alignment horizontal="center"/>
    </xf>
    <xf numFmtId="0" fontId="4" fillId="9" borderId="13" xfId="0" applyFont="1" applyFill="1" applyBorder="1" applyAlignment="1">
      <alignment horizontal="center"/>
    </xf>
    <xf numFmtId="0" fontId="4" fillId="9" borderId="0" xfId="0" applyFont="1" applyFill="1" applyBorder="1" applyAlignment="1">
      <alignment horizontal="center"/>
    </xf>
    <xf numFmtId="0" fontId="0" fillId="2" borderId="13" xfId="0" applyFont="1" applyFill="1" applyBorder="1" applyAlignment="1">
      <alignment horizontal="center"/>
    </xf>
    <xf numFmtId="0" fontId="0" fillId="2" borderId="0" xfId="0" applyFont="1" applyFill="1" applyBorder="1" applyAlignment="1">
      <alignment horizontal="center"/>
    </xf>
    <xf numFmtId="0" fontId="2" fillId="7" borderId="26" xfId="0" applyFont="1" applyFill="1" applyBorder="1" applyAlignment="1">
      <alignment horizontal="center"/>
    </xf>
    <xf numFmtId="0" fontId="4" fillId="7" borderId="27" xfId="0" applyFont="1" applyFill="1" applyBorder="1" applyAlignment="1">
      <alignment horizontal="center"/>
    </xf>
    <xf numFmtId="0" fontId="4" fillId="7" borderId="26" xfId="0" applyFont="1" applyFill="1" applyBorder="1" applyAlignment="1">
      <alignment horizontal="center"/>
    </xf>
    <xf numFmtId="0" fontId="4" fillId="7" borderId="28" xfId="0" applyFont="1" applyFill="1" applyBorder="1" applyAlignment="1">
      <alignment horizontal="center"/>
    </xf>
    <xf numFmtId="0" fontId="5" fillId="10" borderId="0" xfId="0" applyFont="1" applyFill="1" applyBorder="1" applyAlignment="1">
      <alignment horizontal="center"/>
    </xf>
    <xf numFmtId="0" fontId="4" fillId="0" borderId="6" xfId="0" applyFont="1" applyBorder="1" applyAlignment="1"/>
    <xf numFmtId="0" fontId="4" fillId="0" borderId="9" xfId="0" applyFont="1" applyBorder="1" applyAlignment="1"/>
    <xf numFmtId="0" fontId="12" fillId="0" borderId="5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0" fillId="0" borderId="14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9" fillId="14" borderId="0" xfId="0" applyFont="1" applyFill="1" applyAlignment="1"/>
    <xf numFmtId="0" fontId="0" fillId="14" borderId="0" xfId="0" applyFont="1" applyFill="1" applyAlignment="1"/>
    <xf numFmtId="0" fontId="4" fillId="14" borderId="0" xfId="0" applyFont="1" applyFill="1" applyAlignment="1"/>
    <xf numFmtId="0" fontId="5" fillId="14" borderId="0" xfId="0" applyFont="1" applyFill="1" applyAlignment="1">
      <alignment horizontal="center"/>
    </xf>
    <xf numFmtId="0" fontId="4" fillId="14" borderId="0" xfId="0" applyFont="1" applyFill="1" applyAlignment="1">
      <alignment horizontal="right"/>
    </xf>
    <xf numFmtId="0" fontId="2" fillId="14" borderId="0" xfId="0" applyFont="1" applyFill="1" applyAlignment="1"/>
    <xf numFmtId="0" fontId="1" fillId="0" borderId="0" xfId="0" applyFont="1" applyBorder="1" applyAlignment="1">
      <alignment horizontal="right"/>
    </xf>
    <xf numFmtId="0" fontId="2" fillId="0" borderId="0" xfId="0" applyFont="1" applyBorder="1" applyAlignment="1">
      <alignment horizontal="right"/>
    </xf>
    <xf numFmtId="0" fontId="2" fillId="0" borderId="8" xfId="0" applyFont="1" applyBorder="1" applyAlignment="1">
      <alignment horizontal="right"/>
    </xf>
    <xf numFmtId="0" fontId="0" fillId="10" borderId="13" xfId="0" applyFont="1" applyFill="1" applyBorder="1" applyAlignment="1">
      <alignment horizontal="center"/>
    </xf>
    <xf numFmtId="0" fontId="0" fillId="10" borderId="15" xfId="0" applyFont="1" applyFill="1" applyBorder="1" applyAlignment="1">
      <alignment horizontal="center"/>
    </xf>
    <xf numFmtId="0" fontId="0" fillId="10" borderId="0" xfId="0" applyFont="1" applyFill="1" applyBorder="1" applyAlignment="1">
      <alignment horizontal="center"/>
    </xf>
    <xf numFmtId="0" fontId="0" fillId="10" borderId="16" xfId="0" applyFont="1" applyFill="1" applyBorder="1" applyAlignment="1">
      <alignment horizontal="center"/>
    </xf>
    <xf numFmtId="0" fontId="5" fillId="6" borderId="25" xfId="1" applyFont="1" applyFill="1" applyBorder="1" applyAlignment="1">
      <alignment horizontal="center"/>
    </xf>
    <xf numFmtId="0" fontId="4" fillId="4" borderId="21" xfId="1" applyFont="1" applyFill="1" applyBorder="1" applyAlignment="1">
      <alignment horizontal="center" vertical="center"/>
    </xf>
    <xf numFmtId="0" fontId="4" fillId="4" borderId="8" xfId="1" applyFont="1" applyFill="1" applyBorder="1" applyAlignment="1">
      <alignment horizontal="center" vertical="center"/>
    </xf>
    <xf numFmtId="0" fontId="4" fillId="4" borderId="22" xfId="1" applyFont="1" applyFill="1" applyBorder="1" applyAlignment="1">
      <alignment horizontal="center" vertical="center"/>
    </xf>
    <xf numFmtId="0" fontId="4" fillId="6" borderId="23" xfId="1" applyFont="1" applyFill="1" applyBorder="1" applyAlignment="1">
      <alignment horizontal="center"/>
    </xf>
    <xf numFmtId="0" fontId="4" fillId="6" borderId="24" xfId="1" applyFont="1" applyFill="1" applyBorder="1" applyAlignment="1">
      <alignment horizontal="center"/>
    </xf>
    <xf numFmtId="0" fontId="8" fillId="0" borderId="3" xfId="1" applyFont="1" applyBorder="1" applyAlignment="1">
      <alignment horizontal="right"/>
    </xf>
    <xf numFmtId="0" fontId="8" fillId="0" borderId="0" xfId="1" applyFont="1" applyBorder="1" applyAlignment="1">
      <alignment horizontal="right"/>
    </xf>
    <xf numFmtId="0" fontId="8" fillId="0" borderId="8" xfId="1" applyFont="1" applyBorder="1" applyAlignment="1">
      <alignment horizontal="right"/>
    </xf>
    <xf numFmtId="0" fontId="4" fillId="11" borderId="4" xfId="1" applyFont="1" applyFill="1" applyBorder="1" applyAlignment="1">
      <alignment horizontal="center"/>
    </xf>
    <xf numFmtId="0" fontId="4" fillId="11" borderId="9" xfId="1" applyFont="1" applyFill="1" applyBorder="1" applyAlignment="1">
      <alignment horizontal="center"/>
    </xf>
    <xf numFmtId="0" fontId="4" fillId="0" borderId="2" xfId="1" applyFont="1" applyBorder="1" applyAlignment="1"/>
    <xf numFmtId="0" fontId="4" fillId="0" borderId="5" xfId="1" applyFont="1" applyBorder="1" applyAlignment="1"/>
    <xf numFmtId="0" fontId="4" fillId="0" borderId="7" xfId="1" applyFont="1" applyBorder="1" applyAlignment="1"/>
    <xf numFmtId="0" fontId="4" fillId="14" borderId="0" xfId="1" applyFont="1" applyFill="1" applyAlignment="1"/>
    <xf numFmtId="0" fontId="8" fillId="14" borderId="0" xfId="1" applyFont="1" applyFill="1" applyAlignment="1"/>
    <xf numFmtId="0" fontId="0" fillId="0" borderId="0" xfId="0" applyFont="1" applyAlignment="1"/>
    <xf numFmtId="0" fontId="4" fillId="15" borderId="31" xfId="0" applyFont="1" applyFill="1" applyBorder="1" applyAlignment="1">
      <alignment horizontal="center" vertical="center"/>
    </xf>
    <xf numFmtId="0" fontId="5" fillId="10" borderId="8" xfId="0" applyFont="1" applyFill="1" applyBorder="1" applyAlignment="1">
      <alignment horizontal="center"/>
    </xf>
    <xf numFmtId="0" fontId="5" fillId="10" borderId="34" xfId="0" applyFont="1" applyFill="1" applyBorder="1" applyAlignment="1">
      <alignment horizontal="center"/>
    </xf>
    <xf numFmtId="0" fontId="4" fillId="11" borderId="35" xfId="1" applyFont="1" applyFill="1" applyBorder="1" applyAlignment="1">
      <alignment horizontal="center"/>
    </xf>
    <xf numFmtId="0" fontId="4" fillId="14" borderId="0" xfId="0" applyFont="1" applyFill="1" applyAlignment="1">
      <alignment horizontal="center" vertical="center"/>
    </xf>
    <xf numFmtId="0" fontId="4" fillId="14" borderId="31" xfId="0" applyFont="1" applyFill="1" applyBorder="1" applyAlignment="1">
      <alignment horizontal="center" vertical="center"/>
    </xf>
    <xf numFmtId="0" fontId="4" fillId="14" borderId="32" xfId="0" applyFont="1" applyFill="1" applyBorder="1" applyAlignment="1">
      <alignment horizontal="center" vertical="center"/>
    </xf>
    <xf numFmtId="0" fontId="13" fillId="3" borderId="0" xfId="0" applyFont="1" applyFill="1" applyAlignment="1">
      <alignment horizontal="center" vertical="center"/>
    </xf>
    <xf numFmtId="0" fontId="4" fillId="12" borderId="1" xfId="0" applyFont="1" applyFill="1" applyBorder="1" applyAlignment="1">
      <alignment horizontal="center"/>
    </xf>
    <xf numFmtId="0" fontId="5" fillId="0" borderId="29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10" fillId="8" borderId="10" xfId="0" applyFont="1" applyFill="1" applyBorder="1" applyAlignment="1">
      <alignment horizontal="center" vertical="center" wrapText="1"/>
    </xf>
    <xf numFmtId="0" fontId="10" fillId="8" borderId="12" xfId="0" applyFont="1" applyFill="1" applyBorder="1" applyAlignment="1">
      <alignment horizontal="center" vertical="center" wrapText="1"/>
    </xf>
    <xf numFmtId="0" fontId="10" fillId="8" borderId="15" xfId="0" applyFont="1" applyFill="1" applyBorder="1" applyAlignment="1">
      <alignment horizontal="center" vertical="center" wrapText="1"/>
    </xf>
    <xf numFmtId="0" fontId="10" fillId="8" borderId="17" xfId="0" applyFont="1" applyFill="1" applyBorder="1" applyAlignment="1">
      <alignment horizontal="center" vertical="center" wrapText="1"/>
    </xf>
    <xf numFmtId="0" fontId="10" fillId="8" borderId="11" xfId="0" applyFont="1" applyFill="1" applyBorder="1" applyAlignment="1">
      <alignment horizontal="center" vertical="center" wrapText="1"/>
    </xf>
    <xf numFmtId="0" fontId="10" fillId="8" borderId="16" xfId="0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center" wrapText="1"/>
    </xf>
    <xf numFmtId="0" fontId="12" fillId="0" borderId="7" xfId="0" applyFont="1" applyBorder="1" applyAlignment="1">
      <alignment horizontal="center" wrapText="1"/>
    </xf>
    <xf numFmtId="0" fontId="10" fillId="5" borderId="18" xfId="1" applyFont="1" applyFill="1" applyBorder="1" applyAlignment="1">
      <alignment horizontal="center"/>
    </xf>
    <xf numFmtId="0" fontId="10" fillId="5" borderId="19" xfId="1" applyFont="1" applyFill="1" applyBorder="1" applyAlignment="1">
      <alignment horizontal="center"/>
    </xf>
    <xf numFmtId="0" fontId="10" fillId="5" borderId="20" xfId="1" applyFont="1" applyFill="1" applyBorder="1" applyAlignment="1">
      <alignment horizontal="center"/>
    </xf>
    <xf numFmtId="0" fontId="11" fillId="13" borderId="36" xfId="1" applyFont="1" applyFill="1" applyBorder="1" applyAlignment="1">
      <alignment horizontal="center"/>
    </xf>
    <xf numFmtId="0" fontId="11" fillId="13" borderId="28" xfId="1" applyFont="1" applyFill="1" applyBorder="1" applyAlignment="1">
      <alignment horizontal="center"/>
    </xf>
    <xf numFmtId="0" fontId="11" fillId="13" borderId="37" xfId="1" applyFont="1" applyFill="1" applyBorder="1" applyAlignment="1">
      <alignment horizontal="center"/>
    </xf>
    <xf numFmtId="0" fontId="11" fillId="13" borderId="1" xfId="1" applyFont="1" applyFill="1" applyBorder="1" applyAlignment="1">
      <alignment horizontal="center"/>
    </xf>
    <xf numFmtId="0" fontId="4" fillId="12" borderId="1" xfId="1" applyFont="1" applyFill="1" applyBorder="1" applyAlignment="1">
      <alignment horizontal="center"/>
    </xf>
    <xf numFmtId="0" fontId="10" fillId="3" borderId="18" xfId="1" applyFont="1" applyFill="1" applyBorder="1" applyAlignment="1">
      <alignment horizontal="center"/>
    </xf>
    <xf numFmtId="0" fontId="10" fillId="3" borderId="19" xfId="1" applyFont="1" applyFill="1" applyBorder="1" applyAlignment="1">
      <alignment horizontal="center"/>
    </xf>
    <xf numFmtId="0" fontId="10" fillId="3" borderId="20" xfId="1" applyFont="1" applyFill="1" applyBorder="1" applyAlignment="1">
      <alignment horizontal="center"/>
    </xf>
    <xf numFmtId="0" fontId="0" fillId="4" borderId="0" xfId="0" applyFont="1" applyFill="1" applyAlignment="1"/>
    <xf numFmtId="0" fontId="4" fillId="16" borderId="33" xfId="0" applyFont="1" applyFill="1" applyBorder="1" applyAlignment="1">
      <alignment horizontal="center" vertical="center"/>
    </xf>
    <xf numFmtId="0" fontId="4" fillId="16" borderId="31" xfId="0" applyFont="1" applyFill="1" applyBorder="1" applyAlignment="1">
      <alignment horizontal="center" vertical="center"/>
    </xf>
    <xf numFmtId="0" fontId="4" fillId="17" borderId="31" xfId="0" applyFont="1" applyFill="1" applyBorder="1" applyAlignment="1">
      <alignment horizontal="center" vertical="center"/>
    </xf>
    <xf numFmtId="0" fontId="4" fillId="18" borderId="31" xfId="0" applyFont="1" applyFill="1" applyBorder="1" applyAlignment="1">
      <alignment horizontal="center" vertical="center"/>
    </xf>
  </cellXfs>
  <cellStyles count="2">
    <cellStyle name="Normal" xfId="0" builtinId="0"/>
    <cellStyle name="Normal 2" xfId="1" xr:uid="{00000000-0005-0000-0000-00002F000000}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11" Type="http://schemas.microsoft.com/office/2006/relationships/vbaProject" Target="vbaProject.bin"/><Relationship Id="rId5" Type="http://schemas.openxmlformats.org/officeDocument/2006/relationships/sharedStrings" Target="sharedStrings.xml"/><Relationship Id="rId10" Type="http://schemas.openxmlformats.org/officeDocument/2006/relationships/customXml" Target="../customXml/item4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276225</xdr:colOff>
          <xdr:row>4</xdr:row>
          <xdr:rowOff>95250</xdr:rowOff>
        </xdr:from>
        <xdr:to>
          <xdr:col>2</xdr:col>
          <xdr:colOff>581025</xdr:colOff>
          <xdr:row>8</xdr:row>
          <xdr:rowOff>95250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Nouvelle étude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outlinePr summaryBelow="0" summaryRight="0"/>
  </sheetPr>
  <dimension ref="A1:AA192"/>
  <sheetViews>
    <sheetView tabSelected="1" topLeftCell="A2" zoomScale="85" zoomScaleNormal="85" workbookViewId="0">
      <selection activeCell="D16" sqref="D16:D41"/>
    </sheetView>
  </sheetViews>
  <sheetFormatPr baseColWidth="10" defaultColWidth="14.42578125" defaultRowHeight="15.75" customHeight="1"/>
  <cols>
    <col min="1" max="1" width="4.42578125" customWidth="1"/>
    <col min="5" max="5" width="13.7109375" customWidth="1"/>
  </cols>
  <sheetData>
    <row r="1" spans="1:27" ht="15.7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</row>
    <row r="2" spans="1:27" ht="25.9" customHeight="1">
      <c r="A2" s="27"/>
      <c r="B2" s="63" t="s">
        <v>0</v>
      </c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</row>
    <row r="3" spans="1:27" ht="15.75" customHeight="1">
      <c r="A3" s="27"/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</row>
    <row r="4" spans="1:27" ht="15.75" customHeight="1">
      <c r="A4" s="27"/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</row>
    <row r="5" spans="1:27" ht="12.75">
      <c r="A5" s="27"/>
      <c r="B5" s="27"/>
      <c r="C5" s="27"/>
      <c r="D5" s="27"/>
      <c r="E5" s="27"/>
      <c r="F5" s="27"/>
      <c r="G5" s="27"/>
      <c r="H5" s="27"/>
      <c r="I5" s="82" t="s">
        <v>1</v>
      </c>
      <c r="J5" s="82"/>
      <c r="K5" s="82"/>
      <c r="L5" s="82"/>
      <c r="M5" s="82"/>
      <c r="N5" s="53"/>
      <c r="O5" s="53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</row>
    <row r="6" spans="1:27" ht="12.75">
      <c r="A6" s="27"/>
      <c r="B6" s="27"/>
      <c r="C6" s="27"/>
      <c r="D6" s="64" t="s">
        <v>33</v>
      </c>
      <c r="E6" s="64"/>
      <c r="F6" s="64"/>
      <c r="G6" s="64"/>
      <c r="H6" s="27"/>
      <c r="I6" s="78" t="s">
        <v>2</v>
      </c>
      <c r="J6" s="79"/>
      <c r="K6" s="80"/>
      <c r="L6" s="81" t="s">
        <v>3</v>
      </c>
      <c r="M6" s="81"/>
      <c r="N6" s="53"/>
      <c r="O6" s="53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</row>
    <row r="7" spans="1:27">
      <c r="A7" s="27"/>
      <c r="B7" s="86"/>
      <c r="C7" s="27"/>
      <c r="D7" s="22" t="s">
        <v>34</v>
      </c>
      <c r="E7" s="32" t="s">
        <v>4</v>
      </c>
      <c r="F7" s="19">
        <v>1</v>
      </c>
      <c r="G7" s="20" t="s">
        <v>5</v>
      </c>
      <c r="H7" s="27"/>
      <c r="I7" s="50"/>
      <c r="J7" s="45" t="s">
        <v>6</v>
      </c>
      <c r="K7" s="48">
        <v>1.1000000000000001</v>
      </c>
      <c r="L7" s="45" t="s">
        <v>7</v>
      </c>
      <c r="M7" s="48">
        <v>0.9</v>
      </c>
      <c r="N7" s="53"/>
      <c r="O7" s="53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</row>
    <row r="8" spans="1:27" ht="15.75" customHeight="1">
      <c r="A8" s="27"/>
      <c r="B8" s="27"/>
      <c r="C8" s="27"/>
      <c r="D8" s="73" t="s">
        <v>38</v>
      </c>
      <c r="E8" s="33" t="s">
        <v>8</v>
      </c>
      <c r="F8" s="58">
        <v>10000</v>
      </c>
      <c r="G8" s="20" t="s">
        <v>9</v>
      </c>
      <c r="H8" s="27"/>
      <c r="I8" s="51"/>
      <c r="J8" s="46" t="s">
        <v>10</v>
      </c>
      <c r="K8" s="59">
        <v>1.1499999999999999</v>
      </c>
      <c r="L8" s="46" t="s">
        <v>10</v>
      </c>
      <c r="M8" s="59">
        <v>1.1499999999999999</v>
      </c>
      <c r="N8" s="53"/>
      <c r="O8" s="53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</row>
    <row r="9" spans="1:27" ht="15.75" customHeight="1">
      <c r="A9" s="27"/>
      <c r="B9" s="27"/>
      <c r="C9" s="27"/>
      <c r="D9" s="74"/>
      <c r="E9" s="34" t="s">
        <v>11</v>
      </c>
      <c r="F9" s="57">
        <v>10000</v>
      </c>
      <c r="G9" s="21" t="s">
        <v>9</v>
      </c>
      <c r="H9" s="27"/>
      <c r="I9" s="52"/>
      <c r="J9" s="47" t="s">
        <v>12</v>
      </c>
      <c r="K9" s="49">
        <v>1.1000000000000001</v>
      </c>
      <c r="L9" s="47" t="s">
        <v>12</v>
      </c>
      <c r="M9" s="49">
        <v>1.1000000000000001</v>
      </c>
      <c r="N9" s="53"/>
      <c r="O9" s="53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</row>
    <row r="10" spans="1:27" ht="15.75" customHeight="1">
      <c r="A10" s="27"/>
      <c r="B10" s="27"/>
      <c r="C10" s="27"/>
      <c r="D10" s="30"/>
      <c r="E10" s="31"/>
      <c r="F10" s="28"/>
      <c r="G10" s="28"/>
      <c r="H10" s="27"/>
      <c r="I10" s="54"/>
      <c r="J10" s="53"/>
      <c r="K10" s="53"/>
      <c r="L10" s="53"/>
      <c r="M10" s="53"/>
      <c r="N10" s="53"/>
      <c r="O10" s="53"/>
      <c r="P10" s="27"/>
      <c r="Q10" s="27"/>
      <c r="R10" s="26"/>
      <c r="S10" s="27"/>
      <c r="T10" s="27"/>
      <c r="U10" s="27"/>
      <c r="V10" s="27"/>
      <c r="W10" s="27"/>
      <c r="X10" s="27"/>
      <c r="Y10" s="27"/>
      <c r="Z10" s="27"/>
      <c r="AA10" s="27"/>
    </row>
    <row r="11" spans="1:27" ht="15.75" customHeight="1" thickBot="1">
      <c r="A11" s="27"/>
      <c r="B11" s="27"/>
      <c r="C11" s="27"/>
      <c r="D11" s="31"/>
      <c r="E11" s="27"/>
      <c r="F11" s="28"/>
      <c r="G11" s="27"/>
      <c r="H11" s="27"/>
      <c r="I11" s="53"/>
      <c r="J11" s="53"/>
      <c r="K11" s="53"/>
      <c r="L11" s="53"/>
      <c r="M11" s="53"/>
      <c r="N11" s="53"/>
      <c r="O11" s="53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</row>
    <row r="12" spans="1:27" ht="15.75" customHeight="1" thickBot="1">
      <c r="A12" s="27"/>
      <c r="B12" s="60"/>
      <c r="C12" s="27"/>
      <c r="D12" s="67" t="s">
        <v>13</v>
      </c>
      <c r="E12" s="68"/>
      <c r="F12" s="67" t="s">
        <v>14</v>
      </c>
      <c r="G12" s="71"/>
      <c r="H12" s="68"/>
      <c r="I12" s="83" t="s">
        <v>35</v>
      </c>
      <c r="J12" s="84"/>
      <c r="K12" s="84"/>
      <c r="L12" s="84"/>
      <c r="M12" s="84"/>
      <c r="N12" s="84"/>
      <c r="O12" s="85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</row>
    <row r="13" spans="1:27" ht="15.75" customHeight="1" thickBot="1">
      <c r="A13" s="27"/>
      <c r="B13" s="29"/>
      <c r="C13" s="27"/>
      <c r="D13" s="69"/>
      <c r="E13" s="70"/>
      <c r="F13" s="69"/>
      <c r="G13" s="72"/>
      <c r="H13" s="70"/>
      <c r="I13" s="75" t="s">
        <v>36</v>
      </c>
      <c r="J13" s="76"/>
      <c r="K13" s="77"/>
      <c r="L13" s="75" t="s">
        <v>15</v>
      </c>
      <c r="M13" s="76"/>
      <c r="N13" s="76"/>
      <c r="O13" s="7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</row>
    <row r="14" spans="1:27" ht="15.75" customHeight="1">
      <c r="A14" s="27"/>
      <c r="B14" s="65" t="s">
        <v>16</v>
      </c>
      <c r="C14" s="23" t="s">
        <v>17</v>
      </c>
      <c r="D14" s="7" t="s">
        <v>18</v>
      </c>
      <c r="E14" s="8" t="s">
        <v>19</v>
      </c>
      <c r="F14" s="11" t="s">
        <v>20</v>
      </c>
      <c r="G14" s="12" t="s">
        <v>21</v>
      </c>
      <c r="H14" s="8" t="s">
        <v>22</v>
      </c>
      <c r="I14" s="43" t="s">
        <v>37</v>
      </c>
      <c r="J14" s="44" t="s">
        <v>23</v>
      </c>
      <c r="K14" s="39" t="s">
        <v>24</v>
      </c>
      <c r="L14" s="43" t="s">
        <v>25</v>
      </c>
      <c r="M14" s="44" t="s">
        <v>26</v>
      </c>
      <c r="N14" s="44" t="s">
        <v>27</v>
      </c>
      <c r="O14" s="39" t="s">
        <v>28</v>
      </c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</row>
    <row r="15" spans="1:27" ht="15.75" customHeight="1">
      <c r="A15" s="27"/>
      <c r="B15" s="66"/>
      <c r="C15" s="25" t="s">
        <v>29</v>
      </c>
      <c r="D15" s="15" t="s">
        <v>30</v>
      </c>
      <c r="E15" s="16" t="s">
        <v>9</v>
      </c>
      <c r="F15" s="17" t="s">
        <v>31</v>
      </c>
      <c r="G15" s="18" t="s">
        <v>32</v>
      </c>
      <c r="H15" s="16" t="s">
        <v>9</v>
      </c>
      <c r="I15" s="40" t="s">
        <v>9</v>
      </c>
      <c r="J15" s="41" t="s">
        <v>9</v>
      </c>
      <c r="K15" s="42" t="s">
        <v>9</v>
      </c>
      <c r="L15" s="40" t="s">
        <v>9</v>
      </c>
      <c r="M15" s="41" t="s">
        <v>9</v>
      </c>
      <c r="N15" s="41" t="s">
        <v>9</v>
      </c>
      <c r="O15" s="42" t="s">
        <v>9</v>
      </c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</row>
    <row r="16" spans="1:27" ht="15.75" customHeight="1">
      <c r="A16" s="27"/>
      <c r="B16" s="87" t="s">
        <v>39</v>
      </c>
      <c r="C16" s="24">
        <v>0</v>
      </c>
      <c r="D16" s="35">
        <v>1000</v>
      </c>
      <c r="E16" s="9">
        <f>D16*0*PI()*B</f>
        <v>0</v>
      </c>
      <c r="F16" s="13">
        <v>1</v>
      </c>
      <c r="G16" s="14">
        <v>10</v>
      </c>
      <c r="H16" s="9">
        <f t="shared" ref="H16:H47" si="0">F16*G16*1000*PI()*B^2/4</f>
        <v>7853.981633974483</v>
      </c>
      <c r="I16" s="2">
        <f t="shared" ref="I16:I111" si="1">H16+E16</f>
        <v>7853.981633974483</v>
      </c>
      <c r="J16" s="1">
        <f t="shared" ref="J16:J47" si="2">I16/(ELU_gamma_rd1*ELU_gamma_rd2)</f>
        <v>6208.681133576667</v>
      </c>
      <c r="K16" s="5">
        <f t="shared" ref="K16:K47" si="3">J16/ELU_gamma_t</f>
        <v>5644.2555759787874</v>
      </c>
      <c r="L16" s="2">
        <f t="shared" ref="L16:L20" si="4">E16/(ELS_gamma_rd1*ELS_gamma_rd2)</f>
        <v>0</v>
      </c>
      <c r="M16" s="1">
        <f t="shared" ref="M16:M20" si="5">H16/(ELS_gamma_rd1*ELS_gamma_rd2)</f>
        <v>6208.681133576667</v>
      </c>
      <c r="N16" s="1">
        <f t="shared" ref="N16:N20" si="6">0.5*M16+0.7*L16</f>
        <v>3104.3405667883335</v>
      </c>
      <c r="O16" s="5">
        <f t="shared" ref="O16:O20" si="7">N16/ELS_gamma_cr</f>
        <v>3449.2672964314816</v>
      </c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</row>
    <row r="17" spans="1:27" ht="15.75" customHeight="1">
      <c r="A17" s="27"/>
      <c r="B17" s="88"/>
      <c r="C17" s="24">
        <v>0.5</v>
      </c>
      <c r="D17" s="35">
        <v>1000</v>
      </c>
      <c r="E17" s="9">
        <f t="shared" ref="E17:E48" si="8">D17*0.5*PI()*B+E16</f>
        <v>1570.7963267948965</v>
      </c>
      <c r="F17" s="13">
        <v>1</v>
      </c>
      <c r="G17" s="14">
        <v>10</v>
      </c>
      <c r="H17" s="9">
        <f t="shared" si="0"/>
        <v>7853.981633974483</v>
      </c>
      <c r="I17" s="2">
        <f t="shared" si="1"/>
        <v>9424.7779607693792</v>
      </c>
      <c r="J17" s="1">
        <f t="shared" si="2"/>
        <v>7450.417360292</v>
      </c>
      <c r="K17" s="5">
        <f t="shared" si="3"/>
        <v>6773.1066911745447</v>
      </c>
      <c r="L17" s="2">
        <f t="shared" si="4"/>
        <v>1241.7362267153333</v>
      </c>
      <c r="M17" s="1">
        <f t="shared" si="5"/>
        <v>6208.681133576667</v>
      </c>
      <c r="N17" s="1">
        <f t="shared" si="6"/>
        <v>3973.5559254890668</v>
      </c>
      <c r="O17" s="5">
        <f t="shared" si="7"/>
        <v>4415.0621394322961</v>
      </c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</row>
    <row r="18" spans="1:27" ht="15.75" customHeight="1">
      <c r="A18" s="27"/>
      <c r="B18" s="88"/>
      <c r="C18" s="24">
        <v>1</v>
      </c>
      <c r="D18" s="35">
        <v>1000</v>
      </c>
      <c r="E18" s="9">
        <f t="shared" si="8"/>
        <v>3141.5926535897929</v>
      </c>
      <c r="F18" s="13">
        <v>1</v>
      </c>
      <c r="G18" s="14">
        <v>10</v>
      </c>
      <c r="H18" s="9">
        <f t="shared" si="0"/>
        <v>7853.981633974483</v>
      </c>
      <c r="I18" s="2">
        <f t="shared" si="1"/>
        <v>10995.574287564275</v>
      </c>
      <c r="J18" s="1">
        <f t="shared" si="2"/>
        <v>8692.153587007333</v>
      </c>
      <c r="K18" s="5">
        <f t="shared" si="3"/>
        <v>7901.957806370302</v>
      </c>
      <c r="L18" s="2">
        <f t="shared" si="4"/>
        <v>2483.4724534306665</v>
      </c>
      <c r="M18" s="1">
        <f t="shared" si="5"/>
        <v>6208.681133576667</v>
      </c>
      <c r="N18" s="1">
        <f t="shared" si="6"/>
        <v>4842.7712841898001</v>
      </c>
      <c r="O18" s="5">
        <f t="shared" si="7"/>
        <v>5380.8569824331107</v>
      </c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</row>
    <row r="19" spans="1:27" ht="15.75" customHeight="1">
      <c r="A19" s="27"/>
      <c r="B19" s="88"/>
      <c r="C19" s="24">
        <v>1.5</v>
      </c>
      <c r="D19" s="35">
        <v>1000</v>
      </c>
      <c r="E19" s="9">
        <f t="shared" si="8"/>
        <v>4712.3889803846896</v>
      </c>
      <c r="F19" s="13">
        <v>1</v>
      </c>
      <c r="G19" s="14">
        <v>10</v>
      </c>
      <c r="H19" s="9">
        <f t="shared" si="0"/>
        <v>7853.981633974483</v>
      </c>
      <c r="I19" s="2">
        <f t="shared" si="1"/>
        <v>12566.370614359173</v>
      </c>
      <c r="J19" s="1">
        <f t="shared" si="2"/>
        <v>9933.8898137226679</v>
      </c>
      <c r="K19" s="5">
        <f t="shared" si="3"/>
        <v>9030.8089215660602</v>
      </c>
      <c r="L19" s="2">
        <f t="shared" si="4"/>
        <v>3725.208680146</v>
      </c>
      <c r="M19" s="1">
        <f t="shared" si="5"/>
        <v>6208.681133576667</v>
      </c>
      <c r="N19" s="1">
        <f t="shared" si="6"/>
        <v>5711.9866428905334</v>
      </c>
      <c r="O19" s="5">
        <f t="shared" si="7"/>
        <v>6346.6518254339262</v>
      </c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</row>
    <row r="20" spans="1:27" ht="15.75" customHeight="1">
      <c r="A20" s="27"/>
      <c r="B20" s="88"/>
      <c r="C20" s="24">
        <v>2</v>
      </c>
      <c r="D20" s="35">
        <v>1000</v>
      </c>
      <c r="E20" s="9">
        <f t="shared" si="8"/>
        <v>6283.1853071795858</v>
      </c>
      <c r="F20" s="13">
        <v>1</v>
      </c>
      <c r="G20" s="14">
        <v>10</v>
      </c>
      <c r="H20" s="9">
        <f t="shared" si="0"/>
        <v>7853.981633974483</v>
      </c>
      <c r="I20" s="2">
        <f t="shared" si="1"/>
        <v>14137.166941154068</v>
      </c>
      <c r="J20" s="1">
        <f t="shared" si="2"/>
        <v>11175.626040437999</v>
      </c>
      <c r="K20" s="5">
        <f t="shared" si="3"/>
        <v>10159.660036761816</v>
      </c>
      <c r="L20" s="2">
        <f t="shared" si="4"/>
        <v>4966.944906861333</v>
      </c>
      <c r="M20" s="1">
        <f t="shared" si="5"/>
        <v>6208.681133576667</v>
      </c>
      <c r="N20" s="1">
        <f t="shared" si="6"/>
        <v>6581.2020015912658</v>
      </c>
      <c r="O20" s="5">
        <f t="shared" si="7"/>
        <v>7312.4466684347399</v>
      </c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</row>
    <row r="21" spans="1:27" ht="15.75" customHeight="1">
      <c r="A21" s="27"/>
      <c r="B21" s="88"/>
      <c r="C21" s="24">
        <v>2.5</v>
      </c>
      <c r="D21" s="35">
        <v>1000</v>
      </c>
      <c r="E21" s="9">
        <f t="shared" si="8"/>
        <v>7853.9816339744821</v>
      </c>
      <c r="F21" s="13">
        <v>1</v>
      </c>
      <c r="G21" s="14">
        <v>10</v>
      </c>
      <c r="H21" s="9">
        <f t="shared" si="0"/>
        <v>7853.981633974483</v>
      </c>
      <c r="I21" s="2">
        <f t="shared" si="1"/>
        <v>15707.963267948966</v>
      </c>
      <c r="J21" s="1">
        <f t="shared" si="2"/>
        <v>12417.362267153334</v>
      </c>
      <c r="K21" s="5">
        <f t="shared" si="3"/>
        <v>11288.511151957575</v>
      </c>
      <c r="L21" s="2">
        <f t="shared" ref="L21:L47" si="9">E21/(ELS_gamma_rd1*ELS_gamma_rd2)</f>
        <v>6208.6811335766661</v>
      </c>
      <c r="M21" s="1">
        <f t="shared" ref="M21:M47" si="10">H21/(ELS_gamma_rd1*ELS_gamma_rd2)</f>
        <v>6208.681133576667</v>
      </c>
      <c r="N21" s="1">
        <f t="shared" ref="N21:N111" si="11">0.5*M21+0.7*L21</f>
        <v>7450.4173602919991</v>
      </c>
      <c r="O21" s="5">
        <f t="shared" ref="O21:O47" si="12">N21/ELS_gamma_cr</f>
        <v>8278.2415114355535</v>
      </c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</row>
    <row r="22" spans="1:27" ht="15.75" customHeight="1">
      <c r="A22" s="27"/>
      <c r="B22" s="88"/>
      <c r="C22" s="24">
        <v>3</v>
      </c>
      <c r="D22" s="35">
        <v>1000</v>
      </c>
      <c r="E22" s="9">
        <f t="shared" si="8"/>
        <v>9424.7779607693792</v>
      </c>
      <c r="F22" s="13">
        <v>1</v>
      </c>
      <c r="G22" s="14">
        <v>10</v>
      </c>
      <c r="H22" s="9">
        <f t="shared" si="0"/>
        <v>7853.981633974483</v>
      </c>
      <c r="I22" s="2">
        <f t="shared" si="1"/>
        <v>17278.75959474386</v>
      </c>
      <c r="J22" s="1">
        <f t="shared" si="2"/>
        <v>13659.098493868665</v>
      </c>
      <c r="K22" s="5">
        <f t="shared" si="3"/>
        <v>12417.36226715333</v>
      </c>
      <c r="L22" s="2">
        <f t="shared" si="9"/>
        <v>7450.417360292</v>
      </c>
      <c r="M22" s="1">
        <f t="shared" si="10"/>
        <v>6208.681133576667</v>
      </c>
      <c r="N22" s="1">
        <f t="shared" si="11"/>
        <v>8319.6327189927324</v>
      </c>
      <c r="O22" s="5">
        <f t="shared" si="12"/>
        <v>9244.0363544363699</v>
      </c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</row>
    <row r="23" spans="1:27" ht="15.75" customHeight="1">
      <c r="A23" s="27"/>
      <c r="B23" s="88"/>
      <c r="C23" s="24">
        <v>3.5</v>
      </c>
      <c r="D23" s="35">
        <v>1000</v>
      </c>
      <c r="E23" s="9">
        <f t="shared" si="8"/>
        <v>10995.574287564275</v>
      </c>
      <c r="F23" s="13">
        <v>1</v>
      </c>
      <c r="G23" s="14">
        <v>10</v>
      </c>
      <c r="H23" s="9">
        <f t="shared" si="0"/>
        <v>7853.981633974483</v>
      </c>
      <c r="I23" s="2">
        <f t="shared" si="1"/>
        <v>18849.555921538758</v>
      </c>
      <c r="J23" s="1">
        <f t="shared" si="2"/>
        <v>14900.834720584</v>
      </c>
      <c r="K23" s="5">
        <f t="shared" si="3"/>
        <v>13546.213382349089</v>
      </c>
      <c r="L23" s="2">
        <f t="shared" si="9"/>
        <v>8692.153587007333</v>
      </c>
      <c r="M23" s="1">
        <f t="shared" si="10"/>
        <v>6208.681133576667</v>
      </c>
      <c r="N23" s="1">
        <f t="shared" si="11"/>
        <v>9188.8480776934666</v>
      </c>
      <c r="O23" s="5">
        <f t="shared" si="12"/>
        <v>10209.831197437185</v>
      </c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</row>
    <row r="24" spans="1:27" ht="15.75" customHeight="1">
      <c r="A24" s="27"/>
      <c r="B24" s="88"/>
      <c r="C24" s="24">
        <v>4</v>
      </c>
      <c r="D24" s="35">
        <v>1000</v>
      </c>
      <c r="E24" s="9">
        <f t="shared" si="8"/>
        <v>12566.370614359172</v>
      </c>
      <c r="F24" s="13">
        <v>1</v>
      </c>
      <c r="G24" s="14">
        <v>10</v>
      </c>
      <c r="H24" s="9">
        <f t="shared" si="0"/>
        <v>7853.981633974483</v>
      </c>
      <c r="I24" s="2">
        <f t="shared" si="1"/>
        <v>20420.352248333656</v>
      </c>
      <c r="J24" s="1">
        <f t="shared" si="2"/>
        <v>16142.570947299335</v>
      </c>
      <c r="K24" s="5">
        <f t="shared" si="3"/>
        <v>14675.064497544849</v>
      </c>
      <c r="L24" s="2">
        <f t="shared" si="9"/>
        <v>9933.8898137226661</v>
      </c>
      <c r="M24" s="1">
        <f t="shared" si="10"/>
        <v>6208.681133576667</v>
      </c>
      <c r="N24" s="1">
        <f t="shared" si="11"/>
        <v>10058.063436394199</v>
      </c>
      <c r="O24" s="5">
        <f t="shared" si="12"/>
        <v>11175.626040437999</v>
      </c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</row>
    <row r="25" spans="1:27" ht="15.75" customHeight="1">
      <c r="A25" s="27"/>
      <c r="B25" s="89" t="s">
        <v>39</v>
      </c>
      <c r="C25" s="24">
        <v>4.5</v>
      </c>
      <c r="D25" s="35">
        <v>1000</v>
      </c>
      <c r="E25" s="9">
        <f t="shared" si="8"/>
        <v>14137.166941154068</v>
      </c>
      <c r="F25" s="13">
        <v>1</v>
      </c>
      <c r="G25" s="14">
        <v>10</v>
      </c>
      <c r="H25" s="9">
        <f t="shared" si="0"/>
        <v>7853.981633974483</v>
      </c>
      <c r="I25" s="2">
        <f t="shared" si="1"/>
        <v>21991.148575128551</v>
      </c>
      <c r="J25" s="1">
        <f t="shared" si="2"/>
        <v>17384.307174014666</v>
      </c>
      <c r="K25" s="5">
        <f t="shared" si="3"/>
        <v>15803.915612740604</v>
      </c>
      <c r="L25" s="2">
        <f t="shared" si="9"/>
        <v>11175.626040437999</v>
      </c>
      <c r="M25" s="1">
        <f t="shared" si="10"/>
        <v>6208.681133576667</v>
      </c>
      <c r="N25" s="1">
        <f t="shared" si="11"/>
        <v>10927.278795094931</v>
      </c>
      <c r="O25" s="5">
        <f t="shared" si="12"/>
        <v>12141.420883438812</v>
      </c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</row>
    <row r="26" spans="1:27" ht="15.75" customHeight="1">
      <c r="A26" s="27"/>
      <c r="B26" s="89"/>
      <c r="C26" s="24">
        <v>5</v>
      </c>
      <c r="D26" s="35">
        <v>1000</v>
      </c>
      <c r="E26" s="9">
        <f t="shared" si="8"/>
        <v>15707.963267948964</v>
      </c>
      <c r="F26" s="13">
        <v>1</v>
      </c>
      <c r="G26" s="14">
        <v>10</v>
      </c>
      <c r="H26" s="9">
        <f t="shared" si="0"/>
        <v>7853.981633974483</v>
      </c>
      <c r="I26" s="2">
        <f t="shared" si="1"/>
        <v>23561.944901923445</v>
      </c>
      <c r="J26" s="1">
        <f t="shared" si="2"/>
        <v>18626.043400729999</v>
      </c>
      <c r="K26" s="5">
        <f t="shared" si="3"/>
        <v>16932.766727936363</v>
      </c>
      <c r="L26" s="2">
        <f t="shared" si="9"/>
        <v>12417.362267153332</v>
      </c>
      <c r="M26" s="1">
        <f t="shared" si="10"/>
        <v>6208.681133576667</v>
      </c>
      <c r="N26" s="1">
        <f t="shared" si="11"/>
        <v>11796.494153795666</v>
      </c>
      <c r="O26" s="5">
        <f t="shared" si="12"/>
        <v>13107.215726439628</v>
      </c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</row>
    <row r="27" spans="1:27" ht="15.75" customHeight="1">
      <c r="A27" s="27"/>
      <c r="B27" s="89"/>
      <c r="C27" s="24">
        <v>5.5</v>
      </c>
      <c r="D27" s="35">
        <v>1000</v>
      </c>
      <c r="E27" s="9">
        <f t="shared" si="8"/>
        <v>17278.75959474386</v>
      </c>
      <c r="F27" s="13">
        <v>1</v>
      </c>
      <c r="G27" s="14">
        <v>10</v>
      </c>
      <c r="H27" s="9">
        <f t="shared" si="0"/>
        <v>7853.981633974483</v>
      </c>
      <c r="I27" s="2">
        <f t="shared" si="1"/>
        <v>25132.741228718343</v>
      </c>
      <c r="J27" s="1">
        <f t="shared" si="2"/>
        <v>19867.779627445332</v>
      </c>
      <c r="K27" s="5">
        <f t="shared" si="3"/>
        <v>18061.61784313212</v>
      </c>
      <c r="L27" s="2">
        <f t="shared" si="9"/>
        <v>13659.098493868665</v>
      </c>
      <c r="M27" s="1">
        <f t="shared" si="10"/>
        <v>6208.681133576667</v>
      </c>
      <c r="N27" s="1">
        <f t="shared" si="11"/>
        <v>12665.7095124964</v>
      </c>
      <c r="O27" s="5">
        <f t="shared" si="12"/>
        <v>14073.010569440445</v>
      </c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</row>
    <row r="28" spans="1:27" ht="15.75" customHeight="1">
      <c r="A28" s="27"/>
      <c r="B28" s="89"/>
      <c r="C28" s="24">
        <v>6</v>
      </c>
      <c r="D28" s="35">
        <v>1000</v>
      </c>
      <c r="E28" s="9">
        <f t="shared" si="8"/>
        <v>18849.555921538758</v>
      </c>
      <c r="F28" s="13">
        <v>1</v>
      </c>
      <c r="G28" s="14">
        <v>10</v>
      </c>
      <c r="H28" s="9">
        <f t="shared" si="0"/>
        <v>7853.981633974483</v>
      </c>
      <c r="I28" s="2">
        <f t="shared" si="1"/>
        <v>26703.537555513241</v>
      </c>
      <c r="J28" s="1">
        <f t="shared" si="2"/>
        <v>21109.515854160665</v>
      </c>
      <c r="K28" s="5">
        <f t="shared" si="3"/>
        <v>19190.468958327874</v>
      </c>
      <c r="L28" s="2">
        <f t="shared" si="9"/>
        <v>14900.834720584</v>
      </c>
      <c r="M28" s="1">
        <f t="shared" si="10"/>
        <v>6208.681133576667</v>
      </c>
      <c r="N28" s="1">
        <f t="shared" si="11"/>
        <v>13534.924871197134</v>
      </c>
      <c r="O28" s="5">
        <f t="shared" si="12"/>
        <v>15038.805412441259</v>
      </c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</row>
    <row r="29" spans="1:27" ht="15.75" customHeight="1">
      <c r="A29" s="27"/>
      <c r="B29" s="89"/>
      <c r="C29" s="24">
        <v>6.5</v>
      </c>
      <c r="D29" s="35">
        <v>1000</v>
      </c>
      <c r="E29" s="9">
        <f t="shared" si="8"/>
        <v>20420.352248333656</v>
      </c>
      <c r="F29" s="13">
        <v>1</v>
      </c>
      <c r="G29" s="14">
        <v>10</v>
      </c>
      <c r="H29" s="9">
        <f t="shared" si="0"/>
        <v>7853.981633974483</v>
      </c>
      <c r="I29" s="2">
        <f t="shared" si="1"/>
        <v>28274.333882308139</v>
      </c>
      <c r="J29" s="1">
        <f t="shared" si="2"/>
        <v>22351.252080876002</v>
      </c>
      <c r="K29" s="5">
        <f t="shared" si="3"/>
        <v>20319.320073523635</v>
      </c>
      <c r="L29" s="2">
        <f t="shared" si="9"/>
        <v>16142.570947299335</v>
      </c>
      <c r="M29" s="1">
        <f t="shared" si="10"/>
        <v>6208.681133576667</v>
      </c>
      <c r="N29" s="1">
        <f t="shared" si="11"/>
        <v>14404.140229897868</v>
      </c>
      <c r="O29" s="5">
        <f t="shared" si="12"/>
        <v>16004.600255442076</v>
      </c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</row>
    <row r="30" spans="1:27" ht="15.75" customHeight="1">
      <c r="A30" s="27"/>
      <c r="B30" s="89"/>
      <c r="C30" s="24">
        <v>7</v>
      </c>
      <c r="D30" s="35">
        <v>1000</v>
      </c>
      <c r="E30" s="9">
        <f t="shared" si="8"/>
        <v>21991.148575128555</v>
      </c>
      <c r="F30" s="13">
        <v>1</v>
      </c>
      <c r="G30" s="14">
        <v>10</v>
      </c>
      <c r="H30" s="9">
        <f t="shared" si="0"/>
        <v>7853.981633974483</v>
      </c>
      <c r="I30" s="2">
        <f t="shared" si="1"/>
        <v>29845.130209103037</v>
      </c>
      <c r="J30" s="1">
        <f t="shared" si="2"/>
        <v>23592.988307591335</v>
      </c>
      <c r="K30" s="5">
        <f t="shared" si="3"/>
        <v>21448.171188719392</v>
      </c>
      <c r="L30" s="2">
        <f t="shared" si="9"/>
        <v>17384.30717401467</v>
      </c>
      <c r="M30" s="1">
        <f t="shared" si="10"/>
        <v>6208.681133576667</v>
      </c>
      <c r="N30" s="1">
        <f t="shared" si="11"/>
        <v>15273.355588598602</v>
      </c>
      <c r="O30" s="5">
        <f t="shared" si="12"/>
        <v>16970.395098442892</v>
      </c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</row>
    <row r="31" spans="1:27" ht="15.75" customHeight="1">
      <c r="A31" s="27"/>
      <c r="B31" s="89"/>
      <c r="C31" s="24">
        <v>7.5</v>
      </c>
      <c r="D31" s="35">
        <v>1000</v>
      </c>
      <c r="E31" s="9">
        <f t="shared" si="8"/>
        <v>23561.944901923453</v>
      </c>
      <c r="F31" s="13">
        <v>1</v>
      </c>
      <c r="G31" s="14">
        <v>10</v>
      </c>
      <c r="H31" s="9">
        <f t="shared" si="0"/>
        <v>7853.981633974483</v>
      </c>
      <c r="I31" s="2">
        <f t="shared" si="1"/>
        <v>31415.926535897936</v>
      </c>
      <c r="J31" s="1">
        <f t="shared" si="2"/>
        <v>24834.724534306672</v>
      </c>
      <c r="K31" s="5">
        <f t="shared" si="3"/>
        <v>22577.022303915153</v>
      </c>
      <c r="L31" s="2">
        <f t="shared" si="9"/>
        <v>18626.043400730003</v>
      </c>
      <c r="M31" s="1">
        <f t="shared" si="10"/>
        <v>6208.681133576667</v>
      </c>
      <c r="N31" s="1">
        <f t="shared" si="11"/>
        <v>16142.570947299333</v>
      </c>
      <c r="O31" s="5">
        <f t="shared" si="12"/>
        <v>17936.189941443703</v>
      </c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</row>
    <row r="32" spans="1:27" ht="15.75" customHeight="1">
      <c r="A32" s="27"/>
      <c r="B32" s="90" t="s">
        <v>39</v>
      </c>
      <c r="C32" s="24">
        <v>8</v>
      </c>
      <c r="D32" s="35">
        <v>1000</v>
      </c>
      <c r="E32" s="9">
        <f t="shared" si="8"/>
        <v>25132.741228718351</v>
      </c>
      <c r="F32" s="13">
        <v>1</v>
      </c>
      <c r="G32" s="14">
        <v>10</v>
      </c>
      <c r="H32" s="9">
        <f t="shared" si="0"/>
        <v>7853.981633974483</v>
      </c>
      <c r="I32" s="2">
        <f t="shared" si="1"/>
        <v>32986.722862692834</v>
      </c>
      <c r="J32" s="1">
        <f t="shared" si="2"/>
        <v>26076.460761022005</v>
      </c>
      <c r="K32" s="5">
        <f t="shared" si="3"/>
        <v>23705.873419110911</v>
      </c>
      <c r="L32" s="2">
        <f t="shared" si="9"/>
        <v>19867.779627445339</v>
      </c>
      <c r="M32" s="1">
        <f t="shared" si="10"/>
        <v>6208.681133576667</v>
      </c>
      <c r="N32" s="1">
        <f t="shared" si="11"/>
        <v>17011.786306000071</v>
      </c>
      <c r="O32" s="5">
        <f t="shared" si="12"/>
        <v>18901.984784444521</v>
      </c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</row>
    <row r="33" spans="1:27" ht="15.75" customHeight="1">
      <c r="A33" s="27"/>
      <c r="B33" s="90"/>
      <c r="C33" s="24">
        <v>8.5</v>
      </c>
      <c r="D33" s="35">
        <v>1000</v>
      </c>
      <c r="E33" s="9">
        <f t="shared" si="8"/>
        <v>26703.537555513249</v>
      </c>
      <c r="F33" s="13">
        <v>1</v>
      </c>
      <c r="G33" s="14">
        <v>10</v>
      </c>
      <c r="H33" s="9">
        <f t="shared" si="0"/>
        <v>7853.981633974483</v>
      </c>
      <c r="I33" s="2">
        <f t="shared" si="1"/>
        <v>34557.519189487735</v>
      </c>
      <c r="J33" s="1">
        <f t="shared" si="2"/>
        <v>27318.196987737341</v>
      </c>
      <c r="K33" s="5">
        <f t="shared" si="3"/>
        <v>24834.724534306672</v>
      </c>
      <c r="L33" s="2">
        <f t="shared" si="9"/>
        <v>21109.515854160672</v>
      </c>
      <c r="M33" s="1">
        <f t="shared" si="10"/>
        <v>6208.681133576667</v>
      </c>
      <c r="N33" s="1">
        <f t="shared" si="11"/>
        <v>17881.001664700801</v>
      </c>
      <c r="O33" s="5">
        <f t="shared" si="12"/>
        <v>19867.779627445336</v>
      </c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</row>
    <row r="34" spans="1:27" ht="15.75" customHeight="1">
      <c r="A34" s="27"/>
      <c r="B34" s="90"/>
      <c r="C34" s="24">
        <v>9</v>
      </c>
      <c r="D34" s="35">
        <v>1000</v>
      </c>
      <c r="E34" s="9">
        <f t="shared" si="8"/>
        <v>28274.333882308147</v>
      </c>
      <c r="F34" s="13">
        <v>1</v>
      </c>
      <c r="G34" s="14">
        <v>10</v>
      </c>
      <c r="H34" s="9">
        <f t="shared" si="0"/>
        <v>7853.981633974483</v>
      </c>
      <c r="I34" s="2">
        <f t="shared" si="1"/>
        <v>36128.31551628263</v>
      </c>
      <c r="J34" s="1">
        <f t="shared" si="2"/>
        <v>28559.933214452674</v>
      </c>
      <c r="K34" s="5">
        <f t="shared" si="3"/>
        <v>25963.575649502429</v>
      </c>
      <c r="L34" s="2">
        <f t="shared" si="9"/>
        <v>22351.252080876005</v>
      </c>
      <c r="M34" s="1">
        <f t="shared" si="10"/>
        <v>6208.681133576667</v>
      </c>
      <c r="N34" s="1">
        <f t="shared" si="11"/>
        <v>18750.217023401536</v>
      </c>
      <c r="O34" s="5">
        <f t="shared" si="12"/>
        <v>20833.57447044615</v>
      </c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</row>
    <row r="35" spans="1:27" ht="15.75" customHeight="1">
      <c r="A35" s="27"/>
      <c r="B35" s="90"/>
      <c r="C35" s="24">
        <v>9.5</v>
      </c>
      <c r="D35" s="35">
        <v>1000</v>
      </c>
      <c r="E35" s="9">
        <f>D35*0.5*PI()*B+E34</f>
        <v>29845.130209103045</v>
      </c>
      <c r="F35" s="13">
        <v>1</v>
      </c>
      <c r="G35" s="14">
        <v>10</v>
      </c>
      <c r="H35" s="9">
        <f t="shared" si="0"/>
        <v>7853.981633974483</v>
      </c>
      <c r="I35" s="2">
        <f t="shared" si="1"/>
        <v>37699.111843077524</v>
      </c>
      <c r="J35" s="1">
        <f t="shared" si="2"/>
        <v>29801.669441168007</v>
      </c>
      <c r="K35" s="5">
        <f t="shared" si="3"/>
        <v>27092.426764698186</v>
      </c>
      <c r="L35" s="2">
        <f t="shared" si="9"/>
        <v>23592.988307591342</v>
      </c>
      <c r="M35" s="1">
        <f t="shared" si="10"/>
        <v>6208.681133576667</v>
      </c>
      <c r="N35" s="1">
        <f t="shared" si="11"/>
        <v>19619.432382102274</v>
      </c>
      <c r="O35" s="5">
        <f t="shared" si="12"/>
        <v>21799.369313446969</v>
      </c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</row>
    <row r="36" spans="1:27" ht="15.75" customHeight="1">
      <c r="A36" s="27"/>
      <c r="B36" s="90"/>
      <c r="C36" s="24">
        <v>10</v>
      </c>
      <c r="D36" s="35">
        <v>1000</v>
      </c>
      <c r="E36" s="9">
        <f t="shared" si="8"/>
        <v>31415.926535897943</v>
      </c>
      <c r="F36" s="13">
        <v>1</v>
      </c>
      <c r="G36" s="14">
        <v>10</v>
      </c>
      <c r="H36" s="9">
        <f t="shared" si="0"/>
        <v>7853.981633974483</v>
      </c>
      <c r="I36" s="2">
        <f t="shared" si="1"/>
        <v>39269.908169872426</v>
      </c>
      <c r="J36" s="1">
        <f t="shared" si="2"/>
        <v>31043.405667883344</v>
      </c>
      <c r="K36" s="5">
        <f t="shared" si="3"/>
        <v>28221.277879893947</v>
      </c>
      <c r="L36" s="2">
        <f t="shared" si="9"/>
        <v>24834.724534306675</v>
      </c>
      <c r="M36" s="1">
        <f t="shared" si="10"/>
        <v>6208.681133576667</v>
      </c>
      <c r="N36" s="1">
        <f t="shared" si="11"/>
        <v>20488.647740803004</v>
      </c>
      <c r="O36" s="5">
        <f t="shared" si="12"/>
        <v>22765.164156447783</v>
      </c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</row>
    <row r="37" spans="1:27" ht="15.75" customHeight="1">
      <c r="A37" s="27"/>
      <c r="B37" s="90"/>
      <c r="C37" s="24">
        <v>10.5</v>
      </c>
      <c r="D37" s="35">
        <v>1000</v>
      </c>
      <c r="E37" s="9">
        <f t="shared" si="8"/>
        <v>32986.722862692841</v>
      </c>
      <c r="F37" s="13">
        <v>1</v>
      </c>
      <c r="G37" s="14">
        <v>10</v>
      </c>
      <c r="H37" s="9">
        <f t="shared" si="0"/>
        <v>7853.981633974483</v>
      </c>
      <c r="I37" s="2">
        <f t="shared" si="1"/>
        <v>40840.704496667327</v>
      </c>
      <c r="J37" s="1">
        <f t="shared" si="2"/>
        <v>32285.141894598681</v>
      </c>
      <c r="K37" s="5">
        <f t="shared" si="3"/>
        <v>29350.128995089708</v>
      </c>
      <c r="L37" s="2">
        <f t="shared" si="9"/>
        <v>26076.460761022012</v>
      </c>
      <c r="M37" s="1">
        <f t="shared" si="10"/>
        <v>6208.681133576667</v>
      </c>
      <c r="N37" s="1">
        <f t="shared" si="11"/>
        <v>21357.863099503742</v>
      </c>
      <c r="O37" s="5">
        <f t="shared" si="12"/>
        <v>23730.958999448601</v>
      </c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</row>
    <row r="38" spans="1:27" ht="15.75" customHeight="1">
      <c r="A38" s="27"/>
      <c r="B38" s="90"/>
      <c r="C38" s="24">
        <v>11</v>
      </c>
      <c r="D38" s="35">
        <v>1000</v>
      </c>
      <c r="E38" s="9">
        <f t="shared" si="8"/>
        <v>34557.519189487735</v>
      </c>
      <c r="F38" s="13">
        <v>1</v>
      </c>
      <c r="G38" s="14">
        <v>10</v>
      </c>
      <c r="H38" s="9">
        <f t="shared" si="0"/>
        <v>7853.981633974483</v>
      </c>
      <c r="I38" s="2">
        <f t="shared" si="1"/>
        <v>42411.500823462222</v>
      </c>
      <c r="J38" s="1">
        <f t="shared" si="2"/>
        <v>33526.87812131401</v>
      </c>
      <c r="K38" s="5">
        <f t="shared" si="3"/>
        <v>30478.980110285462</v>
      </c>
      <c r="L38" s="2">
        <f t="shared" si="9"/>
        <v>27318.196987737341</v>
      </c>
      <c r="M38" s="1">
        <f t="shared" si="10"/>
        <v>6208.681133576667</v>
      </c>
      <c r="N38" s="1">
        <f t="shared" si="11"/>
        <v>22227.078458204473</v>
      </c>
      <c r="O38" s="5">
        <f t="shared" si="12"/>
        <v>24696.753842449412</v>
      </c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</row>
    <row r="39" spans="1:27" ht="15.75" customHeight="1">
      <c r="A39" s="27"/>
      <c r="B39" s="90"/>
      <c r="C39" s="24">
        <v>11.5</v>
      </c>
      <c r="D39" s="35">
        <v>1000</v>
      </c>
      <c r="E39" s="9">
        <f t="shared" si="8"/>
        <v>36128.31551628263</v>
      </c>
      <c r="F39" s="13">
        <v>1</v>
      </c>
      <c r="G39" s="14">
        <v>10</v>
      </c>
      <c r="H39" s="9">
        <f t="shared" si="0"/>
        <v>7853.981633974483</v>
      </c>
      <c r="I39" s="2">
        <f t="shared" si="1"/>
        <v>43982.297150257116</v>
      </c>
      <c r="J39" s="1">
        <f t="shared" si="2"/>
        <v>34768.614348029347</v>
      </c>
      <c r="K39" s="5">
        <f t="shared" si="3"/>
        <v>31607.831225481223</v>
      </c>
      <c r="L39" s="2">
        <f t="shared" si="9"/>
        <v>28559.933214452674</v>
      </c>
      <c r="M39" s="1">
        <f t="shared" si="10"/>
        <v>6208.681133576667</v>
      </c>
      <c r="N39" s="1">
        <f t="shared" si="11"/>
        <v>23096.293816905207</v>
      </c>
      <c r="O39" s="5">
        <f t="shared" si="12"/>
        <v>25662.548685450231</v>
      </c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</row>
    <row r="40" spans="1:27" ht="15.75" customHeight="1">
      <c r="A40" s="27"/>
      <c r="B40" s="90"/>
      <c r="C40" s="24">
        <v>12</v>
      </c>
      <c r="D40" s="35">
        <v>1000</v>
      </c>
      <c r="E40" s="9">
        <f t="shared" si="8"/>
        <v>37699.111843077524</v>
      </c>
      <c r="F40" s="13">
        <v>1</v>
      </c>
      <c r="G40" s="14">
        <v>10</v>
      </c>
      <c r="H40" s="9">
        <f t="shared" si="0"/>
        <v>7853.981633974483</v>
      </c>
      <c r="I40" s="2">
        <f t="shared" si="1"/>
        <v>45553.093477052011</v>
      </c>
      <c r="J40" s="1">
        <f t="shared" si="2"/>
        <v>36010.350574744676</v>
      </c>
      <c r="K40" s="5">
        <f t="shared" si="3"/>
        <v>32736.682340676976</v>
      </c>
      <c r="L40" s="2">
        <f t="shared" si="9"/>
        <v>29801.669441168007</v>
      </c>
      <c r="M40" s="1">
        <f t="shared" si="10"/>
        <v>6208.681133576667</v>
      </c>
      <c r="N40" s="1">
        <f t="shared" si="11"/>
        <v>23965.509175605937</v>
      </c>
      <c r="O40" s="5">
        <f t="shared" si="12"/>
        <v>26628.343528451041</v>
      </c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</row>
    <row r="41" spans="1:27" ht="15.75" customHeight="1">
      <c r="A41" s="27"/>
      <c r="B41" s="90"/>
      <c r="C41" s="24">
        <v>12.5</v>
      </c>
      <c r="D41" s="35">
        <v>1000</v>
      </c>
      <c r="E41" s="9">
        <f t="shared" si="8"/>
        <v>39269.908169872419</v>
      </c>
      <c r="F41" s="13">
        <v>1</v>
      </c>
      <c r="G41" s="14">
        <v>10</v>
      </c>
      <c r="H41" s="9">
        <f t="shared" si="0"/>
        <v>7853.981633974483</v>
      </c>
      <c r="I41" s="2">
        <f t="shared" si="1"/>
        <v>47123.889803846905</v>
      </c>
      <c r="J41" s="1">
        <f t="shared" si="2"/>
        <v>37252.086801460006</v>
      </c>
      <c r="K41" s="5">
        <f t="shared" si="3"/>
        <v>33865.533455872726</v>
      </c>
      <c r="L41" s="2">
        <f t="shared" si="9"/>
        <v>31043.405667883337</v>
      </c>
      <c r="M41" s="1">
        <f t="shared" si="10"/>
        <v>6208.681133576667</v>
      </c>
      <c r="N41" s="1">
        <f t="shared" si="11"/>
        <v>24834.724534306668</v>
      </c>
      <c r="O41" s="5">
        <f t="shared" si="12"/>
        <v>27594.138371451852</v>
      </c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</row>
    <row r="42" spans="1:27" ht="15.75" customHeight="1">
      <c r="A42" s="27"/>
      <c r="B42" s="56"/>
      <c r="C42" s="24">
        <v>13</v>
      </c>
      <c r="D42" s="35">
        <v>1</v>
      </c>
      <c r="E42" s="9">
        <f t="shared" si="8"/>
        <v>39271.478966199211</v>
      </c>
      <c r="F42" s="13">
        <v>1</v>
      </c>
      <c r="G42" s="14">
        <v>1</v>
      </c>
      <c r="H42" s="9">
        <f t="shared" si="0"/>
        <v>785.39816339744823</v>
      </c>
      <c r="I42" s="2">
        <f t="shared" si="1"/>
        <v>40056.877129596658</v>
      </c>
      <c r="J42" s="1">
        <f t="shared" si="2"/>
        <v>31665.515517467717</v>
      </c>
      <c r="K42" s="5">
        <f t="shared" si="3"/>
        <v>28786.832288607013</v>
      </c>
      <c r="L42" s="2">
        <f t="shared" si="9"/>
        <v>31044.647404110052</v>
      </c>
      <c r="M42" s="1">
        <f t="shared" si="10"/>
        <v>620.86811335766663</v>
      </c>
      <c r="N42" s="1">
        <f t="shared" si="11"/>
        <v>22041.687239555868</v>
      </c>
      <c r="O42" s="5">
        <f t="shared" si="12"/>
        <v>24490.763599506517</v>
      </c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</row>
    <row r="43" spans="1:27" ht="15.75" customHeight="1">
      <c r="A43" s="27"/>
      <c r="B43" s="56"/>
      <c r="C43" s="24">
        <v>13.5</v>
      </c>
      <c r="D43" s="35">
        <v>1</v>
      </c>
      <c r="E43" s="9">
        <f t="shared" si="8"/>
        <v>39273.049762526003</v>
      </c>
      <c r="F43" s="13">
        <v>1</v>
      </c>
      <c r="G43" s="14">
        <v>1</v>
      </c>
      <c r="H43" s="9">
        <f t="shared" si="0"/>
        <v>785.39816339744823</v>
      </c>
      <c r="I43" s="2">
        <f t="shared" si="1"/>
        <v>40058.44792592345</v>
      </c>
      <c r="J43" s="1">
        <f t="shared" si="2"/>
        <v>31666.757253694428</v>
      </c>
      <c r="K43" s="5">
        <f t="shared" si="3"/>
        <v>28787.961139722203</v>
      </c>
      <c r="L43" s="2">
        <f t="shared" si="9"/>
        <v>31045.889140336763</v>
      </c>
      <c r="M43" s="1">
        <f t="shared" si="10"/>
        <v>620.86811335766663</v>
      </c>
      <c r="N43" s="1">
        <f t="shared" si="11"/>
        <v>22042.556454914567</v>
      </c>
      <c r="O43" s="5">
        <f t="shared" si="12"/>
        <v>24491.729394349521</v>
      </c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</row>
    <row r="44" spans="1:27" ht="15.75" customHeight="1">
      <c r="A44" s="27"/>
      <c r="B44" s="56"/>
      <c r="C44" s="24">
        <v>14</v>
      </c>
      <c r="D44" s="35">
        <v>1</v>
      </c>
      <c r="E44" s="9">
        <f t="shared" si="8"/>
        <v>39274.620558852796</v>
      </c>
      <c r="F44" s="13">
        <v>1</v>
      </c>
      <c r="G44" s="14">
        <v>1</v>
      </c>
      <c r="H44" s="9">
        <f t="shared" si="0"/>
        <v>785.39816339744823</v>
      </c>
      <c r="I44" s="2">
        <f t="shared" si="1"/>
        <v>40060.018722250243</v>
      </c>
      <c r="J44" s="1">
        <f t="shared" si="2"/>
        <v>31667.998989921143</v>
      </c>
      <c r="K44" s="5">
        <f t="shared" si="3"/>
        <v>28789.089990837401</v>
      </c>
      <c r="L44" s="2">
        <f t="shared" si="9"/>
        <v>31047.130876563479</v>
      </c>
      <c r="M44" s="1">
        <f t="shared" si="10"/>
        <v>620.86811335766663</v>
      </c>
      <c r="N44" s="1">
        <f t="shared" si="11"/>
        <v>22043.425670273267</v>
      </c>
      <c r="O44" s="5">
        <f t="shared" si="12"/>
        <v>24492.69518919252</v>
      </c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</row>
    <row r="45" spans="1:27" ht="15.75" customHeight="1">
      <c r="A45" s="27"/>
      <c r="B45" s="56"/>
      <c r="C45" s="24">
        <v>14.5</v>
      </c>
      <c r="D45" s="35">
        <v>1</v>
      </c>
      <c r="E45" s="9">
        <f t="shared" si="8"/>
        <v>39276.191355179588</v>
      </c>
      <c r="F45" s="13">
        <v>1</v>
      </c>
      <c r="G45" s="14">
        <v>1</v>
      </c>
      <c r="H45" s="9">
        <f t="shared" si="0"/>
        <v>785.39816339744823</v>
      </c>
      <c r="I45" s="2">
        <f t="shared" si="1"/>
        <v>40061.589518577035</v>
      </c>
      <c r="J45" s="1">
        <f t="shared" si="2"/>
        <v>31669.240726147855</v>
      </c>
      <c r="K45" s="5">
        <f t="shared" si="3"/>
        <v>28790.218841952592</v>
      </c>
      <c r="L45" s="2">
        <f t="shared" si="9"/>
        <v>31048.37261279019</v>
      </c>
      <c r="M45" s="1">
        <f t="shared" si="10"/>
        <v>620.86811335766663</v>
      </c>
      <c r="N45" s="1">
        <f t="shared" si="11"/>
        <v>22044.294885631967</v>
      </c>
      <c r="O45" s="5">
        <f t="shared" si="12"/>
        <v>24493.66098403552</v>
      </c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</row>
    <row r="46" spans="1:27" ht="15.75" customHeight="1">
      <c r="A46" s="27"/>
      <c r="B46" s="56"/>
      <c r="C46" s="24">
        <v>15</v>
      </c>
      <c r="D46" s="35">
        <v>1</v>
      </c>
      <c r="E46" s="9">
        <f t="shared" si="8"/>
        <v>39277.76215150638</v>
      </c>
      <c r="F46" s="13">
        <v>1</v>
      </c>
      <c r="G46" s="14">
        <v>1</v>
      </c>
      <c r="H46" s="9">
        <f t="shared" si="0"/>
        <v>785.39816339744823</v>
      </c>
      <c r="I46" s="2">
        <f t="shared" si="1"/>
        <v>40063.160314903827</v>
      </c>
      <c r="J46" s="1">
        <f t="shared" si="2"/>
        <v>31670.48246237457</v>
      </c>
      <c r="K46" s="5">
        <f t="shared" si="3"/>
        <v>28791.34769306779</v>
      </c>
      <c r="L46" s="2">
        <f t="shared" si="9"/>
        <v>31049.614349016905</v>
      </c>
      <c r="M46" s="1">
        <f t="shared" si="10"/>
        <v>620.86811335766663</v>
      </c>
      <c r="N46" s="1">
        <f t="shared" si="11"/>
        <v>22045.164100990667</v>
      </c>
      <c r="O46" s="5">
        <f t="shared" si="12"/>
        <v>24494.626778878519</v>
      </c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</row>
    <row r="47" spans="1:27" ht="15.75" customHeight="1">
      <c r="A47" s="27"/>
      <c r="B47" s="56"/>
      <c r="C47" s="24">
        <v>15.5</v>
      </c>
      <c r="D47" s="35">
        <v>1</v>
      </c>
      <c r="E47" s="9">
        <f t="shared" si="8"/>
        <v>39279.332947833173</v>
      </c>
      <c r="F47" s="13">
        <v>1</v>
      </c>
      <c r="G47" s="14">
        <v>1</v>
      </c>
      <c r="H47" s="9">
        <f t="shared" si="0"/>
        <v>785.39816339744823</v>
      </c>
      <c r="I47" s="2">
        <f t="shared" si="1"/>
        <v>40064.73111123062</v>
      </c>
      <c r="J47" s="1">
        <f t="shared" si="2"/>
        <v>31671.724198601281</v>
      </c>
      <c r="K47" s="5">
        <f t="shared" si="3"/>
        <v>28792.47654418298</v>
      </c>
      <c r="L47" s="2">
        <f t="shared" si="9"/>
        <v>31050.856085243617</v>
      </c>
      <c r="M47" s="1">
        <f t="shared" si="10"/>
        <v>620.86811335766663</v>
      </c>
      <c r="N47" s="1">
        <f t="shared" si="11"/>
        <v>22046.033316349363</v>
      </c>
      <c r="O47" s="5">
        <f t="shared" si="12"/>
        <v>24495.592573721515</v>
      </c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</row>
    <row r="48" spans="1:27" ht="15.75" customHeight="1">
      <c r="A48" s="27"/>
      <c r="B48" s="56"/>
      <c r="C48" s="24">
        <v>16</v>
      </c>
      <c r="D48" s="35">
        <v>1</v>
      </c>
      <c r="E48" s="9">
        <f t="shared" si="8"/>
        <v>39280.903744159965</v>
      </c>
      <c r="F48" s="13">
        <v>1</v>
      </c>
      <c r="G48" s="14">
        <v>1</v>
      </c>
      <c r="H48" s="9">
        <f t="shared" ref="H48:H110" si="13">F48*G48*1000*PI()*B^2/4</f>
        <v>785.39816339744823</v>
      </c>
      <c r="I48" s="2">
        <f t="shared" si="1"/>
        <v>40066.301907557412</v>
      </c>
      <c r="J48" s="1">
        <f t="shared" ref="J48:J110" si="14">I48/(ELU_gamma_rd1*ELU_gamma_rd2)</f>
        <v>31672.965934827997</v>
      </c>
      <c r="K48" s="5">
        <f t="shared" ref="K48:K110" si="15">J48/ELU_gamma_t</f>
        <v>28793.605395298175</v>
      </c>
      <c r="L48" s="2">
        <f t="shared" ref="L48:L110" si="16">E48/(ELS_gamma_rd1*ELS_gamma_rd2)</f>
        <v>31052.097821470332</v>
      </c>
      <c r="M48" s="1">
        <f t="shared" ref="M48:M110" si="17">H48/(ELS_gamma_rd1*ELS_gamma_rd2)</f>
        <v>620.86811335766663</v>
      </c>
      <c r="N48" s="1">
        <f t="shared" si="11"/>
        <v>22046.902531708067</v>
      </c>
      <c r="O48" s="5">
        <f t="shared" ref="O48:O110" si="18">N48/ELS_gamma_cr</f>
        <v>24496.558368564518</v>
      </c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</row>
    <row r="49" spans="1:27" ht="15.75" customHeight="1">
      <c r="A49" s="27"/>
      <c r="B49" s="56"/>
      <c r="C49" s="24">
        <v>16.5</v>
      </c>
      <c r="D49" s="35">
        <v>1</v>
      </c>
      <c r="E49" s="9">
        <f t="shared" ref="E49:E111" si="19">D49*0.5*PI()*B+E48</f>
        <v>39282.474540486757</v>
      </c>
      <c r="F49" s="13">
        <v>1</v>
      </c>
      <c r="G49" s="14">
        <v>1</v>
      </c>
      <c r="H49" s="9">
        <f t="shared" si="13"/>
        <v>785.39816339744823</v>
      </c>
      <c r="I49" s="2">
        <f t="shared" si="1"/>
        <v>40067.872703884204</v>
      </c>
      <c r="J49" s="1">
        <f t="shared" si="14"/>
        <v>31674.207671054708</v>
      </c>
      <c r="K49" s="5">
        <f t="shared" si="15"/>
        <v>28794.734246413369</v>
      </c>
      <c r="L49" s="2">
        <f t="shared" si="16"/>
        <v>31053.339557697043</v>
      </c>
      <c r="M49" s="1">
        <f t="shared" si="17"/>
        <v>620.86811335766663</v>
      </c>
      <c r="N49" s="1">
        <f t="shared" si="11"/>
        <v>22047.771747066763</v>
      </c>
      <c r="O49" s="5">
        <f t="shared" si="18"/>
        <v>24497.524163407514</v>
      </c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</row>
    <row r="50" spans="1:27" ht="15.75" customHeight="1">
      <c r="A50" s="27"/>
      <c r="B50" s="56"/>
      <c r="C50" s="24">
        <v>17</v>
      </c>
      <c r="D50" s="35">
        <v>1</v>
      </c>
      <c r="E50" s="9">
        <f t="shared" si="19"/>
        <v>39284.04533681355</v>
      </c>
      <c r="F50" s="13">
        <v>1</v>
      </c>
      <c r="G50" s="14">
        <v>1</v>
      </c>
      <c r="H50" s="9">
        <f t="shared" si="13"/>
        <v>785.39816339744823</v>
      </c>
      <c r="I50" s="2">
        <f t="shared" si="1"/>
        <v>40069.443500210997</v>
      </c>
      <c r="J50" s="1">
        <f t="shared" si="14"/>
        <v>31675.449407281423</v>
      </c>
      <c r="K50" s="5">
        <f t="shared" si="15"/>
        <v>28795.863097528563</v>
      </c>
      <c r="L50" s="2">
        <f t="shared" si="16"/>
        <v>31054.581293923758</v>
      </c>
      <c r="M50" s="1">
        <f t="shared" si="17"/>
        <v>620.86811335766663</v>
      </c>
      <c r="N50" s="1">
        <f t="shared" si="11"/>
        <v>22048.640962425463</v>
      </c>
      <c r="O50" s="5">
        <f t="shared" si="18"/>
        <v>24498.489958250513</v>
      </c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</row>
    <row r="51" spans="1:27" ht="15.75" customHeight="1">
      <c r="A51" s="27"/>
      <c r="B51" s="56"/>
      <c r="C51" s="24">
        <v>17.5</v>
      </c>
      <c r="D51" s="35">
        <v>1</v>
      </c>
      <c r="E51" s="9">
        <f t="shared" si="19"/>
        <v>39285.616133140342</v>
      </c>
      <c r="F51" s="13">
        <v>1</v>
      </c>
      <c r="G51" s="14">
        <v>1</v>
      </c>
      <c r="H51" s="9">
        <f t="shared" si="13"/>
        <v>785.39816339744823</v>
      </c>
      <c r="I51" s="2">
        <f t="shared" si="1"/>
        <v>40071.014296537789</v>
      </c>
      <c r="J51" s="1">
        <f t="shared" si="14"/>
        <v>31676.691143508135</v>
      </c>
      <c r="K51" s="5">
        <f t="shared" si="15"/>
        <v>28796.991948643757</v>
      </c>
      <c r="L51" s="2">
        <f t="shared" si="16"/>
        <v>31055.82303015047</v>
      </c>
      <c r="M51" s="1">
        <f t="shared" si="17"/>
        <v>620.86811335766663</v>
      </c>
      <c r="N51" s="1">
        <f t="shared" si="11"/>
        <v>22049.510177784163</v>
      </c>
      <c r="O51" s="5">
        <f t="shared" si="18"/>
        <v>24499.455753093513</v>
      </c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</row>
    <row r="52" spans="1:27" ht="15.75" customHeight="1">
      <c r="A52" s="27"/>
      <c r="B52" s="56"/>
      <c r="C52" s="24">
        <v>18</v>
      </c>
      <c r="D52" s="35">
        <v>1</v>
      </c>
      <c r="E52" s="9">
        <f t="shared" si="19"/>
        <v>39287.186929467134</v>
      </c>
      <c r="F52" s="13">
        <v>1</v>
      </c>
      <c r="G52" s="14">
        <v>1</v>
      </c>
      <c r="H52" s="9">
        <f t="shared" si="13"/>
        <v>785.39816339744823</v>
      </c>
      <c r="I52" s="2">
        <f t="shared" si="1"/>
        <v>40072.585092864581</v>
      </c>
      <c r="J52" s="1">
        <f t="shared" si="14"/>
        <v>31677.93287973485</v>
      </c>
      <c r="K52" s="5">
        <f t="shared" si="15"/>
        <v>28798.120799758952</v>
      </c>
      <c r="L52" s="2">
        <f t="shared" si="16"/>
        <v>31057.064766377185</v>
      </c>
      <c r="M52" s="1">
        <f t="shared" si="17"/>
        <v>620.86811335766663</v>
      </c>
      <c r="N52" s="1">
        <f t="shared" si="11"/>
        <v>22050.379393142863</v>
      </c>
      <c r="O52" s="5">
        <f t="shared" si="18"/>
        <v>24500.421547936512</v>
      </c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</row>
    <row r="53" spans="1:27" ht="15.75" customHeight="1">
      <c r="A53" s="27"/>
      <c r="B53" s="56"/>
      <c r="C53" s="24">
        <v>18.5</v>
      </c>
      <c r="D53" s="35">
        <v>1</v>
      </c>
      <c r="E53" s="9">
        <f t="shared" si="19"/>
        <v>39288.757725793927</v>
      </c>
      <c r="F53" s="13">
        <v>1</v>
      </c>
      <c r="G53" s="14">
        <v>1</v>
      </c>
      <c r="H53" s="9">
        <f t="shared" si="13"/>
        <v>785.39816339744823</v>
      </c>
      <c r="I53" s="2">
        <f t="shared" si="1"/>
        <v>40074.155889191374</v>
      </c>
      <c r="J53" s="1">
        <f t="shared" si="14"/>
        <v>31679.174615961561</v>
      </c>
      <c r="K53" s="5">
        <f t="shared" si="15"/>
        <v>28799.249650874146</v>
      </c>
      <c r="L53" s="2">
        <f t="shared" si="16"/>
        <v>31058.306502603897</v>
      </c>
      <c r="M53" s="1">
        <f t="shared" si="17"/>
        <v>620.86811335766663</v>
      </c>
      <c r="N53" s="1">
        <f t="shared" si="11"/>
        <v>22051.248608501559</v>
      </c>
      <c r="O53" s="5">
        <f t="shared" si="18"/>
        <v>24501.387342779508</v>
      </c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</row>
    <row r="54" spans="1:27" s="55" customFormat="1" ht="15.75" customHeight="1">
      <c r="A54" s="27"/>
      <c r="B54" s="56"/>
      <c r="C54" s="24">
        <v>19</v>
      </c>
      <c r="D54" s="35">
        <v>1</v>
      </c>
      <c r="E54" s="9">
        <f t="shared" ref="E54:E85" si="20">D54*0.5*PI()*B+E22</f>
        <v>9426.3487570961734</v>
      </c>
      <c r="F54" s="13">
        <v>1</v>
      </c>
      <c r="G54" s="14">
        <v>1</v>
      </c>
      <c r="H54" s="9">
        <f t="shared" ref="H54:H84" si="21">F54*G54*1000*PI()*B^2/4</f>
        <v>785.39816339744823</v>
      </c>
      <c r="I54" s="2">
        <f t="shared" ref="I54:I84" si="22">H54+E54</f>
        <v>10211.746920493622</v>
      </c>
      <c r="J54" s="1">
        <f t="shared" ref="J54:J84" si="23">I54/(ELU_gamma_rd1*ELU_gamma_rd2)</f>
        <v>8072.5272098763817</v>
      </c>
      <c r="K54" s="5">
        <f t="shared" ref="K54:K84" si="24">J54/ELU_gamma_t</f>
        <v>7338.6610998876195</v>
      </c>
      <c r="L54" s="2">
        <f t="shared" ref="L54:L84" si="25">E54/(ELS_gamma_rd1*ELS_gamma_rd2)</f>
        <v>7451.6590965187143</v>
      </c>
      <c r="M54" s="1">
        <f t="shared" ref="M54:M84" si="26">H54/(ELS_gamma_rd1*ELS_gamma_rd2)</f>
        <v>620.86811335766663</v>
      </c>
      <c r="N54" s="1">
        <f t="shared" ref="N54:N84" si="27">0.5*M54+0.7*L54</f>
        <v>5526.595424241933</v>
      </c>
      <c r="O54" s="5">
        <f t="shared" ref="O54:O84" si="28">N54/ELS_gamma_cr</f>
        <v>6140.6615824910368</v>
      </c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</row>
    <row r="55" spans="1:27" s="55" customFormat="1" ht="15.75" customHeight="1">
      <c r="A55" s="27"/>
      <c r="B55" s="56"/>
      <c r="C55" s="24">
        <v>19.5</v>
      </c>
      <c r="D55" s="35">
        <v>1</v>
      </c>
      <c r="E55" s="9">
        <f t="shared" si="20"/>
        <v>10997.14508389107</v>
      </c>
      <c r="F55" s="13">
        <v>1</v>
      </c>
      <c r="G55" s="14">
        <v>1</v>
      </c>
      <c r="H55" s="9">
        <f t="shared" si="21"/>
        <v>785.39816339744823</v>
      </c>
      <c r="I55" s="2">
        <f t="shared" si="22"/>
        <v>11782.543247288519</v>
      </c>
      <c r="J55" s="1">
        <f t="shared" si="23"/>
        <v>9314.2634365917147</v>
      </c>
      <c r="K55" s="5">
        <f t="shared" si="24"/>
        <v>8467.5122150833758</v>
      </c>
      <c r="L55" s="2">
        <f t="shared" si="25"/>
        <v>8693.3953232340482</v>
      </c>
      <c r="M55" s="1">
        <f t="shared" si="26"/>
        <v>620.86811335766663</v>
      </c>
      <c r="N55" s="1">
        <f t="shared" si="27"/>
        <v>6395.8107829426663</v>
      </c>
      <c r="O55" s="5">
        <f t="shared" si="28"/>
        <v>7106.4564254918514</v>
      </c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</row>
    <row r="56" spans="1:27" s="55" customFormat="1" ht="15.75" customHeight="1">
      <c r="A56" s="27"/>
      <c r="B56" s="56"/>
      <c r="C56" s="24">
        <v>20</v>
      </c>
      <c r="D56" s="35">
        <v>1</v>
      </c>
      <c r="E56" s="9">
        <f t="shared" si="20"/>
        <v>12567.941410685966</v>
      </c>
      <c r="F56" s="13">
        <v>1</v>
      </c>
      <c r="G56" s="14">
        <v>1</v>
      </c>
      <c r="H56" s="9">
        <f t="shared" si="21"/>
        <v>785.39816339744823</v>
      </c>
      <c r="I56" s="2">
        <f t="shared" si="22"/>
        <v>13353.339574083415</v>
      </c>
      <c r="J56" s="1">
        <f t="shared" si="23"/>
        <v>10555.999663307048</v>
      </c>
      <c r="K56" s="5">
        <f t="shared" si="24"/>
        <v>9596.3633302791332</v>
      </c>
      <c r="L56" s="2">
        <f t="shared" si="25"/>
        <v>9935.1315499493812</v>
      </c>
      <c r="M56" s="1">
        <f t="shared" si="26"/>
        <v>620.86811335766663</v>
      </c>
      <c r="N56" s="1">
        <f t="shared" si="27"/>
        <v>7265.0261416433996</v>
      </c>
      <c r="O56" s="5">
        <f t="shared" si="28"/>
        <v>8072.251268492666</v>
      </c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</row>
    <row r="57" spans="1:27" s="55" customFormat="1" ht="15.75" customHeight="1">
      <c r="A57" s="27"/>
      <c r="B57" s="56"/>
      <c r="C57" s="24">
        <v>20.5</v>
      </c>
      <c r="D57" s="35">
        <v>1</v>
      </c>
      <c r="E57" s="9">
        <f t="shared" si="20"/>
        <v>14138.737737480862</v>
      </c>
      <c r="F57" s="13">
        <v>1</v>
      </c>
      <c r="G57" s="14">
        <v>1</v>
      </c>
      <c r="H57" s="9">
        <f t="shared" si="21"/>
        <v>785.39816339744823</v>
      </c>
      <c r="I57" s="2">
        <f t="shared" si="22"/>
        <v>14924.135900878311</v>
      </c>
      <c r="J57" s="1">
        <f t="shared" si="23"/>
        <v>11797.735890022381</v>
      </c>
      <c r="K57" s="5">
        <f t="shared" si="24"/>
        <v>10725.21444547489</v>
      </c>
      <c r="L57" s="2">
        <f t="shared" si="25"/>
        <v>11176.867776664714</v>
      </c>
      <c r="M57" s="1">
        <f t="shared" si="26"/>
        <v>620.86811335766663</v>
      </c>
      <c r="N57" s="1">
        <f t="shared" si="27"/>
        <v>8134.2415003441329</v>
      </c>
      <c r="O57" s="5">
        <f t="shared" si="28"/>
        <v>9038.0461114934806</v>
      </c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</row>
    <row r="58" spans="1:27" s="55" customFormat="1" ht="15.75" customHeight="1">
      <c r="A58" s="27"/>
      <c r="B58" s="56"/>
      <c r="C58" s="24">
        <v>21</v>
      </c>
      <c r="D58" s="35">
        <v>1</v>
      </c>
      <c r="E58" s="9">
        <f t="shared" si="20"/>
        <v>15709.534064275758</v>
      </c>
      <c r="F58" s="13">
        <v>1</v>
      </c>
      <c r="G58" s="14">
        <v>1</v>
      </c>
      <c r="H58" s="9">
        <f t="shared" si="21"/>
        <v>785.39816339744823</v>
      </c>
      <c r="I58" s="2">
        <f t="shared" si="22"/>
        <v>16494.932227673205</v>
      </c>
      <c r="J58" s="1">
        <f t="shared" si="23"/>
        <v>13039.472116737712</v>
      </c>
      <c r="K58" s="5">
        <f t="shared" si="24"/>
        <v>11854.065560670646</v>
      </c>
      <c r="L58" s="2">
        <f t="shared" si="25"/>
        <v>12418.604003380047</v>
      </c>
      <c r="M58" s="1">
        <f t="shared" si="26"/>
        <v>620.86811335766663</v>
      </c>
      <c r="N58" s="1">
        <f t="shared" si="27"/>
        <v>9003.4568590448671</v>
      </c>
      <c r="O58" s="5">
        <f t="shared" si="28"/>
        <v>10003.840954494297</v>
      </c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</row>
    <row r="59" spans="1:27" s="55" customFormat="1" ht="15.75" customHeight="1">
      <c r="A59" s="27"/>
      <c r="B59" s="56"/>
      <c r="C59" s="24">
        <v>21.5</v>
      </c>
      <c r="D59" s="35">
        <v>1</v>
      </c>
      <c r="E59" s="9">
        <f t="shared" si="20"/>
        <v>17280.330391070656</v>
      </c>
      <c r="F59" s="13">
        <v>1</v>
      </c>
      <c r="G59" s="14">
        <v>1</v>
      </c>
      <c r="H59" s="9">
        <f t="shared" si="21"/>
        <v>785.39816339744823</v>
      </c>
      <c r="I59" s="2">
        <f t="shared" si="22"/>
        <v>18065.728554468104</v>
      </c>
      <c r="J59" s="1">
        <f t="shared" si="23"/>
        <v>14281.208343453047</v>
      </c>
      <c r="K59" s="5">
        <f t="shared" si="24"/>
        <v>12982.916675866405</v>
      </c>
      <c r="L59" s="2">
        <f t="shared" si="25"/>
        <v>13660.340230095382</v>
      </c>
      <c r="M59" s="1">
        <f t="shared" si="26"/>
        <v>620.86811335766663</v>
      </c>
      <c r="N59" s="1">
        <f t="shared" si="27"/>
        <v>9872.6722177456013</v>
      </c>
      <c r="O59" s="5">
        <f t="shared" si="28"/>
        <v>10969.635797495112</v>
      </c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</row>
    <row r="60" spans="1:27" s="55" customFormat="1" ht="15.75" customHeight="1">
      <c r="A60" s="27"/>
      <c r="B60" s="56"/>
      <c r="C60" s="24">
        <v>22</v>
      </c>
      <c r="D60" s="35">
        <v>1</v>
      </c>
      <c r="E60" s="9">
        <f t="shared" si="20"/>
        <v>18851.126717865554</v>
      </c>
      <c r="F60" s="13">
        <v>1</v>
      </c>
      <c r="G60" s="14">
        <v>1</v>
      </c>
      <c r="H60" s="9">
        <f t="shared" si="21"/>
        <v>785.39816339744823</v>
      </c>
      <c r="I60" s="2">
        <f t="shared" si="22"/>
        <v>19636.524881263002</v>
      </c>
      <c r="J60" s="1">
        <f t="shared" si="23"/>
        <v>15522.944570168382</v>
      </c>
      <c r="K60" s="5">
        <f t="shared" si="24"/>
        <v>14111.767791062164</v>
      </c>
      <c r="L60" s="2">
        <f t="shared" si="25"/>
        <v>14902.076456810715</v>
      </c>
      <c r="M60" s="1">
        <f t="shared" si="26"/>
        <v>620.86811335766663</v>
      </c>
      <c r="N60" s="1">
        <f t="shared" si="27"/>
        <v>10741.887576446334</v>
      </c>
      <c r="O60" s="5">
        <f t="shared" si="28"/>
        <v>11935.430640495926</v>
      </c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/>
    </row>
    <row r="61" spans="1:27" s="55" customFormat="1" ht="15.75" customHeight="1">
      <c r="A61" s="27"/>
      <c r="B61" s="56"/>
      <c r="C61" s="24">
        <v>22.5</v>
      </c>
      <c r="D61" s="35">
        <v>1</v>
      </c>
      <c r="E61" s="9">
        <f t="shared" si="20"/>
        <v>20421.923044660452</v>
      </c>
      <c r="F61" s="13">
        <v>1</v>
      </c>
      <c r="G61" s="14">
        <v>1</v>
      </c>
      <c r="H61" s="9">
        <f t="shared" si="21"/>
        <v>785.39816339744823</v>
      </c>
      <c r="I61" s="2">
        <f t="shared" si="22"/>
        <v>21207.3212080579</v>
      </c>
      <c r="J61" s="1">
        <f t="shared" si="23"/>
        <v>16764.680796883717</v>
      </c>
      <c r="K61" s="5">
        <f t="shared" si="24"/>
        <v>15240.618906257923</v>
      </c>
      <c r="L61" s="2">
        <f t="shared" si="25"/>
        <v>16143.81268352605</v>
      </c>
      <c r="M61" s="1">
        <f t="shared" si="26"/>
        <v>620.86811335766663</v>
      </c>
      <c r="N61" s="1">
        <f t="shared" si="27"/>
        <v>11611.102935147068</v>
      </c>
      <c r="O61" s="5">
        <f t="shared" si="28"/>
        <v>12901.225483496743</v>
      </c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</row>
    <row r="62" spans="1:27" s="55" customFormat="1" ht="15.75" customHeight="1">
      <c r="A62" s="27"/>
      <c r="B62" s="56"/>
      <c r="C62" s="24">
        <v>23</v>
      </c>
      <c r="D62" s="35">
        <v>1</v>
      </c>
      <c r="E62" s="9">
        <f t="shared" si="20"/>
        <v>21992.71937145535</v>
      </c>
      <c r="F62" s="13">
        <v>1</v>
      </c>
      <c r="G62" s="14">
        <v>1</v>
      </c>
      <c r="H62" s="9">
        <f t="shared" si="21"/>
        <v>785.39816339744823</v>
      </c>
      <c r="I62" s="2">
        <f t="shared" si="22"/>
        <v>22778.117534852798</v>
      </c>
      <c r="J62" s="1">
        <f t="shared" si="23"/>
        <v>18006.41702359905</v>
      </c>
      <c r="K62" s="5">
        <f t="shared" si="24"/>
        <v>16369.470021453681</v>
      </c>
      <c r="L62" s="2">
        <f t="shared" si="25"/>
        <v>17385.548910241385</v>
      </c>
      <c r="M62" s="1">
        <f t="shared" si="26"/>
        <v>620.86811335766663</v>
      </c>
      <c r="N62" s="1">
        <f t="shared" si="27"/>
        <v>12480.318293847802</v>
      </c>
      <c r="O62" s="5">
        <f t="shared" si="28"/>
        <v>13867.020326497557</v>
      </c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  <c r="AA62" s="27"/>
    </row>
    <row r="63" spans="1:27" s="55" customFormat="1" ht="15.75" customHeight="1">
      <c r="A63" s="27"/>
      <c r="B63" s="56"/>
      <c r="C63" s="24">
        <v>23.5</v>
      </c>
      <c r="D63" s="35">
        <v>1</v>
      </c>
      <c r="E63" s="9">
        <f t="shared" si="20"/>
        <v>23563.515698250249</v>
      </c>
      <c r="F63" s="13">
        <v>1</v>
      </c>
      <c r="G63" s="14">
        <v>1</v>
      </c>
      <c r="H63" s="9">
        <f t="shared" si="21"/>
        <v>785.39816339744823</v>
      </c>
      <c r="I63" s="2">
        <f t="shared" si="22"/>
        <v>24348.913861647696</v>
      </c>
      <c r="J63" s="1">
        <f t="shared" si="23"/>
        <v>19248.153250314386</v>
      </c>
      <c r="K63" s="5">
        <f t="shared" si="24"/>
        <v>17498.32113664944</v>
      </c>
      <c r="L63" s="2">
        <f t="shared" si="25"/>
        <v>18627.285136956718</v>
      </c>
      <c r="M63" s="1">
        <f t="shared" si="26"/>
        <v>620.86811335766663</v>
      </c>
      <c r="N63" s="1">
        <f t="shared" si="27"/>
        <v>13349.533652548536</v>
      </c>
      <c r="O63" s="5">
        <f t="shared" si="28"/>
        <v>14832.815169498374</v>
      </c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  <c r="AA63" s="27"/>
    </row>
    <row r="64" spans="1:27" s="55" customFormat="1" ht="15.75" customHeight="1">
      <c r="A64" s="27"/>
      <c r="B64" s="56"/>
      <c r="C64" s="24">
        <v>24</v>
      </c>
      <c r="D64" s="35">
        <v>1</v>
      </c>
      <c r="E64" s="9">
        <f t="shared" si="20"/>
        <v>25134.312025045147</v>
      </c>
      <c r="F64" s="13">
        <v>1</v>
      </c>
      <c r="G64" s="14">
        <v>1</v>
      </c>
      <c r="H64" s="9">
        <f t="shared" si="21"/>
        <v>785.39816339744823</v>
      </c>
      <c r="I64" s="2">
        <f t="shared" si="22"/>
        <v>25919.710188442594</v>
      </c>
      <c r="J64" s="1">
        <f t="shared" si="23"/>
        <v>20489.889477029719</v>
      </c>
      <c r="K64" s="5">
        <f t="shared" si="24"/>
        <v>18627.172251845197</v>
      </c>
      <c r="L64" s="2">
        <f t="shared" si="25"/>
        <v>19869.021363672055</v>
      </c>
      <c r="M64" s="1">
        <f t="shared" si="26"/>
        <v>620.86811335766663</v>
      </c>
      <c r="N64" s="1">
        <f t="shared" si="27"/>
        <v>14218.749011249272</v>
      </c>
      <c r="O64" s="5">
        <f t="shared" si="28"/>
        <v>15798.610012499192</v>
      </c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</row>
    <row r="65" spans="1:27" s="55" customFormat="1" ht="15.75" customHeight="1">
      <c r="A65" s="27"/>
      <c r="B65" s="56"/>
      <c r="C65" s="24">
        <v>24.5</v>
      </c>
      <c r="D65" s="35">
        <v>1</v>
      </c>
      <c r="E65" s="9">
        <f t="shared" si="20"/>
        <v>26705.108351840045</v>
      </c>
      <c r="F65" s="13">
        <v>1</v>
      </c>
      <c r="G65" s="14">
        <v>1</v>
      </c>
      <c r="H65" s="9">
        <f t="shared" si="21"/>
        <v>785.39816339744823</v>
      </c>
      <c r="I65" s="2">
        <f t="shared" si="22"/>
        <v>27490.506515237492</v>
      </c>
      <c r="J65" s="1">
        <f t="shared" si="23"/>
        <v>21731.625703745056</v>
      </c>
      <c r="K65" s="5">
        <f t="shared" si="24"/>
        <v>19756.023367040958</v>
      </c>
      <c r="L65" s="2">
        <f t="shared" si="25"/>
        <v>21110.757590387388</v>
      </c>
      <c r="M65" s="1">
        <f t="shared" si="26"/>
        <v>620.86811335766663</v>
      </c>
      <c r="N65" s="1">
        <f t="shared" si="27"/>
        <v>15087.964369950005</v>
      </c>
      <c r="O65" s="5">
        <f t="shared" si="28"/>
        <v>16764.404855500004</v>
      </c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</row>
    <row r="66" spans="1:27" s="55" customFormat="1" ht="15.75" customHeight="1">
      <c r="A66" s="27"/>
      <c r="B66" s="56"/>
      <c r="C66" s="24">
        <v>25</v>
      </c>
      <c r="D66" s="35">
        <v>1</v>
      </c>
      <c r="E66" s="9">
        <f t="shared" si="20"/>
        <v>28275.904678634943</v>
      </c>
      <c r="F66" s="13">
        <v>1</v>
      </c>
      <c r="G66" s="14">
        <v>1</v>
      </c>
      <c r="H66" s="9">
        <f t="shared" si="21"/>
        <v>785.39816339744823</v>
      </c>
      <c r="I66" s="2">
        <f t="shared" si="22"/>
        <v>29061.30284203239</v>
      </c>
      <c r="J66" s="1">
        <f t="shared" si="23"/>
        <v>22973.361930460389</v>
      </c>
      <c r="K66" s="5">
        <f t="shared" si="24"/>
        <v>20884.874482236715</v>
      </c>
      <c r="L66" s="2">
        <f t="shared" si="25"/>
        <v>22352.493817102724</v>
      </c>
      <c r="M66" s="1">
        <f t="shared" si="26"/>
        <v>620.86811335766663</v>
      </c>
      <c r="N66" s="1">
        <f t="shared" si="27"/>
        <v>15957.179728650741</v>
      </c>
      <c r="O66" s="5">
        <f t="shared" si="28"/>
        <v>17730.199698500823</v>
      </c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</row>
    <row r="67" spans="1:27" s="55" customFormat="1" ht="15.75" customHeight="1">
      <c r="A67" s="27"/>
      <c r="B67" s="56"/>
      <c r="C67" s="24">
        <v>25.5</v>
      </c>
      <c r="D67" s="35">
        <v>1</v>
      </c>
      <c r="E67" s="9">
        <f t="shared" si="20"/>
        <v>29846.701005429841</v>
      </c>
      <c r="F67" s="13">
        <v>1</v>
      </c>
      <c r="G67" s="14">
        <v>1</v>
      </c>
      <c r="H67" s="9">
        <f t="shared" si="21"/>
        <v>785.39816339744823</v>
      </c>
      <c r="I67" s="2">
        <f t="shared" si="22"/>
        <v>30632.099168827288</v>
      </c>
      <c r="J67" s="1">
        <f t="shared" si="23"/>
        <v>24215.098157175722</v>
      </c>
      <c r="K67" s="5">
        <f t="shared" si="24"/>
        <v>22013.725597432473</v>
      </c>
      <c r="L67" s="2">
        <f t="shared" si="25"/>
        <v>23594.230043818057</v>
      </c>
      <c r="M67" s="1">
        <f t="shared" si="26"/>
        <v>620.86811335766663</v>
      </c>
      <c r="N67" s="1">
        <f t="shared" si="27"/>
        <v>16826.395087351473</v>
      </c>
      <c r="O67" s="5">
        <f t="shared" si="28"/>
        <v>18695.994541501637</v>
      </c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  <c r="AA67" s="27"/>
    </row>
    <row r="68" spans="1:27" s="55" customFormat="1" ht="15.75" customHeight="1">
      <c r="A68" s="27"/>
      <c r="B68" s="56"/>
      <c r="C68" s="24">
        <v>26</v>
      </c>
      <c r="D68" s="35">
        <v>1</v>
      </c>
      <c r="E68" s="9">
        <f t="shared" si="20"/>
        <v>31417.497332224739</v>
      </c>
      <c r="F68" s="13">
        <v>1</v>
      </c>
      <c r="G68" s="14">
        <v>1</v>
      </c>
      <c r="H68" s="9">
        <f t="shared" si="21"/>
        <v>785.39816339744823</v>
      </c>
      <c r="I68" s="2">
        <f t="shared" si="22"/>
        <v>32202.895495622186</v>
      </c>
      <c r="J68" s="1">
        <f t="shared" si="23"/>
        <v>25456.834383891059</v>
      </c>
      <c r="K68" s="5">
        <f t="shared" si="24"/>
        <v>23142.576712628234</v>
      </c>
      <c r="L68" s="2">
        <f t="shared" si="25"/>
        <v>24835.966270533394</v>
      </c>
      <c r="M68" s="1">
        <f t="shared" si="26"/>
        <v>620.86811335766663</v>
      </c>
      <c r="N68" s="1">
        <f t="shared" si="27"/>
        <v>17695.610446052207</v>
      </c>
      <c r="O68" s="5">
        <f t="shared" si="28"/>
        <v>19661.789384502452</v>
      </c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</row>
    <row r="69" spans="1:27" s="55" customFormat="1" ht="15.75" customHeight="1">
      <c r="A69" s="27"/>
      <c r="B69" s="56"/>
      <c r="C69" s="24">
        <v>26.5</v>
      </c>
      <c r="D69" s="35">
        <v>1</v>
      </c>
      <c r="E69" s="9">
        <f t="shared" si="20"/>
        <v>32988.293659019633</v>
      </c>
      <c r="F69" s="13">
        <v>1</v>
      </c>
      <c r="G69" s="14">
        <v>1</v>
      </c>
      <c r="H69" s="9">
        <f t="shared" si="21"/>
        <v>785.39816339744823</v>
      </c>
      <c r="I69" s="2">
        <f t="shared" si="22"/>
        <v>33773.69182241708</v>
      </c>
      <c r="J69" s="1">
        <f t="shared" si="23"/>
        <v>26698.570610606388</v>
      </c>
      <c r="K69" s="5">
        <f t="shared" si="24"/>
        <v>24271.427827823987</v>
      </c>
      <c r="L69" s="2">
        <f t="shared" si="25"/>
        <v>26077.702497248723</v>
      </c>
      <c r="M69" s="1">
        <f t="shared" si="26"/>
        <v>620.86811335766663</v>
      </c>
      <c r="N69" s="1">
        <f t="shared" si="27"/>
        <v>18564.825804752938</v>
      </c>
      <c r="O69" s="5">
        <f t="shared" si="28"/>
        <v>20627.584227503263</v>
      </c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</row>
    <row r="70" spans="1:27" s="55" customFormat="1" ht="15.75" customHeight="1">
      <c r="A70" s="27"/>
      <c r="B70" s="56"/>
      <c r="C70" s="24">
        <v>27</v>
      </c>
      <c r="D70" s="35">
        <v>1</v>
      </c>
      <c r="E70" s="9">
        <f t="shared" si="20"/>
        <v>34559.089985814528</v>
      </c>
      <c r="F70" s="13">
        <v>1</v>
      </c>
      <c r="G70" s="14">
        <v>1</v>
      </c>
      <c r="H70" s="9">
        <f t="shared" si="21"/>
        <v>785.39816339744823</v>
      </c>
      <c r="I70" s="2">
        <f t="shared" si="22"/>
        <v>35344.488149211975</v>
      </c>
      <c r="J70" s="1">
        <f t="shared" si="23"/>
        <v>27940.306837321721</v>
      </c>
      <c r="K70" s="5">
        <f t="shared" si="24"/>
        <v>25400.278943019744</v>
      </c>
      <c r="L70" s="2">
        <f t="shared" si="25"/>
        <v>27319.438723964056</v>
      </c>
      <c r="M70" s="1">
        <f t="shared" si="26"/>
        <v>620.86811335766663</v>
      </c>
      <c r="N70" s="1">
        <f t="shared" si="27"/>
        <v>19434.041163453672</v>
      </c>
      <c r="O70" s="5">
        <f t="shared" si="28"/>
        <v>21593.379070504081</v>
      </c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7"/>
    </row>
    <row r="71" spans="1:27" s="55" customFormat="1" ht="15.75" customHeight="1">
      <c r="A71" s="27"/>
      <c r="B71" s="56"/>
      <c r="C71" s="24">
        <v>27.5</v>
      </c>
      <c r="D71" s="35">
        <v>1</v>
      </c>
      <c r="E71" s="9">
        <f t="shared" si="20"/>
        <v>36129.886312609422</v>
      </c>
      <c r="F71" s="13">
        <v>1</v>
      </c>
      <c r="G71" s="14">
        <v>1</v>
      </c>
      <c r="H71" s="9">
        <f t="shared" si="21"/>
        <v>785.39816339744823</v>
      </c>
      <c r="I71" s="2">
        <f t="shared" si="22"/>
        <v>36915.284476006869</v>
      </c>
      <c r="J71" s="1">
        <f t="shared" si="23"/>
        <v>29182.043064037054</v>
      </c>
      <c r="K71" s="5">
        <f t="shared" si="24"/>
        <v>26529.130058215502</v>
      </c>
      <c r="L71" s="2">
        <f t="shared" si="25"/>
        <v>28561.174950679386</v>
      </c>
      <c r="M71" s="1">
        <f t="shared" si="26"/>
        <v>620.86811335766663</v>
      </c>
      <c r="N71" s="1">
        <f t="shared" si="27"/>
        <v>20303.256522154403</v>
      </c>
      <c r="O71" s="5">
        <f t="shared" si="28"/>
        <v>22559.173913504892</v>
      </c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</row>
    <row r="72" spans="1:27" s="55" customFormat="1" ht="15.75" customHeight="1">
      <c r="A72" s="27"/>
      <c r="B72" s="56"/>
      <c r="C72" s="24">
        <v>28</v>
      </c>
      <c r="D72" s="35">
        <v>1</v>
      </c>
      <c r="E72" s="9">
        <f t="shared" si="20"/>
        <v>37700.682639404316</v>
      </c>
      <c r="F72" s="13">
        <v>1</v>
      </c>
      <c r="G72" s="14">
        <v>1</v>
      </c>
      <c r="H72" s="9">
        <f t="shared" si="21"/>
        <v>785.39816339744823</v>
      </c>
      <c r="I72" s="2">
        <f t="shared" si="22"/>
        <v>38486.080802801764</v>
      </c>
      <c r="J72" s="1">
        <f t="shared" si="23"/>
        <v>30423.779290752384</v>
      </c>
      <c r="K72" s="5">
        <f t="shared" si="24"/>
        <v>27657.981173411255</v>
      </c>
      <c r="L72" s="2">
        <f t="shared" si="25"/>
        <v>29802.911177394719</v>
      </c>
      <c r="M72" s="1">
        <f t="shared" si="26"/>
        <v>620.86811335766663</v>
      </c>
      <c r="N72" s="1">
        <f t="shared" si="27"/>
        <v>21172.471880855137</v>
      </c>
      <c r="O72" s="5">
        <f t="shared" si="28"/>
        <v>23524.968756505707</v>
      </c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</row>
    <row r="73" spans="1:27" s="55" customFormat="1" ht="15.75" customHeight="1">
      <c r="A73" s="27"/>
      <c r="B73" s="56"/>
      <c r="C73" s="24">
        <v>28.5</v>
      </c>
      <c r="D73" s="35">
        <v>1</v>
      </c>
      <c r="E73" s="9">
        <f t="shared" si="20"/>
        <v>39271.478966199211</v>
      </c>
      <c r="F73" s="13">
        <v>1</v>
      </c>
      <c r="G73" s="14">
        <v>1</v>
      </c>
      <c r="H73" s="9">
        <f t="shared" si="21"/>
        <v>785.39816339744823</v>
      </c>
      <c r="I73" s="2">
        <f t="shared" si="22"/>
        <v>40056.877129596658</v>
      </c>
      <c r="J73" s="1">
        <f t="shared" si="23"/>
        <v>31665.515517467717</v>
      </c>
      <c r="K73" s="5">
        <f t="shared" si="24"/>
        <v>28786.832288607013</v>
      </c>
      <c r="L73" s="2">
        <f t="shared" si="25"/>
        <v>31044.647404110052</v>
      </c>
      <c r="M73" s="1">
        <f t="shared" si="26"/>
        <v>620.86811335766663</v>
      </c>
      <c r="N73" s="1">
        <f t="shared" si="27"/>
        <v>22041.687239555868</v>
      </c>
      <c r="O73" s="5">
        <f t="shared" si="28"/>
        <v>24490.763599506517</v>
      </c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</row>
    <row r="74" spans="1:27" s="55" customFormat="1" ht="15.75" customHeight="1">
      <c r="A74" s="27"/>
      <c r="B74" s="56"/>
      <c r="C74" s="24">
        <v>29</v>
      </c>
      <c r="D74" s="35">
        <v>1</v>
      </c>
      <c r="E74" s="9">
        <f t="shared" si="20"/>
        <v>39273.049762526003</v>
      </c>
      <c r="F74" s="13">
        <v>1</v>
      </c>
      <c r="G74" s="14">
        <v>1</v>
      </c>
      <c r="H74" s="9">
        <f t="shared" si="21"/>
        <v>785.39816339744823</v>
      </c>
      <c r="I74" s="2">
        <f t="shared" si="22"/>
        <v>40058.44792592345</v>
      </c>
      <c r="J74" s="1">
        <f t="shared" si="23"/>
        <v>31666.757253694428</v>
      </c>
      <c r="K74" s="5">
        <f t="shared" si="24"/>
        <v>28787.961139722203</v>
      </c>
      <c r="L74" s="2">
        <f t="shared" si="25"/>
        <v>31045.889140336763</v>
      </c>
      <c r="M74" s="1">
        <f t="shared" si="26"/>
        <v>620.86811335766663</v>
      </c>
      <c r="N74" s="1">
        <f t="shared" si="27"/>
        <v>22042.556454914567</v>
      </c>
      <c r="O74" s="5">
        <f t="shared" si="28"/>
        <v>24491.729394349521</v>
      </c>
      <c r="P74" s="27"/>
      <c r="Q74" s="27"/>
      <c r="R74" s="27"/>
      <c r="S74" s="27"/>
      <c r="T74" s="27"/>
      <c r="U74" s="27"/>
      <c r="V74" s="27"/>
      <c r="W74" s="27"/>
      <c r="X74" s="27"/>
      <c r="Y74" s="27"/>
      <c r="Z74" s="27"/>
      <c r="AA74" s="27"/>
    </row>
    <row r="75" spans="1:27" s="55" customFormat="1" ht="15.75" customHeight="1">
      <c r="A75" s="27"/>
      <c r="B75" s="56"/>
      <c r="C75" s="24">
        <v>29.5</v>
      </c>
      <c r="D75" s="35">
        <v>1</v>
      </c>
      <c r="E75" s="9">
        <f t="shared" si="20"/>
        <v>39274.620558852796</v>
      </c>
      <c r="F75" s="13">
        <v>1</v>
      </c>
      <c r="G75" s="14">
        <v>1</v>
      </c>
      <c r="H75" s="9">
        <f t="shared" si="21"/>
        <v>785.39816339744823</v>
      </c>
      <c r="I75" s="2">
        <f t="shared" si="22"/>
        <v>40060.018722250243</v>
      </c>
      <c r="J75" s="1">
        <f t="shared" si="23"/>
        <v>31667.998989921143</v>
      </c>
      <c r="K75" s="5">
        <f t="shared" si="24"/>
        <v>28789.089990837401</v>
      </c>
      <c r="L75" s="2">
        <f t="shared" si="25"/>
        <v>31047.130876563479</v>
      </c>
      <c r="M75" s="1">
        <f t="shared" si="26"/>
        <v>620.86811335766663</v>
      </c>
      <c r="N75" s="1">
        <f t="shared" si="27"/>
        <v>22043.425670273267</v>
      </c>
      <c r="O75" s="5">
        <f t="shared" si="28"/>
        <v>24492.69518919252</v>
      </c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7"/>
      <c r="AA75" s="27"/>
    </row>
    <row r="76" spans="1:27" s="55" customFormat="1" ht="15.75" customHeight="1">
      <c r="A76" s="27"/>
      <c r="B76" s="56"/>
      <c r="C76" s="24">
        <v>30</v>
      </c>
      <c r="D76" s="35">
        <v>1</v>
      </c>
      <c r="E76" s="9">
        <f t="shared" si="20"/>
        <v>39276.191355179588</v>
      </c>
      <c r="F76" s="13">
        <v>1</v>
      </c>
      <c r="G76" s="14">
        <v>1</v>
      </c>
      <c r="H76" s="9">
        <f t="shared" si="21"/>
        <v>785.39816339744823</v>
      </c>
      <c r="I76" s="2">
        <f t="shared" si="22"/>
        <v>40061.589518577035</v>
      </c>
      <c r="J76" s="1">
        <f t="shared" si="23"/>
        <v>31669.240726147855</v>
      </c>
      <c r="K76" s="5">
        <f t="shared" si="24"/>
        <v>28790.218841952592</v>
      </c>
      <c r="L76" s="2">
        <f t="shared" si="25"/>
        <v>31048.37261279019</v>
      </c>
      <c r="M76" s="1">
        <f t="shared" si="26"/>
        <v>620.86811335766663</v>
      </c>
      <c r="N76" s="1">
        <f t="shared" si="27"/>
        <v>22044.294885631967</v>
      </c>
      <c r="O76" s="5">
        <f t="shared" si="28"/>
        <v>24493.66098403552</v>
      </c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</row>
    <row r="77" spans="1:27" s="55" customFormat="1" ht="15.75" customHeight="1">
      <c r="A77" s="27"/>
      <c r="B77" s="56"/>
      <c r="C77" s="24">
        <v>30.5</v>
      </c>
      <c r="D77" s="35">
        <v>1</v>
      </c>
      <c r="E77" s="9">
        <f t="shared" si="20"/>
        <v>39277.76215150638</v>
      </c>
      <c r="F77" s="13">
        <v>1</v>
      </c>
      <c r="G77" s="14">
        <v>1</v>
      </c>
      <c r="H77" s="9">
        <f t="shared" si="21"/>
        <v>785.39816339744823</v>
      </c>
      <c r="I77" s="2">
        <f t="shared" si="22"/>
        <v>40063.160314903827</v>
      </c>
      <c r="J77" s="1">
        <f t="shared" si="23"/>
        <v>31670.48246237457</v>
      </c>
      <c r="K77" s="5">
        <f t="shared" si="24"/>
        <v>28791.34769306779</v>
      </c>
      <c r="L77" s="2">
        <f t="shared" si="25"/>
        <v>31049.614349016905</v>
      </c>
      <c r="M77" s="1">
        <f t="shared" si="26"/>
        <v>620.86811335766663</v>
      </c>
      <c r="N77" s="1">
        <f t="shared" si="27"/>
        <v>22045.164100990667</v>
      </c>
      <c r="O77" s="5">
        <f t="shared" si="28"/>
        <v>24494.626778878519</v>
      </c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  <c r="AA77" s="27"/>
    </row>
    <row r="78" spans="1:27" s="55" customFormat="1" ht="15.75" customHeight="1">
      <c r="A78" s="27"/>
      <c r="B78" s="56"/>
      <c r="C78" s="24">
        <v>31</v>
      </c>
      <c r="D78" s="35">
        <v>1</v>
      </c>
      <c r="E78" s="9">
        <f t="shared" si="20"/>
        <v>39279.332947833173</v>
      </c>
      <c r="F78" s="13">
        <v>1</v>
      </c>
      <c r="G78" s="14">
        <v>1</v>
      </c>
      <c r="H78" s="9">
        <f t="shared" si="21"/>
        <v>785.39816339744823</v>
      </c>
      <c r="I78" s="2">
        <f t="shared" si="22"/>
        <v>40064.73111123062</v>
      </c>
      <c r="J78" s="1">
        <f t="shared" si="23"/>
        <v>31671.724198601281</v>
      </c>
      <c r="K78" s="5">
        <f t="shared" si="24"/>
        <v>28792.47654418298</v>
      </c>
      <c r="L78" s="2">
        <f t="shared" si="25"/>
        <v>31050.856085243617</v>
      </c>
      <c r="M78" s="1">
        <f t="shared" si="26"/>
        <v>620.86811335766663</v>
      </c>
      <c r="N78" s="1">
        <f t="shared" si="27"/>
        <v>22046.033316349363</v>
      </c>
      <c r="O78" s="5">
        <f t="shared" si="28"/>
        <v>24495.592573721515</v>
      </c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</row>
    <row r="79" spans="1:27" s="55" customFormat="1" ht="15.75" customHeight="1">
      <c r="A79" s="27"/>
      <c r="B79" s="56"/>
      <c r="C79" s="24">
        <v>31.5</v>
      </c>
      <c r="D79" s="35">
        <v>1</v>
      </c>
      <c r="E79" s="9">
        <f t="shared" si="20"/>
        <v>39280.903744159965</v>
      </c>
      <c r="F79" s="13">
        <v>1</v>
      </c>
      <c r="G79" s="14">
        <v>1</v>
      </c>
      <c r="H79" s="9">
        <f t="shared" si="21"/>
        <v>785.39816339744823</v>
      </c>
      <c r="I79" s="2">
        <f t="shared" si="22"/>
        <v>40066.301907557412</v>
      </c>
      <c r="J79" s="1">
        <f t="shared" si="23"/>
        <v>31672.965934827997</v>
      </c>
      <c r="K79" s="5">
        <f t="shared" si="24"/>
        <v>28793.605395298175</v>
      </c>
      <c r="L79" s="2">
        <f t="shared" si="25"/>
        <v>31052.097821470332</v>
      </c>
      <c r="M79" s="1">
        <f t="shared" si="26"/>
        <v>620.86811335766663</v>
      </c>
      <c r="N79" s="1">
        <f t="shared" si="27"/>
        <v>22046.902531708067</v>
      </c>
      <c r="O79" s="5">
        <f t="shared" si="28"/>
        <v>24496.558368564518</v>
      </c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  <c r="AA79" s="27"/>
    </row>
    <row r="80" spans="1:27" s="55" customFormat="1" ht="15.75" customHeight="1">
      <c r="A80" s="27"/>
      <c r="B80" s="56"/>
      <c r="C80" s="24">
        <v>32</v>
      </c>
      <c r="D80" s="35">
        <v>1</v>
      </c>
      <c r="E80" s="9">
        <f t="shared" si="20"/>
        <v>39282.474540486757</v>
      </c>
      <c r="F80" s="13">
        <v>1</v>
      </c>
      <c r="G80" s="14">
        <v>1</v>
      </c>
      <c r="H80" s="9">
        <f t="shared" si="21"/>
        <v>785.39816339744823</v>
      </c>
      <c r="I80" s="2">
        <f t="shared" si="22"/>
        <v>40067.872703884204</v>
      </c>
      <c r="J80" s="1">
        <f t="shared" si="23"/>
        <v>31674.207671054708</v>
      </c>
      <c r="K80" s="5">
        <f t="shared" si="24"/>
        <v>28794.734246413369</v>
      </c>
      <c r="L80" s="2">
        <f t="shared" si="25"/>
        <v>31053.339557697043</v>
      </c>
      <c r="M80" s="1">
        <f t="shared" si="26"/>
        <v>620.86811335766663</v>
      </c>
      <c r="N80" s="1">
        <f t="shared" si="27"/>
        <v>22047.771747066763</v>
      </c>
      <c r="O80" s="5">
        <f t="shared" si="28"/>
        <v>24497.524163407514</v>
      </c>
      <c r="P80" s="27"/>
      <c r="Q80" s="27"/>
      <c r="R80" s="27"/>
      <c r="S80" s="27"/>
      <c r="T80" s="27"/>
      <c r="U80" s="27"/>
      <c r="V80" s="27"/>
      <c r="W80" s="27"/>
      <c r="X80" s="27"/>
      <c r="Y80" s="27"/>
      <c r="Z80" s="27"/>
      <c r="AA80" s="27"/>
    </row>
    <row r="81" spans="1:27" s="55" customFormat="1" ht="15.75" customHeight="1">
      <c r="A81" s="27"/>
      <c r="B81" s="56"/>
      <c r="C81" s="24">
        <v>32.5</v>
      </c>
      <c r="D81" s="35">
        <v>1</v>
      </c>
      <c r="E81" s="9">
        <f t="shared" si="20"/>
        <v>39284.04533681355</v>
      </c>
      <c r="F81" s="13">
        <v>1</v>
      </c>
      <c r="G81" s="14">
        <v>1</v>
      </c>
      <c r="H81" s="9">
        <f t="shared" si="21"/>
        <v>785.39816339744823</v>
      </c>
      <c r="I81" s="2">
        <f t="shared" si="22"/>
        <v>40069.443500210997</v>
      </c>
      <c r="J81" s="1">
        <f t="shared" si="23"/>
        <v>31675.449407281423</v>
      </c>
      <c r="K81" s="5">
        <f t="shared" si="24"/>
        <v>28795.863097528563</v>
      </c>
      <c r="L81" s="2">
        <f t="shared" si="25"/>
        <v>31054.581293923758</v>
      </c>
      <c r="M81" s="1">
        <f t="shared" si="26"/>
        <v>620.86811335766663</v>
      </c>
      <c r="N81" s="1">
        <f t="shared" si="27"/>
        <v>22048.640962425463</v>
      </c>
      <c r="O81" s="5">
        <f t="shared" si="28"/>
        <v>24498.489958250513</v>
      </c>
      <c r="P81" s="27"/>
      <c r="Q81" s="27"/>
      <c r="R81" s="27"/>
      <c r="S81" s="27"/>
      <c r="T81" s="27"/>
      <c r="U81" s="27"/>
      <c r="V81" s="27"/>
      <c r="W81" s="27"/>
      <c r="X81" s="27"/>
      <c r="Y81" s="27"/>
      <c r="Z81" s="27"/>
      <c r="AA81" s="27"/>
    </row>
    <row r="82" spans="1:27" s="55" customFormat="1" ht="15.75" customHeight="1">
      <c r="A82" s="27"/>
      <c r="B82" s="56"/>
      <c r="C82" s="24">
        <v>33</v>
      </c>
      <c r="D82" s="35">
        <v>1</v>
      </c>
      <c r="E82" s="9">
        <f t="shared" si="20"/>
        <v>39285.616133140342</v>
      </c>
      <c r="F82" s="13">
        <v>1</v>
      </c>
      <c r="G82" s="14">
        <v>1</v>
      </c>
      <c r="H82" s="9">
        <f t="shared" si="21"/>
        <v>785.39816339744823</v>
      </c>
      <c r="I82" s="2">
        <f t="shared" si="22"/>
        <v>40071.014296537789</v>
      </c>
      <c r="J82" s="1">
        <f t="shared" si="23"/>
        <v>31676.691143508135</v>
      </c>
      <c r="K82" s="5">
        <f t="shared" si="24"/>
        <v>28796.991948643757</v>
      </c>
      <c r="L82" s="2">
        <f t="shared" si="25"/>
        <v>31055.82303015047</v>
      </c>
      <c r="M82" s="1">
        <f t="shared" si="26"/>
        <v>620.86811335766663</v>
      </c>
      <c r="N82" s="1">
        <f t="shared" si="27"/>
        <v>22049.510177784163</v>
      </c>
      <c r="O82" s="5">
        <f t="shared" si="28"/>
        <v>24499.455753093513</v>
      </c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27"/>
      <c r="AA82" s="27"/>
    </row>
    <row r="83" spans="1:27" s="55" customFormat="1" ht="15.75" customHeight="1">
      <c r="A83" s="27"/>
      <c r="B83" s="56"/>
      <c r="C83" s="24">
        <v>33.5</v>
      </c>
      <c r="D83" s="35">
        <v>87</v>
      </c>
      <c r="E83" s="9">
        <f t="shared" si="20"/>
        <v>39422.2754135715</v>
      </c>
      <c r="F83" s="13">
        <v>8</v>
      </c>
      <c r="G83" s="14">
        <v>78</v>
      </c>
      <c r="H83" s="9">
        <f t="shared" si="21"/>
        <v>490088.45396000776</v>
      </c>
      <c r="I83" s="2">
        <f t="shared" si="22"/>
        <v>529510.72937357926</v>
      </c>
      <c r="J83" s="1">
        <f t="shared" si="23"/>
        <v>418585.55681705876</v>
      </c>
      <c r="K83" s="5">
        <f t="shared" si="24"/>
        <v>380532.32437914429</v>
      </c>
      <c r="L83" s="2">
        <f t="shared" si="25"/>
        <v>31163.854081874706</v>
      </c>
      <c r="M83" s="1">
        <f t="shared" si="26"/>
        <v>387421.70273518405</v>
      </c>
      <c r="N83" s="1">
        <f t="shared" si="27"/>
        <v>215525.54922490433</v>
      </c>
      <c r="O83" s="5">
        <f t="shared" si="28"/>
        <v>239472.83247211593</v>
      </c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27"/>
      <c r="AA83" s="27"/>
    </row>
    <row r="84" spans="1:27" s="55" customFormat="1" ht="15.75" customHeight="1">
      <c r="A84" s="27"/>
      <c r="B84" s="56"/>
      <c r="C84" s="24">
        <v>34</v>
      </c>
      <c r="D84" s="35">
        <v>87</v>
      </c>
      <c r="E84" s="9">
        <f t="shared" si="20"/>
        <v>39423.846209898293</v>
      </c>
      <c r="F84" s="13">
        <v>8</v>
      </c>
      <c r="G84" s="14">
        <v>78</v>
      </c>
      <c r="H84" s="9">
        <f t="shared" si="21"/>
        <v>490088.45396000776</v>
      </c>
      <c r="I84" s="2">
        <f t="shared" si="22"/>
        <v>529512.300169906</v>
      </c>
      <c r="J84" s="1">
        <f t="shared" si="23"/>
        <v>418586.79855328542</v>
      </c>
      <c r="K84" s="5">
        <f t="shared" si="24"/>
        <v>380533.45323025942</v>
      </c>
      <c r="L84" s="2">
        <f t="shared" si="25"/>
        <v>31165.095818101421</v>
      </c>
      <c r="M84" s="1">
        <f t="shared" si="26"/>
        <v>387421.70273518405</v>
      </c>
      <c r="N84" s="1">
        <f t="shared" si="27"/>
        <v>215526.41844026302</v>
      </c>
      <c r="O84" s="5">
        <f t="shared" si="28"/>
        <v>239473.79826695891</v>
      </c>
      <c r="P84" s="27"/>
      <c r="Q84" s="27"/>
      <c r="R84" s="27"/>
      <c r="S84" s="27"/>
      <c r="T84" s="27"/>
      <c r="U84" s="27"/>
      <c r="V84" s="27"/>
      <c r="W84" s="27"/>
      <c r="X84" s="27"/>
      <c r="Y84" s="27"/>
      <c r="Z84" s="27"/>
      <c r="AA84" s="27"/>
    </row>
    <row r="85" spans="1:27" ht="15.75" customHeight="1">
      <c r="A85" s="27"/>
      <c r="B85" s="56"/>
      <c r="C85" s="24">
        <v>34.5</v>
      </c>
      <c r="D85" s="35">
        <v>87</v>
      </c>
      <c r="E85" s="9">
        <f t="shared" si="20"/>
        <v>39425.417006225085</v>
      </c>
      <c r="F85" s="13">
        <v>8</v>
      </c>
      <c r="G85" s="14">
        <v>78</v>
      </c>
      <c r="H85" s="9">
        <f t="shared" si="13"/>
        <v>490088.45396000776</v>
      </c>
      <c r="I85" s="2">
        <f t="shared" si="1"/>
        <v>529513.87096623285</v>
      </c>
      <c r="J85" s="1">
        <f t="shared" si="14"/>
        <v>418588.04028951214</v>
      </c>
      <c r="K85" s="5">
        <f t="shared" si="15"/>
        <v>380534.58208137465</v>
      </c>
      <c r="L85" s="2">
        <f t="shared" si="16"/>
        <v>31166.337554328133</v>
      </c>
      <c r="M85" s="1">
        <f t="shared" si="17"/>
        <v>387421.70273518405</v>
      </c>
      <c r="N85" s="1">
        <f t="shared" si="11"/>
        <v>215527.28765562171</v>
      </c>
      <c r="O85" s="5">
        <f t="shared" si="18"/>
        <v>239474.76406180189</v>
      </c>
      <c r="P85" s="27"/>
      <c r="Q85" s="27"/>
      <c r="R85" s="27"/>
      <c r="S85" s="27"/>
      <c r="T85" s="27"/>
      <c r="U85" s="27"/>
      <c r="V85" s="27"/>
      <c r="W85" s="27"/>
      <c r="X85" s="27"/>
      <c r="Y85" s="27"/>
      <c r="Z85" s="27"/>
      <c r="AA85" s="27"/>
    </row>
    <row r="86" spans="1:27" ht="15.75" customHeight="1">
      <c r="A86" s="27"/>
      <c r="B86" s="56"/>
      <c r="C86" s="24">
        <v>35</v>
      </c>
      <c r="D86" s="35">
        <v>4555</v>
      </c>
      <c r="E86" s="9">
        <f t="shared" si="19"/>
        <v>46580.394274775841</v>
      </c>
      <c r="F86" s="13">
        <v>55</v>
      </c>
      <c r="G86" s="14">
        <v>555</v>
      </c>
      <c r="H86" s="9">
        <f t="shared" si="13"/>
        <v>23974278.937707108</v>
      </c>
      <c r="I86" s="2">
        <f t="shared" si="1"/>
        <v>24020859.331981882</v>
      </c>
      <c r="J86" s="1">
        <f t="shared" si="14"/>
        <v>18988821.60630979</v>
      </c>
      <c r="K86" s="5">
        <f t="shared" si="15"/>
        <v>17262565.096645262</v>
      </c>
      <c r="L86" s="2">
        <f t="shared" si="16"/>
        <v>36822.446067016477</v>
      </c>
      <c r="M86" s="1">
        <f t="shared" si="17"/>
        <v>18951999.160242774</v>
      </c>
      <c r="N86" s="1">
        <f t="shared" si="11"/>
        <v>9501775.2923682984</v>
      </c>
      <c r="O86" s="5">
        <f t="shared" si="18"/>
        <v>10557528.102631442</v>
      </c>
      <c r="P86" s="27"/>
      <c r="Q86" s="27"/>
      <c r="R86" s="27"/>
      <c r="S86" s="27"/>
      <c r="T86" s="27"/>
      <c r="U86" s="27"/>
      <c r="V86" s="27"/>
      <c r="W86" s="27"/>
      <c r="X86" s="27"/>
      <c r="Y86" s="27"/>
      <c r="Z86" s="27"/>
      <c r="AA86" s="27"/>
    </row>
    <row r="87" spans="1:27" ht="15.75" customHeight="1">
      <c r="A87" s="27"/>
      <c r="B87" s="56"/>
      <c r="C87" s="24">
        <v>35.5</v>
      </c>
      <c r="D87" s="35">
        <v>4555</v>
      </c>
      <c r="E87" s="9">
        <f t="shared" si="19"/>
        <v>53735.371543326597</v>
      </c>
      <c r="F87" s="13">
        <v>55</v>
      </c>
      <c r="G87" s="14">
        <v>555</v>
      </c>
      <c r="H87" s="9">
        <f t="shared" si="13"/>
        <v>23974278.937707108</v>
      </c>
      <c r="I87" s="2">
        <f t="shared" si="1"/>
        <v>24028014.309250433</v>
      </c>
      <c r="J87" s="1">
        <f t="shared" si="14"/>
        <v>18994477.714822479</v>
      </c>
      <c r="K87" s="5">
        <f t="shared" si="15"/>
        <v>17267707.013474979</v>
      </c>
      <c r="L87" s="2">
        <f t="shared" si="16"/>
        <v>42478.554579704825</v>
      </c>
      <c r="M87" s="1">
        <f t="shared" si="17"/>
        <v>18951999.160242774</v>
      </c>
      <c r="N87" s="1">
        <f t="shared" si="11"/>
        <v>9505734.568327181</v>
      </c>
      <c r="O87" s="5">
        <f t="shared" si="18"/>
        <v>10561927.298141312</v>
      </c>
      <c r="P87" s="27"/>
      <c r="Q87" s="27"/>
      <c r="R87" s="27"/>
      <c r="S87" s="27"/>
      <c r="T87" s="27"/>
      <c r="U87" s="27"/>
      <c r="V87" s="27"/>
      <c r="W87" s="27"/>
      <c r="X87" s="27"/>
      <c r="Y87" s="27"/>
      <c r="Z87" s="27"/>
      <c r="AA87" s="27"/>
    </row>
    <row r="88" spans="1:27" ht="15.75" customHeight="1">
      <c r="A88" s="27"/>
      <c r="B88" s="56"/>
      <c r="C88" s="24">
        <v>36</v>
      </c>
      <c r="D88" s="35">
        <v>4555</v>
      </c>
      <c r="E88" s="9">
        <f t="shared" si="19"/>
        <v>60890.348811877353</v>
      </c>
      <c r="F88" s="13">
        <v>55</v>
      </c>
      <c r="G88" s="14">
        <v>555</v>
      </c>
      <c r="H88" s="9">
        <f t="shared" si="13"/>
        <v>23974278.937707108</v>
      </c>
      <c r="I88" s="2">
        <f t="shared" si="1"/>
        <v>24035169.286518984</v>
      </c>
      <c r="J88" s="1">
        <f t="shared" si="14"/>
        <v>19000133.823335167</v>
      </c>
      <c r="K88" s="5">
        <f t="shared" si="15"/>
        <v>17272848.930304695</v>
      </c>
      <c r="L88" s="2">
        <f t="shared" si="16"/>
        <v>48134.663092393166</v>
      </c>
      <c r="M88" s="1">
        <f t="shared" si="17"/>
        <v>18951999.160242774</v>
      </c>
      <c r="N88" s="1">
        <f t="shared" si="11"/>
        <v>9509693.8442860618</v>
      </c>
      <c r="O88" s="5">
        <f t="shared" si="18"/>
        <v>10566326.49365118</v>
      </c>
      <c r="P88" s="27"/>
      <c r="Q88" s="27"/>
      <c r="R88" s="27"/>
      <c r="S88" s="27"/>
      <c r="T88" s="27"/>
      <c r="U88" s="27"/>
      <c r="V88" s="27"/>
      <c r="W88" s="27"/>
      <c r="X88" s="27"/>
      <c r="Y88" s="27"/>
      <c r="Z88" s="27"/>
      <c r="AA88" s="27"/>
    </row>
    <row r="89" spans="1:27" ht="15.75" customHeight="1">
      <c r="A89" s="27"/>
      <c r="B89" s="56"/>
      <c r="C89" s="24">
        <v>36.5</v>
      </c>
      <c r="D89" s="35">
        <v>4555</v>
      </c>
      <c r="E89" s="9">
        <f t="shared" si="19"/>
        <v>68045.326080428102</v>
      </c>
      <c r="F89" s="13">
        <v>55</v>
      </c>
      <c r="G89" s="14">
        <v>555</v>
      </c>
      <c r="H89" s="9">
        <f t="shared" si="13"/>
        <v>23974278.937707108</v>
      </c>
      <c r="I89" s="2">
        <f t="shared" si="1"/>
        <v>24042324.263787534</v>
      </c>
      <c r="J89" s="1">
        <f t="shared" si="14"/>
        <v>19005789.931847855</v>
      </c>
      <c r="K89" s="5">
        <f t="shared" si="15"/>
        <v>17277990.847134411</v>
      </c>
      <c r="L89" s="2">
        <f t="shared" si="16"/>
        <v>53790.771605081507</v>
      </c>
      <c r="M89" s="1">
        <f t="shared" si="17"/>
        <v>18951999.160242774</v>
      </c>
      <c r="N89" s="1">
        <f t="shared" si="11"/>
        <v>9513653.1202449445</v>
      </c>
      <c r="O89" s="5">
        <f t="shared" si="18"/>
        <v>10570725.689161049</v>
      </c>
      <c r="P89" s="27"/>
      <c r="Q89" s="27"/>
      <c r="R89" s="27"/>
      <c r="S89" s="27"/>
      <c r="T89" s="27"/>
      <c r="U89" s="27"/>
      <c r="V89" s="27"/>
      <c r="W89" s="27"/>
      <c r="X89" s="27"/>
      <c r="Y89" s="27"/>
      <c r="Z89" s="27"/>
      <c r="AA89" s="27"/>
    </row>
    <row r="90" spans="1:27" ht="15.75" customHeight="1">
      <c r="A90" s="27"/>
      <c r="B90" s="56"/>
      <c r="C90" s="24">
        <v>37</v>
      </c>
      <c r="D90" s="35">
        <v>4555</v>
      </c>
      <c r="E90" s="9">
        <f t="shared" si="19"/>
        <v>75200.30334897885</v>
      </c>
      <c r="F90" s="13">
        <v>55</v>
      </c>
      <c r="G90" s="14">
        <v>555</v>
      </c>
      <c r="H90" s="9">
        <f t="shared" si="13"/>
        <v>23974278.937707108</v>
      </c>
      <c r="I90" s="2">
        <f t="shared" si="1"/>
        <v>24049479.241056085</v>
      </c>
      <c r="J90" s="1">
        <f t="shared" si="14"/>
        <v>19011446.040360544</v>
      </c>
      <c r="K90" s="5">
        <f t="shared" si="15"/>
        <v>17283132.763964128</v>
      </c>
      <c r="L90" s="2">
        <f t="shared" si="16"/>
        <v>59446.880117769848</v>
      </c>
      <c r="M90" s="1">
        <f t="shared" si="17"/>
        <v>18951999.160242774</v>
      </c>
      <c r="N90" s="1">
        <f t="shared" si="11"/>
        <v>9517612.3962038253</v>
      </c>
      <c r="O90" s="5">
        <f t="shared" si="18"/>
        <v>10575124.884670917</v>
      </c>
      <c r="P90" s="27"/>
      <c r="Q90" s="27"/>
      <c r="R90" s="27"/>
      <c r="S90" s="27"/>
      <c r="T90" s="27"/>
      <c r="U90" s="27"/>
      <c r="V90" s="27"/>
      <c r="W90" s="27"/>
      <c r="X90" s="27"/>
      <c r="Y90" s="27"/>
      <c r="Z90" s="27"/>
      <c r="AA90" s="27"/>
    </row>
    <row r="91" spans="1:27" ht="15.75" customHeight="1">
      <c r="A91" s="27"/>
      <c r="B91" s="56"/>
      <c r="C91" s="24">
        <v>37.5</v>
      </c>
      <c r="D91" s="35">
        <v>4555</v>
      </c>
      <c r="E91" s="9">
        <f t="shared" si="19"/>
        <v>82355.280617529599</v>
      </c>
      <c r="F91" s="13">
        <v>55</v>
      </c>
      <c r="G91" s="14">
        <v>555</v>
      </c>
      <c r="H91" s="9">
        <f t="shared" si="13"/>
        <v>23974278.937707108</v>
      </c>
      <c r="I91" s="2">
        <f t="shared" si="1"/>
        <v>24056634.218324639</v>
      </c>
      <c r="J91" s="1">
        <f t="shared" si="14"/>
        <v>19017102.148873232</v>
      </c>
      <c r="K91" s="5">
        <f t="shared" si="15"/>
        <v>17288274.680793848</v>
      </c>
      <c r="L91" s="2">
        <f t="shared" si="16"/>
        <v>65102.988630458189</v>
      </c>
      <c r="M91" s="1">
        <f t="shared" si="17"/>
        <v>18951999.160242774</v>
      </c>
      <c r="N91" s="1">
        <f t="shared" si="11"/>
        <v>9521571.6721627079</v>
      </c>
      <c r="O91" s="5">
        <f t="shared" si="18"/>
        <v>10579524.080180787</v>
      </c>
      <c r="P91" s="27"/>
      <c r="Q91" s="27"/>
      <c r="R91" s="27"/>
      <c r="S91" s="27"/>
      <c r="T91" s="27"/>
      <c r="U91" s="27"/>
      <c r="V91" s="27"/>
      <c r="W91" s="27"/>
      <c r="X91" s="27"/>
      <c r="Y91" s="27"/>
      <c r="Z91" s="27"/>
      <c r="AA91" s="27"/>
    </row>
    <row r="92" spans="1:27" ht="15.75" customHeight="1">
      <c r="A92" s="27"/>
      <c r="B92" s="56"/>
      <c r="C92" s="24">
        <v>38</v>
      </c>
      <c r="D92" s="35">
        <v>4555</v>
      </c>
      <c r="E92" s="9">
        <f t="shared" si="19"/>
        <v>89510.257886080348</v>
      </c>
      <c r="F92" s="13">
        <v>55</v>
      </c>
      <c r="G92" s="14">
        <v>555</v>
      </c>
      <c r="H92" s="9">
        <f t="shared" si="13"/>
        <v>23974278.937707108</v>
      </c>
      <c r="I92" s="2">
        <f t="shared" si="1"/>
        <v>24063789.195593189</v>
      </c>
      <c r="J92" s="1">
        <f t="shared" si="14"/>
        <v>19022758.257385921</v>
      </c>
      <c r="K92" s="5">
        <f t="shared" si="15"/>
        <v>17293416.597623564</v>
      </c>
      <c r="L92" s="2">
        <f t="shared" si="16"/>
        <v>70759.09714314653</v>
      </c>
      <c r="M92" s="1">
        <f t="shared" si="17"/>
        <v>18951999.160242774</v>
      </c>
      <c r="N92" s="1">
        <f t="shared" si="11"/>
        <v>9525530.9481215887</v>
      </c>
      <c r="O92" s="5">
        <f t="shared" si="18"/>
        <v>10583923.275690654</v>
      </c>
      <c r="P92" s="27"/>
      <c r="Q92" s="27"/>
      <c r="R92" s="27"/>
      <c r="S92" s="27"/>
      <c r="T92" s="27"/>
      <c r="U92" s="27"/>
      <c r="V92" s="27"/>
      <c r="W92" s="27"/>
      <c r="X92" s="27"/>
      <c r="Y92" s="27"/>
      <c r="Z92" s="27"/>
      <c r="AA92" s="27"/>
    </row>
    <row r="93" spans="1:27" ht="15.75" customHeight="1">
      <c r="A93" s="27"/>
      <c r="B93" s="56"/>
      <c r="C93" s="24">
        <v>38.5</v>
      </c>
      <c r="D93" s="35">
        <v>4555</v>
      </c>
      <c r="E93" s="9">
        <f t="shared" si="19"/>
        <v>96665.235154631097</v>
      </c>
      <c r="F93" s="13">
        <v>55</v>
      </c>
      <c r="G93" s="14">
        <v>555</v>
      </c>
      <c r="H93" s="9">
        <f t="shared" si="13"/>
        <v>23974278.937707108</v>
      </c>
      <c r="I93" s="2">
        <f t="shared" si="1"/>
        <v>24070944.17286174</v>
      </c>
      <c r="J93" s="1">
        <f t="shared" si="14"/>
        <v>19028414.365898609</v>
      </c>
      <c r="K93" s="5">
        <f t="shared" si="15"/>
        <v>17298558.514453281</v>
      </c>
      <c r="L93" s="2">
        <f t="shared" si="16"/>
        <v>76415.20565583487</v>
      </c>
      <c r="M93" s="1">
        <f t="shared" si="17"/>
        <v>18951999.160242774</v>
      </c>
      <c r="N93" s="1">
        <f t="shared" si="11"/>
        <v>9529490.2240804713</v>
      </c>
      <c r="O93" s="5">
        <f t="shared" si="18"/>
        <v>10588322.471200524</v>
      </c>
      <c r="P93" s="27"/>
      <c r="Q93" s="27"/>
      <c r="R93" s="27"/>
      <c r="S93" s="27"/>
      <c r="T93" s="27"/>
      <c r="U93" s="27"/>
      <c r="V93" s="27"/>
      <c r="W93" s="27"/>
      <c r="X93" s="27"/>
      <c r="Y93" s="27"/>
      <c r="Z93" s="27"/>
      <c r="AA93" s="27"/>
    </row>
    <row r="94" spans="1:27" ht="15.75" customHeight="1">
      <c r="A94" s="27"/>
      <c r="B94" s="56"/>
      <c r="C94" s="24">
        <v>39</v>
      </c>
      <c r="D94" s="35">
        <v>4555</v>
      </c>
      <c r="E94" s="9">
        <f t="shared" si="19"/>
        <v>103820.21242318185</v>
      </c>
      <c r="F94" s="13">
        <v>55</v>
      </c>
      <c r="G94" s="14">
        <v>555</v>
      </c>
      <c r="H94" s="9">
        <f t="shared" si="13"/>
        <v>23974278.937707108</v>
      </c>
      <c r="I94" s="2">
        <f t="shared" si="1"/>
        <v>24078099.150130291</v>
      </c>
      <c r="J94" s="1">
        <f t="shared" si="14"/>
        <v>19034070.474411298</v>
      </c>
      <c r="K94" s="5">
        <f t="shared" si="15"/>
        <v>17303700.431282997</v>
      </c>
      <c r="L94" s="2">
        <f t="shared" si="16"/>
        <v>82071.314168523211</v>
      </c>
      <c r="M94" s="1">
        <f t="shared" si="17"/>
        <v>18951999.160242774</v>
      </c>
      <c r="N94" s="1">
        <f t="shared" si="11"/>
        <v>9533449.500039354</v>
      </c>
      <c r="O94" s="5">
        <f t="shared" si="18"/>
        <v>10592721.666710394</v>
      </c>
      <c r="P94" s="27"/>
      <c r="Q94" s="27"/>
      <c r="R94" s="27"/>
      <c r="S94" s="27"/>
      <c r="T94" s="27"/>
      <c r="U94" s="27"/>
      <c r="V94" s="27"/>
      <c r="W94" s="27"/>
      <c r="X94" s="27"/>
      <c r="Y94" s="27"/>
      <c r="Z94" s="27"/>
      <c r="AA94" s="27"/>
    </row>
    <row r="95" spans="1:27" ht="15.75" customHeight="1">
      <c r="A95" s="27"/>
      <c r="B95" s="56"/>
      <c r="C95" s="24">
        <v>39.5</v>
      </c>
      <c r="D95" s="35">
        <v>4555</v>
      </c>
      <c r="E95" s="9">
        <f t="shared" si="19"/>
        <v>110975.18969173259</v>
      </c>
      <c r="F95" s="13">
        <v>55</v>
      </c>
      <c r="G95" s="14">
        <v>555</v>
      </c>
      <c r="H95" s="9">
        <f t="shared" si="13"/>
        <v>23974278.937707108</v>
      </c>
      <c r="I95" s="2">
        <f t="shared" si="1"/>
        <v>24085254.127398841</v>
      </c>
      <c r="J95" s="1">
        <f t="shared" si="14"/>
        <v>19039726.582923986</v>
      </c>
      <c r="K95" s="5">
        <f t="shared" si="15"/>
        <v>17308842.348112714</v>
      </c>
      <c r="L95" s="2">
        <f t="shared" si="16"/>
        <v>87727.422681211538</v>
      </c>
      <c r="M95" s="1">
        <f t="shared" si="17"/>
        <v>18951999.160242774</v>
      </c>
      <c r="N95" s="1">
        <f t="shared" si="11"/>
        <v>9537408.7759982347</v>
      </c>
      <c r="O95" s="5">
        <f t="shared" si="18"/>
        <v>10597120.862220261</v>
      </c>
      <c r="P95" s="27"/>
      <c r="Q95" s="27"/>
      <c r="R95" s="27"/>
      <c r="S95" s="27"/>
      <c r="T95" s="27"/>
      <c r="U95" s="27"/>
      <c r="V95" s="27"/>
      <c r="W95" s="27"/>
      <c r="X95" s="27"/>
      <c r="Y95" s="27"/>
      <c r="Z95" s="27"/>
      <c r="AA95" s="27"/>
    </row>
    <row r="96" spans="1:27" ht="15.75" customHeight="1">
      <c r="A96" s="27"/>
      <c r="B96" s="56"/>
      <c r="C96" s="24">
        <v>40</v>
      </c>
      <c r="D96" s="35">
        <v>4555</v>
      </c>
      <c r="E96" s="9">
        <f t="shared" si="19"/>
        <v>118130.16696028334</v>
      </c>
      <c r="F96" s="13">
        <v>55</v>
      </c>
      <c r="G96" s="14">
        <v>555</v>
      </c>
      <c r="H96" s="9">
        <f t="shared" si="13"/>
        <v>23974278.937707108</v>
      </c>
      <c r="I96" s="2">
        <f t="shared" si="1"/>
        <v>24092409.104667392</v>
      </c>
      <c r="J96" s="1">
        <f t="shared" si="14"/>
        <v>19045382.691436674</v>
      </c>
      <c r="K96" s="5">
        <f t="shared" si="15"/>
        <v>17313984.26494243</v>
      </c>
      <c r="L96" s="2">
        <f t="shared" si="16"/>
        <v>93383.531193899878</v>
      </c>
      <c r="M96" s="1">
        <f t="shared" si="17"/>
        <v>18951999.160242774</v>
      </c>
      <c r="N96" s="1">
        <f t="shared" si="11"/>
        <v>9541368.0519571174</v>
      </c>
      <c r="O96" s="5">
        <f t="shared" si="18"/>
        <v>10601520.057730131</v>
      </c>
      <c r="P96" s="27"/>
      <c r="Q96" s="27"/>
      <c r="R96" s="27"/>
      <c r="S96" s="27"/>
      <c r="T96" s="27"/>
      <c r="U96" s="27"/>
      <c r="V96" s="27"/>
      <c r="W96" s="27"/>
      <c r="X96" s="27"/>
      <c r="Y96" s="27"/>
      <c r="Z96" s="27"/>
      <c r="AA96" s="27"/>
    </row>
    <row r="97" spans="1:27" ht="15.75" customHeight="1">
      <c r="A97" s="27"/>
      <c r="B97" s="56"/>
      <c r="C97" s="24">
        <v>40.5</v>
      </c>
      <c r="D97" s="35">
        <v>4555</v>
      </c>
      <c r="E97" s="9">
        <f t="shared" si="19"/>
        <v>125285.14422883409</v>
      </c>
      <c r="F97" s="13">
        <v>55</v>
      </c>
      <c r="G97" s="14">
        <v>555</v>
      </c>
      <c r="H97" s="9">
        <f t="shared" si="13"/>
        <v>23974278.937707108</v>
      </c>
      <c r="I97" s="2">
        <f t="shared" si="1"/>
        <v>24099564.081935942</v>
      </c>
      <c r="J97" s="1">
        <f t="shared" si="14"/>
        <v>19051038.799949363</v>
      </c>
      <c r="K97" s="5">
        <f t="shared" si="15"/>
        <v>17319126.181772146</v>
      </c>
      <c r="L97" s="2">
        <f t="shared" si="16"/>
        <v>99039.639706588219</v>
      </c>
      <c r="M97" s="1">
        <f t="shared" si="17"/>
        <v>18951999.160242774</v>
      </c>
      <c r="N97" s="1">
        <f t="shared" si="11"/>
        <v>9545327.3279159982</v>
      </c>
      <c r="O97" s="5">
        <f t="shared" si="18"/>
        <v>10605919.253239999</v>
      </c>
      <c r="P97" s="27"/>
      <c r="Q97" s="27"/>
      <c r="R97" s="27"/>
      <c r="S97" s="27"/>
      <c r="T97" s="27"/>
      <c r="U97" s="27"/>
      <c r="V97" s="27"/>
      <c r="W97" s="27"/>
      <c r="X97" s="27"/>
      <c r="Y97" s="27"/>
      <c r="Z97" s="27"/>
      <c r="AA97" s="27"/>
    </row>
    <row r="98" spans="1:27" ht="15.75" customHeight="1">
      <c r="A98" s="27"/>
      <c r="B98" s="56"/>
      <c r="C98" s="24">
        <v>41</v>
      </c>
      <c r="D98" s="35">
        <v>4555</v>
      </c>
      <c r="E98" s="9">
        <f t="shared" si="19"/>
        <v>132440.12149738485</v>
      </c>
      <c r="F98" s="13">
        <v>55</v>
      </c>
      <c r="G98" s="14">
        <v>555</v>
      </c>
      <c r="H98" s="9">
        <f t="shared" si="13"/>
        <v>23974278.937707108</v>
      </c>
      <c r="I98" s="2">
        <f t="shared" si="1"/>
        <v>24106719.059204493</v>
      </c>
      <c r="J98" s="1">
        <f t="shared" si="14"/>
        <v>19056694.908462051</v>
      </c>
      <c r="K98" s="5">
        <f t="shared" si="15"/>
        <v>17324268.098601863</v>
      </c>
      <c r="L98" s="2">
        <f t="shared" si="16"/>
        <v>104695.74821927657</v>
      </c>
      <c r="M98" s="1">
        <f t="shared" si="17"/>
        <v>18951999.160242774</v>
      </c>
      <c r="N98" s="1">
        <f t="shared" si="11"/>
        <v>9549286.6038748808</v>
      </c>
      <c r="O98" s="5">
        <f t="shared" si="18"/>
        <v>10610318.448749868</v>
      </c>
      <c r="P98" s="27"/>
      <c r="Q98" s="27"/>
      <c r="R98" s="27"/>
      <c r="S98" s="27"/>
      <c r="T98" s="27"/>
      <c r="U98" s="27"/>
      <c r="V98" s="27"/>
      <c r="W98" s="27"/>
      <c r="X98" s="27"/>
      <c r="Y98" s="27"/>
      <c r="Z98" s="27"/>
      <c r="AA98" s="27"/>
    </row>
    <row r="99" spans="1:27" ht="15.75" customHeight="1">
      <c r="A99" s="27"/>
      <c r="B99" s="56"/>
      <c r="C99" s="24">
        <v>41.5</v>
      </c>
      <c r="D99" s="35">
        <v>4555</v>
      </c>
      <c r="E99" s="9">
        <f t="shared" si="19"/>
        <v>139595.0987659356</v>
      </c>
      <c r="F99" s="13">
        <v>55</v>
      </c>
      <c r="G99" s="14">
        <v>555</v>
      </c>
      <c r="H99" s="9">
        <f t="shared" si="13"/>
        <v>23974278.937707108</v>
      </c>
      <c r="I99" s="2">
        <f t="shared" si="1"/>
        <v>24113874.036473043</v>
      </c>
      <c r="J99" s="1">
        <f t="shared" si="14"/>
        <v>19062351.01697474</v>
      </c>
      <c r="K99" s="5">
        <f t="shared" si="15"/>
        <v>17329410.015431579</v>
      </c>
      <c r="L99" s="2">
        <f t="shared" si="16"/>
        <v>110351.85673196492</v>
      </c>
      <c r="M99" s="1">
        <f t="shared" si="17"/>
        <v>18951999.160242774</v>
      </c>
      <c r="N99" s="1">
        <f t="shared" si="11"/>
        <v>9553245.8798337616</v>
      </c>
      <c r="O99" s="5">
        <f t="shared" si="18"/>
        <v>10614717.644259734</v>
      </c>
      <c r="P99" s="27"/>
      <c r="Q99" s="27"/>
      <c r="R99" s="27"/>
      <c r="S99" s="27"/>
      <c r="T99" s="27"/>
      <c r="U99" s="27"/>
      <c r="V99" s="27"/>
      <c r="W99" s="27"/>
      <c r="X99" s="27"/>
      <c r="Y99" s="27"/>
      <c r="Z99" s="27"/>
      <c r="AA99" s="27"/>
    </row>
    <row r="100" spans="1:27" ht="15.75" customHeight="1">
      <c r="A100" s="27"/>
      <c r="B100" s="56"/>
      <c r="C100" s="24">
        <v>42</v>
      </c>
      <c r="D100" s="35">
        <v>4555</v>
      </c>
      <c r="E100" s="9">
        <f t="shared" si="19"/>
        <v>146750.07603448635</v>
      </c>
      <c r="F100" s="13">
        <v>55</v>
      </c>
      <c r="G100" s="14">
        <v>555</v>
      </c>
      <c r="H100" s="9">
        <f t="shared" si="13"/>
        <v>23974278.937707108</v>
      </c>
      <c r="I100" s="2">
        <f t="shared" si="1"/>
        <v>24121029.013741594</v>
      </c>
      <c r="J100" s="1">
        <f t="shared" si="14"/>
        <v>19068007.125487428</v>
      </c>
      <c r="K100" s="5">
        <f t="shared" si="15"/>
        <v>17334551.932261296</v>
      </c>
      <c r="L100" s="2">
        <f t="shared" si="16"/>
        <v>116007.96524465326</v>
      </c>
      <c r="M100" s="1">
        <f t="shared" si="17"/>
        <v>18951999.160242774</v>
      </c>
      <c r="N100" s="1">
        <f t="shared" si="11"/>
        <v>9557205.1557926442</v>
      </c>
      <c r="O100" s="5">
        <f t="shared" si="18"/>
        <v>10619116.839769604</v>
      </c>
      <c r="P100" s="27"/>
      <c r="Q100" s="27"/>
      <c r="R100" s="27"/>
      <c r="S100" s="27"/>
      <c r="T100" s="27"/>
      <c r="U100" s="27"/>
      <c r="V100" s="27"/>
      <c r="W100" s="27"/>
      <c r="X100" s="27"/>
      <c r="Y100" s="27"/>
      <c r="Z100" s="27"/>
      <c r="AA100" s="27"/>
    </row>
    <row r="101" spans="1:27" ht="15.75" customHeight="1">
      <c r="A101" s="27"/>
      <c r="B101" s="56"/>
      <c r="C101" s="24">
        <v>42.5</v>
      </c>
      <c r="D101" s="35">
        <v>4555</v>
      </c>
      <c r="E101" s="9">
        <f t="shared" si="19"/>
        <v>153905.0533030371</v>
      </c>
      <c r="F101" s="35">
        <v>55</v>
      </c>
      <c r="G101" s="37">
        <v>555</v>
      </c>
      <c r="H101" s="9">
        <f t="shared" si="13"/>
        <v>23974278.937707108</v>
      </c>
      <c r="I101" s="2">
        <f t="shared" si="1"/>
        <v>24128183.991010144</v>
      </c>
      <c r="J101" s="1">
        <f t="shared" si="14"/>
        <v>19073663.234000117</v>
      </c>
      <c r="K101" s="5">
        <f t="shared" si="15"/>
        <v>17339693.849091012</v>
      </c>
      <c r="L101" s="2">
        <f t="shared" si="16"/>
        <v>121664.0737573416</v>
      </c>
      <c r="M101" s="1">
        <f t="shared" si="17"/>
        <v>18951999.160242774</v>
      </c>
      <c r="N101" s="1">
        <f t="shared" si="11"/>
        <v>9561164.431751525</v>
      </c>
      <c r="O101" s="5">
        <f t="shared" si="18"/>
        <v>10623516.035279471</v>
      </c>
      <c r="P101" s="27"/>
      <c r="Q101" s="27"/>
      <c r="R101" s="27"/>
      <c r="S101" s="27"/>
      <c r="T101" s="27"/>
      <c r="U101" s="27"/>
      <c r="V101" s="27"/>
      <c r="W101" s="27"/>
      <c r="X101" s="27"/>
      <c r="Y101" s="27"/>
      <c r="Z101" s="27"/>
      <c r="AA101" s="27"/>
    </row>
    <row r="102" spans="1:27" ht="15.75" customHeight="1">
      <c r="A102" s="27"/>
      <c r="B102" s="56"/>
      <c r="C102" s="24">
        <v>43</v>
      </c>
      <c r="D102" s="35">
        <v>4555</v>
      </c>
      <c r="E102" s="9">
        <f t="shared" si="19"/>
        <v>161060.03057158785</v>
      </c>
      <c r="F102" s="35">
        <v>55</v>
      </c>
      <c r="G102" s="37">
        <v>555</v>
      </c>
      <c r="H102" s="9">
        <f t="shared" si="13"/>
        <v>23974278.937707108</v>
      </c>
      <c r="I102" s="2">
        <f t="shared" si="1"/>
        <v>24135338.968278695</v>
      </c>
      <c r="J102" s="1">
        <f t="shared" si="14"/>
        <v>19079319.342512805</v>
      </c>
      <c r="K102" s="5">
        <f t="shared" si="15"/>
        <v>17344835.765920732</v>
      </c>
      <c r="L102" s="2">
        <f t="shared" si="16"/>
        <v>127320.18227002992</v>
      </c>
      <c r="M102" s="1">
        <f t="shared" si="17"/>
        <v>18951999.160242774</v>
      </c>
      <c r="N102" s="1">
        <f t="shared" si="11"/>
        <v>9565123.7077104077</v>
      </c>
      <c r="O102" s="5">
        <f t="shared" si="18"/>
        <v>10627915.230789341</v>
      </c>
      <c r="P102" s="27"/>
      <c r="Q102" s="27"/>
      <c r="R102" s="27"/>
      <c r="S102" s="27"/>
      <c r="T102" s="27"/>
      <c r="U102" s="27"/>
      <c r="V102" s="27"/>
      <c r="W102" s="27"/>
      <c r="X102" s="27"/>
      <c r="Y102" s="27"/>
      <c r="Z102" s="27"/>
      <c r="AA102" s="27"/>
    </row>
    <row r="103" spans="1:27" ht="15.75" customHeight="1">
      <c r="A103" s="27"/>
      <c r="B103" s="56"/>
      <c r="C103" s="24">
        <v>43.5</v>
      </c>
      <c r="D103" s="35">
        <v>4555</v>
      </c>
      <c r="E103" s="9">
        <f t="shared" si="19"/>
        <v>168215.0078401386</v>
      </c>
      <c r="F103" s="35">
        <v>55</v>
      </c>
      <c r="G103" s="37">
        <v>555</v>
      </c>
      <c r="H103" s="9">
        <f t="shared" si="13"/>
        <v>23974278.937707108</v>
      </c>
      <c r="I103" s="2">
        <f t="shared" si="1"/>
        <v>24142493.945547245</v>
      </c>
      <c r="J103" s="1">
        <f t="shared" si="14"/>
        <v>19084975.451025493</v>
      </c>
      <c r="K103" s="5">
        <f t="shared" si="15"/>
        <v>17349977.682750449</v>
      </c>
      <c r="L103" s="2">
        <f t="shared" si="16"/>
        <v>132976.29078271828</v>
      </c>
      <c r="M103" s="1">
        <f t="shared" si="17"/>
        <v>18951999.160242774</v>
      </c>
      <c r="N103" s="1">
        <f t="shared" si="11"/>
        <v>9569082.9836692903</v>
      </c>
      <c r="O103" s="5">
        <f t="shared" si="18"/>
        <v>10632314.426299211</v>
      </c>
      <c r="P103" s="27"/>
      <c r="Q103" s="27"/>
      <c r="R103" s="27"/>
      <c r="S103" s="27"/>
      <c r="T103" s="27"/>
      <c r="U103" s="27"/>
      <c r="V103" s="27"/>
      <c r="W103" s="27"/>
      <c r="X103" s="27"/>
      <c r="Y103" s="27"/>
      <c r="Z103" s="27"/>
      <c r="AA103" s="27"/>
    </row>
    <row r="104" spans="1:27" ht="15.75" customHeight="1">
      <c r="A104" s="27"/>
      <c r="B104" s="56"/>
      <c r="C104" s="24">
        <v>44</v>
      </c>
      <c r="D104" s="35">
        <v>4555</v>
      </c>
      <c r="E104" s="9">
        <f t="shared" si="19"/>
        <v>175369.98510868935</v>
      </c>
      <c r="F104" s="35">
        <v>55</v>
      </c>
      <c r="G104" s="37">
        <v>555</v>
      </c>
      <c r="H104" s="9">
        <f t="shared" si="13"/>
        <v>23974278.937707108</v>
      </c>
      <c r="I104" s="2">
        <f t="shared" si="1"/>
        <v>24149648.922815796</v>
      </c>
      <c r="J104" s="1">
        <f t="shared" si="14"/>
        <v>19090631.559538182</v>
      </c>
      <c r="K104" s="5">
        <f t="shared" si="15"/>
        <v>17355119.599580165</v>
      </c>
      <c r="L104" s="2">
        <f t="shared" si="16"/>
        <v>138632.39929540662</v>
      </c>
      <c r="M104" s="1">
        <f t="shared" si="17"/>
        <v>18951999.160242774</v>
      </c>
      <c r="N104" s="1">
        <f t="shared" si="11"/>
        <v>9573042.2596281711</v>
      </c>
      <c r="O104" s="5">
        <f t="shared" si="18"/>
        <v>10636713.621809078</v>
      </c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  <c r="AA104" s="27"/>
    </row>
    <row r="105" spans="1:27" ht="15.75" customHeight="1">
      <c r="A105" s="27"/>
      <c r="B105" s="56"/>
      <c r="C105" s="24">
        <v>44.5</v>
      </c>
      <c r="D105" s="35">
        <v>4555</v>
      </c>
      <c r="E105" s="9">
        <f t="shared" si="19"/>
        <v>182524.9623772401</v>
      </c>
      <c r="F105" s="35">
        <v>55</v>
      </c>
      <c r="G105" s="37">
        <v>555</v>
      </c>
      <c r="H105" s="9">
        <f t="shared" si="13"/>
        <v>23974278.937707108</v>
      </c>
      <c r="I105" s="2">
        <f t="shared" si="1"/>
        <v>24156803.900084347</v>
      </c>
      <c r="J105" s="1">
        <f t="shared" si="14"/>
        <v>19096287.668050867</v>
      </c>
      <c r="K105" s="5">
        <f t="shared" si="15"/>
        <v>17360261.516409878</v>
      </c>
      <c r="L105" s="2">
        <f t="shared" si="16"/>
        <v>144288.50780809496</v>
      </c>
      <c r="M105" s="1">
        <f t="shared" si="17"/>
        <v>18951999.160242774</v>
      </c>
      <c r="N105" s="1">
        <f t="shared" si="11"/>
        <v>9577001.5355870537</v>
      </c>
      <c r="O105" s="5">
        <f t="shared" si="18"/>
        <v>10641112.817318948</v>
      </c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  <c r="AA105" s="27"/>
    </row>
    <row r="106" spans="1:27" ht="15.75" customHeight="1">
      <c r="A106" s="27"/>
      <c r="B106" s="56"/>
      <c r="C106" s="24">
        <v>45</v>
      </c>
      <c r="D106" s="35">
        <v>4555</v>
      </c>
      <c r="E106" s="9">
        <f t="shared" si="19"/>
        <v>189679.93964579084</v>
      </c>
      <c r="F106" s="35">
        <v>55</v>
      </c>
      <c r="G106" s="37">
        <v>555</v>
      </c>
      <c r="H106" s="9">
        <f t="shared" si="13"/>
        <v>23974278.937707108</v>
      </c>
      <c r="I106" s="2">
        <f t="shared" si="1"/>
        <v>24163958.877352897</v>
      </c>
      <c r="J106" s="1">
        <f t="shared" si="14"/>
        <v>19101943.776563555</v>
      </c>
      <c r="K106" s="5">
        <f t="shared" si="15"/>
        <v>17365403.433239594</v>
      </c>
      <c r="L106" s="2">
        <f t="shared" si="16"/>
        <v>149944.6163207833</v>
      </c>
      <c r="M106" s="1">
        <f t="shared" si="17"/>
        <v>18951999.160242774</v>
      </c>
      <c r="N106" s="1">
        <f t="shared" si="11"/>
        <v>9580960.8115459345</v>
      </c>
      <c r="O106" s="5">
        <f t="shared" si="18"/>
        <v>10645512.012828816</v>
      </c>
      <c r="P106" s="27"/>
      <c r="Q106" s="27"/>
      <c r="R106" s="27"/>
      <c r="S106" s="27"/>
      <c r="T106" s="27"/>
      <c r="U106" s="27"/>
      <c r="V106" s="27"/>
      <c r="W106" s="27"/>
      <c r="X106" s="27"/>
      <c r="Y106" s="27"/>
      <c r="Z106" s="27"/>
      <c r="AA106" s="27"/>
    </row>
    <row r="107" spans="1:27" ht="15.75" customHeight="1">
      <c r="A107" s="27"/>
      <c r="B107" s="56"/>
      <c r="C107" s="24">
        <v>45.5</v>
      </c>
      <c r="D107" s="35">
        <v>4555</v>
      </c>
      <c r="E107" s="9">
        <f t="shared" si="19"/>
        <v>196834.91691434159</v>
      </c>
      <c r="F107" s="35">
        <v>55</v>
      </c>
      <c r="G107" s="37">
        <v>555</v>
      </c>
      <c r="H107" s="9">
        <f t="shared" si="13"/>
        <v>23974278.937707108</v>
      </c>
      <c r="I107" s="2">
        <f t="shared" si="1"/>
        <v>24171113.854621448</v>
      </c>
      <c r="J107" s="1">
        <f t="shared" si="14"/>
        <v>19107599.885076243</v>
      </c>
      <c r="K107" s="5">
        <f t="shared" si="15"/>
        <v>17370545.350069311</v>
      </c>
      <c r="L107" s="2">
        <f t="shared" si="16"/>
        <v>155600.72483347161</v>
      </c>
      <c r="M107" s="1">
        <f t="shared" si="17"/>
        <v>18951999.160242774</v>
      </c>
      <c r="N107" s="1">
        <f t="shared" si="11"/>
        <v>9584920.0875048172</v>
      </c>
      <c r="O107" s="5">
        <f t="shared" si="18"/>
        <v>10649911.208338685</v>
      </c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  <c r="AA107" s="27"/>
    </row>
    <row r="108" spans="1:27" ht="15.75" customHeight="1">
      <c r="A108" s="27"/>
      <c r="B108" s="56"/>
      <c r="C108" s="24">
        <v>46</v>
      </c>
      <c r="D108" s="35">
        <v>4555</v>
      </c>
      <c r="E108" s="9">
        <f t="shared" si="19"/>
        <v>203989.89418289234</v>
      </c>
      <c r="F108" s="35">
        <v>55</v>
      </c>
      <c r="G108" s="37">
        <v>555</v>
      </c>
      <c r="H108" s="9">
        <f t="shared" si="13"/>
        <v>23974278.937707108</v>
      </c>
      <c r="I108" s="2">
        <f t="shared" si="1"/>
        <v>24178268.831889998</v>
      </c>
      <c r="J108" s="1">
        <f t="shared" si="14"/>
        <v>19113255.993588932</v>
      </c>
      <c r="K108" s="5">
        <f t="shared" si="15"/>
        <v>17375687.266899027</v>
      </c>
      <c r="L108" s="2">
        <f t="shared" si="16"/>
        <v>161256.83334615995</v>
      </c>
      <c r="M108" s="1">
        <f t="shared" si="17"/>
        <v>18951999.160242774</v>
      </c>
      <c r="N108" s="1">
        <f t="shared" si="11"/>
        <v>9588879.363463698</v>
      </c>
      <c r="O108" s="5">
        <f t="shared" si="18"/>
        <v>10654310.403848553</v>
      </c>
      <c r="P108" s="27"/>
      <c r="Q108" s="27"/>
      <c r="R108" s="27"/>
      <c r="S108" s="27"/>
      <c r="T108" s="27"/>
      <c r="U108" s="27"/>
      <c r="V108" s="27"/>
      <c r="W108" s="27"/>
      <c r="X108" s="27"/>
      <c r="Y108" s="27"/>
      <c r="Z108" s="27"/>
      <c r="AA108" s="27"/>
    </row>
    <row r="109" spans="1:27" ht="15.75" customHeight="1">
      <c r="A109" s="27"/>
      <c r="B109" s="56"/>
      <c r="C109" s="24">
        <v>46.5</v>
      </c>
      <c r="D109" s="35">
        <v>4555</v>
      </c>
      <c r="E109" s="9">
        <f t="shared" si="19"/>
        <v>211144.87145144309</v>
      </c>
      <c r="F109" s="35">
        <v>55</v>
      </c>
      <c r="G109" s="37">
        <v>555</v>
      </c>
      <c r="H109" s="9">
        <f t="shared" si="13"/>
        <v>23974278.937707108</v>
      </c>
      <c r="I109" s="2">
        <f t="shared" si="1"/>
        <v>24185423.809158552</v>
      </c>
      <c r="J109" s="1">
        <f t="shared" si="14"/>
        <v>19118912.102101624</v>
      </c>
      <c r="K109" s="5">
        <f t="shared" si="15"/>
        <v>17380829.183728747</v>
      </c>
      <c r="L109" s="2">
        <f t="shared" si="16"/>
        <v>166912.94185884829</v>
      </c>
      <c r="M109" s="1">
        <f t="shared" si="17"/>
        <v>18951999.160242774</v>
      </c>
      <c r="N109" s="1">
        <f t="shared" si="11"/>
        <v>9592838.6394225806</v>
      </c>
      <c r="O109" s="5">
        <f t="shared" si="18"/>
        <v>10658709.599358423</v>
      </c>
      <c r="P109" s="27"/>
      <c r="Q109" s="27"/>
      <c r="R109" s="27"/>
      <c r="S109" s="27"/>
      <c r="T109" s="27"/>
      <c r="U109" s="27"/>
      <c r="V109" s="27"/>
      <c r="W109" s="27"/>
      <c r="X109" s="27"/>
      <c r="Y109" s="27"/>
      <c r="Z109" s="27"/>
      <c r="AA109" s="27"/>
    </row>
    <row r="110" spans="1:27" ht="15.75" customHeight="1">
      <c r="A110" s="27"/>
      <c r="B110" s="56"/>
      <c r="C110" s="24">
        <v>47</v>
      </c>
      <c r="D110" s="35">
        <v>4555</v>
      </c>
      <c r="E110" s="9">
        <f t="shared" si="19"/>
        <v>218299.84871999384</v>
      </c>
      <c r="F110" s="35">
        <v>55</v>
      </c>
      <c r="G110" s="37">
        <v>555</v>
      </c>
      <c r="H110" s="9">
        <f t="shared" si="13"/>
        <v>23974278.937707108</v>
      </c>
      <c r="I110" s="2">
        <f t="shared" si="1"/>
        <v>24192578.786427103</v>
      </c>
      <c r="J110" s="1">
        <f t="shared" si="14"/>
        <v>19124568.210614312</v>
      </c>
      <c r="K110" s="5">
        <f t="shared" si="15"/>
        <v>17385971.100558463</v>
      </c>
      <c r="L110" s="2">
        <f t="shared" si="16"/>
        <v>172569.05037153664</v>
      </c>
      <c r="M110" s="1">
        <f t="shared" si="17"/>
        <v>18951999.160242774</v>
      </c>
      <c r="N110" s="1">
        <f t="shared" si="11"/>
        <v>9596797.9153814632</v>
      </c>
      <c r="O110" s="5">
        <f t="shared" si="18"/>
        <v>10663108.794868292</v>
      </c>
      <c r="P110" s="27"/>
      <c r="Q110" s="27"/>
      <c r="R110" s="27"/>
      <c r="S110" s="27"/>
      <c r="T110" s="27"/>
      <c r="U110" s="27"/>
      <c r="V110" s="27"/>
      <c r="W110" s="27"/>
      <c r="X110" s="27"/>
      <c r="Y110" s="27"/>
      <c r="Z110" s="27"/>
      <c r="AA110" s="27"/>
    </row>
    <row r="111" spans="1:27" ht="15.75" customHeight="1">
      <c r="A111" s="27"/>
      <c r="B111" s="56"/>
      <c r="C111" s="24">
        <v>47.5</v>
      </c>
      <c r="D111" s="35">
        <v>4555</v>
      </c>
      <c r="E111" s="9">
        <f t="shared" si="19"/>
        <v>225454.82598854459</v>
      </c>
      <c r="F111" s="35">
        <v>55</v>
      </c>
      <c r="G111" s="37">
        <v>555</v>
      </c>
      <c r="H111" s="9">
        <f t="shared" ref="H111:H127" si="29">F111*G111*1000*PI()*B^2/4</f>
        <v>23974278.937707108</v>
      </c>
      <c r="I111" s="2">
        <f t="shared" si="1"/>
        <v>24199733.763695654</v>
      </c>
      <c r="J111" s="1">
        <f t="shared" ref="J111:J127" si="30">I111/(ELU_gamma_rd1*ELU_gamma_rd2)</f>
        <v>19130224.319127001</v>
      </c>
      <c r="K111" s="5">
        <f t="shared" ref="K111:K127" si="31">J111/ELU_gamma_t</f>
        <v>17391113.01738818</v>
      </c>
      <c r="L111" s="2">
        <f t="shared" ref="L111:L127" si="32">E111/(ELS_gamma_rd1*ELS_gamma_rd2)</f>
        <v>178225.15888422498</v>
      </c>
      <c r="M111" s="1">
        <f t="shared" ref="M111:M127" si="33">H111/(ELS_gamma_rd1*ELS_gamma_rd2)</f>
        <v>18951999.160242774</v>
      </c>
      <c r="N111" s="1">
        <f t="shared" si="11"/>
        <v>9600757.191340344</v>
      </c>
      <c r="O111" s="5">
        <f t="shared" ref="O111:O127" si="34">N111/ELS_gamma_cr</f>
        <v>10667507.99037816</v>
      </c>
      <c r="P111" s="27"/>
      <c r="Q111" s="27"/>
      <c r="R111" s="27"/>
      <c r="S111" s="27"/>
      <c r="T111" s="27"/>
      <c r="U111" s="27"/>
      <c r="V111" s="27"/>
      <c r="W111" s="27"/>
      <c r="X111" s="27"/>
      <c r="Y111" s="27"/>
      <c r="Z111" s="27"/>
      <c r="AA111" s="27"/>
    </row>
    <row r="112" spans="1:27" ht="15.75" customHeight="1">
      <c r="A112" s="27"/>
      <c r="B112" s="56"/>
      <c r="C112" s="24">
        <v>48</v>
      </c>
      <c r="D112" s="35">
        <v>4555</v>
      </c>
      <c r="E112" s="9">
        <f t="shared" ref="E112:E127" si="35">D112*0.5*PI()*B+E111</f>
        <v>232609.80325709534</v>
      </c>
      <c r="F112" s="35">
        <v>55</v>
      </c>
      <c r="G112" s="37">
        <v>555</v>
      </c>
      <c r="H112" s="9">
        <f t="shared" si="29"/>
        <v>23974278.937707108</v>
      </c>
      <c r="I112" s="2">
        <f t="shared" ref="I112:I127" si="36">H112+E112</f>
        <v>24206888.740964204</v>
      </c>
      <c r="J112" s="1">
        <f t="shared" si="30"/>
        <v>19135880.427639689</v>
      </c>
      <c r="K112" s="5">
        <f t="shared" si="31"/>
        <v>17396254.934217896</v>
      </c>
      <c r="L112" s="2">
        <f t="shared" si="32"/>
        <v>183881.26739691332</v>
      </c>
      <c r="M112" s="1">
        <f t="shared" si="33"/>
        <v>18951999.160242774</v>
      </c>
      <c r="N112" s="1">
        <f t="shared" ref="N112:N127" si="37">0.5*M112+0.7*L112</f>
        <v>9604716.4672992267</v>
      </c>
      <c r="O112" s="5">
        <f t="shared" si="34"/>
        <v>10671907.18588803</v>
      </c>
      <c r="P112" s="27"/>
      <c r="Q112" s="27"/>
      <c r="R112" s="27"/>
      <c r="S112" s="27"/>
      <c r="T112" s="27"/>
      <c r="U112" s="27"/>
      <c r="V112" s="27"/>
      <c r="W112" s="27"/>
      <c r="X112" s="27"/>
      <c r="Y112" s="27"/>
      <c r="Z112" s="27"/>
      <c r="AA112" s="27"/>
    </row>
    <row r="113" spans="1:27" ht="15.75" customHeight="1">
      <c r="A113" s="27"/>
      <c r="B113" s="56"/>
      <c r="C113" s="24">
        <v>48.5</v>
      </c>
      <c r="D113" s="35">
        <v>4555</v>
      </c>
      <c r="E113" s="9">
        <f t="shared" si="35"/>
        <v>239764.78052564609</v>
      </c>
      <c r="F113" s="35">
        <v>55</v>
      </c>
      <c r="G113" s="37">
        <v>555</v>
      </c>
      <c r="H113" s="9">
        <f t="shared" si="29"/>
        <v>23974278.937707108</v>
      </c>
      <c r="I113" s="2">
        <f t="shared" si="36"/>
        <v>24214043.718232755</v>
      </c>
      <c r="J113" s="1">
        <f t="shared" si="30"/>
        <v>19141536.536152378</v>
      </c>
      <c r="K113" s="5">
        <f t="shared" si="31"/>
        <v>17401396.851047616</v>
      </c>
      <c r="L113" s="2">
        <f t="shared" si="32"/>
        <v>189537.37590960166</v>
      </c>
      <c r="M113" s="1">
        <f t="shared" si="33"/>
        <v>18951999.160242774</v>
      </c>
      <c r="N113" s="1">
        <f t="shared" si="37"/>
        <v>9608675.7432581075</v>
      </c>
      <c r="O113" s="5">
        <f t="shared" si="34"/>
        <v>10676306.381397897</v>
      </c>
      <c r="P113" s="27"/>
      <c r="Q113" s="27"/>
      <c r="R113" s="27"/>
      <c r="S113" s="27"/>
      <c r="T113" s="27"/>
      <c r="U113" s="27"/>
      <c r="V113" s="27"/>
      <c r="W113" s="27"/>
      <c r="X113" s="27"/>
      <c r="Y113" s="27"/>
      <c r="Z113" s="27"/>
      <c r="AA113" s="27"/>
    </row>
    <row r="114" spans="1:27" ht="15.75" customHeight="1">
      <c r="A114" s="27"/>
      <c r="B114" s="56"/>
      <c r="C114" s="24">
        <v>49</v>
      </c>
      <c r="D114" s="35">
        <v>4555</v>
      </c>
      <c r="E114" s="9">
        <f t="shared" si="35"/>
        <v>246919.75779419683</v>
      </c>
      <c r="F114" s="35">
        <v>55</v>
      </c>
      <c r="G114" s="37">
        <v>555</v>
      </c>
      <c r="H114" s="9">
        <f t="shared" si="29"/>
        <v>23974278.937707108</v>
      </c>
      <c r="I114" s="2">
        <f t="shared" si="36"/>
        <v>24221198.695501305</v>
      </c>
      <c r="J114" s="1">
        <f t="shared" si="30"/>
        <v>19147192.644665066</v>
      </c>
      <c r="K114" s="5">
        <f t="shared" si="31"/>
        <v>17406538.767877333</v>
      </c>
      <c r="L114" s="2">
        <f t="shared" si="32"/>
        <v>195193.48442229</v>
      </c>
      <c r="M114" s="1">
        <f t="shared" si="33"/>
        <v>18951999.160242774</v>
      </c>
      <c r="N114" s="1">
        <f t="shared" si="37"/>
        <v>9612635.0192169901</v>
      </c>
      <c r="O114" s="5">
        <f t="shared" si="34"/>
        <v>10680705.576907767</v>
      </c>
      <c r="P114" s="27"/>
      <c r="Q114" s="27"/>
      <c r="R114" s="27"/>
      <c r="S114" s="27"/>
      <c r="T114" s="27"/>
      <c r="U114" s="27"/>
      <c r="V114" s="27"/>
      <c r="W114" s="27"/>
      <c r="X114" s="27"/>
      <c r="Y114" s="27"/>
      <c r="Z114" s="27"/>
      <c r="AA114" s="27"/>
    </row>
    <row r="115" spans="1:27" ht="15.75" customHeight="1">
      <c r="A115" s="27"/>
      <c r="B115" s="56"/>
      <c r="C115" s="24">
        <v>49.5</v>
      </c>
      <c r="D115" s="35">
        <v>4555</v>
      </c>
      <c r="E115" s="9">
        <f t="shared" si="35"/>
        <v>254074.73506274758</v>
      </c>
      <c r="F115" s="35">
        <v>55</v>
      </c>
      <c r="G115" s="37">
        <v>555</v>
      </c>
      <c r="H115" s="9">
        <f t="shared" si="29"/>
        <v>23974278.937707108</v>
      </c>
      <c r="I115" s="2">
        <f t="shared" si="36"/>
        <v>24228353.672769856</v>
      </c>
      <c r="J115" s="1">
        <f t="shared" si="30"/>
        <v>19152848.753177755</v>
      </c>
      <c r="K115" s="5">
        <f t="shared" si="31"/>
        <v>17411680.684707049</v>
      </c>
      <c r="L115" s="2">
        <f t="shared" si="32"/>
        <v>200849.59293497834</v>
      </c>
      <c r="M115" s="1">
        <f t="shared" si="33"/>
        <v>18951999.160242774</v>
      </c>
      <c r="N115" s="1">
        <f t="shared" si="37"/>
        <v>9616594.2951758709</v>
      </c>
      <c r="O115" s="5">
        <f t="shared" si="34"/>
        <v>10685104.772417635</v>
      </c>
      <c r="P115" s="27"/>
      <c r="Q115" s="27"/>
      <c r="R115" s="27"/>
      <c r="S115" s="27"/>
      <c r="T115" s="27"/>
      <c r="U115" s="27"/>
      <c r="V115" s="27"/>
      <c r="W115" s="27"/>
      <c r="X115" s="27"/>
      <c r="Y115" s="27"/>
      <c r="Z115" s="27"/>
      <c r="AA115" s="27"/>
    </row>
    <row r="116" spans="1:27" ht="15.75" customHeight="1">
      <c r="A116" s="27"/>
      <c r="B116" s="56"/>
      <c r="C116" s="24">
        <v>50</v>
      </c>
      <c r="D116" s="35">
        <v>4555</v>
      </c>
      <c r="E116" s="9">
        <f t="shared" si="35"/>
        <v>261229.71233129833</v>
      </c>
      <c r="F116" s="35">
        <v>55</v>
      </c>
      <c r="G116" s="37">
        <v>555</v>
      </c>
      <c r="H116" s="9">
        <f t="shared" si="29"/>
        <v>23974278.937707108</v>
      </c>
      <c r="I116" s="2">
        <f t="shared" si="36"/>
        <v>24235508.650038406</v>
      </c>
      <c r="J116" s="1">
        <f t="shared" si="30"/>
        <v>19158504.861690443</v>
      </c>
      <c r="K116" s="5">
        <f t="shared" si="31"/>
        <v>17416822.601536766</v>
      </c>
      <c r="L116" s="2">
        <f t="shared" si="32"/>
        <v>206505.70144766668</v>
      </c>
      <c r="M116" s="1">
        <f t="shared" si="33"/>
        <v>18951999.160242774</v>
      </c>
      <c r="N116" s="1">
        <f t="shared" si="37"/>
        <v>9620553.5711347535</v>
      </c>
      <c r="O116" s="5">
        <f t="shared" si="34"/>
        <v>10689503.967927504</v>
      </c>
      <c r="P116" s="27"/>
      <c r="Q116" s="27"/>
      <c r="R116" s="27"/>
      <c r="S116" s="27"/>
      <c r="T116" s="27"/>
      <c r="U116" s="27"/>
      <c r="V116" s="27"/>
      <c r="W116" s="27"/>
      <c r="X116" s="27"/>
      <c r="Y116" s="27"/>
      <c r="Z116" s="27"/>
      <c r="AA116" s="27"/>
    </row>
    <row r="117" spans="1:27" ht="15.75" customHeight="1">
      <c r="A117" s="27"/>
      <c r="B117" s="61"/>
      <c r="C117" s="24">
        <v>50.5</v>
      </c>
      <c r="D117" s="35">
        <v>4555</v>
      </c>
      <c r="E117" s="9">
        <f t="shared" si="35"/>
        <v>268384.68959984911</v>
      </c>
      <c r="F117" s="35">
        <v>55</v>
      </c>
      <c r="G117" s="37">
        <v>555</v>
      </c>
      <c r="H117" s="9">
        <f t="shared" si="29"/>
        <v>23974278.937707108</v>
      </c>
      <c r="I117" s="2">
        <f t="shared" si="36"/>
        <v>24242663.627306957</v>
      </c>
      <c r="J117" s="1">
        <f t="shared" si="30"/>
        <v>19164160.970203128</v>
      </c>
      <c r="K117" s="5">
        <f t="shared" si="31"/>
        <v>17421964.518366478</v>
      </c>
      <c r="L117" s="2">
        <f t="shared" si="32"/>
        <v>212161.80996035505</v>
      </c>
      <c r="M117" s="1">
        <f t="shared" si="33"/>
        <v>18951999.160242774</v>
      </c>
      <c r="N117" s="1">
        <f t="shared" si="37"/>
        <v>9624512.8470936362</v>
      </c>
      <c r="O117" s="5">
        <f t="shared" si="34"/>
        <v>10693903.163437374</v>
      </c>
      <c r="P117" s="27"/>
      <c r="Q117" s="27"/>
      <c r="R117" s="27"/>
      <c r="S117" s="27"/>
      <c r="T117" s="27"/>
      <c r="U117" s="27"/>
      <c r="V117" s="27"/>
      <c r="W117" s="27"/>
      <c r="X117" s="27"/>
      <c r="Y117" s="27"/>
      <c r="Z117" s="27"/>
      <c r="AA117" s="27"/>
    </row>
    <row r="118" spans="1:27" ht="15.75" customHeight="1">
      <c r="A118" s="27"/>
      <c r="B118" s="61"/>
      <c r="C118" s="24">
        <v>51</v>
      </c>
      <c r="D118" s="35">
        <v>78</v>
      </c>
      <c r="E118" s="9">
        <f t="shared" si="35"/>
        <v>268507.21171333909</v>
      </c>
      <c r="F118" s="35">
        <v>4</v>
      </c>
      <c r="G118" s="37">
        <v>1.3</v>
      </c>
      <c r="H118" s="9">
        <f t="shared" si="29"/>
        <v>4084.0704496667308</v>
      </c>
      <c r="I118" s="2">
        <f t="shared" si="36"/>
        <v>272591.28216300579</v>
      </c>
      <c r="J118" s="1">
        <f t="shared" si="30"/>
        <v>215487.17957549865</v>
      </c>
      <c r="K118" s="5">
        <f t="shared" si="31"/>
        <v>195897.43597772604</v>
      </c>
      <c r="L118" s="2">
        <f t="shared" si="32"/>
        <v>212258.66538603883</v>
      </c>
      <c r="M118" s="1">
        <f t="shared" si="33"/>
        <v>3228.5141894598664</v>
      </c>
      <c r="N118" s="1">
        <f t="shared" si="37"/>
        <v>150195.3228649571</v>
      </c>
      <c r="O118" s="5">
        <f t="shared" si="34"/>
        <v>166883.69207217454</v>
      </c>
      <c r="P118" s="27"/>
      <c r="Q118" s="27"/>
      <c r="R118" s="27"/>
      <c r="S118" s="27"/>
      <c r="T118" s="27"/>
      <c r="U118" s="27"/>
      <c r="V118" s="27"/>
      <c r="W118" s="27"/>
      <c r="X118" s="27"/>
      <c r="Y118" s="27"/>
      <c r="Z118" s="27"/>
      <c r="AA118" s="27"/>
    </row>
    <row r="119" spans="1:27" ht="15.75" customHeight="1">
      <c r="A119" s="27"/>
      <c r="B119" s="61"/>
      <c r="C119" s="24">
        <v>51.5</v>
      </c>
      <c r="D119" s="35">
        <v>78</v>
      </c>
      <c r="E119" s="9">
        <f t="shared" si="35"/>
        <v>268629.73382682906</v>
      </c>
      <c r="F119" s="35">
        <v>4</v>
      </c>
      <c r="G119" s="37">
        <v>1.3</v>
      </c>
      <c r="H119" s="9">
        <f t="shared" si="29"/>
        <v>4084.0704496667308</v>
      </c>
      <c r="I119" s="2">
        <f t="shared" si="36"/>
        <v>272713.80427649576</v>
      </c>
      <c r="J119" s="1">
        <f t="shared" si="30"/>
        <v>215584.03500118243</v>
      </c>
      <c r="K119" s="5">
        <f t="shared" si="31"/>
        <v>195985.48636471128</v>
      </c>
      <c r="L119" s="2">
        <f t="shared" si="32"/>
        <v>212355.52081172258</v>
      </c>
      <c r="M119" s="1">
        <f t="shared" si="33"/>
        <v>3228.5141894598664</v>
      </c>
      <c r="N119" s="1">
        <f t="shared" si="37"/>
        <v>150263.12166293574</v>
      </c>
      <c r="O119" s="5">
        <f t="shared" si="34"/>
        <v>166959.02406992859</v>
      </c>
      <c r="P119" s="27"/>
      <c r="Q119" s="27"/>
      <c r="R119" s="27"/>
      <c r="S119" s="27"/>
      <c r="T119" s="27"/>
      <c r="U119" s="27"/>
      <c r="V119" s="27"/>
      <c r="W119" s="27"/>
      <c r="X119" s="27"/>
      <c r="Y119" s="27"/>
      <c r="Z119" s="27"/>
      <c r="AA119" s="27"/>
    </row>
    <row r="120" spans="1:27" ht="15.75" customHeight="1">
      <c r="A120" s="27"/>
      <c r="B120" s="61"/>
      <c r="C120" s="24">
        <v>52</v>
      </c>
      <c r="D120" s="35">
        <v>78</v>
      </c>
      <c r="E120" s="9">
        <f t="shared" si="35"/>
        <v>268752.25594031904</v>
      </c>
      <c r="F120" s="35">
        <v>4</v>
      </c>
      <c r="G120" s="37">
        <v>1.3</v>
      </c>
      <c r="H120" s="9">
        <f t="shared" si="29"/>
        <v>4084.0704496667308</v>
      </c>
      <c r="I120" s="2">
        <f t="shared" si="36"/>
        <v>272836.32638998574</v>
      </c>
      <c r="J120" s="1">
        <f t="shared" si="30"/>
        <v>215680.89042686622</v>
      </c>
      <c r="K120" s="5">
        <f t="shared" si="31"/>
        <v>196073.53675169655</v>
      </c>
      <c r="L120" s="2">
        <f t="shared" si="32"/>
        <v>212452.37623740637</v>
      </c>
      <c r="M120" s="1">
        <f t="shared" si="33"/>
        <v>3228.5141894598664</v>
      </c>
      <c r="N120" s="1">
        <f t="shared" si="37"/>
        <v>150330.92046091438</v>
      </c>
      <c r="O120" s="5">
        <f t="shared" si="34"/>
        <v>167034.35606768265</v>
      </c>
      <c r="P120" s="27"/>
      <c r="Q120" s="27"/>
      <c r="R120" s="27"/>
      <c r="S120" s="27"/>
      <c r="T120" s="27"/>
      <c r="U120" s="27"/>
      <c r="V120" s="27"/>
      <c r="W120" s="27"/>
      <c r="X120" s="27"/>
      <c r="Y120" s="27"/>
      <c r="Z120" s="27"/>
      <c r="AA120" s="27"/>
    </row>
    <row r="121" spans="1:27" ht="15.75" customHeight="1">
      <c r="A121" s="27"/>
      <c r="B121" s="61"/>
      <c r="C121" s="24">
        <v>52.5</v>
      </c>
      <c r="D121" s="35">
        <v>78</v>
      </c>
      <c r="E121" s="9">
        <f t="shared" si="35"/>
        <v>268874.77805380902</v>
      </c>
      <c r="F121" s="35">
        <v>4</v>
      </c>
      <c r="G121" s="37">
        <v>1.3</v>
      </c>
      <c r="H121" s="9">
        <f t="shared" si="29"/>
        <v>4084.0704496667308</v>
      </c>
      <c r="I121" s="2">
        <f t="shared" si="36"/>
        <v>272958.84850347572</v>
      </c>
      <c r="J121" s="1">
        <f t="shared" si="30"/>
        <v>215777.74585255</v>
      </c>
      <c r="K121" s="5">
        <f t="shared" si="31"/>
        <v>196161.58713868179</v>
      </c>
      <c r="L121" s="2">
        <f t="shared" si="32"/>
        <v>212549.23166309015</v>
      </c>
      <c r="M121" s="1">
        <f t="shared" si="33"/>
        <v>3228.5141894598664</v>
      </c>
      <c r="N121" s="1">
        <f t="shared" si="37"/>
        <v>150398.71925889302</v>
      </c>
      <c r="O121" s="5">
        <f t="shared" si="34"/>
        <v>167109.6880654367</v>
      </c>
      <c r="P121" s="27"/>
      <c r="Q121" s="27"/>
      <c r="R121" s="27"/>
      <c r="S121" s="27"/>
      <c r="T121" s="27"/>
      <c r="U121" s="27"/>
      <c r="V121" s="27"/>
      <c r="W121" s="27"/>
      <c r="X121" s="27"/>
      <c r="Y121" s="27"/>
      <c r="Z121" s="27"/>
      <c r="AA121" s="27"/>
    </row>
    <row r="122" spans="1:27" ht="15.75" customHeight="1">
      <c r="A122" s="27"/>
      <c r="B122" s="61"/>
      <c r="C122" s="24">
        <v>53</v>
      </c>
      <c r="D122" s="35">
        <v>78</v>
      </c>
      <c r="E122" s="9">
        <f t="shared" si="35"/>
        <v>268997.30016729899</v>
      </c>
      <c r="F122" s="35">
        <v>4</v>
      </c>
      <c r="G122" s="37">
        <v>1.3</v>
      </c>
      <c r="H122" s="9">
        <f t="shared" si="29"/>
        <v>4084.0704496667308</v>
      </c>
      <c r="I122" s="2">
        <f t="shared" si="36"/>
        <v>273081.37061696569</v>
      </c>
      <c r="J122" s="1">
        <f t="shared" si="30"/>
        <v>215874.60127823378</v>
      </c>
      <c r="K122" s="5">
        <f t="shared" si="31"/>
        <v>196249.63752566706</v>
      </c>
      <c r="L122" s="2">
        <f t="shared" si="32"/>
        <v>212646.08708877393</v>
      </c>
      <c r="M122" s="1">
        <f t="shared" si="33"/>
        <v>3228.5141894598664</v>
      </c>
      <c r="N122" s="1">
        <f t="shared" si="37"/>
        <v>150466.51805687166</v>
      </c>
      <c r="O122" s="5">
        <f t="shared" si="34"/>
        <v>167185.02006319072</v>
      </c>
      <c r="P122" s="27"/>
      <c r="Q122" s="27"/>
      <c r="R122" s="27"/>
      <c r="S122" s="27"/>
      <c r="T122" s="27"/>
      <c r="U122" s="27"/>
      <c r="V122" s="27"/>
      <c r="W122" s="27"/>
      <c r="X122" s="27"/>
      <c r="Y122" s="27"/>
      <c r="Z122" s="27"/>
      <c r="AA122" s="27"/>
    </row>
    <row r="123" spans="1:27" ht="15.75" customHeight="1">
      <c r="A123" s="27"/>
      <c r="B123" s="61"/>
      <c r="C123" s="24">
        <v>53.5</v>
      </c>
      <c r="D123" s="35">
        <v>78</v>
      </c>
      <c r="E123" s="9">
        <f t="shared" si="35"/>
        <v>269119.82228078897</v>
      </c>
      <c r="F123" s="35">
        <v>4</v>
      </c>
      <c r="G123" s="37">
        <v>1.3</v>
      </c>
      <c r="H123" s="9">
        <f t="shared" si="29"/>
        <v>4084.0704496667308</v>
      </c>
      <c r="I123" s="2">
        <f t="shared" si="36"/>
        <v>273203.89273045567</v>
      </c>
      <c r="J123" s="1">
        <f t="shared" si="30"/>
        <v>215971.45670391753</v>
      </c>
      <c r="K123" s="5">
        <f t="shared" si="31"/>
        <v>196337.6879126523</v>
      </c>
      <c r="L123" s="2">
        <f t="shared" si="32"/>
        <v>212742.94251445771</v>
      </c>
      <c r="M123" s="1">
        <f t="shared" si="33"/>
        <v>3228.5141894598664</v>
      </c>
      <c r="N123" s="1">
        <f t="shared" si="37"/>
        <v>150534.3168548503</v>
      </c>
      <c r="O123" s="5">
        <f t="shared" si="34"/>
        <v>167260.35206094477</v>
      </c>
      <c r="P123" s="27"/>
      <c r="Q123" s="27"/>
      <c r="R123" s="27"/>
      <c r="S123" s="27"/>
      <c r="T123" s="27"/>
      <c r="U123" s="27"/>
      <c r="V123" s="27"/>
      <c r="W123" s="27"/>
      <c r="X123" s="27"/>
      <c r="Y123" s="27"/>
      <c r="Z123" s="27"/>
      <c r="AA123" s="27"/>
    </row>
    <row r="124" spans="1:27" ht="15.75" customHeight="1">
      <c r="A124" s="27"/>
      <c r="B124" s="61"/>
      <c r="C124" s="24">
        <v>54</v>
      </c>
      <c r="D124" s="35">
        <v>78</v>
      </c>
      <c r="E124" s="9">
        <f t="shared" si="35"/>
        <v>269242.34439427895</v>
      </c>
      <c r="F124" s="35">
        <v>4</v>
      </c>
      <c r="G124" s="37">
        <v>1.3</v>
      </c>
      <c r="H124" s="9">
        <f t="shared" si="29"/>
        <v>4084.0704496667308</v>
      </c>
      <c r="I124" s="2">
        <f t="shared" si="36"/>
        <v>273326.41484394565</v>
      </c>
      <c r="J124" s="1">
        <f t="shared" si="30"/>
        <v>216068.31212960131</v>
      </c>
      <c r="K124" s="5">
        <f t="shared" si="31"/>
        <v>196425.73829963754</v>
      </c>
      <c r="L124" s="2">
        <f t="shared" si="32"/>
        <v>212839.79794014146</v>
      </c>
      <c r="M124" s="1">
        <f t="shared" si="33"/>
        <v>3228.5141894598664</v>
      </c>
      <c r="N124" s="1">
        <f t="shared" si="37"/>
        <v>150602.11565282894</v>
      </c>
      <c r="O124" s="5">
        <f t="shared" si="34"/>
        <v>167335.68405869883</v>
      </c>
      <c r="P124" s="27"/>
      <c r="Q124" s="27"/>
      <c r="R124" s="27"/>
      <c r="S124" s="27"/>
      <c r="T124" s="27"/>
      <c r="U124" s="27"/>
      <c r="V124" s="27"/>
      <c r="W124" s="27"/>
      <c r="X124" s="27"/>
      <c r="Y124" s="27"/>
      <c r="Z124" s="27"/>
      <c r="AA124" s="27"/>
    </row>
    <row r="125" spans="1:27" ht="15.75" customHeight="1">
      <c r="A125" s="27"/>
      <c r="B125" s="61"/>
      <c r="C125" s="24">
        <v>54.5</v>
      </c>
      <c r="D125" s="35">
        <v>78</v>
      </c>
      <c r="E125" s="9">
        <f t="shared" si="35"/>
        <v>269364.86650776892</v>
      </c>
      <c r="F125" s="35">
        <v>4</v>
      </c>
      <c r="G125" s="37">
        <v>1.3</v>
      </c>
      <c r="H125" s="9">
        <f t="shared" si="29"/>
        <v>4084.0704496667308</v>
      </c>
      <c r="I125" s="2">
        <f t="shared" si="36"/>
        <v>273448.93695743562</v>
      </c>
      <c r="J125" s="1">
        <f t="shared" si="30"/>
        <v>216165.16755528509</v>
      </c>
      <c r="K125" s="5">
        <f t="shared" si="31"/>
        <v>196513.78868662281</v>
      </c>
      <c r="L125" s="2">
        <f t="shared" si="32"/>
        <v>212936.65336582524</v>
      </c>
      <c r="M125" s="1">
        <f t="shared" si="33"/>
        <v>3228.5141894598664</v>
      </c>
      <c r="N125" s="1">
        <f t="shared" si="37"/>
        <v>150669.91445080758</v>
      </c>
      <c r="O125" s="5">
        <f t="shared" si="34"/>
        <v>167411.01605645288</v>
      </c>
      <c r="P125" s="27"/>
      <c r="Q125" s="27"/>
      <c r="R125" s="27"/>
      <c r="S125" s="27"/>
      <c r="T125" s="27"/>
      <c r="U125" s="27"/>
      <c r="V125" s="27"/>
      <c r="W125" s="27"/>
      <c r="X125" s="27"/>
      <c r="Y125" s="27"/>
      <c r="Z125" s="27"/>
      <c r="AA125" s="27"/>
    </row>
    <row r="126" spans="1:27" ht="15.75" customHeight="1">
      <c r="A126" s="27"/>
      <c r="B126" s="61"/>
      <c r="C126" s="24">
        <v>55</v>
      </c>
      <c r="D126" s="35">
        <v>78</v>
      </c>
      <c r="E126" s="9">
        <f t="shared" si="35"/>
        <v>269487.3886212589</v>
      </c>
      <c r="F126" s="35">
        <v>4</v>
      </c>
      <c r="G126" s="37">
        <v>1.3</v>
      </c>
      <c r="H126" s="9">
        <f t="shared" si="29"/>
        <v>4084.0704496667308</v>
      </c>
      <c r="I126" s="2">
        <f t="shared" si="36"/>
        <v>273571.4590709256</v>
      </c>
      <c r="J126" s="1">
        <f t="shared" si="30"/>
        <v>216262.02298096888</v>
      </c>
      <c r="K126" s="5">
        <f t="shared" si="31"/>
        <v>196601.83907360805</v>
      </c>
      <c r="L126" s="2">
        <f t="shared" si="32"/>
        <v>213033.50879150903</v>
      </c>
      <c r="M126" s="1">
        <f t="shared" si="33"/>
        <v>3228.5141894598664</v>
      </c>
      <c r="N126" s="1">
        <f t="shared" si="37"/>
        <v>150737.71324878623</v>
      </c>
      <c r="O126" s="5">
        <f t="shared" si="34"/>
        <v>167486.3480542069</v>
      </c>
      <c r="P126" s="27"/>
      <c r="Q126" s="27"/>
      <c r="R126" s="27"/>
      <c r="S126" s="27"/>
      <c r="T126" s="27"/>
      <c r="U126" s="27"/>
      <c r="V126" s="27"/>
      <c r="W126" s="27"/>
      <c r="X126" s="27"/>
      <c r="Y126" s="27"/>
      <c r="Z126" s="27"/>
      <c r="AA126" s="27"/>
    </row>
    <row r="127" spans="1:27" ht="15.75" customHeight="1" thickBot="1">
      <c r="A127" s="27"/>
      <c r="B127" s="62"/>
      <c r="C127" s="24">
        <v>55.5</v>
      </c>
      <c r="D127" s="36">
        <v>78</v>
      </c>
      <c r="E127" s="10">
        <f t="shared" si="35"/>
        <v>269609.91073474888</v>
      </c>
      <c r="F127" s="36">
        <v>4</v>
      </c>
      <c r="G127" s="38">
        <v>1.3</v>
      </c>
      <c r="H127" s="10">
        <f t="shared" si="29"/>
        <v>4084.0704496667308</v>
      </c>
      <c r="I127" s="2">
        <f t="shared" si="36"/>
        <v>273693.98118441558</v>
      </c>
      <c r="J127" s="4">
        <f t="shared" si="30"/>
        <v>216358.87840665266</v>
      </c>
      <c r="K127" s="6">
        <f t="shared" si="31"/>
        <v>196689.88946059332</v>
      </c>
      <c r="L127" s="3">
        <f t="shared" si="32"/>
        <v>213130.36421719281</v>
      </c>
      <c r="M127" s="4">
        <f t="shared" si="33"/>
        <v>3228.5141894598664</v>
      </c>
      <c r="N127" s="4">
        <f t="shared" si="37"/>
        <v>150805.51204676487</v>
      </c>
      <c r="O127" s="6">
        <f t="shared" si="34"/>
        <v>167561.68005196095</v>
      </c>
      <c r="P127" s="27"/>
      <c r="Q127" s="27"/>
      <c r="R127" s="27"/>
      <c r="S127" s="27"/>
      <c r="T127" s="27"/>
      <c r="U127" s="27"/>
      <c r="V127" s="27"/>
      <c r="W127" s="27"/>
      <c r="X127" s="27"/>
      <c r="Y127" s="27"/>
      <c r="Z127" s="27"/>
      <c r="AA127" s="27"/>
    </row>
    <row r="128" spans="1:27" ht="15.75" customHeight="1">
      <c r="A128" s="27"/>
      <c r="B128" s="27"/>
      <c r="C128" s="27"/>
      <c r="D128" s="27"/>
      <c r="E128" s="27"/>
      <c r="F128" s="27"/>
      <c r="G128" s="27"/>
      <c r="H128" s="27"/>
      <c r="I128" s="27"/>
      <c r="J128" s="27"/>
      <c r="K128" s="27"/>
      <c r="L128" s="27"/>
      <c r="M128" s="27"/>
      <c r="N128" s="27"/>
      <c r="O128" s="27"/>
      <c r="P128" s="27"/>
      <c r="Q128" s="27"/>
      <c r="R128" s="27"/>
      <c r="S128" s="27"/>
      <c r="T128" s="27"/>
      <c r="U128" s="27"/>
      <c r="V128" s="27"/>
      <c r="W128" s="27"/>
      <c r="X128" s="27"/>
      <c r="Y128" s="27"/>
      <c r="Z128" s="27"/>
      <c r="AA128" s="27"/>
    </row>
    <row r="129" spans="1:27" ht="15.75" customHeight="1">
      <c r="A129" s="27"/>
      <c r="B129" s="27"/>
      <c r="C129" s="27"/>
      <c r="D129" s="27"/>
      <c r="E129" s="27"/>
      <c r="F129" s="27"/>
      <c r="G129" s="27"/>
      <c r="H129" s="27"/>
      <c r="I129" s="27"/>
      <c r="J129" s="27"/>
      <c r="K129" s="27"/>
      <c r="L129" s="27"/>
      <c r="M129" s="27"/>
      <c r="N129" s="27"/>
      <c r="O129" s="27"/>
      <c r="P129" s="27"/>
      <c r="Q129" s="27"/>
      <c r="R129" s="27"/>
      <c r="S129" s="27"/>
      <c r="T129" s="27"/>
      <c r="U129" s="27"/>
      <c r="V129" s="27"/>
      <c r="W129" s="27"/>
      <c r="X129" s="27"/>
      <c r="Y129" s="27"/>
      <c r="Z129" s="27"/>
      <c r="AA129" s="27"/>
    </row>
    <row r="130" spans="1:27" ht="15.75" customHeight="1">
      <c r="A130" s="27"/>
      <c r="B130" s="27"/>
      <c r="C130" s="27"/>
      <c r="D130" s="27"/>
      <c r="E130" s="27"/>
      <c r="F130" s="27"/>
      <c r="G130" s="27"/>
      <c r="H130" s="27"/>
      <c r="I130" s="27"/>
      <c r="J130" s="27"/>
      <c r="K130" s="27"/>
      <c r="L130" s="27"/>
      <c r="M130" s="27"/>
      <c r="N130" s="27"/>
      <c r="O130" s="27"/>
      <c r="P130" s="27"/>
      <c r="Q130" s="27"/>
      <c r="R130" s="27"/>
      <c r="S130" s="27"/>
      <c r="T130" s="27"/>
      <c r="U130" s="27"/>
      <c r="V130" s="27"/>
      <c r="W130" s="27"/>
      <c r="X130" s="27"/>
      <c r="Y130" s="27"/>
      <c r="Z130" s="27"/>
      <c r="AA130" s="27"/>
    </row>
    <row r="131" spans="1:27" ht="15.75" customHeight="1">
      <c r="A131" s="27"/>
      <c r="B131" s="27"/>
      <c r="C131" s="27"/>
      <c r="D131" s="27"/>
      <c r="E131" s="27"/>
      <c r="F131" s="27"/>
      <c r="G131" s="27"/>
      <c r="H131" s="27"/>
      <c r="I131" s="27"/>
      <c r="J131" s="27"/>
      <c r="K131" s="27"/>
      <c r="L131" s="27"/>
      <c r="M131" s="27"/>
      <c r="N131" s="27"/>
      <c r="O131" s="27"/>
      <c r="P131" s="27"/>
      <c r="Q131" s="27"/>
      <c r="R131" s="27"/>
      <c r="S131" s="27"/>
      <c r="T131" s="27"/>
      <c r="U131" s="27"/>
      <c r="V131" s="27"/>
      <c r="W131" s="27"/>
      <c r="X131" s="27"/>
      <c r="Y131" s="27"/>
      <c r="Z131" s="27"/>
      <c r="AA131" s="27"/>
    </row>
    <row r="132" spans="1:27" ht="15.75" customHeight="1">
      <c r="A132" s="27"/>
      <c r="B132" s="27"/>
      <c r="C132" s="27"/>
      <c r="D132" s="27"/>
      <c r="E132" s="27"/>
      <c r="F132" s="27"/>
      <c r="G132" s="27"/>
      <c r="H132" s="27"/>
      <c r="I132" s="27"/>
      <c r="J132" s="27"/>
      <c r="K132" s="27"/>
      <c r="L132" s="27"/>
      <c r="M132" s="27"/>
      <c r="N132" s="27"/>
      <c r="O132" s="27"/>
      <c r="P132" s="27"/>
      <c r="Q132" s="27"/>
      <c r="R132" s="27"/>
      <c r="S132" s="27"/>
      <c r="T132" s="27"/>
      <c r="U132" s="27"/>
      <c r="V132" s="27"/>
      <c r="W132" s="27"/>
      <c r="X132" s="27"/>
      <c r="Y132" s="27"/>
      <c r="Z132" s="27"/>
      <c r="AA132" s="27"/>
    </row>
    <row r="133" spans="1:27" ht="15.75" customHeight="1">
      <c r="A133" s="27"/>
      <c r="B133" s="27"/>
      <c r="C133" s="27"/>
      <c r="D133" s="27"/>
      <c r="E133" s="27"/>
      <c r="F133" s="27"/>
      <c r="G133" s="27"/>
      <c r="H133" s="27"/>
      <c r="I133" s="27"/>
      <c r="J133" s="27"/>
      <c r="K133" s="27"/>
      <c r="L133" s="27"/>
      <c r="M133" s="27"/>
      <c r="N133" s="27"/>
      <c r="O133" s="27"/>
      <c r="P133" s="27"/>
      <c r="Q133" s="27"/>
      <c r="R133" s="27"/>
      <c r="S133" s="27"/>
      <c r="T133" s="27"/>
      <c r="U133" s="27"/>
      <c r="V133" s="27"/>
      <c r="W133" s="27"/>
      <c r="X133" s="27"/>
      <c r="Y133" s="27"/>
      <c r="Z133" s="27"/>
      <c r="AA133" s="27"/>
    </row>
    <row r="134" spans="1:27" ht="15.75" customHeight="1">
      <c r="A134" s="27"/>
      <c r="B134" s="27"/>
      <c r="C134" s="27"/>
      <c r="D134" s="27"/>
      <c r="E134" s="27"/>
      <c r="F134" s="27"/>
      <c r="G134" s="27"/>
      <c r="H134" s="27"/>
      <c r="I134" s="27"/>
      <c r="J134" s="27"/>
      <c r="K134" s="27"/>
      <c r="L134" s="27"/>
      <c r="M134" s="27"/>
      <c r="N134" s="27"/>
      <c r="O134" s="27"/>
      <c r="P134" s="27"/>
      <c r="Q134" s="27"/>
      <c r="R134" s="27"/>
      <c r="S134" s="27"/>
      <c r="T134" s="27"/>
      <c r="U134" s="27"/>
      <c r="V134" s="27"/>
      <c r="W134" s="27"/>
      <c r="X134" s="27"/>
      <c r="Y134" s="27"/>
      <c r="Z134" s="27"/>
      <c r="AA134" s="27"/>
    </row>
    <row r="135" spans="1:27" ht="15.75" customHeight="1">
      <c r="A135" s="27"/>
      <c r="B135" s="27"/>
      <c r="C135" s="27"/>
      <c r="D135" s="27"/>
      <c r="E135" s="27"/>
      <c r="F135" s="27"/>
      <c r="G135" s="27"/>
      <c r="H135" s="27"/>
      <c r="I135" s="27"/>
      <c r="J135" s="27"/>
      <c r="K135" s="27"/>
      <c r="L135" s="27"/>
      <c r="M135" s="27"/>
      <c r="N135" s="27"/>
      <c r="O135" s="27"/>
      <c r="P135" s="27"/>
      <c r="Q135" s="27"/>
      <c r="R135" s="27"/>
      <c r="S135" s="27"/>
      <c r="T135" s="27"/>
      <c r="U135" s="27"/>
      <c r="V135" s="27"/>
      <c r="W135" s="27"/>
      <c r="X135" s="27"/>
      <c r="Y135" s="27"/>
      <c r="Z135" s="27"/>
      <c r="AA135" s="27"/>
    </row>
    <row r="136" spans="1:27" ht="15.75" customHeight="1">
      <c r="A136" s="27"/>
      <c r="B136" s="27"/>
      <c r="C136" s="27"/>
      <c r="D136" s="27"/>
      <c r="E136" s="27"/>
      <c r="F136" s="27"/>
      <c r="G136" s="27"/>
      <c r="H136" s="27"/>
      <c r="I136" s="27"/>
      <c r="J136" s="27"/>
      <c r="K136" s="27"/>
      <c r="L136" s="27"/>
      <c r="M136" s="27"/>
      <c r="N136" s="27"/>
      <c r="O136" s="27"/>
      <c r="P136" s="27"/>
      <c r="Q136" s="27"/>
      <c r="R136" s="27"/>
      <c r="S136" s="27"/>
      <c r="T136" s="27"/>
      <c r="U136" s="27"/>
      <c r="V136" s="27"/>
      <c r="W136" s="27"/>
      <c r="X136" s="27"/>
      <c r="Y136" s="27"/>
      <c r="Z136" s="27"/>
      <c r="AA136" s="27"/>
    </row>
    <row r="137" spans="1:27" ht="15.75" customHeight="1">
      <c r="A137" s="27"/>
      <c r="B137" s="27"/>
      <c r="C137" s="27"/>
      <c r="D137" s="27"/>
      <c r="E137" s="27"/>
      <c r="F137" s="27"/>
      <c r="G137" s="27"/>
      <c r="H137" s="27"/>
      <c r="I137" s="27"/>
      <c r="J137" s="27"/>
      <c r="K137" s="27"/>
      <c r="L137" s="27"/>
      <c r="M137" s="27"/>
      <c r="N137" s="27"/>
      <c r="O137" s="27"/>
      <c r="P137" s="27"/>
      <c r="Q137" s="27"/>
      <c r="R137" s="27"/>
      <c r="S137" s="27"/>
      <c r="T137" s="27"/>
      <c r="U137" s="27"/>
      <c r="V137" s="27"/>
      <c r="W137" s="27"/>
      <c r="X137" s="27"/>
      <c r="Y137" s="27"/>
      <c r="Z137" s="27"/>
      <c r="AA137" s="27"/>
    </row>
    <row r="138" spans="1:27" ht="15.75" customHeight="1">
      <c r="A138" s="27"/>
      <c r="B138" s="27"/>
      <c r="C138" s="27"/>
      <c r="D138" s="27"/>
      <c r="E138" s="27"/>
      <c r="F138" s="27"/>
      <c r="G138" s="27"/>
      <c r="H138" s="27"/>
      <c r="I138" s="27"/>
      <c r="J138" s="27"/>
      <c r="K138" s="27"/>
      <c r="L138" s="27"/>
      <c r="M138" s="27"/>
      <c r="N138" s="27"/>
      <c r="O138" s="27"/>
      <c r="P138" s="27"/>
      <c r="Q138" s="27"/>
      <c r="R138" s="27"/>
      <c r="S138" s="27"/>
      <c r="T138" s="27"/>
      <c r="U138" s="27"/>
      <c r="V138" s="27"/>
      <c r="W138" s="27"/>
      <c r="X138" s="27"/>
      <c r="Y138" s="27"/>
      <c r="Z138" s="27"/>
      <c r="AA138" s="27"/>
    </row>
    <row r="139" spans="1:27" ht="15.75" customHeight="1">
      <c r="A139" s="27"/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27"/>
      <c r="N139" s="27"/>
      <c r="O139" s="27"/>
      <c r="P139" s="27"/>
      <c r="Q139" s="27"/>
      <c r="R139" s="27"/>
      <c r="S139" s="27"/>
      <c r="T139" s="27"/>
      <c r="U139" s="27"/>
      <c r="V139" s="27"/>
      <c r="W139" s="27"/>
      <c r="X139" s="27"/>
      <c r="Y139" s="27"/>
      <c r="Z139" s="27"/>
      <c r="AA139" s="27"/>
    </row>
    <row r="140" spans="1:27" ht="15.75" customHeight="1">
      <c r="A140" s="27"/>
      <c r="B140" s="27"/>
      <c r="C140" s="27"/>
      <c r="D140" s="27"/>
      <c r="E140" s="27"/>
      <c r="F140" s="27"/>
      <c r="G140" s="27"/>
      <c r="H140" s="27"/>
      <c r="I140" s="27"/>
      <c r="J140" s="27"/>
      <c r="K140" s="27"/>
      <c r="L140" s="27"/>
      <c r="M140" s="27"/>
      <c r="N140" s="27"/>
      <c r="O140" s="27"/>
      <c r="P140" s="27"/>
      <c r="Q140" s="27"/>
      <c r="R140" s="27"/>
      <c r="S140" s="27"/>
      <c r="T140" s="27"/>
      <c r="U140" s="27"/>
      <c r="V140" s="27"/>
      <c r="W140" s="27"/>
      <c r="X140" s="27"/>
      <c r="Y140" s="27"/>
      <c r="Z140" s="27"/>
      <c r="AA140" s="27"/>
    </row>
    <row r="141" spans="1:27" ht="15.75" customHeight="1">
      <c r="A141" s="27"/>
      <c r="B141" s="27"/>
      <c r="C141" s="27"/>
      <c r="D141" s="27"/>
      <c r="E141" s="27"/>
      <c r="F141" s="27"/>
      <c r="G141" s="27"/>
      <c r="H141" s="27"/>
      <c r="I141" s="27"/>
      <c r="J141" s="27"/>
      <c r="K141" s="27"/>
      <c r="L141" s="27"/>
      <c r="M141" s="27"/>
      <c r="N141" s="27"/>
      <c r="O141" s="27"/>
      <c r="P141" s="27"/>
      <c r="Q141" s="27"/>
      <c r="R141" s="27"/>
      <c r="S141" s="27"/>
      <c r="T141" s="27"/>
      <c r="U141" s="27"/>
      <c r="V141" s="27"/>
      <c r="W141" s="27"/>
      <c r="X141" s="27"/>
      <c r="Y141" s="27"/>
      <c r="Z141" s="27"/>
      <c r="AA141" s="27"/>
    </row>
    <row r="142" spans="1:27" ht="15.75" customHeight="1">
      <c r="A142" s="27"/>
      <c r="B142" s="27"/>
      <c r="C142" s="27"/>
      <c r="D142" s="27"/>
      <c r="E142" s="27"/>
      <c r="F142" s="27"/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  <c r="W142" s="27"/>
      <c r="X142" s="27"/>
      <c r="Y142" s="27"/>
      <c r="Z142" s="27"/>
      <c r="AA142" s="27"/>
    </row>
    <row r="143" spans="1:27" ht="15.75" customHeight="1">
      <c r="A143" s="27"/>
      <c r="B143" s="27"/>
      <c r="C143" s="27"/>
      <c r="D143" s="27"/>
      <c r="E143" s="27"/>
      <c r="F143" s="27"/>
      <c r="G143" s="27"/>
      <c r="H143" s="27"/>
      <c r="I143" s="27"/>
      <c r="J143" s="27"/>
      <c r="K143" s="27"/>
      <c r="L143" s="27"/>
      <c r="M143" s="27"/>
      <c r="N143" s="27"/>
      <c r="O143" s="27"/>
      <c r="P143" s="27"/>
      <c r="Q143" s="27"/>
      <c r="R143" s="27"/>
      <c r="S143" s="27"/>
      <c r="T143" s="27"/>
      <c r="U143" s="27"/>
      <c r="V143" s="27"/>
      <c r="W143" s="27"/>
      <c r="X143" s="27"/>
      <c r="Y143" s="27"/>
      <c r="Z143" s="27"/>
      <c r="AA143" s="27"/>
    </row>
    <row r="144" spans="1:27" ht="15.75" customHeight="1">
      <c r="A144" s="27"/>
      <c r="B144" s="27"/>
      <c r="C144" s="27"/>
      <c r="D144" s="27"/>
      <c r="E144" s="27"/>
      <c r="F144" s="27"/>
      <c r="G144" s="27"/>
      <c r="H144" s="27"/>
      <c r="I144" s="27"/>
      <c r="J144" s="27"/>
      <c r="K144" s="27"/>
      <c r="L144" s="27"/>
      <c r="M144" s="27"/>
      <c r="N144" s="27"/>
      <c r="O144" s="27"/>
      <c r="P144" s="27"/>
      <c r="Q144" s="27"/>
      <c r="R144" s="27"/>
      <c r="S144" s="27"/>
      <c r="T144" s="27"/>
      <c r="U144" s="27"/>
      <c r="V144" s="27"/>
      <c r="W144" s="27"/>
      <c r="X144" s="27"/>
      <c r="Y144" s="27"/>
      <c r="Z144" s="27"/>
      <c r="AA144" s="27"/>
    </row>
    <row r="145" spans="1:27" ht="15.75" customHeight="1">
      <c r="A145" s="27"/>
      <c r="B145" s="27"/>
      <c r="C145" s="27"/>
      <c r="D145" s="27"/>
      <c r="E145" s="27"/>
      <c r="F145" s="27"/>
      <c r="G145" s="27"/>
      <c r="H145" s="27"/>
      <c r="I145" s="27"/>
      <c r="J145" s="27"/>
      <c r="K145" s="27"/>
      <c r="L145" s="27"/>
      <c r="M145" s="27"/>
      <c r="N145" s="27"/>
      <c r="O145" s="27"/>
      <c r="P145" s="27"/>
      <c r="Q145" s="27"/>
      <c r="R145" s="27"/>
      <c r="S145" s="27"/>
      <c r="T145" s="27"/>
      <c r="U145" s="27"/>
      <c r="V145" s="27"/>
      <c r="W145" s="27"/>
      <c r="X145" s="27"/>
      <c r="Y145" s="27"/>
      <c r="Z145" s="27"/>
      <c r="AA145" s="27"/>
    </row>
    <row r="146" spans="1:27" ht="15.75" customHeight="1">
      <c r="A146" s="27"/>
      <c r="B146" s="27"/>
      <c r="C146" s="27"/>
      <c r="D146" s="27"/>
      <c r="E146" s="27"/>
      <c r="F146" s="27"/>
      <c r="G146" s="27"/>
      <c r="H146" s="27"/>
      <c r="I146" s="27"/>
      <c r="J146" s="27"/>
      <c r="K146" s="27"/>
      <c r="L146" s="27"/>
      <c r="M146" s="27"/>
      <c r="N146" s="27"/>
      <c r="O146" s="27"/>
      <c r="P146" s="27"/>
      <c r="Q146" s="27"/>
      <c r="R146" s="27"/>
      <c r="S146" s="27"/>
      <c r="T146" s="27"/>
      <c r="U146" s="27"/>
      <c r="V146" s="27"/>
      <c r="W146" s="27"/>
      <c r="X146" s="27"/>
      <c r="Y146" s="27"/>
      <c r="Z146" s="27"/>
      <c r="AA146" s="27"/>
    </row>
    <row r="147" spans="1:27" ht="15.75" customHeight="1">
      <c r="A147" s="27"/>
      <c r="B147" s="27"/>
      <c r="C147" s="27"/>
      <c r="D147" s="27"/>
      <c r="E147" s="27"/>
      <c r="F147" s="27"/>
      <c r="G147" s="27"/>
      <c r="H147" s="27"/>
      <c r="I147" s="27"/>
      <c r="J147" s="27"/>
      <c r="K147" s="27"/>
      <c r="L147" s="27"/>
      <c r="M147" s="27"/>
      <c r="N147" s="27"/>
      <c r="O147" s="27"/>
      <c r="P147" s="27"/>
      <c r="Q147" s="27"/>
      <c r="R147" s="27"/>
      <c r="S147" s="27"/>
      <c r="T147" s="27"/>
      <c r="U147" s="27"/>
      <c r="V147" s="27"/>
      <c r="W147" s="27"/>
      <c r="X147" s="27"/>
      <c r="Y147" s="27"/>
      <c r="Z147" s="27"/>
      <c r="AA147" s="27"/>
    </row>
    <row r="148" spans="1:27" ht="15.75" customHeight="1">
      <c r="A148" s="27"/>
      <c r="B148" s="27"/>
      <c r="C148" s="27"/>
      <c r="D148" s="27"/>
      <c r="E148" s="27"/>
      <c r="F148" s="27"/>
      <c r="G148" s="27"/>
      <c r="H148" s="27"/>
      <c r="I148" s="27"/>
      <c r="J148" s="27"/>
      <c r="K148" s="27"/>
      <c r="L148" s="27"/>
      <c r="M148" s="27"/>
      <c r="N148" s="27"/>
      <c r="O148" s="27"/>
      <c r="P148" s="27"/>
      <c r="Q148" s="27"/>
      <c r="R148" s="27"/>
      <c r="S148" s="27"/>
      <c r="T148" s="27"/>
      <c r="U148" s="27"/>
      <c r="V148" s="27"/>
      <c r="W148" s="27"/>
      <c r="X148" s="27"/>
      <c r="Y148" s="27"/>
      <c r="Z148" s="27"/>
      <c r="AA148" s="27"/>
    </row>
    <row r="149" spans="1:27" ht="15.75" customHeight="1">
      <c r="A149" s="27"/>
      <c r="B149" s="27"/>
      <c r="C149" s="27"/>
      <c r="D149" s="27"/>
      <c r="E149" s="27"/>
      <c r="F149" s="27"/>
      <c r="G149" s="27"/>
      <c r="H149" s="27"/>
      <c r="I149" s="27"/>
      <c r="J149" s="27"/>
      <c r="K149" s="27"/>
      <c r="L149" s="27"/>
      <c r="M149" s="27"/>
      <c r="N149" s="27"/>
      <c r="O149" s="27"/>
      <c r="P149" s="27"/>
      <c r="Q149" s="27"/>
      <c r="R149" s="27"/>
      <c r="S149" s="27"/>
      <c r="T149" s="27"/>
      <c r="U149" s="27"/>
      <c r="V149" s="27"/>
      <c r="W149" s="27"/>
      <c r="X149" s="27"/>
      <c r="Y149" s="27"/>
      <c r="Z149" s="27"/>
      <c r="AA149" s="27"/>
    </row>
    <row r="150" spans="1:27" ht="15.75" customHeight="1">
      <c r="A150" s="27"/>
      <c r="B150" s="27"/>
      <c r="C150" s="27"/>
      <c r="D150" s="27"/>
      <c r="E150" s="27"/>
      <c r="F150" s="27"/>
      <c r="G150" s="27"/>
      <c r="H150" s="27"/>
      <c r="I150" s="27"/>
      <c r="J150" s="27"/>
      <c r="K150" s="27"/>
      <c r="L150" s="27"/>
      <c r="M150" s="27"/>
      <c r="N150" s="27"/>
      <c r="O150" s="27"/>
      <c r="P150" s="27"/>
      <c r="Q150" s="27"/>
      <c r="R150" s="27"/>
      <c r="S150" s="27"/>
      <c r="T150" s="27"/>
      <c r="U150" s="27"/>
      <c r="V150" s="27"/>
      <c r="W150" s="27"/>
      <c r="X150" s="27"/>
      <c r="Y150" s="27"/>
      <c r="Z150" s="27"/>
      <c r="AA150" s="27"/>
    </row>
    <row r="151" spans="1:27" ht="15.75" customHeight="1">
      <c r="A151" s="27"/>
      <c r="B151" s="27"/>
      <c r="C151" s="27"/>
      <c r="D151" s="27"/>
      <c r="E151" s="27"/>
      <c r="F151" s="27"/>
      <c r="G151" s="27"/>
      <c r="H151" s="27"/>
      <c r="I151" s="27"/>
      <c r="J151" s="27"/>
      <c r="K151" s="27"/>
      <c r="L151" s="27"/>
      <c r="M151" s="27"/>
      <c r="N151" s="27"/>
      <c r="O151" s="27"/>
      <c r="P151" s="27"/>
      <c r="Q151" s="27"/>
      <c r="R151" s="27"/>
      <c r="S151" s="27"/>
      <c r="T151" s="27"/>
      <c r="U151" s="27"/>
      <c r="V151" s="27"/>
      <c r="W151" s="27"/>
      <c r="X151" s="27"/>
      <c r="Y151" s="27"/>
      <c r="Z151" s="27"/>
      <c r="AA151" s="27"/>
    </row>
    <row r="152" spans="1:27" ht="15.75" customHeight="1">
      <c r="A152" s="27"/>
      <c r="B152" s="27"/>
      <c r="C152" s="27"/>
      <c r="D152" s="27"/>
      <c r="E152" s="27"/>
      <c r="F152" s="27"/>
      <c r="G152" s="27"/>
      <c r="H152" s="27"/>
      <c r="I152" s="27"/>
      <c r="J152" s="27"/>
      <c r="K152" s="27"/>
      <c r="L152" s="27"/>
      <c r="M152" s="27"/>
      <c r="N152" s="27"/>
      <c r="O152" s="27"/>
      <c r="P152" s="27"/>
      <c r="Q152" s="27"/>
      <c r="R152" s="27"/>
      <c r="S152" s="27"/>
      <c r="T152" s="27"/>
      <c r="U152" s="27"/>
      <c r="V152" s="27"/>
      <c r="W152" s="27"/>
      <c r="X152" s="27"/>
      <c r="Y152" s="27"/>
      <c r="Z152" s="27"/>
      <c r="AA152" s="27"/>
    </row>
    <row r="153" spans="1:27" ht="15.75" customHeight="1">
      <c r="A153" s="27"/>
      <c r="B153" s="27"/>
      <c r="C153" s="27"/>
      <c r="D153" s="27"/>
      <c r="E153" s="27"/>
      <c r="F153" s="27"/>
      <c r="G153" s="27"/>
      <c r="H153" s="27"/>
      <c r="I153" s="27"/>
      <c r="J153" s="27"/>
      <c r="K153" s="27"/>
      <c r="L153" s="27"/>
      <c r="M153" s="27"/>
      <c r="N153" s="27"/>
      <c r="O153" s="27"/>
      <c r="P153" s="27"/>
      <c r="Q153" s="27"/>
      <c r="R153" s="27"/>
      <c r="S153" s="27"/>
      <c r="T153" s="27"/>
      <c r="U153" s="27"/>
      <c r="V153" s="27"/>
      <c r="W153" s="27"/>
      <c r="X153" s="27"/>
      <c r="Y153" s="27"/>
      <c r="Z153" s="27"/>
      <c r="AA153" s="27"/>
    </row>
    <row r="154" spans="1:27" ht="15.75" customHeight="1">
      <c r="A154" s="27"/>
      <c r="B154" s="27"/>
      <c r="C154" s="27"/>
      <c r="D154" s="27"/>
      <c r="E154" s="27"/>
      <c r="F154" s="27"/>
      <c r="G154" s="27"/>
      <c r="H154" s="27"/>
      <c r="I154" s="27"/>
      <c r="J154" s="27"/>
      <c r="K154" s="27"/>
      <c r="L154" s="27"/>
      <c r="M154" s="27"/>
      <c r="N154" s="27"/>
      <c r="O154" s="27"/>
      <c r="P154" s="27"/>
      <c r="Q154" s="27"/>
      <c r="R154" s="27"/>
      <c r="S154" s="27"/>
      <c r="T154" s="27"/>
      <c r="U154" s="27"/>
      <c r="V154" s="27"/>
      <c r="W154" s="27"/>
      <c r="X154" s="27"/>
      <c r="Y154" s="27"/>
      <c r="Z154" s="27"/>
      <c r="AA154" s="27"/>
    </row>
    <row r="155" spans="1:27" ht="15.75" customHeight="1">
      <c r="A155" s="27"/>
      <c r="B155" s="27"/>
      <c r="C155" s="27"/>
      <c r="D155" s="27"/>
      <c r="E155" s="27"/>
      <c r="F155" s="27"/>
      <c r="G155" s="27"/>
      <c r="H155" s="27"/>
      <c r="I155" s="27"/>
      <c r="J155" s="27"/>
      <c r="K155" s="27"/>
      <c r="L155" s="27"/>
      <c r="M155" s="27"/>
      <c r="N155" s="27"/>
      <c r="O155" s="27"/>
      <c r="P155" s="27"/>
      <c r="Q155" s="27"/>
      <c r="R155" s="27"/>
      <c r="S155" s="27"/>
      <c r="T155" s="27"/>
      <c r="U155" s="27"/>
      <c r="V155" s="27"/>
      <c r="W155" s="27"/>
      <c r="X155" s="27"/>
      <c r="Y155" s="27"/>
      <c r="Z155" s="27"/>
      <c r="AA155" s="27"/>
    </row>
    <row r="156" spans="1:27" ht="15.75" customHeight="1">
      <c r="A156" s="27"/>
      <c r="B156" s="27"/>
      <c r="C156" s="27"/>
      <c r="D156" s="27"/>
      <c r="E156" s="27"/>
      <c r="F156" s="27"/>
      <c r="G156" s="27"/>
      <c r="H156" s="27"/>
      <c r="I156" s="27"/>
      <c r="J156" s="27"/>
      <c r="K156" s="27"/>
      <c r="L156" s="27"/>
      <c r="M156" s="27"/>
      <c r="N156" s="27"/>
      <c r="O156" s="27"/>
      <c r="P156" s="27"/>
      <c r="Q156" s="27"/>
      <c r="R156" s="27"/>
      <c r="S156" s="27"/>
      <c r="T156" s="27"/>
      <c r="U156" s="27"/>
      <c r="V156" s="27"/>
      <c r="W156" s="27"/>
      <c r="X156" s="27"/>
      <c r="Y156" s="27"/>
      <c r="Z156" s="27"/>
      <c r="AA156" s="27"/>
    </row>
    <row r="157" spans="1:27" ht="15.75" customHeight="1">
      <c r="A157" s="27"/>
      <c r="B157" s="27"/>
      <c r="C157" s="27"/>
      <c r="D157" s="27"/>
      <c r="E157" s="27"/>
      <c r="F157" s="27"/>
      <c r="G157" s="27"/>
      <c r="H157" s="27"/>
      <c r="I157" s="27"/>
      <c r="J157" s="27"/>
      <c r="K157" s="27"/>
      <c r="L157" s="27"/>
      <c r="M157" s="27"/>
      <c r="N157" s="27"/>
      <c r="O157" s="27"/>
      <c r="P157" s="27"/>
      <c r="Q157" s="27"/>
      <c r="R157" s="27"/>
      <c r="S157" s="27"/>
      <c r="T157" s="27"/>
      <c r="U157" s="27"/>
      <c r="V157" s="27"/>
      <c r="W157" s="27"/>
      <c r="X157" s="27"/>
      <c r="Y157" s="27"/>
      <c r="Z157" s="27"/>
      <c r="AA157" s="27"/>
    </row>
    <row r="158" spans="1:27" ht="15.75" customHeight="1">
      <c r="A158" s="27"/>
      <c r="B158" s="27"/>
      <c r="C158" s="27"/>
      <c r="D158" s="27"/>
      <c r="E158" s="27"/>
      <c r="F158" s="27"/>
      <c r="G158" s="27"/>
      <c r="H158" s="27"/>
      <c r="I158" s="27"/>
      <c r="J158" s="27"/>
      <c r="K158" s="27"/>
      <c r="L158" s="27"/>
      <c r="M158" s="27"/>
      <c r="N158" s="27"/>
      <c r="O158" s="27"/>
      <c r="P158" s="27"/>
      <c r="Q158" s="27"/>
      <c r="R158" s="27"/>
      <c r="S158" s="27"/>
      <c r="T158" s="27"/>
      <c r="U158" s="27"/>
      <c r="V158" s="27"/>
      <c r="W158" s="27"/>
      <c r="X158" s="27"/>
      <c r="Y158" s="27"/>
      <c r="Z158" s="27"/>
      <c r="AA158" s="27"/>
    </row>
    <row r="159" spans="1:27" ht="15.75" customHeight="1">
      <c r="A159" s="27"/>
      <c r="B159" s="27"/>
      <c r="C159" s="27"/>
      <c r="D159" s="27"/>
      <c r="E159" s="27"/>
      <c r="F159" s="27"/>
      <c r="G159" s="27"/>
      <c r="H159" s="27"/>
      <c r="I159" s="27"/>
      <c r="J159" s="27"/>
      <c r="K159" s="27"/>
      <c r="L159" s="27"/>
      <c r="M159" s="27"/>
      <c r="N159" s="27"/>
      <c r="O159" s="27"/>
      <c r="P159" s="27"/>
      <c r="Q159" s="27"/>
      <c r="R159" s="27"/>
      <c r="S159" s="27"/>
      <c r="T159" s="27"/>
      <c r="U159" s="27"/>
      <c r="V159" s="27"/>
      <c r="W159" s="27"/>
      <c r="X159" s="27"/>
      <c r="Y159" s="27"/>
      <c r="Z159" s="27"/>
      <c r="AA159" s="27"/>
    </row>
    <row r="192" spans="2:2" ht="15.75" customHeight="1">
      <c r="B192">
        <v>1</v>
      </c>
    </row>
  </sheetData>
  <mergeCells count="15">
    <mergeCell ref="B16:B24"/>
    <mergeCell ref="B25:B31"/>
    <mergeCell ref="B32:B41"/>
    <mergeCell ref="B2:O2"/>
    <mergeCell ref="D6:G6"/>
    <mergeCell ref="B14:B15"/>
    <mergeCell ref="D12:E13"/>
    <mergeCell ref="F12:H13"/>
    <mergeCell ref="D8:D9"/>
    <mergeCell ref="L13:O13"/>
    <mergeCell ref="I6:K6"/>
    <mergeCell ref="L6:M6"/>
    <mergeCell ref="I5:M5"/>
    <mergeCell ref="I12:O12"/>
    <mergeCell ref="I13:K13"/>
  </mergeCells>
  <conditionalFormatting sqref="K16:K127">
    <cfRule type="cellIs" dxfId="1" priority="2" operator="greaterThanOrEqual">
      <formula>$F$9</formula>
    </cfRule>
  </conditionalFormatting>
  <conditionalFormatting sqref="O16:O127">
    <cfRule type="cellIs" dxfId="0" priority="1" operator="greaterThanOrEqual">
      <formula>$F$8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Macro3">
                <anchor moveWithCells="1" sizeWithCells="1">
                  <from>
                    <xdr:col>0</xdr:col>
                    <xdr:colOff>276225</xdr:colOff>
                    <xdr:row>4</xdr:row>
                    <xdr:rowOff>95250</xdr:rowOff>
                  </from>
                  <to>
                    <xdr:col>2</xdr:col>
                    <xdr:colOff>581025</xdr:colOff>
                    <xdr:row>8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11576D-94CF-4B69-B60F-6AE2E3F88F54}">
  <dimension ref="A1"/>
  <sheetViews>
    <sheetView workbookViewId="0">
      <selection activeCell="B3" sqref="B3"/>
    </sheetView>
  </sheetViews>
  <sheetFormatPr baseColWidth="10" defaultRowHeight="12.7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681F9F17A98564B90ADD1B5342BC28D" ma:contentTypeVersion="9" ma:contentTypeDescription="Create a new document." ma:contentTypeScope="" ma:versionID="1fcbc7bd6da200c9a0860fa3304607f5">
  <xsd:schema xmlns:xsd="http://www.w3.org/2001/XMLSchema" xmlns:xs="http://www.w3.org/2001/XMLSchema" xmlns:p="http://schemas.microsoft.com/office/2006/metadata/properties" xmlns:ns3="fc719904-e767-4457-bd45-0032a4a9be4b" xmlns:ns4="160f32d6-95fa-46c8-93ee-dfa2fc7b4ed8" targetNamespace="http://schemas.microsoft.com/office/2006/metadata/properties" ma:root="true" ma:fieldsID="775dc6ba082b01b776a620d28cf5abbb" ns3:_="" ns4:_="">
    <xsd:import namespace="fc719904-e767-4457-bd45-0032a4a9be4b"/>
    <xsd:import namespace="160f32d6-95fa-46c8-93ee-dfa2fc7b4ed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719904-e767-4457-bd45-0032a4a9be4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0f32d6-95fa-46c8-93ee-dfa2fc7b4ed8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4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scriptIds xmlns="http://schemas.microsoft.com/office/extensibility/maker/v1.0" id="script-ids-node-id">
  <scriptId id="ms-officescript%3A%2F%2Fonedrive_business_itemlink%2F01D22MCDJIESBJVOQIMRDIO4HBEMKXEXKV:ms-officescript%3A%2F%2Fonedrive_business_sharinglink%2Fu!aHR0cHM6Ly91bml2c21iLW15LnNoYXJlcG9pbnQuY29tLzp1Oi9nL3BlcnNvbmFsL2FydGh1cl9hbXlfZXR1X3VuaXYtc21iX2ZyL0VTZ2tncHE2Q0dSR2gzRGhJeFZ5WFZVQjZzX3EtdEdFemRRTzBjOGJNX3JKM2c"/>
</scriptIds>
</file>

<file path=customXml/itemProps1.xml><?xml version="1.0" encoding="utf-8"?>
<ds:datastoreItem xmlns:ds="http://schemas.openxmlformats.org/officeDocument/2006/customXml" ds:itemID="{284613A9-777D-4049-AEBF-AB870B4702B6}">
  <ds:schemaRefs>
    <ds:schemaRef ds:uri="http://schemas.microsoft.com/office/2006/documentManagement/types"/>
    <ds:schemaRef ds:uri="http://purl.org/dc/elements/1.1/"/>
    <ds:schemaRef ds:uri="fc719904-e767-4457-bd45-0032a4a9be4b"/>
    <ds:schemaRef ds:uri="http://schemas.openxmlformats.org/package/2006/metadata/core-properties"/>
    <ds:schemaRef ds:uri="http://schemas.microsoft.com/office/infopath/2007/PartnerControls"/>
    <ds:schemaRef ds:uri="http://purl.org/dc/dcmitype/"/>
    <ds:schemaRef ds:uri="http://www.w3.org/XML/1998/namespace"/>
    <ds:schemaRef ds:uri="160f32d6-95fa-46c8-93ee-dfa2fc7b4ed8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E43F0A6C-98C4-42ED-AB58-07414CD6550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224CF09-71FD-48C0-9B61-DA590562157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719904-e767-4457-bd45-0032a4a9be4b"/>
    <ds:schemaRef ds:uri="160f32d6-95fa-46c8-93ee-dfa2fc7b4ed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DA459C8B-1376-4799-AD96-FA6F061ACD93}">
  <ds:schemaRefs>
    <ds:schemaRef ds:uri="http://schemas.microsoft.com/office/extensibility/maker/v1.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Feuille de calcul</vt:lpstr>
      <vt:lpstr>Données</vt:lpstr>
      <vt:lpstr>B</vt:lpstr>
      <vt:lpstr>ELS_gamma_cr</vt:lpstr>
      <vt:lpstr>ELS_gamma_rd1</vt:lpstr>
      <vt:lpstr>ELS_gamma_rd2</vt:lpstr>
      <vt:lpstr>ELU_gamma_rd1</vt:lpstr>
      <vt:lpstr>ELU_gamma_rd2</vt:lpstr>
      <vt:lpstr>ELU_gamma_t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Arthur</dc:creator>
  <cp:keywords/>
  <dc:description/>
  <cp:lastModifiedBy>amya</cp:lastModifiedBy>
  <cp:revision/>
  <dcterms:created xsi:type="dcterms:W3CDTF">2021-02-03T14:12:28Z</dcterms:created>
  <dcterms:modified xsi:type="dcterms:W3CDTF">2021-05-06T15:57:54Z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0x0101008681F9F17A98564B90ADD1B5342BC28D</vt:lpwstr>
  </property>
</Properties>
</file>