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.monatte\Desktop\"/>
    </mc:Choice>
  </mc:AlternateContent>
  <bookViews>
    <workbookView xWindow="0" yWindow="0" windowWidth="28800" windowHeight="12300" tabRatio="689" activeTab="1"/>
  </bookViews>
  <sheets>
    <sheet name="Base" sheetId="86" r:id="rId1"/>
    <sheet name="JAN" sheetId="78" r:id="rId2"/>
    <sheet name="FEV" sheetId="87" r:id="rId3"/>
    <sheet name="MAR" sheetId="89" r:id="rId4"/>
    <sheet name="AVR" sheetId="90" r:id="rId5"/>
    <sheet name="MAI" sheetId="91" r:id="rId6"/>
    <sheet name="JUIN" sheetId="92" r:id="rId7"/>
    <sheet name="JUI" sheetId="93" r:id="rId8"/>
    <sheet name="AOU" sheetId="94" r:id="rId9"/>
    <sheet name="SEP" sheetId="95" r:id="rId10"/>
    <sheet name="OCT" sheetId="96" r:id="rId11"/>
    <sheet name="NOV" sheetId="97" r:id="rId12"/>
    <sheet name="DEC" sheetId="98" r:id="rId13"/>
  </sheets>
  <definedNames>
    <definedName name="CA">Base!$C$1:$C$18</definedName>
  </definedNames>
  <calcPr calcId="162913"/>
</workbook>
</file>

<file path=xl/calcChain.xml><?xml version="1.0" encoding="utf-8"?>
<calcChain xmlns="http://schemas.openxmlformats.org/spreadsheetml/2006/main">
  <c r="L25" i="78" l="1"/>
  <c r="Q26" i="78" l="1"/>
  <c r="Q27" i="78"/>
  <c r="Q28" i="78"/>
  <c r="Q29" i="78"/>
  <c r="Q25" i="78"/>
  <c r="O29" i="78"/>
  <c r="O28" i="78"/>
  <c r="O27" i="78"/>
  <c r="O26" i="78"/>
  <c r="O25" i="78"/>
  <c r="O29" i="87"/>
  <c r="O28" i="87"/>
  <c r="O27" i="87"/>
  <c r="O26" i="87"/>
  <c r="O25" i="87"/>
  <c r="O29" i="89"/>
  <c r="O28" i="89"/>
  <c r="O27" i="89"/>
  <c r="O26" i="89"/>
  <c r="O25" i="89"/>
  <c r="O29" i="90"/>
  <c r="O28" i="90"/>
  <c r="O27" i="90"/>
  <c r="O26" i="90"/>
  <c r="O25" i="90"/>
  <c r="O29" i="91"/>
  <c r="O28" i="91"/>
  <c r="O27" i="91"/>
  <c r="O26" i="91"/>
  <c r="O25" i="91"/>
  <c r="O29" i="92"/>
  <c r="O28" i="92"/>
  <c r="O27" i="92"/>
  <c r="O26" i="92"/>
  <c r="O25" i="92"/>
  <c r="O29" i="93"/>
  <c r="O28" i="93"/>
  <c r="O27" i="93"/>
  <c r="O26" i="93"/>
  <c r="O25" i="93"/>
  <c r="O29" i="94"/>
  <c r="O28" i="94"/>
  <c r="O27" i="94"/>
  <c r="O26" i="94"/>
  <c r="O25" i="94"/>
  <c r="O29" i="95"/>
  <c r="O28" i="95"/>
  <c r="O27" i="95"/>
  <c r="O26" i="95"/>
  <c r="O25" i="95"/>
  <c r="O29" i="96"/>
  <c r="O28" i="96"/>
  <c r="O27" i="96"/>
  <c r="O26" i="96"/>
  <c r="O25" i="96"/>
  <c r="O29" i="97"/>
  <c r="O28" i="97"/>
  <c r="O27" i="97"/>
  <c r="O26" i="97"/>
  <c r="O25" i="97"/>
  <c r="O28" i="98"/>
  <c r="O29" i="98"/>
  <c r="O25" i="98"/>
  <c r="O26" i="98"/>
  <c r="S6" i="98"/>
  <c r="R6" i="98"/>
  <c r="Q6" i="98"/>
  <c r="P6" i="98"/>
  <c r="O6" i="98"/>
  <c r="S6" i="97"/>
  <c r="R6" i="97"/>
  <c r="Q6" i="97"/>
  <c r="P6" i="97"/>
  <c r="O6" i="97"/>
  <c r="S6" i="96"/>
  <c r="R6" i="96"/>
  <c r="Q6" i="96"/>
  <c r="P6" i="96"/>
  <c r="O6" i="96"/>
  <c r="S6" i="95"/>
  <c r="R6" i="95"/>
  <c r="Q6" i="95"/>
  <c r="P6" i="95"/>
  <c r="O6" i="95"/>
  <c r="S6" i="94"/>
  <c r="R6" i="94"/>
  <c r="Q6" i="94"/>
  <c r="P6" i="94"/>
  <c r="O6" i="94"/>
  <c r="S6" i="93"/>
  <c r="R6" i="93"/>
  <c r="Q6" i="93"/>
  <c r="P6" i="93"/>
  <c r="O6" i="93"/>
  <c r="S6" i="92"/>
  <c r="R6" i="92"/>
  <c r="Q6" i="92"/>
  <c r="P6" i="92"/>
  <c r="O6" i="92"/>
  <c r="S6" i="91"/>
  <c r="R6" i="91"/>
  <c r="Q6" i="91"/>
  <c r="P6" i="91"/>
  <c r="O6" i="91"/>
  <c r="S6" i="90"/>
  <c r="R6" i="90"/>
  <c r="Q6" i="90"/>
  <c r="P6" i="90"/>
  <c r="O6" i="90"/>
  <c r="S6" i="89"/>
  <c r="R6" i="89"/>
  <c r="Q6" i="89"/>
  <c r="P6" i="89"/>
  <c r="O6" i="89"/>
  <c r="P6" i="87"/>
  <c r="Q6" i="87"/>
  <c r="R6" i="87"/>
  <c r="S6" i="87"/>
  <c r="O6" i="87"/>
  <c r="L25" i="87"/>
  <c r="N25" i="87" s="1"/>
  <c r="P22" i="98"/>
  <c r="Q22" i="98"/>
  <c r="R22" i="98"/>
  <c r="S22" i="98"/>
  <c r="O22" i="98"/>
  <c r="P22" i="97"/>
  <c r="Q22" i="97"/>
  <c r="R22" i="97"/>
  <c r="S22" i="97"/>
  <c r="O22" i="97"/>
  <c r="P22" i="96"/>
  <c r="Q22" i="96"/>
  <c r="R22" i="96"/>
  <c r="S22" i="96"/>
  <c r="O22" i="96"/>
  <c r="P22" i="95"/>
  <c r="Q22" i="95"/>
  <c r="R22" i="95"/>
  <c r="S22" i="95"/>
  <c r="O22" i="95"/>
  <c r="P22" i="94"/>
  <c r="Q22" i="94"/>
  <c r="R22" i="94"/>
  <c r="S22" i="94"/>
  <c r="O22" i="94"/>
  <c r="P22" i="93"/>
  <c r="Q22" i="93"/>
  <c r="R22" i="93"/>
  <c r="S22" i="93"/>
  <c r="O22" i="93"/>
  <c r="P22" i="92"/>
  <c r="Q22" i="92"/>
  <c r="R22" i="92"/>
  <c r="S22" i="92"/>
  <c r="O22" i="92"/>
  <c r="P22" i="91"/>
  <c r="Q22" i="91"/>
  <c r="R22" i="91"/>
  <c r="S22" i="91"/>
  <c r="O22" i="91"/>
  <c r="P22" i="90"/>
  <c r="Q22" i="90"/>
  <c r="R22" i="90"/>
  <c r="S22" i="90"/>
  <c r="O22" i="90"/>
  <c r="P22" i="89"/>
  <c r="Q22" i="89"/>
  <c r="R22" i="89"/>
  <c r="S22" i="89"/>
  <c r="O22" i="89"/>
  <c r="P22" i="78"/>
  <c r="L26" i="78" s="1"/>
  <c r="Q22" i="78"/>
  <c r="R22" i="78"/>
  <c r="S22" i="78"/>
  <c r="O22" i="78"/>
  <c r="P22" i="87"/>
  <c r="Q22" i="87"/>
  <c r="R22" i="87"/>
  <c r="S22" i="87"/>
  <c r="O22" i="87"/>
  <c r="S21" i="98"/>
  <c r="S20" i="98"/>
  <c r="S19" i="98"/>
  <c r="S18" i="98"/>
  <c r="S17" i="98"/>
  <c r="S16" i="98"/>
  <c r="S15" i="98"/>
  <c r="S14" i="98"/>
  <c r="S13" i="98"/>
  <c r="S12" i="98"/>
  <c r="S11" i="98"/>
  <c r="S10" i="98"/>
  <c r="S21" i="97"/>
  <c r="S20" i="97"/>
  <c r="S19" i="97"/>
  <c r="S18" i="97"/>
  <c r="S17" i="97"/>
  <c r="S16" i="97"/>
  <c r="S15" i="97"/>
  <c r="S14" i="97"/>
  <c r="S13" i="97"/>
  <c r="S12" i="97"/>
  <c r="S11" i="97"/>
  <c r="S10" i="97"/>
  <c r="S21" i="96"/>
  <c r="S20" i="96"/>
  <c r="S19" i="96"/>
  <c r="S18" i="96"/>
  <c r="S17" i="96"/>
  <c r="S16" i="96"/>
  <c r="S15" i="96"/>
  <c r="S14" i="96"/>
  <c r="S13" i="96"/>
  <c r="S12" i="96"/>
  <c r="S11" i="96"/>
  <c r="S10" i="96"/>
  <c r="S21" i="95"/>
  <c r="S20" i="95"/>
  <c r="S19" i="95"/>
  <c r="S18" i="95"/>
  <c r="S17" i="95"/>
  <c r="S16" i="95"/>
  <c r="S15" i="95"/>
  <c r="S14" i="95"/>
  <c r="S13" i="95"/>
  <c r="S12" i="95"/>
  <c r="S11" i="95"/>
  <c r="S10" i="95"/>
  <c r="S21" i="94"/>
  <c r="S20" i="94"/>
  <c r="S19" i="94"/>
  <c r="S18" i="94"/>
  <c r="S17" i="94"/>
  <c r="S16" i="94"/>
  <c r="S15" i="94"/>
  <c r="S14" i="94"/>
  <c r="S13" i="94"/>
  <c r="S12" i="94"/>
  <c r="S11" i="94"/>
  <c r="S10" i="94"/>
  <c r="S21" i="93"/>
  <c r="S20" i="93"/>
  <c r="S19" i="93"/>
  <c r="S18" i="93"/>
  <c r="S17" i="93"/>
  <c r="S16" i="93"/>
  <c r="S15" i="93"/>
  <c r="S14" i="93"/>
  <c r="S13" i="93"/>
  <c r="S12" i="93"/>
  <c r="S11" i="93"/>
  <c r="S10" i="93"/>
  <c r="S21" i="92"/>
  <c r="S20" i="92"/>
  <c r="S19" i="92"/>
  <c r="S18" i="92"/>
  <c r="S17" i="92"/>
  <c r="S16" i="92"/>
  <c r="S15" i="92"/>
  <c r="S14" i="92"/>
  <c r="S13" i="92"/>
  <c r="S12" i="92"/>
  <c r="S11" i="92"/>
  <c r="S10" i="92"/>
  <c r="S21" i="91"/>
  <c r="S20" i="91"/>
  <c r="S19" i="91"/>
  <c r="S18" i="91"/>
  <c r="S17" i="91"/>
  <c r="S16" i="91"/>
  <c r="S15" i="91"/>
  <c r="S14" i="91"/>
  <c r="S13" i="91"/>
  <c r="S12" i="91"/>
  <c r="S11" i="91"/>
  <c r="S10" i="91"/>
  <c r="S21" i="90"/>
  <c r="S20" i="90"/>
  <c r="S19" i="90"/>
  <c r="S18" i="90"/>
  <c r="S17" i="90"/>
  <c r="S16" i="90"/>
  <c r="S15" i="90"/>
  <c r="S14" i="90"/>
  <c r="S13" i="90"/>
  <c r="S12" i="90"/>
  <c r="S11" i="90"/>
  <c r="S10" i="90"/>
  <c r="L29" i="78"/>
  <c r="S21" i="89"/>
  <c r="S20" i="89"/>
  <c r="S19" i="89"/>
  <c r="S18" i="89"/>
  <c r="S17" i="89"/>
  <c r="S16" i="89"/>
  <c r="S15" i="89"/>
  <c r="S14" i="89"/>
  <c r="S13" i="89"/>
  <c r="S12" i="89"/>
  <c r="S11" i="89"/>
  <c r="S10" i="89"/>
  <c r="S13" i="78"/>
  <c r="S14" i="78"/>
  <c r="S15" i="78"/>
  <c r="S16" i="78"/>
  <c r="S17" i="78"/>
  <c r="S18" i="78"/>
  <c r="S19" i="78"/>
  <c r="S20" i="78"/>
  <c r="S21" i="78"/>
  <c r="S10" i="78"/>
  <c r="S11" i="78"/>
  <c r="S12" i="78"/>
  <c r="S11" i="87"/>
  <c r="S12" i="87"/>
  <c r="S13" i="87"/>
  <c r="S14" i="87"/>
  <c r="S15" i="87"/>
  <c r="S16" i="87"/>
  <c r="S17" i="87"/>
  <c r="S18" i="87"/>
  <c r="S19" i="87"/>
  <c r="S20" i="87"/>
  <c r="S21" i="87"/>
  <c r="S10" i="87"/>
  <c r="L28" i="78"/>
  <c r="L27" i="78"/>
  <c r="M29" i="98" l="1"/>
  <c r="M28" i="98"/>
  <c r="M27" i="98"/>
  <c r="M26" i="98"/>
  <c r="M25" i="98"/>
  <c r="M29" i="97"/>
  <c r="M28" i="97"/>
  <c r="M27" i="97"/>
  <c r="M26" i="97"/>
  <c r="P26" i="97" s="1"/>
  <c r="M25" i="97"/>
  <c r="M29" i="96"/>
  <c r="M28" i="96"/>
  <c r="M27" i="96"/>
  <c r="M26" i="96"/>
  <c r="M25" i="96"/>
  <c r="M29" i="95"/>
  <c r="M28" i="95"/>
  <c r="P28" i="95" s="1"/>
  <c r="M27" i="95"/>
  <c r="M26" i="95"/>
  <c r="P26" i="95" s="1"/>
  <c r="M25" i="95"/>
  <c r="M29" i="94"/>
  <c r="M28" i="94"/>
  <c r="M27" i="94"/>
  <c r="P27" i="94" s="1"/>
  <c r="M26" i="94"/>
  <c r="P26" i="94" s="1"/>
  <c r="M25" i="94"/>
  <c r="M29" i="93"/>
  <c r="M28" i="93"/>
  <c r="M27" i="93"/>
  <c r="M26" i="93"/>
  <c r="P26" i="93" s="1"/>
  <c r="M25" i="93"/>
  <c r="M29" i="92"/>
  <c r="M28" i="92"/>
  <c r="M27" i="92"/>
  <c r="M26" i="92"/>
  <c r="M25" i="92"/>
  <c r="M29" i="91"/>
  <c r="M28" i="91"/>
  <c r="M27" i="91"/>
  <c r="M26" i="91"/>
  <c r="M25" i="91"/>
  <c r="M29" i="90"/>
  <c r="M28" i="90"/>
  <c r="M27" i="90"/>
  <c r="M26" i="90"/>
  <c r="P26" i="90" s="1"/>
  <c r="M25" i="90"/>
  <c r="M29" i="89"/>
  <c r="M28" i="89"/>
  <c r="M27" i="89"/>
  <c r="M26" i="89"/>
  <c r="M25" i="89"/>
  <c r="M29" i="87"/>
  <c r="M28" i="87"/>
  <c r="M27" i="87"/>
  <c r="M26" i="87"/>
  <c r="P26" i="87" s="1"/>
  <c r="M25" i="87"/>
  <c r="M26" i="78"/>
  <c r="P26" i="78" s="1"/>
  <c r="M27" i="78"/>
  <c r="M28" i="78"/>
  <c r="M29" i="78"/>
  <c r="Q29" i="98"/>
  <c r="P29" i="98"/>
  <c r="N29" i="98"/>
  <c r="K29" i="98"/>
  <c r="P28" i="98"/>
  <c r="L28" i="98"/>
  <c r="Q28" i="98" s="1"/>
  <c r="K28" i="98"/>
  <c r="P27" i="98"/>
  <c r="O27" i="98"/>
  <c r="L27" i="98"/>
  <c r="N27" i="98" s="1"/>
  <c r="K27" i="98"/>
  <c r="P26" i="98"/>
  <c r="L26" i="98"/>
  <c r="K26" i="98"/>
  <c r="P25" i="98"/>
  <c r="L25" i="98"/>
  <c r="N25" i="98" s="1"/>
  <c r="K25" i="98"/>
  <c r="Q29" i="97"/>
  <c r="P29" i="97"/>
  <c r="N29" i="97"/>
  <c r="K29" i="97"/>
  <c r="P28" i="97"/>
  <c r="L28" i="97"/>
  <c r="Q28" i="97" s="1"/>
  <c r="K28" i="97"/>
  <c r="P27" i="97"/>
  <c r="L27" i="97"/>
  <c r="Q27" i="97" s="1"/>
  <c r="K27" i="97"/>
  <c r="L26" i="97"/>
  <c r="N26" i="97" s="1"/>
  <c r="K26" i="97"/>
  <c r="P25" i="97"/>
  <c r="L25" i="97"/>
  <c r="N25" i="97" s="1"/>
  <c r="K25" i="97"/>
  <c r="Q29" i="96"/>
  <c r="P29" i="96"/>
  <c r="N29" i="96"/>
  <c r="K29" i="96"/>
  <c r="P28" i="96"/>
  <c r="L28" i="96"/>
  <c r="Q28" i="96" s="1"/>
  <c r="K28" i="96"/>
  <c r="P27" i="96"/>
  <c r="L27" i="96"/>
  <c r="N27" i="96" s="1"/>
  <c r="K27" i="96"/>
  <c r="P26" i="96"/>
  <c r="L26" i="96"/>
  <c r="K26" i="96"/>
  <c r="P25" i="96"/>
  <c r="L25" i="96"/>
  <c r="N25" i="96" s="1"/>
  <c r="K25" i="96"/>
  <c r="Q29" i="95"/>
  <c r="P29" i="95"/>
  <c r="N29" i="95"/>
  <c r="K29" i="95"/>
  <c r="L28" i="95"/>
  <c r="K28" i="95"/>
  <c r="P27" i="95"/>
  <c r="L27" i="95"/>
  <c r="N27" i="95" s="1"/>
  <c r="K27" i="95"/>
  <c r="L26" i="95"/>
  <c r="K26" i="95"/>
  <c r="P25" i="95"/>
  <c r="L25" i="95"/>
  <c r="N25" i="95" s="1"/>
  <c r="K25" i="95"/>
  <c r="Q29" i="94"/>
  <c r="P29" i="94"/>
  <c r="N29" i="94"/>
  <c r="K29" i="94"/>
  <c r="P28" i="94"/>
  <c r="N28" i="94"/>
  <c r="L28" i="94"/>
  <c r="Q28" i="94" s="1"/>
  <c r="K28" i="94"/>
  <c r="L27" i="94"/>
  <c r="N27" i="94" s="1"/>
  <c r="K27" i="94"/>
  <c r="L26" i="94"/>
  <c r="N26" i="94" s="1"/>
  <c r="K26" i="94"/>
  <c r="P25" i="94"/>
  <c r="L25" i="94"/>
  <c r="N25" i="94" s="1"/>
  <c r="K25" i="94"/>
  <c r="Q29" i="93"/>
  <c r="P29" i="93"/>
  <c r="N29" i="93"/>
  <c r="K29" i="93"/>
  <c r="P28" i="93"/>
  <c r="L28" i="93"/>
  <c r="N28" i="93" s="1"/>
  <c r="K28" i="93"/>
  <c r="P27" i="93"/>
  <c r="L27" i="93"/>
  <c r="N27" i="93" s="1"/>
  <c r="K27" i="93"/>
  <c r="L26" i="93"/>
  <c r="K26" i="93"/>
  <c r="P25" i="93"/>
  <c r="L25" i="93"/>
  <c r="N25" i="93" s="1"/>
  <c r="K25" i="93"/>
  <c r="Q29" i="92"/>
  <c r="P29" i="92"/>
  <c r="N29" i="92"/>
  <c r="K29" i="92"/>
  <c r="P28" i="92"/>
  <c r="L28" i="92"/>
  <c r="Q28" i="92" s="1"/>
  <c r="K28" i="92"/>
  <c r="P27" i="92"/>
  <c r="L27" i="92"/>
  <c r="N27" i="92" s="1"/>
  <c r="K27" i="92"/>
  <c r="P26" i="92"/>
  <c r="L26" i="92"/>
  <c r="K26" i="92"/>
  <c r="P25" i="92"/>
  <c r="L25" i="92"/>
  <c r="N25" i="92" s="1"/>
  <c r="K25" i="92"/>
  <c r="Q29" i="91"/>
  <c r="P29" i="91"/>
  <c r="N29" i="91"/>
  <c r="K29" i="91"/>
  <c r="P28" i="91"/>
  <c r="L28" i="91"/>
  <c r="N28" i="91" s="1"/>
  <c r="K28" i="91"/>
  <c r="P27" i="91"/>
  <c r="L27" i="91"/>
  <c r="Q27" i="91" s="1"/>
  <c r="K27" i="91"/>
  <c r="L26" i="91"/>
  <c r="K26" i="91"/>
  <c r="P25" i="91"/>
  <c r="L25" i="91"/>
  <c r="N25" i="91" s="1"/>
  <c r="K25" i="91"/>
  <c r="Q29" i="90"/>
  <c r="P29" i="90"/>
  <c r="N29" i="90"/>
  <c r="K29" i="90"/>
  <c r="P28" i="90"/>
  <c r="L28" i="90"/>
  <c r="Q28" i="90" s="1"/>
  <c r="K28" i="90"/>
  <c r="P27" i="90"/>
  <c r="L27" i="90"/>
  <c r="N27" i="90" s="1"/>
  <c r="K27" i="90"/>
  <c r="L26" i="90"/>
  <c r="Q26" i="90" s="1"/>
  <c r="K26" i="90"/>
  <c r="P25" i="90"/>
  <c r="L25" i="90"/>
  <c r="N25" i="90" s="1"/>
  <c r="K25" i="90"/>
  <c r="Q29" i="89"/>
  <c r="P29" i="89"/>
  <c r="N29" i="89"/>
  <c r="K29" i="89"/>
  <c r="P28" i="89"/>
  <c r="L28" i="89"/>
  <c r="Q28" i="89" s="1"/>
  <c r="K28" i="89"/>
  <c r="P27" i="89"/>
  <c r="L27" i="89"/>
  <c r="N27" i="89" s="1"/>
  <c r="K27" i="89"/>
  <c r="L26" i="89"/>
  <c r="K26" i="89"/>
  <c r="P25" i="89"/>
  <c r="L25" i="89"/>
  <c r="N25" i="89" s="1"/>
  <c r="K25" i="89"/>
  <c r="Q29" i="87"/>
  <c r="P29" i="87"/>
  <c r="N29" i="87"/>
  <c r="K29" i="87"/>
  <c r="P28" i="87"/>
  <c r="L28" i="87"/>
  <c r="Q28" i="87" s="1"/>
  <c r="K28" i="87"/>
  <c r="P27" i="87"/>
  <c r="L27" i="87"/>
  <c r="N27" i="87" s="1"/>
  <c r="K27" i="87"/>
  <c r="L26" i="87"/>
  <c r="K26" i="87"/>
  <c r="P25" i="87"/>
  <c r="K25" i="87"/>
  <c r="K29" i="78"/>
  <c r="P29" i="78"/>
  <c r="M22" i="98"/>
  <c r="Q21" i="98"/>
  <c r="O21" i="98"/>
  <c r="N21" i="98"/>
  <c r="P21" i="98" s="1"/>
  <c r="N20" i="98"/>
  <c r="Q20" i="98" s="1"/>
  <c r="Q19" i="98"/>
  <c r="O19" i="98"/>
  <c r="N19" i="98"/>
  <c r="R19" i="98" s="1"/>
  <c r="P18" i="98"/>
  <c r="N18" i="98"/>
  <c r="O18" i="98" s="1"/>
  <c r="Q17" i="98"/>
  <c r="O17" i="98"/>
  <c r="N17" i="98"/>
  <c r="P17" i="98" s="1"/>
  <c r="N16" i="98"/>
  <c r="Q16" i="98" s="1"/>
  <c r="Q15" i="98"/>
  <c r="O15" i="98"/>
  <c r="N15" i="98"/>
  <c r="R15" i="98" s="1"/>
  <c r="P14" i="98"/>
  <c r="N14" i="98"/>
  <c r="O14" i="98" s="1"/>
  <c r="Q13" i="98"/>
  <c r="O13" i="98"/>
  <c r="N13" i="98"/>
  <c r="P13" i="98" s="1"/>
  <c r="N12" i="98"/>
  <c r="Q12" i="98" s="1"/>
  <c r="Q11" i="98"/>
  <c r="O11" i="98"/>
  <c r="N11" i="98"/>
  <c r="R11" i="98" s="1"/>
  <c r="P10" i="98"/>
  <c r="N10" i="98"/>
  <c r="M22" i="97"/>
  <c r="Q21" i="97"/>
  <c r="O21" i="97"/>
  <c r="N21" i="97"/>
  <c r="P21" i="97" s="1"/>
  <c r="N20" i="97"/>
  <c r="Q20" i="97" s="1"/>
  <c r="Q19" i="97"/>
  <c r="P19" i="97"/>
  <c r="O19" i="97"/>
  <c r="N19" i="97"/>
  <c r="R19" i="97" s="1"/>
  <c r="P18" i="97"/>
  <c r="N18" i="97"/>
  <c r="O18" i="97" s="1"/>
  <c r="Q17" i="97"/>
  <c r="O17" i="97"/>
  <c r="N17" i="97"/>
  <c r="P17" i="97" s="1"/>
  <c r="N16" i="97"/>
  <c r="Q16" i="97" s="1"/>
  <c r="Q15" i="97"/>
  <c r="P15" i="97"/>
  <c r="O15" i="97"/>
  <c r="N15" i="97"/>
  <c r="R15" i="97" s="1"/>
  <c r="P14" i="97"/>
  <c r="N14" i="97"/>
  <c r="O14" i="97" s="1"/>
  <c r="Q13" i="97"/>
  <c r="N13" i="97"/>
  <c r="P13" i="97" s="1"/>
  <c r="N12" i="97"/>
  <c r="Q12" i="97" s="1"/>
  <c r="Q11" i="97"/>
  <c r="P11" i="97"/>
  <c r="O11" i="97"/>
  <c r="N11" i="97"/>
  <c r="R11" i="97" s="1"/>
  <c r="P10" i="97"/>
  <c r="N10" i="97"/>
  <c r="M22" i="96"/>
  <c r="Q21" i="96"/>
  <c r="O21" i="96"/>
  <c r="N21" i="96"/>
  <c r="P21" i="96" s="1"/>
  <c r="N20" i="96"/>
  <c r="Q20" i="96" s="1"/>
  <c r="Q19" i="96"/>
  <c r="P19" i="96"/>
  <c r="O19" i="96"/>
  <c r="N19" i="96"/>
  <c r="R19" i="96" s="1"/>
  <c r="P18" i="96"/>
  <c r="N18" i="96"/>
  <c r="O18" i="96" s="1"/>
  <c r="Q17" i="96"/>
  <c r="O17" i="96"/>
  <c r="N17" i="96"/>
  <c r="P17" i="96" s="1"/>
  <c r="N16" i="96"/>
  <c r="Q16" i="96" s="1"/>
  <c r="Q15" i="96"/>
  <c r="P15" i="96"/>
  <c r="O15" i="96"/>
  <c r="N15" i="96"/>
  <c r="R15" i="96" s="1"/>
  <c r="P14" i="96"/>
  <c r="N14" i="96"/>
  <c r="O14" i="96" s="1"/>
  <c r="Q13" i="96"/>
  <c r="O13" i="96"/>
  <c r="N13" i="96"/>
  <c r="P13" i="96" s="1"/>
  <c r="N12" i="96"/>
  <c r="Q12" i="96" s="1"/>
  <c r="Q11" i="96"/>
  <c r="P11" i="96"/>
  <c r="O11" i="96"/>
  <c r="N11" i="96"/>
  <c r="R11" i="96" s="1"/>
  <c r="P10" i="96"/>
  <c r="N10" i="96"/>
  <c r="M22" i="95"/>
  <c r="Q21" i="95"/>
  <c r="N21" i="95"/>
  <c r="P21" i="95" s="1"/>
  <c r="N20" i="95"/>
  <c r="Q20" i="95" s="1"/>
  <c r="Q19" i="95"/>
  <c r="P19" i="95"/>
  <c r="O19" i="95"/>
  <c r="N19" i="95"/>
  <c r="R19" i="95" s="1"/>
  <c r="Q18" i="95"/>
  <c r="P18" i="95"/>
  <c r="N18" i="95"/>
  <c r="O18" i="95" s="1"/>
  <c r="Q17" i="95"/>
  <c r="N17" i="95"/>
  <c r="P17" i="95" s="1"/>
  <c r="N16" i="95"/>
  <c r="Q16" i="95" s="1"/>
  <c r="Q15" i="95"/>
  <c r="P15" i="95"/>
  <c r="O15" i="95"/>
  <c r="N15" i="95"/>
  <c r="R15" i="95" s="1"/>
  <c r="Q14" i="95"/>
  <c r="P14" i="95"/>
  <c r="N14" i="95"/>
  <c r="O14" i="95" s="1"/>
  <c r="Q13" i="95"/>
  <c r="N13" i="95"/>
  <c r="P13" i="95" s="1"/>
  <c r="N12" i="95"/>
  <c r="Q12" i="95" s="1"/>
  <c r="Q11" i="95"/>
  <c r="P11" i="95"/>
  <c r="O11" i="95"/>
  <c r="N11" i="95"/>
  <c r="R11" i="95" s="1"/>
  <c r="Q10" i="95"/>
  <c r="P10" i="95"/>
  <c r="N10" i="95"/>
  <c r="M22" i="94"/>
  <c r="Q21" i="94"/>
  <c r="O21" i="94"/>
  <c r="N21" i="94"/>
  <c r="P21" i="94" s="1"/>
  <c r="N20" i="94"/>
  <c r="Q20" i="94" s="1"/>
  <c r="Q19" i="94"/>
  <c r="O19" i="94"/>
  <c r="N19" i="94"/>
  <c r="R19" i="94" s="1"/>
  <c r="P18" i="94"/>
  <c r="N18" i="94"/>
  <c r="O18" i="94" s="1"/>
  <c r="Q17" i="94"/>
  <c r="O17" i="94"/>
  <c r="N17" i="94"/>
  <c r="P17" i="94" s="1"/>
  <c r="N16" i="94"/>
  <c r="Q16" i="94" s="1"/>
  <c r="Q15" i="94"/>
  <c r="O15" i="94"/>
  <c r="N15" i="94"/>
  <c r="R15" i="94" s="1"/>
  <c r="P14" i="94"/>
  <c r="N14" i="94"/>
  <c r="O14" i="94" s="1"/>
  <c r="Q13" i="94"/>
  <c r="P13" i="94"/>
  <c r="O13" i="94"/>
  <c r="N13" i="94"/>
  <c r="R13" i="94" s="1"/>
  <c r="N12" i="94"/>
  <c r="Q12" i="94" s="1"/>
  <c r="Q11" i="94"/>
  <c r="O11" i="94"/>
  <c r="N11" i="94"/>
  <c r="R11" i="94" s="1"/>
  <c r="P10" i="94"/>
  <c r="N10" i="94"/>
  <c r="M22" i="93"/>
  <c r="Q21" i="93"/>
  <c r="O21" i="93"/>
  <c r="N21" i="93"/>
  <c r="P21" i="93" s="1"/>
  <c r="N20" i="93"/>
  <c r="Q20" i="93" s="1"/>
  <c r="Q19" i="93"/>
  <c r="P19" i="93"/>
  <c r="O19" i="93"/>
  <c r="N19" i="93"/>
  <c r="R19" i="93" s="1"/>
  <c r="P18" i="93"/>
  <c r="N18" i="93"/>
  <c r="O18" i="93" s="1"/>
  <c r="Q17" i="93"/>
  <c r="O17" i="93"/>
  <c r="N17" i="93"/>
  <c r="P17" i="93" s="1"/>
  <c r="N16" i="93"/>
  <c r="Q16" i="93" s="1"/>
  <c r="Q15" i="93"/>
  <c r="P15" i="93"/>
  <c r="O15" i="93"/>
  <c r="N15" i="93"/>
  <c r="R15" i="93" s="1"/>
  <c r="P14" i="93"/>
  <c r="N14" i="93"/>
  <c r="O14" i="93" s="1"/>
  <c r="Q13" i="93"/>
  <c r="O13" i="93"/>
  <c r="N13" i="93"/>
  <c r="P13" i="93" s="1"/>
  <c r="N12" i="93"/>
  <c r="Q12" i="93" s="1"/>
  <c r="Q11" i="93"/>
  <c r="P11" i="93"/>
  <c r="O11" i="93"/>
  <c r="N11" i="93"/>
  <c r="R11" i="93" s="1"/>
  <c r="P10" i="93"/>
  <c r="N10" i="93"/>
  <c r="M22" i="92"/>
  <c r="Q21" i="92"/>
  <c r="O21" i="92"/>
  <c r="N21" i="92"/>
  <c r="P21" i="92" s="1"/>
  <c r="N20" i="92"/>
  <c r="Q20" i="92" s="1"/>
  <c r="Q19" i="92"/>
  <c r="O19" i="92"/>
  <c r="N19" i="92"/>
  <c r="R19" i="92" s="1"/>
  <c r="P18" i="92"/>
  <c r="N18" i="92"/>
  <c r="O18" i="92" s="1"/>
  <c r="Q17" i="92"/>
  <c r="O17" i="92"/>
  <c r="N17" i="92"/>
  <c r="P17" i="92" s="1"/>
  <c r="N16" i="92"/>
  <c r="Q16" i="92" s="1"/>
  <c r="Q15" i="92"/>
  <c r="O15" i="92"/>
  <c r="N15" i="92"/>
  <c r="R15" i="92" s="1"/>
  <c r="P14" i="92"/>
  <c r="N14" i="92"/>
  <c r="O14" i="92" s="1"/>
  <c r="Q13" i="92"/>
  <c r="O13" i="92"/>
  <c r="N13" i="92"/>
  <c r="P13" i="92" s="1"/>
  <c r="N12" i="92"/>
  <c r="Q12" i="92" s="1"/>
  <c r="Q11" i="92"/>
  <c r="O11" i="92"/>
  <c r="N11" i="92"/>
  <c r="R11" i="92" s="1"/>
  <c r="P10" i="92"/>
  <c r="N10" i="92"/>
  <c r="M22" i="91"/>
  <c r="Q21" i="91"/>
  <c r="N21" i="91"/>
  <c r="P21" i="91" s="1"/>
  <c r="N20" i="91"/>
  <c r="Q20" i="91" s="1"/>
  <c r="Q19" i="91"/>
  <c r="P19" i="91"/>
  <c r="O19" i="91"/>
  <c r="N19" i="91"/>
  <c r="R19" i="91" s="1"/>
  <c r="Q18" i="91"/>
  <c r="P18" i="91"/>
  <c r="N18" i="91"/>
  <c r="O18" i="91" s="1"/>
  <c r="Q17" i="91"/>
  <c r="N17" i="91"/>
  <c r="P17" i="91" s="1"/>
  <c r="N16" i="91"/>
  <c r="Q16" i="91" s="1"/>
  <c r="Q15" i="91"/>
  <c r="P15" i="91"/>
  <c r="O15" i="91"/>
  <c r="N15" i="91"/>
  <c r="R15" i="91" s="1"/>
  <c r="Q14" i="91"/>
  <c r="P14" i="91"/>
  <c r="N14" i="91"/>
  <c r="O14" i="91" s="1"/>
  <c r="Q13" i="91"/>
  <c r="N13" i="91"/>
  <c r="P13" i="91" s="1"/>
  <c r="N12" i="91"/>
  <c r="Q12" i="91" s="1"/>
  <c r="Q11" i="91"/>
  <c r="P11" i="91"/>
  <c r="O11" i="91"/>
  <c r="N11" i="91"/>
  <c r="R11" i="91" s="1"/>
  <c r="Q10" i="91"/>
  <c r="P10" i="91"/>
  <c r="N10" i="91"/>
  <c r="M22" i="90"/>
  <c r="Q21" i="90"/>
  <c r="O21" i="90"/>
  <c r="N21" i="90"/>
  <c r="P21" i="90" s="1"/>
  <c r="P20" i="90"/>
  <c r="N20" i="90"/>
  <c r="Q20" i="90" s="1"/>
  <c r="Q19" i="90"/>
  <c r="O19" i="90"/>
  <c r="N19" i="90"/>
  <c r="R19" i="90" s="1"/>
  <c r="N18" i="90"/>
  <c r="O18" i="90" s="1"/>
  <c r="Q17" i="90"/>
  <c r="O17" i="90"/>
  <c r="N17" i="90"/>
  <c r="P17" i="90" s="1"/>
  <c r="P16" i="90"/>
  <c r="N16" i="90"/>
  <c r="Q16" i="90" s="1"/>
  <c r="Q15" i="90"/>
  <c r="O15" i="90"/>
  <c r="N15" i="90"/>
  <c r="R15" i="90" s="1"/>
  <c r="N14" i="90"/>
  <c r="O14" i="90" s="1"/>
  <c r="Q13" i="90"/>
  <c r="O13" i="90"/>
  <c r="N13" i="90"/>
  <c r="P13" i="90" s="1"/>
  <c r="P12" i="90"/>
  <c r="N12" i="90"/>
  <c r="Q12" i="90" s="1"/>
  <c r="Q11" i="90"/>
  <c r="O11" i="90"/>
  <c r="N11" i="90"/>
  <c r="R11" i="90" s="1"/>
  <c r="N10" i="90"/>
  <c r="M22" i="89"/>
  <c r="Q21" i="89"/>
  <c r="N21" i="89"/>
  <c r="P21" i="89" s="1"/>
  <c r="N20" i="89"/>
  <c r="Q20" i="89" s="1"/>
  <c r="Q19" i="89"/>
  <c r="P19" i="89"/>
  <c r="O19" i="89"/>
  <c r="N19" i="89"/>
  <c r="R19" i="89" s="1"/>
  <c r="Q18" i="89"/>
  <c r="P18" i="89"/>
  <c r="N18" i="89"/>
  <c r="O18" i="89" s="1"/>
  <c r="Q17" i="89"/>
  <c r="N17" i="89"/>
  <c r="P17" i="89" s="1"/>
  <c r="N16" i="89"/>
  <c r="Q16" i="89" s="1"/>
  <c r="Q15" i="89"/>
  <c r="P15" i="89"/>
  <c r="O15" i="89"/>
  <c r="N15" i="89"/>
  <c r="R15" i="89" s="1"/>
  <c r="Q14" i="89"/>
  <c r="P14" i="89"/>
  <c r="N14" i="89"/>
  <c r="O14" i="89" s="1"/>
  <c r="Q13" i="89"/>
  <c r="N13" i="89"/>
  <c r="P13" i="89" s="1"/>
  <c r="N12" i="89"/>
  <c r="Q12" i="89" s="1"/>
  <c r="Q11" i="89"/>
  <c r="P11" i="89"/>
  <c r="O11" i="89"/>
  <c r="N11" i="89"/>
  <c r="R11" i="89" s="1"/>
  <c r="Q10" i="89"/>
  <c r="P10" i="89"/>
  <c r="N10" i="89"/>
  <c r="P28" i="78"/>
  <c r="P27" i="78"/>
  <c r="P25" i="78"/>
  <c r="M22" i="78"/>
  <c r="Q21" i="78"/>
  <c r="O21" i="78"/>
  <c r="N21" i="78"/>
  <c r="P21" i="78" s="1"/>
  <c r="N20" i="78"/>
  <c r="Q20" i="78" s="1"/>
  <c r="Q19" i="78"/>
  <c r="P19" i="78"/>
  <c r="O19" i="78"/>
  <c r="N19" i="78"/>
  <c r="R19" i="78" s="1"/>
  <c r="P18" i="78"/>
  <c r="N18" i="78"/>
  <c r="O18" i="78" s="1"/>
  <c r="Q17" i="78"/>
  <c r="O17" i="78"/>
  <c r="N17" i="78"/>
  <c r="P17" i="78" s="1"/>
  <c r="N16" i="78"/>
  <c r="Q16" i="78" s="1"/>
  <c r="Q15" i="78"/>
  <c r="P15" i="78"/>
  <c r="O15" i="78"/>
  <c r="N15" i="78"/>
  <c r="R15" i="78" s="1"/>
  <c r="P14" i="78"/>
  <c r="N14" i="78"/>
  <c r="O14" i="78" s="1"/>
  <c r="Q13" i="78"/>
  <c r="N13" i="78"/>
  <c r="P13" i="78" s="1"/>
  <c r="N12" i="78"/>
  <c r="Q12" i="78" s="1"/>
  <c r="Q11" i="78"/>
  <c r="P11" i="78"/>
  <c r="O11" i="78"/>
  <c r="N11" i="78"/>
  <c r="R11" i="78" s="1"/>
  <c r="P10" i="78"/>
  <c r="N10" i="78"/>
  <c r="K25" i="78" s="1"/>
  <c r="M22" i="87"/>
  <c r="O21" i="87"/>
  <c r="N21" i="87"/>
  <c r="P21" i="87" s="1"/>
  <c r="P20" i="87"/>
  <c r="N20" i="87"/>
  <c r="Q20" i="87" s="1"/>
  <c r="Q19" i="87"/>
  <c r="O19" i="87"/>
  <c r="N19" i="87"/>
  <c r="R19" i="87" s="1"/>
  <c r="N18" i="87"/>
  <c r="O18" i="87" s="1"/>
  <c r="Q17" i="87"/>
  <c r="O17" i="87"/>
  <c r="N17" i="87"/>
  <c r="P17" i="87" s="1"/>
  <c r="P16" i="87"/>
  <c r="N16" i="87"/>
  <c r="Q16" i="87" s="1"/>
  <c r="Q15" i="87"/>
  <c r="O15" i="87"/>
  <c r="N15" i="87"/>
  <c r="R15" i="87" s="1"/>
  <c r="N14" i="87"/>
  <c r="O14" i="87" s="1"/>
  <c r="Q13" i="87"/>
  <c r="O13" i="87"/>
  <c r="N13" i="87"/>
  <c r="P13" i="87" s="1"/>
  <c r="P12" i="87"/>
  <c r="N12" i="87"/>
  <c r="Q12" i="87" s="1"/>
  <c r="Q11" i="87"/>
  <c r="O11" i="87"/>
  <c r="N11" i="87"/>
  <c r="R11" i="87" s="1"/>
  <c r="N10" i="87"/>
  <c r="Q25" i="92" l="1"/>
  <c r="N28" i="98"/>
  <c r="N26" i="98"/>
  <c r="N28" i="97"/>
  <c r="N28" i="96"/>
  <c r="N26" i="96"/>
  <c r="N26" i="92"/>
  <c r="N28" i="92"/>
  <c r="N26" i="91"/>
  <c r="N28" i="90"/>
  <c r="N28" i="87"/>
  <c r="D23" i="86"/>
  <c r="F23" i="86" s="1"/>
  <c r="D22" i="86"/>
  <c r="F22" i="86" s="1"/>
  <c r="N28" i="89"/>
  <c r="D25" i="86"/>
  <c r="F25" i="86" s="1"/>
  <c r="D24" i="86"/>
  <c r="F24" i="86" s="1"/>
  <c r="N26" i="89"/>
  <c r="C26" i="86"/>
  <c r="C25" i="86"/>
  <c r="C22" i="86"/>
  <c r="N29" i="78"/>
  <c r="D26" i="86"/>
  <c r="F26" i="86" s="1"/>
  <c r="Q26" i="98"/>
  <c r="Q26" i="97"/>
  <c r="Q26" i="96"/>
  <c r="N26" i="95"/>
  <c r="N28" i="95"/>
  <c r="Q26" i="94"/>
  <c r="N26" i="93"/>
  <c r="Q26" i="92"/>
  <c r="P26" i="91"/>
  <c r="Q26" i="91"/>
  <c r="Q28" i="91"/>
  <c r="N26" i="90"/>
  <c r="P26" i="89"/>
  <c r="Q26" i="89"/>
  <c r="Q26" i="87"/>
  <c r="N26" i="87"/>
  <c r="Q25" i="98"/>
  <c r="Q27" i="98"/>
  <c r="Q25" i="97"/>
  <c r="N27" i="97"/>
  <c r="Q25" i="96"/>
  <c r="Q27" i="96"/>
  <c r="Q25" i="95"/>
  <c r="Q27" i="95"/>
  <c r="Q26" i="95"/>
  <c r="Q28" i="95"/>
  <c r="Q25" i="94"/>
  <c r="Q27" i="94"/>
  <c r="Q28" i="93"/>
  <c r="Q25" i="93"/>
  <c r="Q27" i="93"/>
  <c r="Q26" i="93"/>
  <c r="Q27" i="92"/>
  <c r="N27" i="91"/>
  <c r="Q25" i="91"/>
  <c r="Q25" i="90"/>
  <c r="Q27" i="90"/>
  <c r="Q25" i="89"/>
  <c r="Q27" i="89"/>
  <c r="Q25" i="87"/>
  <c r="Q27" i="87"/>
  <c r="Q10" i="98"/>
  <c r="P11" i="98"/>
  <c r="O12" i="98"/>
  <c r="R13" i="98"/>
  <c r="Q14" i="98"/>
  <c r="P15" i="98"/>
  <c r="O16" i="98"/>
  <c r="R17" i="98"/>
  <c r="Q18" i="98"/>
  <c r="P19" i="98"/>
  <c r="O20" i="98"/>
  <c r="R21" i="98"/>
  <c r="R12" i="98"/>
  <c r="R16" i="98"/>
  <c r="R10" i="98"/>
  <c r="P12" i="98"/>
  <c r="R14" i="98"/>
  <c r="P16" i="98"/>
  <c r="R18" i="98"/>
  <c r="P20" i="98"/>
  <c r="R20" i="98"/>
  <c r="O10" i="98"/>
  <c r="R12" i="97"/>
  <c r="R20" i="97"/>
  <c r="Q10" i="97"/>
  <c r="O12" i="97"/>
  <c r="R13" i="97"/>
  <c r="Q14" i="97"/>
  <c r="O16" i="97"/>
  <c r="R17" i="97"/>
  <c r="Q18" i="97"/>
  <c r="O20" i="97"/>
  <c r="R21" i="97"/>
  <c r="R10" i="97"/>
  <c r="P12" i="97"/>
  <c r="O13" i="97"/>
  <c r="R14" i="97"/>
  <c r="P16" i="97"/>
  <c r="R18" i="97"/>
  <c r="P20" i="97"/>
  <c r="R16" i="97"/>
  <c r="O10" i="97"/>
  <c r="Q10" i="96"/>
  <c r="O12" i="96"/>
  <c r="R13" i="96"/>
  <c r="Q14" i="96"/>
  <c r="O16" i="96"/>
  <c r="R17" i="96"/>
  <c r="Q18" i="96"/>
  <c r="O20" i="96"/>
  <c r="R21" i="96"/>
  <c r="R12" i="96"/>
  <c r="R16" i="96"/>
  <c r="R10" i="96"/>
  <c r="P12" i="96"/>
  <c r="R14" i="96"/>
  <c r="P16" i="96"/>
  <c r="R18" i="96"/>
  <c r="P20" i="96"/>
  <c r="R20" i="96"/>
  <c r="O10" i="96"/>
  <c r="R16" i="95"/>
  <c r="O12" i="95"/>
  <c r="R17" i="95"/>
  <c r="O20" i="95"/>
  <c r="R21" i="95"/>
  <c r="R10" i="95"/>
  <c r="P12" i="95"/>
  <c r="O13" i="95"/>
  <c r="R14" i="95"/>
  <c r="P16" i="95"/>
  <c r="O17" i="95"/>
  <c r="R18" i="95"/>
  <c r="P20" i="95"/>
  <c r="O21" i="95"/>
  <c r="R12" i="95"/>
  <c r="R20" i="95"/>
  <c r="R13" i="95"/>
  <c r="O16" i="95"/>
  <c r="O10" i="95"/>
  <c r="Q10" i="94"/>
  <c r="P11" i="94"/>
  <c r="O12" i="94"/>
  <c r="Q14" i="94"/>
  <c r="P15" i="94"/>
  <c r="O16" i="94"/>
  <c r="R17" i="94"/>
  <c r="Q18" i="94"/>
  <c r="P19" i="94"/>
  <c r="O20" i="94"/>
  <c r="R21" i="94"/>
  <c r="R20" i="94"/>
  <c r="R10" i="94"/>
  <c r="P12" i="94"/>
  <c r="R14" i="94"/>
  <c r="P16" i="94"/>
  <c r="R18" i="94"/>
  <c r="P20" i="94"/>
  <c r="R12" i="94"/>
  <c r="R16" i="94"/>
  <c r="O10" i="94"/>
  <c r="Q10" i="93"/>
  <c r="O12" i="93"/>
  <c r="R13" i="93"/>
  <c r="Q14" i="93"/>
  <c r="O16" i="93"/>
  <c r="R17" i="93"/>
  <c r="Q18" i="93"/>
  <c r="O20" i="93"/>
  <c r="R21" i="93"/>
  <c r="R12" i="93"/>
  <c r="R16" i="93"/>
  <c r="R20" i="93"/>
  <c r="R10" i="93"/>
  <c r="P12" i="93"/>
  <c r="R14" i="93"/>
  <c r="P16" i="93"/>
  <c r="R18" i="93"/>
  <c r="P20" i="93"/>
  <c r="O10" i="93"/>
  <c r="R12" i="92"/>
  <c r="R20" i="92"/>
  <c r="Q10" i="92"/>
  <c r="P11" i="92"/>
  <c r="O12" i="92"/>
  <c r="R13" i="92"/>
  <c r="Q14" i="92"/>
  <c r="P15" i="92"/>
  <c r="O16" i="92"/>
  <c r="R17" i="92"/>
  <c r="Q18" i="92"/>
  <c r="P19" i="92"/>
  <c r="O20" i="92"/>
  <c r="R21" i="92"/>
  <c r="R10" i="92"/>
  <c r="P12" i="92"/>
  <c r="R14" i="92"/>
  <c r="P16" i="92"/>
  <c r="R18" i="92"/>
  <c r="P20" i="92"/>
  <c r="R16" i="92"/>
  <c r="O10" i="92"/>
  <c r="R12" i="91"/>
  <c r="R20" i="91"/>
  <c r="O12" i="91"/>
  <c r="R17" i="91"/>
  <c r="O20" i="91"/>
  <c r="R21" i="91"/>
  <c r="P12" i="91"/>
  <c r="O13" i="91"/>
  <c r="R14" i="91"/>
  <c r="P16" i="91"/>
  <c r="O17" i="91"/>
  <c r="R18" i="91"/>
  <c r="P20" i="91"/>
  <c r="O21" i="91"/>
  <c r="R16" i="91"/>
  <c r="R13" i="91"/>
  <c r="O16" i="91"/>
  <c r="R10" i="91"/>
  <c r="O10" i="91"/>
  <c r="R10" i="90"/>
  <c r="P10" i="90"/>
  <c r="R12" i="90"/>
  <c r="P14" i="90"/>
  <c r="R16" i="90"/>
  <c r="P18" i="90"/>
  <c r="R20" i="90"/>
  <c r="Q10" i="90"/>
  <c r="P11" i="90"/>
  <c r="O12" i="90"/>
  <c r="R13" i="90"/>
  <c r="Q14" i="90"/>
  <c r="P15" i="90"/>
  <c r="O16" i="90"/>
  <c r="R17" i="90"/>
  <c r="Q18" i="90"/>
  <c r="P19" i="90"/>
  <c r="O20" i="90"/>
  <c r="R21" i="90"/>
  <c r="R14" i="90"/>
  <c r="R18" i="90"/>
  <c r="O10" i="90"/>
  <c r="R12" i="89"/>
  <c r="R16" i="89"/>
  <c r="R20" i="89"/>
  <c r="R13" i="89"/>
  <c r="O16" i="89"/>
  <c r="R14" i="89"/>
  <c r="P16" i="89"/>
  <c r="O17" i="89"/>
  <c r="R18" i="89"/>
  <c r="P20" i="89"/>
  <c r="O21" i="89"/>
  <c r="O12" i="89"/>
  <c r="R17" i="89"/>
  <c r="O20" i="89"/>
  <c r="R21" i="89"/>
  <c r="R10" i="89"/>
  <c r="P12" i="89"/>
  <c r="O13" i="89"/>
  <c r="O10" i="89"/>
  <c r="R16" i="78"/>
  <c r="Q10" i="78"/>
  <c r="O12" i="78"/>
  <c r="R13" i="78"/>
  <c r="Q14" i="78"/>
  <c r="O16" i="78"/>
  <c r="R17" i="78"/>
  <c r="Q18" i="78"/>
  <c r="O20" i="78"/>
  <c r="R21" i="78"/>
  <c r="K26" i="78"/>
  <c r="C23" i="86" s="1"/>
  <c r="R12" i="78"/>
  <c r="R20" i="78"/>
  <c r="P12" i="78"/>
  <c r="O13" i="78"/>
  <c r="R18" i="78"/>
  <c r="P20" i="78"/>
  <c r="K28" i="78"/>
  <c r="K27" i="78"/>
  <c r="C24" i="86" s="1"/>
  <c r="R10" i="78"/>
  <c r="R14" i="78"/>
  <c r="P16" i="78"/>
  <c r="O10" i="78"/>
  <c r="P10" i="87"/>
  <c r="P14" i="87"/>
  <c r="R16" i="87"/>
  <c r="P18" i="87"/>
  <c r="R20" i="87"/>
  <c r="Q21" i="87"/>
  <c r="R12" i="87"/>
  <c r="Q10" i="87"/>
  <c r="P11" i="87"/>
  <c r="O12" i="87"/>
  <c r="R13" i="87"/>
  <c r="Q14" i="87"/>
  <c r="P15" i="87"/>
  <c r="O16" i="87"/>
  <c r="R17" i="87"/>
  <c r="Q18" i="87"/>
  <c r="P19" i="87"/>
  <c r="O20" i="87"/>
  <c r="R21" i="87"/>
  <c r="R10" i="87"/>
  <c r="R18" i="87"/>
  <c r="R14" i="87"/>
  <c r="O10" i="87"/>
  <c r="N26" i="78" l="1"/>
  <c r="N25" i="78"/>
  <c r="N28" i="78" l="1"/>
  <c r="N27" i="78"/>
</calcChain>
</file>

<file path=xl/comments1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2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3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4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5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6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7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8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9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10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11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comments12.xml><?xml version="1.0" encoding="utf-8"?>
<comments xmlns="http://schemas.openxmlformats.org/spreadsheetml/2006/main">
  <authors>
    <author>MONATTE Francois PM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MONATTE Francois PM:</t>
        </r>
        <r>
          <rPr>
            <sz val="9"/>
            <color indexed="81"/>
            <rFont val="Tahoma"/>
            <family val="2"/>
          </rPr>
          <t xml:space="preserve">
Inscrire ROB une fois ce dernier édité</t>
        </r>
      </text>
    </comment>
  </commentList>
</comments>
</file>

<file path=xl/sharedStrings.xml><?xml version="1.0" encoding="utf-8"?>
<sst xmlns="http://schemas.openxmlformats.org/spreadsheetml/2006/main" count="689" uniqueCount="64">
  <si>
    <t>Soutenu</t>
  </si>
  <si>
    <t>Demande</t>
  </si>
  <si>
    <t>Date d'Arrivée</t>
  </si>
  <si>
    <t>Date d'Achat</t>
  </si>
  <si>
    <t xml:space="preserve">
CELLULE ACHATS EXPRESS</t>
  </si>
  <si>
    <t>Carte</t>
  </si>
  <si>
    <t>Fournisseur</t>
  </si>
  <si>
    <t>Lieu</t>
  </si>
  <si>
    <t>SO59</t>
  </si>
  <si>
    <t>MM02</t>
  </si>
  <si>
    <t>SC02</t>
  </si>
  <si>
    <t>NB Opérations</t>
  </si>
  <si>
    <t>Centre Financier</t>
  </si>
  <si>
    <t>Bénéficiaire</t>
  </si>
  <si>
    <t>Centre
financier</t>
  </si>
  <si>
    <t>REPORT
M-1</t>
  </si>
  <si>
    <t>N° Bon de
Commande</t>
  </si>
  <si>
    <t>Seuil 75%</t>
  </si>
  <si>
    <t>OBJET de la commande</t>
  </si>
  <si>
    <t>ACHATS</t>
  </si>
  <si>
    <t>Délivré</t>
  </si>
  <si>
    <t>BDC envoyé</t>
  </si>
  <si>
    <t>Dde devis</t>
  </si>
  <si>
    <t xml:space="preserve">Facture N° </t>
  </si>
  <si>
    <t>Urg</t>
  </si>
  <si>
    <t>conso 80%</t>
  </si>
  <si>
    <t>SC04</t>
  </si>
  <si>
    <t>DISPO MAG</t>
  </si>
  <si>
    <t>DISPO BSF</t>
  </si>
  <si>
    <t>U1</t>
  </si>
  <si>
    <r>
      <t>Délivré à
Le</t>
    </r>
    <r>
      <rPr>
        <sz val="12"/>
        <rFont val="Calibri"/>
        <family val="2"/>
      </rPr>
      <t xml:space="preserve"> xx/xx/xxxx</t>
    </r>
  </si>
  <si>
    <t>**2808</t>
  </si>
  <si>
    <t>**2766</t>
  </si>
  <si>
    <t>**0451</t>
  </si>
  <si>
    <t>**1152</t>
  </si>
  <si>
    <t>Plafond € TTC</t>
  </si>
  <si>
    <t>Total mensuel</t>
  </si>
  <si>
    <t xml:space="preserve">         </t>
  </si>
  <si>
    <t>Rapprochement avec ROB</t>
  </si>
  <si>
    <t>Montant dépenses en € TTC</t>
  </si>
  <si>
    <t>Cumul annuel € TTC</t>
  </si>
  <si>
    <t>Achats effectués sur le mois suivant</t>
  </si>
  <si>
    <t>Observation :</t>
  </si>
  <si>
    <t>TAMPONS</t>
  </si>
  <si>
    <t>**7956</t>
  </si>
  <si>
    <t>**8061</t>
  </si>
  <si>
    <t>**9349</t>
  </si>
  <si>
    <t>**</t>
  </si>
  <si>
    <t>AACV</t>
  </si>
  <si>
    <t>**5629</t>
  </si>
  <si>
    <t>**5405</t>
  </si>
  <si>
    <t>**4624</t>
  </si>
  <si>
    <t>NOEMIE</t>
  </si>
  <si>
    <t>MORGAN</t>
  </si>
  <si>
    <t>LISE</t>
  </si>
  <si>
    <t>**1623</t>
  </si>
  <si>
    <t>CUMUL DEPUIS JANVIER 2023</t>
  </si>
  <si>
    <t>Dispo € TTC</t>
  </si>
  <si>
    <t>CUMUL DEPUIS LE 1er JANVIER 2023</t>
  </si>
  <si>
    <t>XXX</t>
  </si>
  <si>
    <t>France</t>
  </si>
  <si>
    <t>AGENT 1</t>
  </si>
  <si>
    <t>AGENT 2</t>
  </si>
  <si>
    <t>AGENT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</si>
</sst>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0"/>
    <numFmt numFmtId="166" formatCode="0.0%"/>
    <numFmt numFmtId="167" formatCode="0000"/>
    <numFmt numFmtId="168" formatCode="#,##0.00\ _€"/>
  </numFmts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u/>
      <sz val="20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12"/>
      <name val="Calibri"/>
      <family val="2"/>
      <scheme val="minor"/>
    </font>
    <font>
      <b/>
      <i/>
      <sz val="22"/>
      <color theme="4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</font>
    <font>
      <u/>
      <sz val="12"/>
      <color indexed="12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i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rgb="FF58F420"/>
      <name val="Calibri"/>
      <family val="2"/>
      <scheme val="minor"/>
    </font>
    <font>
      <b/>
      <sz val="14"/>
      <color rgb="FFFF66FF"/>
      <name val="Calibri"/>
      <family val="2"/>
      <scheme val="minor"/>
    </font>
    <font>
      <b/>
      <sz val="14"/>
      <color rgb="FFFF9900"/>
      <name val="Calibri"/>
      <family val="2"/>
      <scheme val="minor"/>
    </font>
    <font>
      <u/>
      <sz val="14"/>
      <color indexed="12"/>
      <name val="Arial"/>
      <family val="2"/>
    </font>
    <font>
      <b/>
      <u/>
      <sz val="14"/>
      <name val="Calibri"/>
      <family val="2"/>
      <scheme val="minor"/>
    </font>
    <font>
      <sz val="14"/>
      <name val="Arial"/>
      <family val="2"/>
    </font>
    <font>
      <u/>
      <sz val="20"/>
      <name val="Calibri"/>
      <family val="2"/>
      <scheme val="minor"/>
    </font>
    <font>
      <sz val="13"/>
      <name val="Calibri"/>
      <family val="2"/>
      <scheme val="minor"/>
    </font>
    <font>
      <b/>
      <sz val="14"/>
      <color rgb="FF66FFFF"/>
      <name val="Calibri"/>
      <family val="2"/>
      <scheme val="minor"/>
    </font>
    <font>
      <sz val="14"/>
      <color rgb="FF58F420"/>
      <name val="Calibri"/>
      <family val="2"/>
      <scheme val="minor"/>
    </font>
    <font>
      <sz val="14"/>
      <color rgb="FF66FFFF"/>
      <name val="Calibri"/>
      <family val="2"/>
      <scheme val="minor"/>
    </font>
    <font>
      <sz val="14"/>
      <color rgb="FFFFFF00"/>
      <name val="Calibri"/>
      <family val="2"/>
      <scheme val="minor"/>
    </font>
    <font>
      <sz val="14"/>
      <color rgb="FFFF9900"/>
      <name val="Calibri"/>
      <family val="2"/>
      <scheme val="minor"/>
    </font>
    <font>
      <sz val="14"/>
      <color rgb="FFFF66FF"/>
      <name val="Calibri"/>
      <family val="2"/>
      <scheme val="minor"/>
    </font>
    <font>
      <b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58F42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slantDashDot">
        <color auto="1"/>
      </top>
      <bottom/>
      <diagonal/>
    </border>
  </borders>
  <cellStyleXfs count="7">
    <xf numFmtId="0" fontId="0" fillId="0" borderId="0"/>
    <xf numFmtId="44" fontId="6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13" fillId="0" borderId="0"/>
    <xf numFmtId="9" fontId="10" fillId="0" borderId="0" applyFont="0" applyFill="0" applyBorder="0" applyAlignment="0" applyProtection="0"/>
  </cellStyleXfs>
  <cellXfs count="184">
    <xf numFmtId="0" fontId="0" fillId="0" borderId="0" xfId="0"/>
    <xf numFmtId="0" fontId="14" fillId="0" borderId="0" xfId="0" applyFont="1" applyAlignment="1">
      <alignment horizontal="center" vertical="center" wrapText="1"/>
    </xf>
    <xf numFmtId="0" fontId="15" fillId="0" borderId="4" xfId="0" applyFont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44" fontId="16" fillId="0" borderId="0" xfId="0" applyNumberFormat="1" applyFont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4" fillId="0" borderId="7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/>
    </xf>
    <xf numFmtId="17" fontId="18" fillId="5" borderId="15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49" fontId="16" fillId="0" borderId="0" xfId="0" applyNumberFormat="1" applyFont="1" applyFill="1" applyBorder="1" applyAlignment="1">
      <alignment horizontal="center" vertical="center" wrapText="1"/>
    </xf>
    <xf numFmtId="8" fontId="14" fillId="0" borderId="0" xfId="0" applyNumberFormat="1" applyFont="1" applyBorder="1" applyAlignment="1">
      <alignment horizontal="center" vertical="center" wrapText="1"/>
    </xf>
    <xf numFmtId="167" fontId="14" fillId="0" borderId="0" xfId="0" applyNumberFormat="1" applyFont="1" applyAlignment="1">
      <alignment horizontal="center" vertical="center"/>
    </xf>
    <xf numFmtId="0" fontId="14" fillId="2" borderId="5" xfId="0" applyFont="1" applyFill="1" applyBorder="1" applyAlignment="1">
      <alignment horizontal="center" vertical="center" wrapText="1"/>
    </xf>
    <xf numFmtId="0" fontId="25" fillId="2" borderId="5" xfId="3" applyFont="1" applyFill="1" applyBorder="1" applyAlignment="1" applyProtection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167" fontId="17" fillId="0" borderId="0" xfId="0" applyNumberFormat="1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left" vertical="center" wrapText="1"/>
    </xf>
    <xf numFmtId="0" fontId="17" fillId="0" borderId="5" xfId="0" applyFont="1" applyBorder="1" applyAlignment="1">
      <alignment horizontal="center" vertical="center"/>
    </xf>
    <xf numFmtId="0" fontId="17" fillId="8" borderId="5" xfId="0" applyFont="1" applyFill="1" applyBorder="1" applyAlignment="1">
      <alignment horizontal="center" vertical="center" wrapText="1"/>
    </xf>
    <xf numFmtId="0" fontId="28" fillId="3" borderId="28" xfId="0" applyFont="1" applyFill="1" applyBorder="1" applyAlignment="1">
      <alignment horizontal="center" vertical="center" wrapText="1"/>
    </xf>
    <xf numFmtId="8" fontId="29" fillId="0" borderId="0" xfId="0" applyNumberFormat="1" applyFont="1" applyBorder="1" applyAlignment="1">
      <alignment horizontal="center" vertical="center" wrapText="1"/>
    </xf>
    <xf numFmtId="0" fontId="17" fillId="9" borderId="5" xfId="0" applyFont="1" applyFill="1" applyBorder="1" applyAlignment="1">
      <alignment horizontal="center" vertical="center" wrapText="1"/>
    </xf>
    <xf numFmtId="8" fontId="17" fillId="0" borderId="0" xfId="0" applyNumberFormat="1" applyFont="1" applyBorder="1" applyAlignment="1">
      <alignment horizontal="center" vertical="center" wrapText="1"/>
    </xf>
    <xf numFmtId="0" fontId="27" fillId="0" borderId="0" xfId="0" applyFont="1" applyBorder="1" applyAlignment="1">
      <alignment vertical="center"/>
    </xf>
    <xf numFmtId="0" fontId="27" fillId="0" borderId="0" xfId="0" applyFont="1" applyBorder="1" applyAlignment="1">
      <alignment horizontal="left" vertical="center"/>
    </xf>
    <xf numFmtId="0" fontId="30" fillId="0" borderId="0" xfId="0" applyFont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0" fontId="33" fillId="2" borderId="2" xfId="0" applyFont="1" applyFill="1" applyBorder="1" applyAlignment="1">
      <alignment horizontal="right" vertical="center" wrapText="1"/>
    </xf>
    <xf numFmtId="165" fontId="30" fillId="0" borderId="3" xfId="0" applyNumberFormat="1" applyFont="1" applyBorder="1" applyAlignment="1">
      <alignment horizontal="center" vertical="center"/>
    </xf>
    <xf numFmtId="165" fontId="30" fillId="0" borderId="24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26" fillId="0" borderId="0" xfId="0" applyFont="1" applyBorder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30" fillId="0" borderId="2" xfId="0" applyFont="1" applyBorder="1" applyAlignment="1">
      <alignment horizontal="center" vertical="center" wrapText="1"/>
    </xf>
    <xf numFmtId="0" fontId="30" fillId="0" borderId="1" xfId="0" applyFont="1" applyBorder="1" applyAlignment="1">
      <alignment horizontal="center" vertical="center" wrapText="1"/>
    </xf>
    <xf numFmtId="8" fontId="17" fillId="0" borderId="5" xfId="0" applyNumberFormat="1" applyFont="1" applyBorder="1" applyAlignment="1">
      <alignment horizontal="center" vertical="center" wrapText="1"/>
    </xf>
    <xf numFmtId="168" fontId="23" fillId="0" borderId="30" xfId="0" applyNumberFormat="1" applyFont="1" applyBorder="1" applyAlignment="1">
      <alignment horizontal="right" vertical="center"/>
    </xf>
    <xf numFmtId="0" fontId="32" fillId="12" borderId="25" xfId="0" applyFont="1" applyFill="1" applyBorder="1" applyAlignment="1">
      <alignment horizontal="right" vertical="center" wrapText="1"/>
    </xf>
    <xf numFmtId="44" fontId="19" fillId="0" borderId="0" xfId="0" applyNumberFormat="1" applyFont="1" applyAlignment="1">
      <alignment vertical="center"/>
    </xf>
    <xf numFmtId="164" fontId="14" fillId="0" borderId="12" xfId="0" applyNumberFormat="1" applyFont="1" applyBorder="1" applyAlignment="1">
      <alignment horizontal="center" vertical="center"/>
    </xf>
    <xf numFmtId="168" fontId="30" fillId="0" borderId="3" xfId="0" applyNumberFormat="1" applyFont="1" applyBorder="1" applyAlignment="1">
      <alignment vertical="center"/>
    </xf>
    <xf numFmtId="168" fontId="30" fillId="0" borderId="24" xfId="0" applyNumberFormat="1" applyFont="1" applyBorder="1" applyAlignment="1">
      <alignment vertical="center"/>
    </xf>
    <xf numFmtId="168" fontId="33" fillId="2" borderId="3" xfId="0" applyNumberFormat="1" applyFont="1" applyFill="1" applyBorder="1" applyAlignment="1" applyProtection="1">
      <alignment vertical="center"/>
    </xf>
    <xf numFmtId="168" fontId="32" fillId="12" borderId="23" xfId="0" applyNumberFormat="1" applyFont="1" applyFill="1" applyBorder="1" applyAlignment="1" applyProtection="1">
      <alignment vertical="center"/>
    </xf>
    <xf numFmtId="0" fontId="35" fillId="4" borderId="5" xfId="0" applyNumberFormat="1" applyFont="1" applyFill="1" applyBorder="1" applyAlignment="1">
      <alignment horizontal="center" vertical="center" wrapText="1"/>
    </xf>
    <xf numFmtId="44" fontId="30" fillId="2" borderId="0" xfId="0" applyNumberFormat="1" applyFont="1" applyFill="1" applyBorder="1" applyAlignment="1">
      <alignment horizontal="center" vertical="center"/>
    </xf>
    <xf numFmtId="0" fontId="30" fillId="2" borderId="5" xfId="0" applyFont="1" applyFill="1" applyBorder="1" applyAlignment="1">
      <alignment horizontal="center" vertical="center" wrapText="1"/>
    </xf>
    <xf numFmtId="14" fontId="30" fillId="2" borderId="5" xfId="0" applyNumberFormat="1" applyFont="1" applyFill="1" applyBorder="1" applyAlignment="1">
      <alignment horizontal="center" vertical="center" wrapText="1"/>
    </xf>
    <xf numFmtId="167" fontId="30" fillId="2" borderId="5" xfId="0" applyNumberFormat="1" applyFont="1" applyFill="1" applyBorder="1" applyAlignment="1">
      <alignment horizontal="center" vertical="center" wrapText="1"/>
    </xf>
    <xf numFmtId="0" fontId="39" fillId="2" borderId="5" xfId="3" applyFont="1" applyFill="1" applyBorder="1" applyAlignment="1" applyProtection="1">
      <alignment horizontal="center" vertical="center" wrapText="1"/>
    </xf>
    <xf numFmtId="0" fontId="30" fillId="0" borderId="0" xfId="0" applyFont="1" applyAlignment="1">
      <alignment horizontal="center" vertical="center" wrapText="1"/>
    </xf>
    <xf numFmtId="167" fontId="30" fillId="0" borderId="0" xfId="0" applyNumberFormat="1" applyFont="1" applyAlignment="1">
      <alignment horizontal="center" vertical="center"/>
    </xf>
    <xf numFmtId="0" fontId="23" fillId="0" borderId="19" xfId="0" applyFont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44" fontId="23" fillId="0" borderId="0" xfId="0" applyNumberFormat="1" applyFont="1" applyAlignment="1">
      <alignment horizontal="center" vertical="center"/>
    </xf>
    <xf numFmtId="0" fontId="40" fillId="0" borderId="0" xfId="0" applyFont="1" applyBorder="1" applyAlignment="1">
      <alignment horizontal="left" vertical="center"/>
    </xf>
    <xf numFmtId="0" fontId="30" fillId="0" borderId="0" xfId="0" applyFont="1" applyBorder="1" applyAlignment="1">
      <alignment vertical="center"/>
    </xf>
    <xf numFmtId="0" fontId="30" fillId="0" borderId="0" xfId="0" applyFont="1" applyFill="1" applyAlignment="1">
      <alignment horizontal="center" vertical="center" wrapText="1"/>
    </xf>
    <xf numFmtId="167" fontId="30" fillId="0" borderId="0" xfId="0" applyNumberFormat="1" applyFont="1" applyFill="1" applyAlignment="1">
      <alignment horizontal="center" vertical="center"/>
    </xf>
    <xf numFmtId="0" fontId="40" fillId="0" borderId="0" xfId="0" applyFont="1" applyAlignment="1">
      <alignment horizontal="left" vertical="center"/>
    </xf>
    <xf numFmtId="168" fontId="30" fillId="2" borderId="5" xfId="0" applyNumberFormat="1" applyFont="1" applyFill="1" applyBorder="1" applyAlignment="1">
      <alignment horizontal="right" vertical="center" wrapText="1"/>
    </xf>
    <xf numFmtId="14" fontId="30" fillId="2" borderId="28" xfId="0" applyNumberFormat="1" applyFont="1" applyFill="1" applyBorder="1" applyAlignment="1">
      <alignment horizontal="center" vertical="center" wrapText="1"/>
    </xf>
    <xf numFmtId="168" fontId="30" fillId="2" borderId="28" xfId="0" applyNumberFormat="1" applyFont="1" applyFill="1" applyBorder="1" applyAlignment="1">
      <alignment horizontal="right" vertical="center" wrapText="1"/>
    </xf>
    <xf numFmtId="17" fontId="42" fillId="2" borderId="0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 wrapText="1"/>
    </xf>
    <xf numFmtId="14" fontId="4" fillId="2" borderId="5" xfId="0" applyNumberFormat="1" applyFont="1" applyFill="1" applyBorder="1" applyAlignment="1">
      <alignment horizontal="center" vertical="center" wrapText="1"/>
    </xf>
    <xf numFmtId="14" fontId="3" fillId="2" borderId="5" xfId="0" applyNumberFormat="1" applyFont="1" applyFill="1" applyBorder="1" applyAlignment="1">
      <alignment horizontal="center" vertical="center" wrapText="1"/>
    </xf>
    <xf numFmtId="0" fontId="30" fillId="2" borderId="0" xfId="0" applyNumberFormat="1" applyFont="1" applyFill="1" applyAlignment="1">
      <alignment horizontal="center" vertical="center"/>
    </xf>
    <xf numFmtId="14" fontId="23" fillId="2" borderId="5" xfId="0" applyNumberFormat="1" applyFont="1" applyFill="1" applyBorder="1" applyAlignment="1">
      <alignment horizontal="center" vertical="center" wrapText="1"/>
    </xf>
    <xf numFmtId="0" fontId="39" fillId="2" borderId="5" xfId="3" quotePrefix="1" applyFont="1" applyFill="1" applyBorder="1" applyAlignment="1" applyProtection="1">
      <alignment horizontal="center" vertical="center" wrapText="1"/>
    </xf>
    <xf numFmtId="14" fontId="2" fillId="2" borderId="5" xfId="0" applyNumberFormat="1" applyFont="1" applyFill="1" applyBorder="1" applyAlignment="1">
      <alignment horizontal="center" vertical="center" wrapText="1"/>
    </xf>
    <xf numFmtId="14" fontId="32" fillId="2" borderId="5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0" fontId="17" fillId="0" borderId="28" xfId="0" applyFont="1" applyBorder="1" applyAlignment="1">
      <alignment horizontal="center" vertical="center"/>
    </xf>
    <xf numFmtId="2" fontId="21" fillId="11" borderId="16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43" fillId="2" borderId="5" xfId="0" applyFont="1" applyFill="1" applyBorder="1" applyAlignment="1">
      <alignment horizontal="center" vertical="center" wrapText="1"/>
    </xf>
    <xf numFmtId="0" fontId="20" fillId="2" borderId="5" xfId="0" applyFont="1" applyFill="1" applyBorder="1" applyAlignment="1">
      <alignment horizontal="center" vertical="center" wrapText="1"/>
    </xf>
    <xf numFmtId="0" fontId="39" fillId="0" borderId="0" xfId="3" applyFont="1" applyAlignment="1" applyProtection="1">
      <alignment horizontal="center" vertical="center"/>
    </xf>
    <xf numFmtId="164" fontId="17" fillId="0" borderId="8" xfId="0" applyNumberFormat="1" applyFont="1" applyBorder="1" applyAlignment="1">
      <alignment horizontal="center" vertical="center"/>
    </xf>
    <xf numFmtId="164" fontId="17" fillId="0" borderId="14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17" fillId="0" borderId="28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2" fontId="21" fillId="11" borderId="16" xfId="0" applyNumberFormat="1" applyFont="1" applyFill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0" fontId="30" fillId="0" borderId="36" xfId="0" applyFont="1" applyBorder="1" applyAlignment="1">
      <alignment horizontal="center" vertical="center" wrapText="1"/>
    </xf>
    <xf numFmtId="0" fontId="30" fillId="3" borderId="36" xfId="0" applyFont="1" applyFill="1" applyBorder="1" applyAlignment="1">
      <alignment horizontal="center" vertical="center" wrapText="1"/>
    </xf>
    <xf numFmtId="168" fontId="30" fillId="3" borderId="21" xfId="0" applyNumberFormat="1" applyFont="1" applyFill="1" applyBorder="1" applyAlignment="1">
      <alignment vertical="center"/>
    </xf>
    <xf numFmtId="168" fontId="33" fillId="2" borderId="24" xfId="0" applyNumberFormat="1" applyFont="1" applyFill="1" applyBorder="1" applyAlignment="1" applyProtection="1">
      <alignment vertical="center"/>
    </xf>
    <xf numFmtId="168" fontId="30" fillId="3" borderId="37" xfId="0" applyNumberFormat="1" applyFont="1" applyFill="1" applyBorder="1" applyAlignment="1">
      <alignment vertical="center"/>
    </xf>
    <xf numFmtId="168" fontId="30" fillId="0" borderId="17" xfId="0" applyNumberFormat="1" applyFont="1" applyBorder="1" applyAlignment="1" applyProtection="1">
      <alignment horizontal="center" vertical="center"/>
    </xf>
    <xf numFmtId="168" fontId="30" fillId="0" borderId="17" xfId="0" applyNumberFormat="1" applyFont="1" applyBorder="1" applyAlignment="1">
      <alignment horizontal="center" vertical="center"/>
    </xf>
    <xf numFmtId="168" fontId="30" fillId="0" borderId="3" xfId="0" applyNumberFormat="1" applyFont="1" applyFill="1" applyBorder="1" applyAlignment="1">
      <alignment horizontal="center" vertical="center"/>
    </xf>
    <xf numFmtId="168" fontId="30" fillId="0" borderId="24" xfId="0" applyNumberFormat="1" applyFont="1" applyFill="1" applyBorder="1" applyAlignment="1">
      <alignment horizontal="center" vertical="center"/>
    </xf>
    <xf numFmtId="166" fontId="31" fillId="0" borderId="17" xfId="6" applyNumberFormat="1" applyFont="1" applyBorder="1" applyAlignment="1">
      <alignment horizontal="center" vertical="center"/>
    </xf>
    <xf numFmtId="166" fontId="31" fillId="0" borderId="38" xfId="6" applyNumberFormat="1" applyFont="1" applyBorder="1" applyAlignment="1">
      <alignment horizontal="center" vertical="center"/>
    </xf>
    <xf numFmtId="168" fontId="30" fillId="0" borderId="24" xfId="0" applyNumberFormat="1" applyFont="1" applyBorder="1" applyAlignment="1" applyProtection="1">
      <alignment horizontal="center" vertical="center"/>
    </xf>
    <xf numFmtId="0" fontId="0" fillId="9" borderId="0" xfId="0" applyFill="1"/>
    <xf numFmtId="0" fontId="6" fillId="9" borderId="0" xfId="0" applyFont="1" applyFill="1" applyAlignment="1">
      <alignment horizontal="center"/>
    </xf>
    <xf numFmtId="0" fontId="17" fillId="13" borderId="29" xfId="0" applyFont="1" applyFill="1" applyBorder="1" applyAlignment="1">
      <alignment horizontal="center" vertical="center"/>
    </xf>
    <xf numFmtId="8" fontId="17" fillId="13" borderId="5" xfId="0" applyNumberFormat="1" applyFont="1" applyFill="1" applyBorder="1" applyAlignment="1">
      <alignment horizontal="center" vertical="center" wrapText="1"/>
    </xf>
    <xf numFmtId="0" fontId="17" fillId="14" borderId="16" xfId="0" applyFont="1" applyFill="1" applyBorder="1" applyAlignment="1">
      <alignment horizontal="center" vertical="center"/>
    </xf>
    <xf numFmtId="8" fontId="17" fillId="14" borderId="5" xfId="0" applyNumberFormat="1" applyFont="1" applyFill="1" applyBorder="1" applyAlignment="1">
      <alignment horizontal="center" vertical="center" wrapText="1"/>
    </xf>
    <xf numFmtId="168" fontId="32" fillId="12" borderId="24" xfId="0" applyNumberFormat="1" applyFont="1" applyFill="1" applyBorder="1" applyAlignment="1" applyProtection="1">
      <alignment vertical="center"/>
    </xf>
    <xf numFmtId="0" fontId="30" fillId="0" borderId="21" xfId="0" applyFont="1" applyFill="1" applyBorder="1" applyAlignment="1">
      <alignment horizontal="center" vertical="center"/>
    </xf>
    <xf numFmtId="0" fontId="30" fillId="0" borderId="37" xfId="0" applyFont="1" applyFill="1" applyBorder="1" applyAlignment="1">
      <alignment horizontal="center" vertical="center"/>
    </xf>
    <xf numFmtId="0" fontId="30" fillId="0" borderId="3" xfId="0" applyNumberFormat="1" applyFont="1" applyBorder="1" applyAlignment="1" applyProtection="1">
      <alignment horizontal="center" vertical="center"/>
    </xf>
    <xf numFmtId="0" fontId="30" fillId="0" borderId="24" xfId="0" applyNumberFormat="1" applyFont="1" applyBorder="1" applyAlignment="1" applyProtection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30" fillId="0" borderId="22" xfId="0" applyNumberFormat="1" applyFont="1" applyBorder="1" applyAlignment="1" applyProtection="1">
      <alignment horizontal="center" vertical="center"/>
    </xf>
    <xf numFmtId="168" fontId="33" fillId="2" borderId="22" xfId="0" applyNumberFormat="1" applyFont="1" applyFill="1" applyBorder="1" applyAlignment="1" applyProtection="1">
      <alignment vertical="center"/>
    </xf>
    <xf numFmtId="0" fontId="30" fillId="0" borderId="18" xfId="0" applyFont="1" applyBorder="1" applyAlignment="1">
      <alignment horizontal="center" vertical="center" wrapText="1"/>
    </xf>
    <xf numFmtId="0" fontId="30" fillId="0" borderId="19" xfId="0" applyFont="1" applyBorder="1" applyAlignment="1">
      <alignment horizontal="center" vertical="center" wrapText="1"/>
    </xf>
    <xf numFmtId="0" fontId="30" fillId="0" borderId="30" xfId="0" applyFont="1" applyBorder="1" applyAlignment="1">
      <alignment horizontal="center" vertical="center" wrapText="1"/>
    </xf>
    <xf numFmtId="0" fontId="45" fillId="15" borderId="21" xfId="0" applyFont="1" applyFill="1" applyBorder="1" applyAlignment="1">
      <alignment horizontal="center" vertical="center"/>
    </xf>
    <xf numFmtId="0" fontId="47" fillId="15" borderId="21" xfId="0" applyFont="1" applyFill="1" applyBorder="1" applyAlignment="1">
      <alignment horizontal="center" vertical="center"/>
    </xf>
    <xf numFmtId="0" fontId="49" fillId="15" borderId="21" xfId="0" applyFont="1" applyFill="1" applyBorder="1" applyAlignment="1">
      <alignment horizontal="center" vertical="center"/>
    </xf>
    <xf numFmtId="0" fontId="48" fillId="15" borderId="3" xfId="0" applyFont="1" applyFill="1" applyBorder="1" applyAlignment="1">
      <alignment horizontal="center" vertical="center"/>
    </xf>
    <xf numFmtId="0" fontId="46" fillId="15" borderId="24" xfId="0" applyFont="1" applyFill="1" applyBorder="1" applyAlignment="1">
      <alignment horizontal="center" vertical="center"/>
    </xf>
    <xf numFmtId="44" fontId="23" fillId="0" borderId="41" xfId="0" applyNumberFormat="1" applyFont="1" applyBorder="1" applyAlignment="1">
      <alignment horizontal="center" vertical="center"/>
    </xf>
    <xf numFmtId="0" fontId="33" fillId="2" borderId="3" xfId="0" applyNumberFormat="1" applyFont="1" applyFill="1" applyBorder="1" applyAlignment="1" applyProtection="1">
      <alignment vertical="center"/>
    </xf>
    <xf numFmtId="44" fontId="14" fillId="0" borderId="0" xfId="0" applyNumberFormat="1" applyFont="1" applyAlignment="1">
      <alignment vertical="center"/>
    </xf>
    <xf numFmtId="0" fontId="14" fillId="0" borderId="2" xfId="0" applyFont="1" applyBorder="1" applyAlignment="1">
      <alignment horizontal="center" vertical="center" wrapText="1"/>
    </xf>
    <xf numFmtId="168" fontId="30" fillId="0" borderId="39" xfId="0" applyNumberFormat="1" applyFont="1" applyBorder="1" applyAlignment="1" applyProtection="1">
      <alignment horizontal="right" vertical="center"/>
    </xf>
    <xf numFmtId="168" fontId="30" fillId="0" borderId="17" xfId="0" applyNumberFormat="1" applyFont="1" applyBorder="1" applyAlignment="1" applyProtection="1">
      <alignment horizontal="right" vertical="center"/>
    </xf>
    <xf numFmtId="168" fontId="30" fillId="0" borderId="24" xfId="0" applyNumberFormat="1" applyFont="1" applyBorder="1" applyAlignment="1" applyProtection="1">
      <alignment horizontal="right" vertical="center"/>
    </xf>
    <xf numFmtId="0" fontId="32" fillId="12" borderId="40" xfId="0" applyFont="1" applyFill="1" applyBorder="1" applyAlignment="1">
      <alignment horizontal="center" vertical="center" wrapText="1"/>
    </xf>
    <xf numFmtId="0" fontId="33" fillId="2" borderId="19" xfId="0" applyFont="1" applyFill="1" applyBorder="1" applyAlignment="1">
      <alignment horizontal="center" vertical="center" wrapText="1"/>
    </xf>
    <xf numFmtId="166" fontId="31" fillId="0" borderId="17" xfId="6" applyNumberFormat="1" applyFont="1" applyFill="1" applyBorder="1" applyAlignment="1">
      <alignment horizontal="center" vertical="center"/>
    </xf>
    <xf numFmtId="166" fontId="31" fillId="0" borderId="38" xfId="6" applyNumberFormat="1" applyFont="1" applyFill="1" applyBorder="1" applyAlignment="1">
      <alignment horizontal="center" vertical="center"/>
    </xf>
    <xf numFmtId="0" fontId="17" fillId="7" borderId="5" xfId="0" applyFont="1" applyFill="1" applyBorder="1" applyAlignment="1">
      <alignment horizontal="center" vertical="center" wrapText="1"/>
    </xf>
    <xf numFmtId="0" fontId="28" fillId="16" borderId="28" xfId="0" applyFont="1" applyFill="1" applyBorder="1" applyAlignment="1">
      <alignment horizontal="center" vertical="center" wrapText="1"/>
    </xf>
    <xf numFmtId="0" fontId="50" fillId="0" borderId="5" xfId="0" applyFont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 wrapText="1"/>
    </xf>
    <xf numFmtId="0" fontId="23" fillId="0" borderId="31" xfId="0" applyFont="1" applyBorder="1" applyAlignment="1">
      <alignment horizontal="center" vertical="center" wrapText="1"/>
    </xf>
    <xf numFmtId="0" fontId="23" fillId="0" borderId="26" xfId="0" applyFont="1" applyBorder="1" applyAlignment="1">
      <alignment horizontal="center" vertical="center" wrapText="1"/>
    </xf>
    <xf numFmtId="0" fontId="44" fillId="6" borderId="29" xfId="0" applyFont="1" applyFill="1" applyBorder="1" applyAlignment="1">
      <alignment horizontal="center" vertical="center"/>
    </xf>
    <xf numFmtId="0" fontId="36" fillId="6" borderId="29" xfId="0" applyFont="1" applyFill="1" applyBorder="1" applyAlignment="1">
      <alignment horizontal="center" vertical="center"/>
    </xf>
    <xf numFmtId="0" fontId="34" fillId="6" borderId="29" xfId="0" applyFont="1" applyFill="1" applyBorder="1" applyAlignment="1">
      <alignment horizontal="center" vertical="center"/>
    </xf>
    <xf numFmtId="0" fontId="37" fillId="6" borderId="29" xfId="0" applyFont="1" applyFill="1" applyBorder="1" applyAlignment="1">
      <alignment horizontal="center" vertical="center"/>
    </xf>
    <xf numFmtId="0" fontId="38" fillId="6" borderId="29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 wrapText="1"/>
    </xf>
    <xf numFmtId="0" fontId="17" fillId="0" borderId="9" xfId="0" applyFont="1" applyFill="1" applyBorder="1" applyAlignment="1">
      <alignment horizontal="center" vertical="center" wrapText="1"/>
    </xf>
    <xf numFmtId="0" fontId="22" fillId="0" borderId="18" xfId="0" applyFont="1" applyBorder="1" applyAlignment="1">
      <alignment horizontal="center" vertical="center"/>
    </xf>
    <xf numFmtId="0" fontId="22" fillId="0" borderId="33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2" fontId="21" fillId="11" borderId="34" xfId="0" applyNumberFormat="1" applyFont="1" applyFill="1" applyBorder="1" applyAlignment="1">
      <alignment horizontal="center" vertical="center" wrapText="1"/>
    </xf>
    <xf numFmtId="2" fontId="21" fillId="11" borderId="4" xfId="0" applyNumberFormat="1" applyFont="1" applyFill="1" applyBorder="1" applyAlignment="1">
      <alignment horizontal="center" vertical="center" wrapText="1"/>
    </xf>
    <xf numFmtId="2" fontId="21" fillId="11" borderId="35" xfId="0" applyNumberFormat="1" applyFont="1" applyFill="1" applyBorder="1" applyAlignment="1">
      <alignment horizontal="center" vertical="center" wrapText="1"/>
    </xf>
    <xf numFmtId="2" fontId="21" fillId="11" borderId="5" xfId="0" applyNumberFormat="1" applyFont="1" applyFill="1" applyBorder="1" applyAlignment="1">
      <alignment horizontal="center" vertical="center" wrapText="1"/>
    </xf>
    <xf numFmtId="2" fontId="21" fillId="10" borderId="5" xfId="0" applyNumberFormat="1" applyFont="1" applyFill="1" applyBorder="1" applyAlignment="1">
      <alignment horizontal="center" vertical="center" wrapText="1"/>
    </xf>
    <xf numFmtId="2" fontId="21" fillId="10" borderId="27" xfId="0" applyNumberFormat="1" applyFont="1" applyFill="1" applyBorder="1" applyAlignment="1">
      <alignment horizontal="center" vertical="center" wrapText="1"/>
    </xf>
    <xf numFmtId="2" fontId="21" fillId="10" borderId="6" xfId="0" applyNumberFormat="1" applyFont="1" applyFill="1" applyBorder="1" applyAlignment="1">
      <alignment horizontal="center" vertical="center" wrapText="1"/>
    </xf>
    <xf numFmtId="2" fontId="21" fillId="10" borderId="32" xfId="0" applyNumberFormat="1" applyFont="1" applyFill="1" applyBorder="1" applyAlignment="1">
      <alignment horizontal="center" vertical="center" wrapText="1"/>
    </xf>
    <xf numFmtId="2" fontId="21" fillId="10" borderId="28" xfId="0" applyNumberFormat="1" applyFont="1" applyFill="1" applyBorder="1" applyAlignment="1">
      <alignment horizontal="center" vertical="center" wrapText="1"/>
    </xf>
    <xf numFmtId="2" fontId="21" fillId="10" borderId="16" xfId="0" applyNumberFormat="1" applyFont="1" applyFill="1" applyBorder="1" applyAlignment="1">
      <alignment horizontal="center" vertical="center" wrapText="1"/>
    </xf>
    <xf numFmtId="0" fontId="41" fillId="0" borderId="0" xfId="0" applyFont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 vertical="center"/>
    </xf>
    <xf numFmtId="2" fontId="21" fillId="11" borderId="28" xfId="0" applyNumberFormat="1" applyFont="1" applyFill="1" applyBorder="1" applyAlignment="1">
      <alignment horizontal="center" vertical="center" wrapText="1"/>
    </xf>
    <xf numFmtId="2" fontId="21" fillId="11" borderId="16" xfId="0" applyNumberFormat="1" applyFont="1" applyFill="1" applyBorder="1" applyAlignment="1">
      <alignment horizontal="center" vertical="center" wrapText="1"/>
    </xf>
    <xf numFmtId="164" fontId="35" fillId="4" borderId="28" xfId="0" applyNumberFormat="1" applyFont="1" applyFill="1" applyBorder="1" applyAlignment="1">
      <alignment horizontal="center" vertical="center" wrapText="1"/>
    </xf>
    <xf numFmtId="164" fontId="35" fillId="4" borderId="29" xfId="0" applyNumberFormat="1" applyFont="1" applyFill="1" applyBorder="1" applyAlignment="1">
      <alignment horizontal="center" vertical="center" wrapText="1"/>
    </xf>
    <xf numFmtId="164" fontId="35" fillId="4" borderId="16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/>
    </xf>
    <xf numFmtId="8" fontId="16" fillId="0" borderId="0" xfId="0" applyNumberFormat="1" applyFont="1" applyFill="1" applyBorder="1" applyAlignment="1">
      <alignment horizontal="center" vertical="center" wrapText="1"/>
    </xf>
  </cellXfs>
  <cellStyles count="7">
    <cellStyle name="Euro" xfId="1"/>
    <cellStyle name="Euro 2" xfId="2"/>
    <cellStyle name="Lien hypertexte" xfId="3" builtinId="8"/>
    <cellStyle name="Lien hypertexte 2" xfId="4"/>
    <cellStyle name="Normal" xfId="0" builtinId="0"/>
    <cellStyle name="Normal 2" xfId="5"/>
    <cellStyle name="Pourcentage" xfId="6" builtinId="5"/>
  </cellStyles>
  <dxfs count="58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FFFF"/>
      <color rgb="FFFF9900"/>
      <color rgb="FFFF66FF"/>
      <color rgb="FF58F420"/>
      <color rgb="FFFF99CC"/>
      <color rgb="FFF84628"/>
      <color rgb="FF2A86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1</xdr:row>
          <xdr:rowOff>9525</xdr:rowOff>
        </xdr:from>
        <xdr:to>
          <xdr:col>3</xdr:col>
          <xdr:colOff>561975</xdr:colOff>
          <xdr:row>3</xdr:row>
          <xdr:rowOff>114300</xdr:rowOff>
        </xdr:to>
        <xdr:sp macro="" textlink="">
          <xdr:nvSpPr>
            <xdr:cNvPr id="44037" name="CommandButton1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F26"/>
  <sheetViews>
    <sheetView workbookViewId="0">
      <selection activeCell="A19" sqref="A19"/>
    </sheetView>
  </sheetViews>
  <sheetFormatPr baseColWidth="10" defaultRowHeight="12.75" x14ac:dyDescent="0.2"/>
  <cols>
    <col min="1" max="1" width="19.5703125" customWidth="1"/>
    <col min="2" max="2" width="11.28515625" bestFit="1" customWidth="1"/>
    <col min="3" max="3" width="18.28515625" customWidth="1"/>
    <col min="4" max="4" width="27" customWidth="1"/>
    <col min="5" max="5" width="25.5703125" customWidth="1"/>
    <col min="6" max="6" width="25.28515625" bestFit="1" customWidth="1"/>
  </cols>
  <sheetData>
    <row r="1" spans="1:3" ht="15.75" customHeight="1" x14ac:dyDescent="0.2">
      <c r="A1" s="110"/>
      <c r="B1" s="110"/>
      <c r="C1" s="111" t="s">
        <v>52</v>
      </c>
    </row>
    <row r="2" spans="1:3" ht="15.75" x14ac:dyDescent="0.2">
      <c r="A2" s="147" t="s">
        <v>61</v>
      </c>
      <c r="B2" s="45" t="s">
        <v>8</v>
      </c>
      <c r="C2" s="45" t="s">
        <v>31</v>
      </c>
    </row>
    <row r="3" spans="1:3" ht="15.75" x14ac:dyDescent="0.2">
      <c r="A3" s="148"/>
      <c r="B3" s="45" t="s">
        <v>9</v>
      </c>
      <c r="C3" s="45" t="s">
        <v>32</v>
      </c>
    </row>
    <row r="4" spans="1:3" ht="15.75" x14ac:dyDescent="0.2">
      <c r="A4" s="148"/>
      <c r="B4" s="45" t="s">
        <v>10</v>
      </c>
      <c r="C4" s="45" t="s">
        <v>33</v>
      </c>
    </row>
    <row r="5" spans="1:3" ht="15.75" x14ac:dyDescent="0.2">
      <c r="A5" s="148"/>
      <c r="B5" s="45" t="s">
        <v>26</v>
      </c>
      <c r="C5" s="45" t="s">
        <v>34</v>
      </c>
    </row>
    <row r="6" spans="1:3" ht="15.75" x14ac:dyDescent="0.2">
      <c r="A6" s="149"/>
      <c r="B6" s="45" t="s">
        <v>48</v>
      </c>
      <c r="C6" s="45" t="s">
        <v>47</v>
      </c>
    </row>
    <row r="7" spans="1:3" ht="15.75" x14ac:dyDescent="0.2">
      <c r="A7" s="112"/>
      <c r="B7" s="113"/>
      <c r="C7" s="113" t="s">
        <v>53</v>
      </c>
    </row>
    <row r="8" spans="1:3" ht="15.75" x14ac:dyDescent="0.2">
      <c r="A8" s="147" t="s">
        <v>62</v>
      </c>
      <c r="B8" s="45" t="s">
        <v>8</v>
      </c>
      <c r="C8" s="45" t="s">
        <v>44</v>
      </c>
    </row>
    <row r="9" spans="1:3" ht="15.75" x14ac:dyDescent="0.2">
      <c r="A9" s="148"/>
      <c r="B9" s="45" t="s">
        <v>9</v>
      </c>
      <c r="C9" s="45" t="s">
        <v>45</v>
      </c>
    </row>
    <row r="10" spans="1:3" ht="15.75" x14ac:dyDescent="0.2">
      <c r="A10" s="148"/>
      <c r="B10" s="45" t="s">
        <v>10</v>
      </c>
      <c r="C10" s="45" t="s">
        <v>46</v>
      </c>
    </row>
    <row r="11" spans="1:3" ht="15.75" x14ac:dyDescent="0.2">
      <c r="A11" s="148"/>
      <c r="B11" s="45" t="s">
        <v>26</v>
      </c>
      <c r="C11" s="45" t="s">
        <v>47</v>
      </c>
    </row>
    <row r="12" spans="1:3" ht="15.75" x14ac:dyDescent="0.2">
      <c r="A12" s="149"/>
      <c r="B12" s="45" t="s">
        <v>48</v>
      </c>
      <c r="C12" s="45" t="s">
        <v>55</v>
      </c>
    </row>
    <row r="13" spans="1:3" ht="15.75" x14ac:dyDescent="0.2">
      <c r="A13" s="114"/>
      <c r="B13" s="115"/>
      <c r="C13" s="115" t="s">
        <v>54</v>
      </c>
    </row>
    <row r="14" spans="1:3" ht="15.75" x14ac:dyDescent="0.2">
      <c r="A14" s="150" t="s">
        <v>63</v>
      </c>
      <c r="B14" s="45" t="s">
        <v>8</v>
      </c>
      <c r="C14" s="45" t="s">
        <v>49</v>
      </c>
    </row>
    <row r="15" spans="1:3" ht="15.75" x14ac:dyDescent="0.2">
      <c r="A15" s="150"/>
      <c r="B15" s="45" t="s">
        <v>9</v>
      </c>
      <c r="C15" s="45" t="s">
        <v>50</v>
      </c>
    </row>
    <row r="16" spans="1:3" ht="15.75" x14ac:dyDescent="0.2">
      <c r="A16" s="150"/>
      <c r="B16" s="45" t="s">
        <v>10</v>
      </c>
      <c r="C16" s="45" t="s">
        <v>51</v>
      </c>
    </row>
    <row r="17" spans="1:6" ht="15.75" x14ac:dyDescent="0.2">
      <c r="A17" s="150"/>
      <c r="B17" s="45" t="s">
        <v>26</v>
      </c>
      <c r="C17" s="45" t="s">
        <v>47</v>
      </c>
    </row>
    <row r="18" spans="1:6" ht="15.75" x14ac:dyDescent="0.2">
      <c r="A18" s="150"/>
      <c r="B18" s="92" t="s">
        <v>48</v>
      </c>
      <c r="C18" s="45" t="s">
        <v>47</v>
      </c>
    </row>
    <row r="20" spans="1:6" ht="13.5" thickBot="1" x14ac:dyDescent="0.25"/>
    <row r="21" spans="1:6" ht="38.25" thickBot="1" x14ac:dyDescent="0.25">
      <c r="A21" s="151" t="s">
        <v>58</v>
      </c>
      <c r="B21" s="124" t="s">
        <v>12</v>
      </c>
      <c r="C21" s="125" t="s">
        <v>11</v>
      </c>
      <c r="D21" s="126" t="s">
        <v>40</v>
      </c>
      <c r="E21" s="139" t="s">
        <v>35</v>
      </c>
      <c r="F21" s="140" t="s">
        <v>57</v>
      </c>
    </row>
    <row r="22" spans="1:6" ht="18.75" x14ac:dyDescent="0.2">
      <c r="A22" s="152"/>
      <c r="B22" s="121" t="s">
        <v>8</v>
      </c>
      <c r="C22" s="122">
        <f>JAN!K25+FEV!K25+MAR!K25+AVR!K25+MAI!K25+JUIN!K25+JUI!K25+AOU!K25+SEP!K25+OCT!K25+NOV!K25+DEC!K25</f>
        <v>1</v>
      </c>
      <c r="D22" s="136">
        <f>JAN!L25+FEV!L25+MAR!L25+AVR!L25+MAI!L25+JUIN!L25+JUI!L25+AOU!L25+SEP!L25+OCT!L25+NOV!L25+DEC!L25</f>
        <v>25.37</v>
      </c>
      <c r="E22" s="136"/>
      <c r="F22" s="123">
        <f>E22-D22</f>
        <v>-25.37</v>
      </c>
    </row>
    <row r="23" spans="1:6" ht="18.75" x14ac:dyDescent="0.2">
      <c r="A23" s="152"/>
      <c r="B23" s="36" t="s">
        <v>9</v>
      </c>
      <c r="C23" s="119">
        <f>JAN!K26+FEV!K26+MAR!K26+AVR!K26+MAI!K26+JUIN!K26+JUI!K26+AOU!K26+SEP!K26+OCT!K26+NOV!K26+DEC!K26</f>
        <v>0</v>
      </c>
      <c r="D23" s="137">
        <f>JAN!L26+FEV!L26+MAR!L26+AVR!L26+MAI!L26+JUIN!L26+JUI!L26+AOU!L26+SEP!L26+OCT!L26+NOV!L26+DEC!L26</f>
        <v>0</v>
      </c>
      <c r="E23" s="137"/>
      <c r="F23" s="52">
        <f>E23-D23</f>
        <v>0</v>
      </c>
    </row>
    <row r="24" spans="1:6" ht="18.75" x14ac:dyDescent="0.2">
      <c r="A24" s="152"/>
      <c r="B24" s="36" t="s">
        <v>10</v>
      </c>
      <c r="C24" s="119">
        <f>JAN!K27+FEV!K27+MAR!K27+AVR!K27+MAI!K27+JUIN!K27+JUI!K27+AOU!K27+SEP!K27+OCT!K27+NOV!K27+DEC!K27</f>
        <v>0</v>
      </c>
      <c r="D24" s="137">
        <f>JAN!L27+FEV!L27+MAR!L27+AVR!L27+MAI!L27+JUIN!L27+JUI!L27+AOU!L27+SEP!L27+OCT!L27+NOV!L27+DEC!L27</f>
        <v>0</v>
      </c>
      <c r="E24" s="137"/>
      <c r="F24" s="52">
        <f>E24-D24</f>
        <v>0</v>
      </c>
    </row>
    <row r="25" spans="1:6" ht="18.75" x14ac:dyDescent="0.2">
      <c r="A25" s="152"/>
      <c r="B25" s="117" t="s">
        <v>26</v>
      </c>
      <c r="C25" s="119">
        <f>JAN!K28+FEV!K28+MAR!K28+AVR!K28+MAI!K28+JUIN!K28+JUI!K28+AOU!K28+SEP!K28+OCT!K28+NOV!K28+DEC!K28</f>
        <v>0</v>
      </c>
      <c r="D25" s="137">
        <f>JAN!L28+FEV!L28+MAR!L28+AVR!L28+MAI!L28+JUIN!L28+JUI!L28+AOU!L28+SEP!L28+OCT!L28+NOV!L28+DEC!L28</f>
        <v>0</v>
      </c>
      <c r="E25" s="137"/>
      <c r="F25" s="52">
        <f>E25-D25</f>
        <v>0</v>
      </c>
    </row>
    <row r="26" spans="1:6" ht="19.5" thickBot="1" x14ac:dyDescent="0.25">
      <c r="A26" s="153"/>
      <c r="B26" s="118" t="s">
        <v>48</v>
      </c>
      <c r="C26" s="120">
        <f>JAN!K29+FEV!K29+MAR!K29+AVR!K29+MAI!K29+JUIN!K29+JUI!K29+AOU!K29+SEP!K29+OCT!K29+NOV!K29+DEC!K29</f>
        <v>0</v>
      </c>
      <c r="D26" s="138">
        <f>JAN!L29+FEV!L29+MAR!L29+AVR!L29+MAI!L29+JUIN!L29+JUI!L29+AOU!L29+SEP!L29+OCT!L29+NOV!L29+DEC!L29</f>
        <v>0</v>
      </c>
      <c r="E26" s="138"/>
      <c r="F26" s="101">
        <f>E26-D26</f>
        <v>0</v>
      </c>
    </row>
  </sheetData>
  <mergeCells count="4">
    <mergeCell ref="A2:A6"/>
    <mergeCell ref="A8:A12"/>
    <mergeCell ref="A14:A18"/>
    <mergeCell ref="A21:A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A1:IO43"/>
  <sheetViews>
    <sheetView showGridLines="0" showZeros="0" tabSelected="1" zoomScale="76" zoomScaleNormal="76" workbookViewId="0">
      <pane ySplit="9" topLeftCell="A10" activePane="bottomLeft" state="frozen"/>
      <selection activeCell="D19" sqref="D19"/>
      <selection pane="bottomLeft" activeCell="F13" sqref="F13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85" customWidth="1"/>
    <col min="15" max="19" width="16.7109375" style="12" customWidth="1"/>
    <col min="20" max="16384" width="11.5703125" style="12"/>
  </cols>
  <sheetData>
    <row r="1" spans="1:249" ht="15.75" x14ac:dyDescent="0.2">
      <c r="A1" s="159"/>
      <c r="B1" s="32"/>
      <c r="C1" s="32"/>
      <c r="H1" s="143"/>
      <c r="I1" s="27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27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8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8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27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44927</v>
      </c>
      <c r="G6" s="73"/>
      <c r="K6" s="2"/>
      <c r="L6" s="2"/>
      <c r="M6" s="2"/>
      <c r="N6" s="6" t="s">
        <v>15</v>
      </c>
      <c r="O6" s="48"/>
      <c r="P6" s="48"/>
      <c r="Q6" s="48"/>
      <c r="R6" s="48"/>
    </row>
    <row r="7" spans="1:249" ht="15" customHeight="1" x14ac:dyDescent="0.2">
      <c r="A7" s="165" t="s">
        <v>0</v>
      </c>
      <c r="B7" s="166"/>
      <c r="C7" s="166"/>
      <c r="D7" s="167"/>
      <c r="E7" s="84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>
        <v>12356966</v>
      </c>
      <c r="B10" s="56" t="s">
        <v>29</v>
      </c>
      <c r="C10" s="145">
        <v>1</v>
      </c>
      <c r="D10" s="88" t="s">
        <v>59</v>
      </c>
      <c r="E10" s="57">
        <v>44930</v>
      </c>
      <c r="F10" s="56" t="s">
        <v>43</v>
      </c>
      <c r="G10" s="82">
        <v>44937</v>
      </c>
      <c r="H10" s="58" t="s">
        <v>44</v>
      </c>
      <c r="I10" s="56" t="s">
        <v>6</v>
      </c>
      <c r="J10" s="56" t="s">
        <v>60</v>
      </c>
      <c r="K10" s="146">
        <v>1659945</v>
      </c>
      <c r="L10" s="71">
        <v>44937</v>
      </c>
      <c r="M10" s="72">
        <v>25.37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SO59</v>
      </c>
      <c r="O10" s="55">
        <f t="shared" ref="O10:O21" si="0">IFERROR(IF(N10=$O$7,M10,0),"")</f>
        <v>25.37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 t="shared" ref="S10:S11" si="4"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145">
        <v>2</v>
      </c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si="4"/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145">
        <v>3</v>
      </c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>IFERROR(IF(N12=$S$7,M12,0),"")</f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145">
        <v>4</v>
      </c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ref="S13:S21" si="5">IFERROR(IF(N13=$S$7,M13,0),"")</f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145">
        <v>5</v>
      </c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5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145">
        <v>6</v>
      </c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5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145">
        <v>7</v>
      </c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5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145">
        <v>8</v>
      </c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5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145">
        <v>9</v>
      </c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5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145">
        <v>10</v>
      </c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5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145">
        <v>11</v>
      </c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5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145">
        <v>12</v>
      </c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5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25.37</v>
      </c>
      <c r="N22" s="63"/>
      <c r="O22" s="132">
        <f>SUM(O10:O21)</f>
        <v>25.37</v>
      </c>
      <c r="P22" s="132">
        <f t="shared" ref="P22:S22" si="6">SUM(P10:P21)</f>
        <v>0</v>
      </c>
      <c r="Q22" s="132">
        <f t="shared" si="6"/>
        <v>0</v>
      </c>
      <c r="R22" s="132">
        <f t="shared" si="6"/>
        <v>0</v>
      </c>
      <c r="S22" s="132">
        <f t="shared" si="6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1</v>
      </c>
      <c r="L25" s="103">
        <f>O22</f>
        <v>25.37</v>
      </c>
      <c r="M25" s="53"/>
      <c r="N25" s="52">
        <f>M25-L25</f>
        <v>-25.37</v>
      </c>
      <c r="O25" s="50" t="str">
        <f t="shared" ref="O25:O26" si="7">IF(G4="","",IF(M1=0,N25,N25-M1))</f>
        <v/>
      </c>
      <c r="P25" s="100">
        <f>M25*75%</f>
        <v>0</v>
      </c>
      <c r="Q25" s="141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3">
        <f>P22</f>
        <v>0</v>
      </c>
      <c r="M26" s="53">
        <f>Base!E23</f>
        <v>0</v>
      </c>
      <c r="N26" s="52">
        <f>M26-L26</f>
        <v>0</v>
      </c>
      <c r="O26" s="50" t="str">
        <f t="shared" si="7"/>
        <v/>
      </c>
      <c r="P26" s="100">
        <f>M26*75%</f>
        <v>0</v>
      </c>
      <c r="Q26" s="141" t="e">
        <f t="shared" ref="Q26:Q29" si="8"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3">
        <f>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41" t="e">
        <f t="shared" si="8"/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3">
        <f>R22</f>
        <v>0</v>
      </c>
      <c r="M28" s="53">
        <f>Base!E25</f>
        <v>0</v>
      </c>
      <c r="N28" s="52">
        <f>M28-L28</f>
        <v>0</v>
      </c>
      <c r="O28" s="50">
        <f t="shared" ref="O28:O29" si="9">IF(G7="","",IF(M4=0,N28,N28-M4))</f>
        <v>0</v>
      </c>
      <c r="P28" s="100">
        <f>M28*75%</f>
        <v>0</v>
      </c>
      <c r="Q28" s="141" t="e">
        <f t="shared" si="8"/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9">
        <f>S22</f>
        <v>0</v>
      </c>
      <c r="M29" s="116">
        <f>Base!E26</f>
        <v>0</v>
      </c>
      <c r="N29" s="101">
        <f>M29-L29</f>
        <v>0</v>
      </c>
      <c r="O29" s="51" t="str">
        <f t="shared" si="9"/>
        <v/>
      </c>
      <c r="P29" s="102">
        <f>M29*75%</f>
        <v>0</v>
      </c>
      <c r="Q29" s="142" t="e">
        <f t="shared" si="8"/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K8:K9"/>
    <mergeCell ref="L8:L9"/>
    <mergeCell ref="M8:M9"/>
    <mergeCell ref="B24:F24"/>
    <mergeCell ref="M36:N36"/>
    <mergeCell ref="A8:A9"/>
    <mergeCell ref="B8:B9"/>
    <mergeCell ref="C8:C9"/>
    <mergeCell ref="D8:D9"/>
    <mergeCell ref="E8:E9"/>
    <mergeCell ref="N7:N9"/>
    <mergeCell ref="I24:I2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S7:S9"/>
    <mergeCell ref="O7:O9"/>
    <mergeCell ref="P7:P9"/>
    <mergeCell ref="Q7:Q9"/>
    <mergeCell ref="R7:R9"/>
  </mergeCells>
  <conditionalFormatting sqref="Q25:Q29">
    <cfRule type="cellIs" dxfId="57" priority="2" stopIfTrue="1" operator="greaterThan">
      <formula>0.8</formula>
    </cfRule>
  </conditionalFormatting>
  <conditionalFormatting sqref="P28:P29">
    <cfRule type="cellIs" dxfId="56" priority="1" operator="greaterThan">
      <formula>$P$28</formula>
    </cfRule>
  </conditionalFormatting>
  <conditionalFormatting sqref="L25:L29">
    <cfRule type="cellIs" dxfId="55" priority="3" operator="greaterThan">
      <formula>$P$25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44037" r:id="rId4" name="CommandButton1">
          <controlPr defaultSize="0" autoLine="0" r:id="rId5">
            <anchor moveWithCells="1">
              <from>
                <xdr:col>0</xdr:col>
                <xdr:colOff>704850</xdr:colOff>
                <xdr:row>1</xdr:row>
                <xdr:rowOff>9525</xdr:rowOff>
              </from>
              <to>
                <xdr:col>3</xdr:col>
                <xdr:colOff>561975</xdr:colOff>
                <xdr:row>3</xdr:row>
                <xdr:rowOff>114300</xdr:rowOff>
              </to>
            </anchor>
          </controlPr>
        </control>
      </mc:Choice>
      <mc:Fallback>
        <control shapeId="44037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1:IO43"/>
  <sheetViews>
    <sheetView showGridLines="0" showZeros="0" zoomScale="76" zoomScaleNormal="76" workbookViewId="0">
      <pane ySplit="9" topLeftCell="A10" activePane="bottomLeft" state="frozen"/>
      <selection pane="bottomLeft" activeCell="G6" sqref="G6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9" width="16.71093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44959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133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54" priority="2" stopIfTrue="1" operator="greaterThan">
      <formula>0.8</formula>
    </cfRule>
  </conditionalFormatting>
  <conditionalFormatting sqref="P28:P29 L28:L29">
    <cfRule type="cellIs" dxfId="53" priority="1" operator="greaterThan">
      <formula>$P$28</formula>
    </cfRule>
  </conditionalFormatting>
  <conditionalFormatting sqref="L25">
    <cfRule type="cellIs" dxfId="52" priority="3" operator="greaterThan">
      <formula>$P$25</formula>
    </cfRule>
  </conditionalFormatting>
  <conditionalFormatting sqref="L26">
    <cfRule type="cellIs" dxfId="51" priority="4" operator="greaterThan">
      <formula>$P$26</formula>
    </cfRule>
  </conditionalFormatting>
  <conditionalFormatting sqref="L27">
    <cfRule type="cellIs" dxfId="50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0.39997558519241921"/>
  </sheetPr>
  <dimension ref="A1:IO43"/>
  <sheetViews>
    <sheetView showGridLines="0" showZeros="0" zoomScale="76" zoomScaleNormal="76" workbookViewId="0">
      <pane ySplit="9" topLeftCell="A16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9" width="16.71093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44986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49" priority="2" stopIfTrue="1" operator="greaterThan">
      <formula>0.8</formula>
    </cfRule>
  </conditionalFormatting>
  <conditionalFormatting sqref="P28:P29 L28:L29">
    <cfRule type="cellIs" dxfId="48" priority="1" operator="greaterThan">
      <formula>$P$28</formula>
    </cfRule>
  </conditionalFormatting>
  <conditionalFormatting sqref="L25">
    <cfRule type="cellIs" dxfId="47" priority="3" operator="greaterThan">
      <formula>$P$25</formula>
    </cfRule>
  </conditionalFormatting>
  <conditionalFormatting sqref="L26">
    <cfRule type="cellIs" dxfId="46" priority="4" operator="greaterThan">
      <formula>$P$26</formula>
    </cfRule>
  </conditionalFormatting>
  <conditionalFormatting sqref="L27">
    <cfRule type="cellIs" dxfId="45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IO43"/>
  <sheetViews>
    <sheetView showGridLines="0" showZeros="0" zoomScale="76" zoomScaleNormal="76" workbookViewId="0">
      <pane ySplit="9" topLeftCell="A19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45017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44" priority="2" stopIfTrue="1" operator="greaterThan">
      <formula>0.8</formula>
    </cfRule>
  </conditionalFormatting>
  <conditionalFormatting sqref="P28:P29 L28:L29">
    <cfRule type="cellIs" dxfId="43" priority="1" operator="greaterThan">
      <formula>$P$28</formula>
    </cfRule>
  </conditionalFormatting>
  <conditionalFormatting sqref="L25">
    <cfRule type="cellIs" dxfId="42" priority="3" operator="greaterThan">
      <formula>$P$25</formula>
    </cfRule>
  </conditionalFormatting>
  <conditionalFormatting sqref="L26">
    <cfRule type="cellIs" dxfId="41" priority="4" operator="greaterThan">
      <formula>$P$26</formula>
    </cfRule>
  </conditionalFormatting>
  <conditionalFormatting sqref="L27">
    <cfRule type="cellIs" dxfId="40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3" tint="0.39997558519241921"/>
  </sheetPr>
  <dimension ref="A1:IO43"/>
  <sheetViews>
    <sheetView showGridLines="0" showZeros="0" zoomScale="76" zoomScaleNormal="76" workbookViewId="0">
      <pane ySplit="9" topLeftCell="A19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45047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39" priority="2" stopIfTrue="1" operator="greaterThan">
      <formula>0.8</formula>
    </cfRule>
  </conditionalFormatting>
  <conditionalFormatting sqref="P28:P29 L28:L29">
    <cfRule type="cellIs" dxfId="38" priority="1" operator="greaterThan">
      <formula>$P$28</formula>
    </cfRule>
  </conditionalFormatting>
  <conditionalFormatting sqref="L25">
    <cfRule type="cellIs" dxfId="37" priority="3" operator="greaterThan">
      <formula>$P$25</formula>
    </cfRule>
  </conditionalFormatting>
  <conditionalFormatting sqref="L26">
    <cfRule type="cellIs" dxfId="36" priority="4" operator="greaterThan">
      <formula>$P$26</formula>
    </cfRule>
  </conditionalFormatting>
  <conditionalFormatting sqref="L27">
    <cfRule type="cellIs" dxfId="35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1:IO43"/>
  <sheetViews>
    <sheetView showGridLines="0" showZeros="0" zoomScale="76" zoomScaleNormal="76" workbookViewId="0">
      <pane ySplit="9" topLeftCell="A19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45078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34" priority="2" stopIfTrue="1" operator="greaterThan">
      <formula>0.8</formula>
    </cfRule>
  </conditionalFormatting>
  <conditionalFormatting sqref="P28:P29 L28:L29">
    <cfRule type="cellIs" dxfId="33" priority="1" operator="greaterThan">
      <formula>$P$28</formula>
    </cfRule>
  </conditionalFormatting>
  <conditionalFormatting sqref="L25">
    <cfRule type="cellIs" dxfId="32" priority="3" operator="greaterThan">
      <formula>$P$25</formula>
    </cfRule>
  </conditionalFormatting>
  <conditionalFormatting sqref="L26">
    <cfRule type="cellIs" dxfId="31" priority="4" operator="greaterThan">
      <formula>$P$26</formula>
    </cfRule>
  </conditionalFormatting>
  <conditionalFormatting sqref="L27">
    <cfRule type="cellIs" dxfId="30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3" tint="0.39997558519241921"/>
  </sheetPr>
  <dimension ref="A1:IO43"/>
  <sheetViews>
    <sheetView showGridLines="0" showZeros="0" zoomScale="76" zoomScaleNormal="76" workbookViewId="0">
      <pane ySplit="9" topLeftCell="A16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45108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29" priority="2" stopIfTrue="1" operator="greaterThan">
      <formula>0.8</formula>
    </cfRule>
  </conditionalFormatting>
  <conditionalFormatting sqref="P28:P29 L28:L29">
    <cfRule type="cellIs" dxfId="28" priority="1" operator="greaterThan">
      <formula>$P$28</formula>
    </cfRule>
  </conditionalFormatting>
  <conditionalFormatting sqref="L25">
    <cfRule type="cellIs" dxfId="27" priority="3" operator="greaterThan">
      <formula>$P$25</formula>
    </cfRule>
  </conditionalFormatting>
  <conditionalFormatting sqref="L26">
    <cfRule type="cellIs" dxfId="26" priority="4" operator="greaterThan">
      <formula>$P$26</formula>
    </cfRule>
  </conditionalFormatting>
  <conditionalFormatting sqref="L27">
    <cfRule type="cellIs" dxfId="25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 tint="0.39997558519241921"/>
  </sheetPr>
  <dimension ref="A1:IO43"/>
  <sheetViews>
    <sheetView showGridLines="0" showZeros="0" zoomScale="76" zoomScaleNormal="76" workbookViewId="0">
      <pane ySplit="9" topLeftCell="A16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45139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24" priority="2" stopIfTrue="1" operator="greaterThan">
      <formula>0.8</formula>
    </cfRule>
  </conditionalFormatting>
  <conditionalFormatting sqref="P28:P29 L28:L29">
    <cfRule type="cellIs" dxfId="23" priority="1" operator="greaterThan">
      <formula>$P$28</formula>
    </cfRule>
  </conditionalFormatting>
  <conditionalFormatting sqref="L25">
    <cfRule type="cellIs" dxfId="22" priority="3" operator="greaterThan">
      <formula>$P$25</formula>
    </cfRule>
  </conditionalFormatting>
  <conditionalFormatting sqref="L26">
    <cfRule type="cellIs" dxfId="21" priority="4" operator="greaterThan">
      <formula>$P$26</formula>
    </cfRule>
  </conditionalFormatting>
  <conditionalFormatting sqref="L27">
    <cfRule type="cellIs" dxfId="20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3" tint="0.39997558519241921"/>
  </sheetPr>
  <dimension ref="A1:IO43"/>
  <sheetViews>
    <sheetView showGridLines="0" showZeros="0" zoomScale="76" zoomScaleNormal="76" workbookViewId="0">
      <pane ySplit="9" topLeftCell="A17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45170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19" priority="2" stopIfTrue="1" operator="greaterThan">
      <formula>0.8</formula>
    </cfRule>
  </conditionalFormatting>
  <conditionalFormatting sqref="P28:P29 L28:L29">
    <cfRule type="cellIs" dxfId="18" priority="1" operator="greaterThan">
      <formula>$P$28</formula>
    </cfRule>
  </conditionalFormatting>
  <conditionalFormatting sqref="L25">
    <cfRule type="cellIs" dxfId="17" priority="3" operator="greaterThan">
      <formula>$P$25</formula>
    </cfRule>
  </conditionalFormatting>
  <conditionalFormatting sqref="L26">
    <cfRule type="cellIs" dxfId="16" priority="4" operator="greaterThan">
      <formula>$P$26</formula>
    </cfRule>
  </conditionalFormatting>
  <conditionalFormatting sqref="L27">
    <cfRule type="cellIs" dxfId="15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3" tint="0.39997558519241921"/>
  </sheetPr>
  <dimension ref="A1:IO43"/>
  <sheetViews>
    <sheetView showGridLines="0" showZeros="0" zoomScale="76" zoomScaleNormal="76" workbookViewId="0">
      <pane ySplit="9" topLeftCell="A16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45200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14" priority="2" stopIfTrue="1" operator="greaterThan">
      <formula>0.8</formula>
    </cfRule>
  </conditionalFormatting>
  <conditionalFormatting sqref="P28:P29 L28:L29">
    <cfRule type="cellIs" dxfId="13" priority="1" operator="greaterThan">
      <formula>$P$28</formula>
    </cfRule>
  </conditionalFormatting>
  <conditionalFormatting sqref="L25">
    <cfRule type="cellIs" dxfId="12" priority="3" operator="greaterThan">
      <formula>$P$25</formula>
    </cfRule>
  </conditionalFormatting>
  <conditionalFormatting sqref="L26">
    <cfRule type="cellIs" dxfId="11" priority="4" operator="greaterThan">
      <formula>$P$26</formula>
    </cfRule>
  </conditionalFormatting>
  <conditionalFormatting sqref="L27">
    <cfRule type="cellIs" dxfId="10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3" tint="0.39997558519241921"/>
  </sheetPr>
  <dimension ref="A1:IO43"/>
  <sheetViews>
    <sheetView showGridLines="0" showZeros="0" zoomScale="76" zoomScaleNormal="76" workbookViewId="0">
      <pane ySplit="9" topLeftCell="A10" activePane="bottomLeft" state="frozen"/>
      <selection pane="bottomLeft" activeCell="H1" sqref="H1:H5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45231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9" priority="2" stopIfTrue="1" operator="greaterThan">
      <formula>0.8</formula>
    </cfRule>
  </conditionalFormatting>
  <conditionalFormatting sqref="P28:P29 L28:L29">
    <cfRule type="cellIs" dxfId="8" priority="1" operator="greaterThan">
      <formula>$P$28</formula>
    </cfRule>
  </conditionalFormatting>
  <conditionalFormatting sqref="L25">
    <cfRule type="cellIs" dxfId="7" priority="3" operator="greaterThan">
      <formula>$P$25</formula>
    </cfRule>
  </conditionalFormatting>
  <conditionalFormatting sqref="L26">
    <cfRule type="cellIs" dxfId="6" priority="4" operator="greaterThan">
      <formula>$P$26</formula>
    </cfRule>
  </conditionalFormatting>
  <conditionalFormatting sqref="L27">
    <cfRule type="cellIs" dxfId="5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3" tint="0.39997558519241921"/>
  </sheetPr>
  <dimension ref="A1:IO43"/>
  <sheetViews>
    <sheetView showGridLines="0" showZeros="0" zoomScale="76" zoomScaleNormal="76" workbookViewId="0">
      <pane ySplit="9" topLeftCell="A10" activePane="bottomLeft" state="frozen"/>
      <selection pane="bottomLeft" activeCell="F28" sqref="F28"/>
    </sheetView>
  </sheetViews>
  <sheetFormatPr baseColWidth="10" defaultColWidth="11.5703125" defaultRowHeight="15" x14ac:dyDescent="0.2"/>
  <cols>
    <col min="1" max="1" width="15.42578125" style="12" customWidth="1"/>
    <col min="2" max="2" width="7.140625" style="12" customWidth="1"/>
    <col min="3" max="3" width="18.42578125" style="12" customWidth="1"/>
    <col min="4" max="4" width="22.7109375" style="1" customWidth="1"/>
    <col min="5" max="5" width="16" style="12" customWidth="1"/>
    <col min="6" max="6" width="37.7109375" style="1" customWidth="1"/>
    <col min="7" max="7" width="19.7109375" style="1" customWidth="1"/>
    <col min="8" max="8" width="10.42578125" style="15" customWidth="1"/>
    <col min="9" max="9" width="22" style="1" customWidth="1"/>
    <col min="10" max="10" width="20.85546875" style="12" customWidth="1"/>
    <col min="11" max="11" width="21.5703125" style="12" customWidth="1"/>
    <col min="12" max="12" width="19" style="12" customWidth="1"/>
    <col min="13" max="13" width="19.140625" style="5" customWidth="1"/>
    <col min="14" max="14" width="16.42578125" style="95" customWidth="1"/>
    <col min="15" max="18" width="16.7109375" style="12" customWidth="1"/>
    <col min="19" max="19" width="16.85546875" style="12" customWidth="1"/>
    <col min="20" max="16384" width="11.5703125" style="12"/>
  </cols>
  <sheetData>
    <row r="1" spans="1:249" ht="15.75" customHeight="1" x14ac:dyDescent="0.2">
      <c r="A1" s="159"/>
      <c r="B1" s="32"/>
      <c r="C1" s="32"/>
      <c r="H1" s="143"/>
      <c r="I1" s="94" t="s">
        <v>20</v>
      </c>
      <c r="K1" s="160" t="s">
        <v>41</v>
      </c>
      <c r="L1" s="8" t="s">
        <v>8</v>
      </c>
      <c r="M1" s="90">
        <v>0</v>
      </c>
    </row>
    <row r="2" spans="1:249" ht="15.75" x14ac:dyDescent="0.2">
      <c r="A2" s="159"/>
      <c r="B2" s="32"/>
      <c r="C2" s="32"/>
      <c r="H2" s="28"/>
      <c r="I2" s="94" t="s">
        <v>28</v>
      </c>
      <c r="K2" s="161"/>
      <c r="L2" s="86" t="s">
        <v>9</v>
      </c>
      <c r="M2" s="91">
        <v>0</v>
      </c>
    </row>
    <row r="3" spans="1:249" ht="15.75" x14ac:dyDescent="0.2">
      <c r="A3" s="159"/>
      <c r="B3" s="32"/>
      <c r="C3" s="32"/>
      <c r="H3" s="144"/>
      <c r="I3" s="93" t="s">
        <v>27</v>
      </c>
      <c r="K3" s="161"/>
      <c r="L3" s="86" t="s">
        <v>10</v>
      </c>
      <c r="M3" s="91">
        <v>0</v>
      </c>
    </row>
    <row r="4" spans="1:249" ht="15.75" x14ac:dyDescent="0.2">
      <c r="A4" s="159"/>
      <c r="B4" s="32"/>
      <c r="C4" s="32"/>
      <c r="H4" s="29"/>
      <c r="I4" s="93" t="s">
        <v>21</v>
      </c>
      <c r="K4" s="161"/>
      <c r="L4" s="86" t="s">
        <v>26</v>
      </c>
      <c r="M4" s="91">
        <v>0</v>
      </c>
    </row>
    <row r="5" spans="1:249" ht="16.5" thickBot="1" x14ac:dyDescent="0.25">
      <c r="H5" s="31"/>
      <c r="I5" s="94" t="s">
        <v>22</v>
      </c>
      <c r="K5" s="97"/>
      <c r="L5" s="10" t="s">
        <v>48</v>
      </c>
      <c r="M5" s="49"/>
    </row>
    <row r="6" spans="1:249" ht="31.5" customHeight="1" thickBot="1" x14ac:dyDescent="0.25">
      <c r="A6" s="162" t="s">
        <v>4</v>
      </c>
      <c r="B6" s="163"/>
      <c r="C6" s="163"/>
      <c r="D6" s="163"/>
      <c r="E6" s="164"/>
      <c r="F6" s="11">
        <v>45261</v>
      </c>
      <c r="G6" s="73"/>
      <c r="K6" s="2"/>
      <c r="L6" s="2"/>
      <c r="M6" s="2"/>
      <c r="N6" s="6" t="s">
        <v>15</v>
      </c>
      <c r="O6" s="134">
        <f>IF($A$10="",0,JAN!O$22)</f>
        <v>0</v>
      </c>
      <c r="P6" s="134">
        <f>IF($A$10="",0,JAN!P$22)</f>
        <v>0</v>
      </c>
      <c r="Q6" s="134">
        <f>IF($A$10="",0,JAN!Q$22)</f>
        <v>0</v>
      </c>
      <c r="R6" s="134">
        <f>IF($A$10="",0,JAN!R$22)</f>
        <v>0</v>
      </c>
      <c r="S6" s="134">
        <f>IF($A$10="",0,JAN!S$22)</f>
        <v>0</v>
      </c>
    </row>
    <row r="7" spans="1:249" ht="15" customHeight="1" x14ac:dyDescent="0.2">
      <c r="A7" s="165" t="s">
        <v>0</v>
      </c>
      <c r="B7" s="166"/>
      <c r="C7" s="166"/>
      <c r="D7" s="167"/>
      <c r="E7" s="96"/>
      <c r="F7" s="168" t="s">
        <v>18</v>
      </c>
      <c r="G7" s="168" t="s">
        <v>30</v>
      </c>
      <c r="H7" s="169" t="s">
        <v>5</v>
      </c>
      <c r="I7" s="170" t="s">
        <v>19</v>
      </c>
      <c r="J7" s="171"/>
      <c r="K7" s="171"/>
      <c r="L7" s="171"/>
      <c r="M7" s="172"/>
      <c r="N7" s="179" t="s">
        <v>14</v>
      </c>
      <c r="O7" s="155" t="s">
        <v>8</v>
      </c>
      <c r="P7" s="156" t="s">
        <v>9</v>
      </c>
      <c r="Q7" s="157" t="s">
        <v>10</v>
      </c>
      <c r="R7" s="158" t="s">
        <v>26</v>
      </c>
      <c r="S7" s="154" t="s">
        <v>48</v>
      </c>
    </row>
    <row r="8" spans="1:249" ht="27" customHeight="1" x14ac:dyDescent="0.2">
      <c r="A8" s="177" t="s">
        <v>1</v>
      </c>
      <c r="B8" s="177" t="s">
        <v>24</v>
      </c>
      <c r="C8" s="177" t="s">
        <v>16</v>
      </c>
      <c r="D8" s="177" t="s">
        <v>13</v>
      </c>
      <c r="E8" s="177" t="s">
        <v>2</v>
      </c>
      <c r="F8" s="168"/>
      <c r="G8" s="168"/>
      <c r="H8" s="169"/>
      <c r="I8" s="173" t="s">
        <v>6</v>
      </c>
      <c r="J8" s="173" t="s">
        <v>7</v>
      </c>
      <c r="K8" s="173" t="s">
        <v>23</v>
      </c>
      <c r="L8" s="169" t="s">
        <v>3</v>
      </c>
      <c r="M8" s="173" t="s">
        <v>39</v>
      </c>
      <c r="N8" s="180"/>
      <c r="O8" s="155"/>
      <c r="P8" s="156"/>
      <c r="Q8" s="157"/>
      <c r="R8" s="158" t="s">
        <v>26</v>
      </c>
      <c r="S8" s="154" t="s">
        <v>26</v>
      </c>
    </row>
    <row r="9" spans="1:249" ht="27" customHeight="1" x14ac:dyDescent="0.2">
      <c r="A9" s="178"/>
      <c r="B9" s="178"/>
      <c r="C9" s="178"/>
      <c r="D9" s="178"/>
      <c r="E9" s="178"/>
      <c r="F9" s="168"/>
      <c r="G9" s="168"/>
      <c r="H9" s="169"/>
      <c r="I9" s="174"/>
      <c r="J9" s="174"/>
      <c r="K9" s="174"/>
      <c r="L9" s="169"/>
      <c r="M9" s="174"/>
      <c r="N9" s="181"/>
      <c r="O9" s="155"/>
      <c r="P9" s="156"/>
      <c r="Q9" s="157"/>
      <c r="R9" s="158"/>
      <c r="S9" s="154"/>
    </row>
    <row r="10" spans="1:249" s="3" customFormat="1" ht="44.25" customHeight="1" x14ac:dyDescent="0.2">
      <c r="A10" s="56"/>
      <c r="B10" s="56"/>
      <c r="C10" s="89"/>
      <c r="D10" s="88"/>
      <c r="E10" s="57"/>
      <c r="F10" s="56"/>
      <c r="G10" s="82"/>
      <c r="H10" s="58"/>
      <c r="I10" s="17"/>
      <c r="J10" s="56"/>
      <c r="K10" s="79"/>
      <c r="L10" s="71"/>
      <c r="M10" s="72">
        <v>0</v>
      </c>
      <c r="N10" s="54" t="str">
        <f>IF($M10:$M$21&lt;&gt;"",IF(H10="**2808","SO59",IF(H10="**7956","SO59",IF(H10="**5629","SO59",IF(H10="**1152","SC04",IF(H10="**8888","SC04",IF(H10="**9999","SC04",IF(H10="**2766","MM02",IF(H10="**8061","MM02",IF(H10="**5405","MM02",IF(H10="**0451","SC02",IF(H10="**9349","SC02",IF(H10="**4624","SC02",IF(H10="**1111","AACV",IF(H10="**1623","AACV",IF(H10="**3333","AACV","-------"))))))))))))))))</f>
        <v>-------</v>
      </c>
      <c r="O10" s="55">
        <f t="shared" ref="O10:O21" si="0">IFERROR(IF(N10=$O$7,M10,0),"")</f>
        <v>0</v>
      </c>
      <c r="P10" s="55">
        <f t="shared" ref="P10:P21" si="1">IFERROR(IF(N10=$P$7,M10,0),"")</f>
        <v>0</v>
      </c>
      <c r="Q10" s="55">
        <f t="shared" ref="Q10:Q21" si="2">IFERROR(IF(N10=$Q$7,M10,0),"")</f>
        <v>0</v>
      </c>
      <c r="R10" s="55">
        <f t="shared" ref="R10:R21" si="3">IFERROR(IF(N10=$R$7,M10,0),"")</f>
        <v>0</v>
      </c>
      <c r="S10" s="55">
        <f>IFERROR(IF(N10=$S$7,M10,0),"")</f>
        <v>0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</row>
    <row r="11" spans="1:249" s="3" customFormat="1" ht="44.25" customHeight="1" x14ac:dyDescent="0.2">
      <c r="A11" s="77"/>
      <c r="B11" s="56"/>
      <c r="C11" s="59"/>
      <c r="D11" s="56"/>
      <c r="E11" s="57"/>
      <c r="F11" s="56"/>
      <c r="G11" s="78"/>
      <c r="H11" s="58"/>
      <c r="I11" s="59"/>
      <c r="J11" s="56"/>
      <c r="K11" s="59"/>
      <c r="L11" s="57"/>
      <c r="M11" s="72">
        <v>0</v>
      </c>
      <c r="N11" s="54" t="str">
        <f>IF($M11:$M$21&lt;&gt;"",IF(H11="**2808","SO59",IF(H11="**7956","SO59",IF(H11="**5629","SO59",IF(H11="**1152","SC04",IF(H11="**8888","SC04",IF(H11="**9999","SC04",IF(H11="**2766","MM02",IF(H11="**8061","MM02",IF(H11="**5405","MM02",IF(H11="**0451","SC02",IF(H11="**9349","SC02",IF(H11="**4624","SC02",IF(H11="**1111","AACV",IF(H11="**1623","AACV",IF(H11="**3333","AACV","-------"))))))))))))))))</f>
        <v>-------</v>
      </c>
      <c r="O11" s="55">
        <f t="shared" si="0"/>
        <v>0</v>
      </c>
      <c r="P11" s="55">
        <f t="shared" si="1"/>
        <v>0</v>
      </c>
      <c r="Q11" s="55">
        <f t="shared" si="2"/>
        <v>0</v>
      </c>
      <c r="R11" s="55">
        <f t="shared" si="3"/>
        <v>0</v>
      </c>
      <c r="S11" s="55">
        <f t="shared" ref="S11:S21" si="4">IFERROR(IF(N11=$S$7,M11,0),"")</f>
        <v>0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</row>
    <row r="12" spans="1:249" s="3" customFormat="1" ht="44.25" customHeight="1" x14ac:dyDescent="0.2">
      <c r="A12" s="56"/>
      <c r="B12" s="56"/>
      <c r="C12" s="59"/>
      <c r="D12" s="16"/>
      <c r="E12" s="57"/>
      <c r="F12" s="56"/>
      <c r="G12" s="78"/>
      <c r="H12" s="58"/>
      <c r="I12" s="59"/>
      <c r="J12" s="56"/>
      <c r="K12" s="59"/>
      <c r="L12" s="57"/>
      <c r="M12" s="70">
        <v>0</v>
      </c>
      <c r="N12" s="54" t="str">
        <f>IF($M12:$M$21&lt;&gt;"",IF(H12="**2808","SO59",IF(H12="**7956","SO59",IF(H12="**5629","SO59",IF(H12="**1152","SC04",IF(H12="**8888","SC04",IF(H12="**9999","SC04",IF(H12="**2766","MM02",IF(H12="**8061","MM02",IF(H12="**5405","MM02",IF(H12="**0451","SC02",IF(H12="**9349","SC02",IF(H12="**4624","SC02",IF(H12="**1111","AACV",IF(H12="**1623","AACV",IF(H12="**3333","AACV","-------"))))))))))))))))</f>
        <v>-------</v>
      </c>
      <c r="O12" s="55">
        <f t="shared" si="0"/>
        <v>0</v>
      </c>
      <c r="P12" s="55">
        <f t="shared" si="1"/>
        <v>0</v>
      </c>
      <c r="Q12" s="55">
        <f t="shared" si="2"/>
        <v>0</v>
      </c>
      <c r="R12" s="55">
        <f t="shared" si="3"/>
        <v>0</v>
      </c>
      <c r="S12" s="55">
        <f t="shared" si="4"/>
        <v>0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</row>
    <row r="13" spans="1:249" s="3" customFormat="1" ht="44.25" customHeight="1" x14ac:dyDescent="0.2">
      <c r="A13" s="56"/>
      <c r="B13" s="56"/>
      <c r="C13" s="59"/>
      <c r="D13" s="87"/>
      <c r="E13" s="57"/>
      <c r="F13" s="56"/>
      <c r="G13" s="78"/>
      <c r="H13" s="58"/>
      <c r="I13" s="59"/>
      <c r="J13" s="56"/>
      <c r="K13" s="79"/>
      <c r="L13" s="57"/>
      <c r="M13" s="70">
        <v>0</v>
      </c>
      <c r="N13" s="54" t="str">
        <f>IF($M13:$M$21&lt;&gt;"",IF(H13="**2808","SO59",IF(H13="**7956","SO59",IF(H13="**5629","SO59",IF(H13="**1152","SC04",IF(H13="**8888","SC04",IF(H13="**9999","SC04",IF(H13="**2766","MM02",IF(H13="**8061","MM02",IF(H13="**5405","MM02",IF(H13="**0451","SC02",IF(H13="**9349","SC02",IF(H13="**4624","SC02",IF(H13="**1111","AACV",IF(H13="**1623","AACV",IF(H13="**3333","AACV","-------"))))))))))))))))</f>
        <v>-------</v>
      </c>
      <c r="O13" s="55">
        <f t="shared" si="0"/>
        <v>0</v>
      </c>
      <c r="P13" s="55">
        <f t="shared" si="1"/>
        <v>0</v>
      </c>
      <c r="Q13" s="55">
        <f t="shared" si="2"/>
        <v>0</v>
      </c>
      <c r="R13" s="55">
        <f t="shared" si="3"/>
        <v>0</v>
      </c>
      <c r="S13" s="55">
        <f t="shared" si="4"/>
        <v>0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</row>
    <row r="14" spans="1:249" s="3" customFormat="1" ht="44.25" customHeight="1" x14ac:dyDescent="0.2">
      <c r="A14" s="56"/>
      <c r="B14" s="56"/>
      <c r="C14" s="59"/>
      <c r="D14" s="56"/>
      <c r="E14" s="57"/>
      <c r="F14" s="56"/>
      <c r="G14" s="78"/>
      <c r="H14" s="58"/>
      <c r="I14" s="59"/>
      <c r="J14" s="56"/>
      <c r="K14" s="79"/>
      <c r="L14" s="57"/>
      <c r="M14" s="70">
        <v>0</v>
      </c>
      <c r="N14" s="54" t="str">
        <f>IF($M14:$M$21&lt;&gt;"",IF(H14="**2808","SO59",IF(H14="**7956","SO59",IF(H14="**5629","SO59",IF(H14="**1152","SC04",IF(H14="**8888","SC04",IF(H14="**9999","SC04",IF(H14="**2766","MM02",IF(H14="**8061","MM02",IF(H14="**5405","MM02",IF(H14="**0451","SC02",IF(H14="**9349","SC02",IF(H14="**4624","SC02",IF(H14="**1111","AACV",IF(H14="**1623","AACV",IF(H14="**3333","AACV","-------"))))))))))))))))</f>
        <v>-------</v>
      </c>
      <c r="O14" s="55">
        <f t="shared" si="0"/>
        <v>0</v>
      </c>
      <c r="P14" s="55">
        <f t="shared" si="1"/>
        <v>0</v>
      </c>
      <c r="Q14" s="55">
        <f t="shared" si="2"/>
        <v>0</v>
      </c>
      <c r="R14" s="55">
        <f t="shared" si="3"/>
        <v>0</v>
      </c>
      <c r="S14" s="55">
        <f t="shared" si="4"/>
        <v>0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</row>
    <row r="15" spans="1:249" s="3" customFormat="1" ht="44.25" customHeight="1" x14ac:dyDescent="0.2">
      <c r="A15" s="77"/>
      <c r="B15" s="56"/>
      <c r="C15" s="59"/>
      <c r="D15" s="56"/>
      <c r="E15" s="57"/>
      <c r="F15" s="56"/>
      <c r="G15" s="81"/>
      <c r="H15" s="58"/>
      <c r="I15" s="59"/>
      <c r="J15" s="56"/>
      <c r="K15" s="59"/>
      <c r="L15" s="57"/>
      <c r="M15" s="70">
        <v>0</v>
      </c>
      <c r="N15" s="54" t="str">
        <f>IF($M15:$M$21&lt;&gt;"",IF(H15="**2808","SO59",IF(H15="**7956","SO59",IF(H15="**5629","SO59",IF(H15="**1152","SC04",IF(H15="**8888","SC04",IF(H15="**9999","SC04",IF(H15="**2766","MM02",IF(H15="**8061","MM02",IF(H15="**5405","MM02",IF(H15="**0451","SC02",IF(H15="**9349","SC02",IF(H15="**4624","SC02",IF(H15="**1111","AACV",IF(H15="**1623","AACV",IF(H15="**3333","AACV","-------"))))))))))))))))</f>
        <v>-------</v>
      </c>
      <c r="O15" s="55">
        <f t="shared" si="0"/>
        <v>0</v>
      </c>
      <c r="P15" s="55">
        <f t="shared" si="1"/>
        <v>0</v>
      </c>
      <c r="Q15" s="55">
        <f t="shared" si="2"/>
        <v>0</v>
      </c>
      <c r="R15" s="55">
        <f t="shared" si="3"/>
        <v>0</v>
      </c>
      <c r="S15" s="55">
        <f t="shared" si="4"/>
        <v>0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</row>
    <row r="16" spans="1:249" s="3" customFormat="1" ht="44.25" customHeight="1" x14ac:dyDescent="0.2">
      <c r="A16" s="56"/>
      <c r="B16" s="56"/>
      <c r="C16" s="59"/>
      <c r="D16" s="56"/>
      <c r="E16" s="57"/>
      <c r="F16" s="56"/>
      <c r="G16" s="75"/>
      <c r="H16" s="58"/>
      <c r="I16" s="59"/>
      <c r="J16" s="56"/>
      <c r="K16" s="79"/>
      <c r="L16" s="71"/>
      <c r="M16" s="72">
        <v>0</v>
      </c>
      <c r="N16" s="54" t="str">
        <f>IF($M16:$M$21&lt;&gt;"",IF(H16="**2808","SO59",IF(H16="**7956","SO59",IF(H16="**5629","SO59",IF(H16="**1152","SC04",IF(H16="**8888","SC04",IF(H16="**9999","SC04",IF(H16="**2766","MM02",IF(H16="**8061","MM02",IF(H16="**5405","MM02",IF(H16="**0451","SC02",IF(H16="**9349","SC02",IF(H16="**4624","SC02",IF(H16="**1111","AACV",IF(H16="**1623","AACV",IF(H16="**3333","AACV","-------"))))))))))))))))</f>
        <v>-------</v>
      </c>
      <c r="O16" s="55">
        <f t="shared" si="0"/>
        <v>0</v>
      </c>
      <c r="P16" s="55">
        <f t="shared" si="1"/>
        <v>0</v>
      </c>
      <c r="Q16" s="55">
        <f t="shared" si="2"/>
        <v>0</v>
      </c>
      <c r="R16" s="55">
        <f t="shared" si="3"/>
        <v>0</v>
      </c>
      <c r="S16" s="55">
        <f t="shared" si="4"/>
        <v>0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</row>
    <row r="17" spans="1:249" s="3" customFormat="1" ht="44.25" customHeight="1" x14ac:dyDescent="0.2">
      <c r="A17" s="56"/>
      <c r="B17" s="56"/>
      <c r="C17" s="59"/>
      <c r="D17" s="56"/>
      <c r="E17" s="57"/>
      <c r="F17" s="56"/>
      <c r="G17" s="76"/>
      <c r="H17" s="58"/>
      <c r="I17" s="59"/>
      <c r="J17" s="56"/>
      <c r="K17" s="79"/>
      <c r="L17" s="71"/>
      <c r="M17" s="72">
        <v>0</v>
      </c>
      <c r="N17" s="54" t="str">
        <f>IF($M17:$M$21&lt;&gt;"",IF(H17="**2808","SO59",IF(H17="**7956","SO59",IF(H17="**5629","SO59",IF(H17="**1152","SC04",IF(H17="**8888","SC04",IF(H17="**9999","SC04",IF(H17="**2766","MM02",IF(H17="**8061","MM02",IF(H17="**5405","MM02",IF(H17="**0451","SC02",IF(H17="**9349","SC02",IF(H17="**4624","SC02",IF(H17="**1111","AACV",IF(H17="**1623","AACV",IF(H17="**3333","AACV","-------"))))))))))))))))</f>
        <v>-------</v>
      </c>
      <c r="O17" s="55">
        <f t="shared" si="0"/>
        <v>0</v>
      </c>
      <c r="P17" s="55">
        <f t="shared" si="1"/>
        <v>0</v>
      </c>
      <c r="Q17" s="55">
        <f t="shared" si="2"/>
        <v>0</v>
      </c>
      <c r="R17" s="55">
        <f t="shared" si="3"/>
        <v>0</v>
      </c>
      <c r="S17" s="55">
        <f t="shared" si="4"/>
        <v>0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</row>
    <row r="18" spans="1:249" s="3" customFormat="1" ht="44.25" customHeight="1" x14ac:dyDescent="0.2">
      <c r="A18" s="56"/>
      <c r="B18" s="56"/>
      <c r="C18" s="59"/>
      <c r="D18" s="56"/>
      <c r="E18" s="57"/>
      <c r="F18" s="56"/>
      <c r="G18" s="76"/>
      <c r="H18" s="58"/>
      <c r="I18" s="59"/>
      <c r="J18" s="56"/>
      <c r="K18" s="79"/>
      <c r="L18" s="71"/>
      <c r="M18" s="72">
        <v>0</v>
      </c>
      <c r="N18" s="54" t="str">
        <f>IF($M18:$M$21&lt;&gt;"",IF(H18="**2808","SO59",IF(H18="**7956","SO59",IF(H18="**5629","SO59",IF(H18="**1152","SC04",IF(H18="**8888","SC04",IF(H18="**9999","SC04",IF(H18="**2766","MM02",IF(H18="**8061","MM02",IF(H18="**5405","MM02",IF(H18="**0451","SC02",IF(H18="**9349","SC02",IF(H18="**4624","SC02",IF(H18="**1111","AACV",IF(H18="**1623","AACV",IF(H18="**3333","AACV","-------"))))))))))))))))</f>
        <v>-------</v>
      </c>
      <c r="O18" s="55">
        <f t="shared" si="0"/>
        <v>0</v>
      </c>
      <c r="P18" s="55">
        <f t="shared" si="1"/>
        <v>0</v>
      </c>
      <c r="Q18" s="55">
        <f t="shared" si="2"/>
        <v>0</v>
      </c>
      <c r="R18" s="55">
        <f t="shared" si="3"/>
        <v>0</v>
      </c>
      <c r="S18" s="55">
        <f t="shared" si="4"/>
        <v>0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</row>
    <row r="19" spans="1:249" s="3" customFormat="1" ht="44.25" customHeight="1" x14ac:dyDescent="0.2">
      <c r="A19" s="56"/>
      <c r="B19" s="56"/>
      <c r="C19" s="59"/>
      <c r="D19" s="56"/>
      <c r="E19" s="57"/>
      <c r="F19" s="56"/>
      <c r="G19" s="76"/>
      <c r="H19" s="58"/>
      <c r="I19" s="59"/>
      <c r="J19" s="56"/>
      <c r="K19" s="79"/>
      <c r="L19" s="71"/>
      <c r="M19" s="72">
        <v>0</v>
      </c>
      <c r="N19" s="54" t="str">
        <f>IF($M19:$M$21&lt;&gt;"",IF(H19="**2808","SO59",IF(H19="**7956","SO59",IF(H19="**5629","SO59",IF(H19="**1152","SC04",IF(H19="**8888","SC04",IF(H19="**9999","SC04",IF(H19="**2766","MM02",IF(H19="**8061","MM02",IF(H19="**5405","MM02",IF(H19="**0451","SC02",IF(H19="**9349","SC02",IF(H19="**4624","SC02",IF(H19="**1111","AACV",IF(H19="**1623","AACV",IF(H19="**3333","AACV","-------"))))))))))))))))</f>
        <v>-------</v>
      </c>
      <c r="O19" s="55">
        <f t="shared" si="0"/>
        <v>0</v>
      </c>
      <c r="P19" s="55">
        <f t="shared" si="1"/>
        <v>0</v>
      </c>
      <c r="Q19" s="55">
        <f t="shared" si="2"/>
        <v>0</v>
      </c>
      <c r="R19" s="55">
        <f t="shared" si="3"/>
        <v>0</v>
      </c>
      <c r="S19" s="55">
        <f t="shared" si="4"/>
        <v>0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</row>
    <row r="20" spans="1:249" s="3" customFormat="1" ht="44.25" customHeight="1" x14ac:dyDescent="0.2">
      <c r="A20" s="56"/>
      <c r="B20" s="56"/>
      <c r="C20" s="59"/>
      <c r="D20" s="56"/>
      <c r="E20" s="57"/>
      <c r="F20" s="56"/>
      <c r="G20" s="80"/>
      <c r="H20" s="58"/>
      <c r="I20" s="59"/>
      <c r="J20" s="56"/>
      <c r="K20" s="59"/>
      <c r="L20" s="71"/>
      <c r="M20" s="72">
        <v>0</v>
      </c>
      <c r="N20" s="54" t="str">
        <f>IF($M20:$M$21&lt;&gt;"",IF(H20="**2808","SO59",IF(H20="**7956","SO59",IF(H20="**5629","SO59",IF(H20="**1152","SC04",IF(H20="**8888","SC04",IF(H20="**9999","SC04",IF(H20="**2766","MM02",IF(H20="**8061","MM02",IF(H20="**5405","MM02",IF(H20="**0451","SC02",IF(H20="**9349","SC02",IF(H20="**4624","SC02",IF(H20="**1111","AACV",IF(H20="**1623","AACV",IF(H20="**3333","AACV","-------"))))))))))))))))</f>
        <v>-------</v>
      </c>
      <c r="O20" s="55">
        <f t="shared" si="0"/>
        <v>0</v>
      </c>
      <c r="P20" s="55">
        <f t="shared" si="1"/>
        <v>0</v>
      </c>
      <c r="Q20" s="55">
        <f t="shared" si="2"/>
        <v>0</v>
      </c>
      <c r="R20" s="55">
        <f t="shared" si="3"/>
        <v>0</v>
      </c>
      <c r="S20" s="55">
        <f t="shared" si="4"/>
        <v>0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</row>
    <row r="21" spans="1:249" s="3" customFormat="1" ht="44.25" customHeight="1" thickBot="1" x14ac:dyDescent="0.25">
      <c r="A21" s="56"/>
      <c r="B21" s="56"/>
      <c r="C21" s="59"/>
      <c r="D21" s="56"/>
      <c r="E21" s="57"/>
      <c r="F21" s="56"/>
      <c r="G21" s="74"/>
      <c r="H21" s="58"/>
      <c r="I21" s="59"/>
      <c r="J21" s="56"/>
      <c r="K21" s="79"/>
      <c r="L21" s="71"/>
      <c r="M21" s="72">
        <v>0</v>
      </c>
      <c r="N21" s="54" t="str">
        <f>IF($M21:$M$21&lt;&gt;"",IF(H21="**2808","SO59",IF(H21="**7956","SO59",IF(H21="**5629","SO59",IF(H21="**1152","SC04",IF(H21="**8888","SC04",IF(H21="**9999","SC04",IF(H21="**2766","MM02",IF(H21="**8061","MM02",IF(H21="**5405","MM02",IF(H21="**0451","SC02",IF(H21="**9349","SC02",IF(H21="**4624","SC02",IF(H21="**1111","AACV",IF(H21="**1623","AACV",IF(H21="**3333","AACV","-------"))))))))))))))))</f>
        <v>-------</v>
      </c>
      <c r="O21" s="55">
        <f t="shared" si="0"/>
        <v>0</v>
      </c>
      <c r="P21" s="55">
        <f t="shared" si="1"/>
        <v>0</v>
      </c>
      <c r="Q21" s="55">
        <f t="shared" si="2"/>
        <v>0</v>
      </c>
      <c r="R21" s="55">
        <f t="shared" si="3"/>
        <v>0</v>
      </c>
      <c r="S21" s="55">
        <f t="shared" si="4"/>
        <v>0</v>
      </c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</row>
    <row r="22" spans="1:249" ht="27.75" customHeight="1" thickBot="1" x14ac:dyDescent="0.25">
      <c r="A22" s="35"/>
      <c r="B22" s="35"/>
      <c r="C22" s="35"/>
      <c r="D22" s="60"/>
      <c r="E22" s="35"/>
      <c r="F22" s="60"/>
      <c r="G22" s="60"/>
      <c r="H22" s="61"/>
      <c r="I22" s="60"/>
      <c r="J22" s="35"/>
      <c r="K22" s="35"/>
      <c r="L22" s="62" t="s">
        <v>36</v>
      </c>
      <c r="M22" s="46">
        <f>SUM(M10:M21)</f>
        <v>0</v>
      </c>
      <c r="N22" s="63"/>
      <c r="O22" s="132">
        <f>SUM(O10:O21)</f>
        <v>0</v>
      </c>
      <c r="P22" s="132">
        <f t="shared" ref="P22:S22" si="5">SUM(P10:P21)</f>
        <v>0</v>
      </c>
      <c r="Q22" s="132">
        <f t="shared" si="5"/>
        <v>0</v>
      </c>
      <c r="R22" s="132">
        <f t="shared" si="5"/>
        <v>0</v>
      </c>
      <c r="S22" s="132">
        <f t="shared" si="5"/>
        <v>0</v>
      </c>
    </row>
    <row r="23" spans="1:249" ht="19.5" thickBot="1" x14ac:dyDescent="0.25">
      <c r="A23" s="35"/>
      <c r="B23" s="35"/>
      <c r="C23" s="35"/>
      <c r="D23" s="60"/>
      <c r="E23" s="35"/>
      <c r="F23" s="60"/>
      <c r="G23" s="60"/>
      <c r="H23" s="61"/>
      <c r="I23" s="60"/>
      <c r="J23" s="35"/>
      <c r="K23" s="35"/>
      <c r="L23" s="35"/>
      <c r="M23" s="35"/>
      <c r="N23" s="63"/>
      <c r="O23" s="64"/>
      <c r="P23" s="64"/>
      <c r="Q23" s="64"/>
      <c r="R23" s="64"/>
    </row>
    <row r="24" spans="1:249" ht="38.25" customHeight="1" x14ac:dyDescent="0.25">
      <c r="A24" s="65" t="s">
        <v>42</v>
      </c>
      <c r="B24" s="175"/>
      <c r="C24" s="175"/>
      <c r="D24" s="175"/>
      <c r="E24" s="175"/>
      <c r="F24" s="175"/>
      <c r="G24" s="60"/>
      <c r="H24" s="61"/>
      <c r="I24" s="151" t="s">
        <v>56</v>
      </c>
      <c r="J24" s="98" t="s">
        <v>12</v>
      </c>
      <c r="K24" s="43" t="s">
        <v>11</v>
      </c>
      <c r="L24" s="44" t="s">
        <v>40</v>
      </c>
      <c r="M24" s="47" t="s">
        <v>35</v>
      </c>
      <c r="N24" s="37" t="s">
        <v>57</v>
      </c>
      <c r="O24" s="135" t="s">
        <v>38</v>
      </c>
      <c r="P24" s="99" t="s">
        <v>17</v>
      </c>
      <c r="Q24" s="44" t="s">
        <v>25</v>
      </c>
      <c r="R24" s="35"/>
    </row>
    <row r="25" spans="1:249" ht="24.95" customHeight="1" x14ac:dyDescent="0.2">
      <c r="A25" s="35"/>
      <c r="B25" s="35"/>
      <c r="C25" s="35"/>
      <c r="D25" s="66"/>
      <c r="E25" s="66"/>
      <c r="F25" s="66"/>
      <c r="G25" s="60"/>
      <c r="H25" s="61"/>
      <c r="I25" s="152"/>
      <c r="J25" s="127" t="s">
        <v>8</v>
      </c>
      <c r="K25" s="38">
        <f>COUNTIF($N$10:$N$21,J25)</f>
        <v>0</v>
      </c>
      <c r="L25" s="103">
        <f>O6+O22</f>
        <v>0</v>
      </c>
      <c r="M25" s="53">
        <f>Base!E22</f>
        <v>0</v>
      </c>
      <c r="N25" s="52">
        <f>M25-L25</f>
        <v>0</v>
      </c>
      <c r="O25" s="50" t="str">
        <f t="shared" ref="O25:O26" si="6">IF(G4="","",IF(M1=0,N25,N25-M1))</f>
        <v/>
      </c>
      <c r="P25" s="100">
        <f>M25*75%</f>
        <v>0</v>
      </c>
      <c r="Q25" s="107" t="e">
        <f>L25/M25</f>
        <v>#DIV/0!</v>
      </c>
      <c r="R25" s="35"/>
    </row>
    <row r="26" spans="1:249" ht="24.95" customHeight="1" x14ac:dyDescent="0.2">
      <c r="A26" s="35"/>
      <c r="B26" s="35"/>
      <c r="C26" s="35"/>
      <c r="D26" s="66"/>
      <c r="E26" s="66"/>
      <c r="F26" s="66"/>
      <c r="G26" s="67"/>
      <c r="H26" s="68"/>
      <c r="I26" s="152"/>
      <c r="J26" s="128" t="s">
        <v>9</v>
      </c>
      <c r="K26" s="38">
        <f>COUNTIF($N$10:$N$21,J26)</f>
        <v>0</v>
      </c>
      <c r="L26" s="104">
        <f>P6+P22</f>
        <v>0</v>
      </c>
      <c r="M26" s="53">
        <f>Base!E23</f>
        <v>0</v>
      </c>
      <c r="N26" s="52">
        <f>M26-L26</f>
        <v>0</v>
      </c>
      <c r="O26" s="50" t="str">
        <f t="shared" si="6"/>
        <v/>
      </c>
      <c r="P26" s="100">
        <f>M26*75%</f>
        <v>0</v>
      </c>
      <c r="Q26" s="107" t="e">
        <f>L26/M26</f>
        <v>#DIV/0!</v>
      </c>
      <c r="R26" s="35"/>
    </row>
    <row r="27" spans="1:249" ht="24.95" customHeight="1" x14ac:dyDescent="0.2">
      <c r="A27" s="35"/>
      <c r="B27" s="35"/>
      <c r="C27" s="35"/>
      <c r="D27" s="66"/>
      <c r="E27" s="66"/>
      <c r="F27" s="66"/>
      <c r="G27" s="60"/>
      <c r="H27" s="61"/>
      <c r="I27" s="152"/>
      <c r="J27" s="129" t="s">
        <v>10</v>
      </c>
      <c r="K27" s="38">
        <f>COUNTIF($N$10:$N$21,J27)</f>
        <v>0</v>
      </c>
      <c r="L27" s="104">
        <f>Q6+Q22</f>
        <v>0</v>
      </c>
      <c r="M27" s="53">
        <f>Base!E24</f>
        <v>0</v>
      </c>
      <c r="N27" s="52">
        <f>M27-L27</f>
        <v>0</v>
      </c>
      <c r="O27" s="50" t="str">
        <f>IF(G6="","",IF(M3=0,N27,N27-M3))</f>
        <v/>
      </c>
      <c r="P27" s="100">
        <f>M27*75%</f>
        <v>0</v>
      </c>
      <c r="Q27" s="107" t="e">
        <f>L27/M27</f>
        <v>#DIV/0!</v>
      </c>
      <c r="R27" s="35"/>
    </row>
    <row r="28" spans="1:249" ht="24.95" customHeight="1" x14ac:dyDescent="0.2">
      <c r="A28" s="69"/>
      <c r="B28" s="35"/>
      <c r="C28" s="35"/>
      <c r="D28" s="66"/>
      <c r="E28" s="66"/>
      <c r="F28" s="66"/>
      <c r="G28" s="60"/>
      <c r="H28" s="61"/>
      <c r="I28" s="152"/>
      <c r="J28" s="130" t="s">
        <v>26</v>
      </c>
      <c r="K28" s="38">
        <f>COUNTIF($N$10:$N$21,J28)</f>
        <v>0</v>
      </c>
      <c r="L28" s="105">
        <f>R6+R22</f>
        <v>0</v>
      </c>
      <c r="M28" s="53">
        <f>Base!E25</f>
        <v>0</v>
      </c>
      <c r="N28" s="52">
        <f>M28-L28</f>
        <v>0</v>
      </c>
      <c r="O28" s="50">
        <f t="shared" ref="O28:O29" si="7">IF(G7="","",IF(M4=0,N28,N28-M4))</f>
        <v>0</v>
      </c>
      <c r="P28" s="100">
        <f>M28*75%</f>
        <v>0</v>
      </c>
      <c r="Q28" s="107" t="e">
        <f>L28/M28</f>
        <v>#DIV/0!</v>
      </c>
      <c r="R28" s="35"/>
    </row>
    <row r="29" spans="1:249" ht="19.5" thickBot="1" x14ac:dyDescent="0.25">
      <c r="A29" s="23"/>
      <c r="B29" s="40"/>
      <c r="F29" s="40"/>
      <c r="G29" s="19"/>
      <c r="H29" s="20"/>
      <c r="I29" s="153"/>
      <c r="J29" s="131" t="s">
        <v>48</v>
      </c>
      <c r="K29" s="39">
        <f>COUNTIF($N$10:$N$21,J29)</f>
        <v>0</v>
      </c>
      <c r="L29" s="106"/>
      <c r="M29" s="116">
        <f>Base!E26</f>
        <v>0</v>
      </c>
      <c r="N29" s="101">
        <f>M29-L29</f>
        <v>0</v>
      </c>
      <c r="O29" s="51" t="str">
        <f t="shared" si="7"/>
        <v/>
      </c>
      <c r="P29" s="102">
        <f>M29*75%</f>
        <v>0</v>
      </c>
      <c r="Q29" s="108" t="e">
        <f>L29/M29</f>
        <v>#DIV/0!</v>
      </c>
      <c r="R29" s="18"/>
    </row>
    <row r="30" spans="1:249" ht="15.75" x14ac:dyDescent="0.2">
      <c r="F30" s="33"/>
      <c r="G30" s="19"/>
      <c r="H30" s="12"/>
      <c r="I30" s="12"/>
      <c r="K30" s="22"/>
      <c r="O30" s="18"/>
      <c r="P30" s="18"/>
      <c r="Q30" s="18"/>
      <c r="R30" s="18"/>
    </row>
    <row r="31" spans="1:249" ht="15.75" x14ac:dyDescent="0.2">
      <c r="F31" s="33"/>
      <c r="G31" s="26"/>
      <c r="H31" s="12"/>
      <c r="I31" s="12"/>
      <c r="K31" s="18"/>
      <c r="O31" s="18"/>
      <c r="P31" s="18"/>
      <c r="Q31" s="18"/>
      <c r="R31" s="18" t="s">
        <v>37</v>
      </c>
    </row>
    <row r="32" spans="1:249" ht="15.75" x14ac:dyDescent="0.2">
      <c r="F32" s="33"/>
      <c r="G32" s="19"/>
      <c r="H32" s="12"/>
      <c r="I32" s="12"/>
      <c r="O32" s="18"/>
      <c r="P32" s="18"/>
      <c r="Q32" s="18"/>
      <c r="R32" s="18"/>
    </row>
    <row r="33" spans="1:18" ht="15.75" x14ac:dyDescent="0.2">
      <c r="F33" s="33"/>
      <c r="G33" s="19"/>
      <c r="H33" s="12"/>
      <c r="I33" s="12"/>
      <c r="O33" s="18"/>
      <c r="P33" s="18"/>
      <c r="Q33" s="18"/>
      <c r="R33" s="18"/>
    </row>
    <row r="34" spans="1:18" ht="15.75" x14ac:dyDescent="0.2">
      <c r="A34" s="34"/>
      <c r="F34" s="33"/>
      <c r="G34" s="19"/>
      <c r="H34" s="12"/>
      <c r="I34" s="12"/>
      <c r="N34" s="21"/>
      <c r="O34" s="18"/>
      <c r="P34" s="18"/>
      <c r="Q34" s="18"/>
      <c r="R34" s="18"/>
    </row>
    <row r="35" spans="1:18" ht="15.75" x14ac:dyDescent="0.2">
      <c r="A35" s="23"/>
      <c r="D35" s="25"/>
      <c r="E35" s="22"/>
      <c r="F35" s="24"/>
      <c r="G35" s="19"/>
      <c r="H35" s="20"/>
      <c r="N35" s="21"/>
      <c r="O35" s="18"/>
      <c r="P35" s="18"/>
      <c r="Q35" s="18"/>
      <c r="R35" s="18"/>
    </row>
    <row r="36" spans="1:18" ht="15.75" x14ac:dyDescent="0.2">
      <c r="A36" s="41"/>
      <c r="F36" s="30"/>
      <c r="G36" s="24"/>
      <c r="H36" s="20"/>
      <c r="K36" s="21"/>
      <c r="L36" s="21"/>
      <c r="M36" s="176"/>
      <c r="N36" s="176"/>
      <c r="O36" s="18"/>
      <c r="P36" s="18"/>
      <c r="Q36" s="18"/>
      <c r="R36" s="18"/>
    </row>
    <row r="37" spans="1:18" ht="15.75" x14ac:dyDescent="0.2">
      <c r="A37" s="42"/>
      <c r="F37" s="32"/>
      <c r="G37" s="24"/>
      <c r="H37" s="20"/>
      <c r="I37" s="13"/>
      <c r="J37" s="13"/>
      <c r="K37" s="182"/>
      <c r="L37" s="182"/>
      <c r="M37" s="183"/>
      <c r="N37" s="183"/>
      <c r="O37" s="18"/>
      <c r="P37" s="18"/>
      <c r="Q37" s="18"/>
      <c r="R37" s="18"/>
    </row>
    <row r="38" spans="1:18" ht="15.75" x14ac:dyDescent="0.2">
      <c r="A38" s="42"/>
      <c r="F38" s="32"/>
      <c r="G38" s="24"/>
      <c r="H38" s="20"/>
      <c r="I38" s="13"/>
      <c r="J38" s="13"/>
      <c r="K38" s="182"/>
      <c r="L38" s="182"/>
      <c r="M38" s="183"/>
      <c r="N38" s="183"/>
      <c r="O38" s="21"/>
      <c r="P38" s="18"/>
      <c r="Q38" s="18"/>
      <c r="R38" s="18"/>
    </row>
    <row r="39" spans="1:18" ht="15.75" x14ac:dyDescent="0.2">
      <c r="F39" s="32"/>
      <c r="G39" s="24"/>
      <c r="H39" s="20"/>
      <c r="J39" s="7"/>
      <c r="O39" s="18"/>
      <c r="P39" s="18"/>
      <c r="Q39" s="18"/>
      <c r="R39" s="18"/>
    </row>
    <row r="40" spans="1:18" x14ac:dyDescent="0.2">
      <c r="F40" s="14"/>
      <c r="G40" s="9"/>
      <c r="J40" s="7"/>
    </row>
    <row r="41" spans="1:18" x14ac:dyDescent="0.2">
      <c r="A41" s="86"/>
      <c r="B41" s="86"/>
      <c r="C41" s="86"/>
      <c r="D41" s="9"/>
      <c r="E41" s="86"/>
      <c r="F41" s="9"/>
      <c r="G41" s="9"/>
    </row>
    <row r="42" spans="1:18" x14ac:dyDescent="0.2">
      <c r="A42" s="86"/>
      <c r="B42" s="86"/>
      <c r="C42" s="86"/>
      <c r="D42" s="9"/>
      <c r="E42" s="86"/>
      <c r="F42" s="9"/>
      <c r="G42" s="9"/>
    </row>
    <row r="43" spans="1:18" x14ac:dyDescent="0.2">
      <c r="A43" s="86"/>
      <c r="B43" s="86"/>
      <c r="C43" s="86"/>
      <c r="D43" s="9"/>
      <c r="E43" s="86"/>
      <c r="F43" s="9"/>
      <c r="G43" s="9"/>
    </row>
  </sheetData>
  <mergeCells count="31">
    <mergeCell ref="K37:L37"/>
    <mergeCell ref="M37:N37"/>
    <mergeCell ref="K38:L38"/>
    <mergeCell ref="M38:N38"/>
    <mergeCell ref="I24:I29"/>
    <mergeCell ref="L8:L9"/>
    <mergeCell ref="M8:M9"/>
    <mergeCell ref="B24:F24"/>
    <mergeCell ref="M36:N36"/>
    <mergeCell ref="N7:N9"/>
    <mergeCell ref="B8:B9"/>
    <mergeCell ref="C8:C9"/>
    <mergeCell ref="D8:D9"/>
    <mergeCell ref="E8:E9"/>
    <mergeCell ref="K8:K9"/>
    <mergeCell ref="S7:S9"/>
    <mergeCell ref="A1:A4"/>
    <mergeCell ref="K1:K4"/>
    <mergeCell ref="A6:E6"/>
    <mergeCell ref="A7:D7"/>
    <mergeCell ref="F7:F9"/>
    <mergeCell ref="G7:G9"/>
    <mergeCell ref="H7:H9"/>
    <mergeCell ref="I7:M7"/>
    <mergeCell ref="I8:I9"/>
    <mergeCell ref="J8:J9"/>
    <mergeCell ref="O7:O9"/>
    <mergeCell ref="P7:P9"/>
    <mergeCell ref="Q7:Q9"/>
    <mergeCell ref="R7:R9"/>
    <mergeCell ref="A8:A9"/>
  </mergeCells>
  <conditionalFormatting sqref="Q25:Q29">
    <cfRule type="cellIs" dxfId="4" priority="2" stopIfTrue="1" operator="greaterThan">
      <formula>0.8</formula>
    </cfRule>
  </conditionalFormatting>
  <conditionalFormatting sqref="P28:P29 L28:L29">
    <cfRule type="cellIs" dxfId="3" priority="1" operator="greaterThan">
      <formula>$P$28</formula>
    </cfRule>
  </conditionalFormatting>
  <conditionalFormatting sqref="L25">
    <cfRule type="cellIs" dxfId="2" priority="3" operator="greaterThan">
      <formula>$P$25</formula>
    </cfRule>
  </conditionalFormatting>
  <conditionalFormatting sqref="L26">
    <cfRule type="cellIs" dxfId="1" priority="4" operator="greaterThan">
      <formula>$P$26</formula>
    </cfRule>
  </conditionalFormatting>
  <conditionalFormatting sqref="L27">
    <cfRule type="cellIs" dxfId="0" priority="5" operator="greaterThan">
      <formula>$P$27</formula>
    </cfRule>
  </conditionalFormatting>
  <dataValidations count="1">
    <dataValidation type="list" allowBlank="1" showInputMessage="1" showErrorMessage="1" sqref="H10:H21">
      <formula1>CA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Base</vt:lpstr>
      <vt:lpstr>JAN</vt:lpstr>
      <vt:lpstr>FEV</vt:lpstr>
      <vt:lpstr>MAR</vt:lpstr>
      <vt:lpstr>AVR</vt:lpstr>
      <vt:lpstr>MAI</vt:lpstr>
      <vt:lpstr>JUIN</vt:lpstr>
      <vt:lpstr>JUI</vt:lpstr>
      <vt:lpstr>AOU</vt:lpstr>
      <vt:lpstr>SEP</vt:lpstr>
      <vt:lpstr>OCT</vt:lpstr>
      <vt:lpstr>NOV</vt:lpstr>
      <vt:lpstr>DEC</vt:lpstr>
      <vt:lpstr>CA</vt:lpstr>
    </vt:vector>
  </TitlesOfParts>
  <Company>marine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PERCHOUX Laurent SM</dc:creator>
  <cp:lastModifiedBy>MONATTE Francois PM</cp:lastModifiedBy>
  <cp:lastPrinted>2022-12-15T12:37:16Z</cp:lastPrinted>
  <dcterms:created xsi:type="dcterms:W3CDTF">2011-10-18T12:29:03Z</dcterms:created>
  <dcterms:modified xsi:type="dcterms:W3CDTF">2023-01-18T11:58:11Z</dcterms:modified>
</cp:coreProperties>
</file>