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221.10.156.17\Data-SSF06\ERO_PS\Commun\14-BRF - FLOTLOG\"/>
    </mc:Choice>
  </mc:AlternateContent>
  <bookViews>
    <workbookView xWindow="0" yWindow="0" windowWidth="28800" windowHeight="10875" tabRatio="845" activeTab="1"/>
  </bookViews>
  <sheets>
    <sheet name="Général" sheetId="5" r:id="rId1"/>
    <sheet name="BC" sheetId="25" r:id="rId2"/>
  </sheets>
  <functionGroups builtInGroupCount="18"/>
  <definedNames>
    <definedName name="AM">#REF!</definedName>
    <definedName name="AVANCEMENT" localSheetId="0">Général!$F$101:$F$104</definedName>
    <definedName name="BATIMENTS" localSheetId="0">Général!$B$63:$B$90</definedName>
    <definedName name="BDC">#REF!</definedName>
    <definedName name="ETAT" localSheetId="0">Général!$E$101:$E$107</definedName>
    <definedName name="PERIODE" localSheetId="1">Général!$D$105:$D$107</definedName>
    <definedName name="PERIODE" localSheetId="0">Général!$G$101:$G$103</definedName>
    <definedName name="TYPE_ACTE" localSheetId="1">Général!$C$95:$C$100</definedName>
    <definedName name="TYPE_ACTE" localSheetId="0">Général!$C$101:$C$106</definedName>
    <definedName name="TYPE_PAIEMENT" localSheetId="1">Général!$A$95:$A$99</definedName>
    <definedName name="TYPE_PAIEMENT" localSheetId="0">Général!$A$101:$A$105</definedName>
    <definedName name="TYPE_TVX" localSheetId="1">Général!$E$105:$E$110</definedName>
    <definedName name="TYPE_TVX" localSheetId="0">Général!$H$101:$H$106</definedName>
  </definedNames>
  <calcPr calcId="162913"/>
</workbook>
</file>

<file path=xl/calcChain.xml><?xml version="1.0" encoding="utf-8"?>
<calcChain xmlns="http://schemas.openxmlformats.org/spreadsheetml/2006/main">
  <c r="W10" i="25" l="1"/>
  <c r="V10" i="25"/>
  <c r="AS1" i="25"/>
  <c r="ES10" i="25"/>
  <c r="EQ10" i="25"/>
  <c r="EP10" i="25"/>
  <c r="EO10" i="25"/>
  <c r="E10" i="25" s="1"/>
  <c r="EN10" i="25"/>
  <c r="EM10" i="25"/>
  <c r="EL10" i="25"/>
  <c r="EK10" i="25"/>
  <c r="EC10" i="25"/>
  <c r="DY10" i="25"/>
  <c r="DU10" i="25"/>
  <c r="DR10" i="25"/>
  <c r="DP10" i="25"/>
  <c r="EG10" i="25" s="1"/>
  <c r="EH10" i="25" s="1"/>
  <c r="DO10" i="25"/>
  <c r="DN10" i="25"/>
  <c r="DM10" i="25"/>
  <c r="DL10" i="25" s="1"/>
  <c r="ER10" i="25" s="1"/>
  <c r="BO10" i="25"/>
  <c r="BM10" i="25"/>
  <c r="BL10" i="25"/>
  <c r="BK10" i="25"/>
  <c r="BC10" i="25"/>
  <c r="AP10" i="25"/>
  <c r="AM10" i="25"/>
  <c r="AB10" i="25"/>
  <c r="Z10" i="25"/>
  <c r="BJ10" i="25"/>
  <c r="BI10" i="25"/>
  <c r="P10" i="25"/>
  <c r="D10" i="25"/>
  <c r="AO5" i="25"/>
  <c r="AO4" i="25"/>
  <c r="AO3" i="25"/>
  <c r="W3" i="25"/>
  <c r="V3" i="25"/>
  <c r="U3" i="25"/>
  <c r="U5" i="25" s="1"/>
  <c r="T3" i="25"/>
  <c r="AO2" i="25"/>
  <c r="AO1" i="25"/>
  <c r="H1" i="25"/>
  <c r="A1" i="25"/>
  <c r="AG10" i="25"/>
  <c r="T5" i="25" l="1"/>
  <c r="ET10" i="25"/>
  <c r="EU10" i="25" s="1"/>
  <c r="EV10" i="25" s="1"/>
  <c r="W5" i="25"/>
  <c r="AK10" i="25"/>
  <c r="EE10" i="25"/>
  <c r="DQ10" i="25"/>
  <c r="V5" i="25"/>
  <c r="AS2" i="25"/>
  <c r="X10" i="25"/>
  <c r="O1" i="25" l="1"/>
  <c r="B4" i="25"/>
  <c r="B8" i="25"/>
  <c r="B6" i="25"/>
  <c r="EI10" i="25"/>
  <c r="EJ10" i="25" s="1"/>
  <c r="EF10" i="25"/>
  <c r="B3" i="25"/>
  <c r="B5" i="25"/>
  <c r="AW10" i="25"/>
  <c r="BH10" i="25" s="1"/>
  <c r="U10" i="25"/>
  <c r="AY10" i="25" s="1"/>
  <c r="K1" i="25"/>
  <c r="B7" i="25"/>
  <c r="K2" i="25"/>
</calcChain>
</file>

<file path=xl/comments1.xml><?xml version="1.0" encoding="utf-8"?>
<comments xmlns="http://schemas.openxmlformats.org/spreadsheetml/2006/main">
  <authors>
    <author>GUEGAIN Gaelle IEF MINDEF</author>
  </authors>
  <commentList>
    <comment ref="F28" authorId="0" shapeId="0">
      <text>
        <r>
          <rPr>
            <b/>
            <sz val="9"/>
            <color indexed="81"/>
            <rFont val="Tahoma"/>
            <family val="2"/>
          </rPr>
          <t>IRB ATM</t>
        </r>
      </text>
    </comment>
  </commentList>
</comments>
</file>

<file path=xl/sharedStrings.xml><?xml version="1.0" encoding="utf-8"?>
<sst xmlns="http://schemas.openxmlformats.org/spreadsheetml/2006/main" count="314" uniqueCount="245">
  <si>
    <t>Etat</t>
  </si>
  <si>
    <t>Poste</t>
  </si>
  <si>
    <t>Type 
paiement</t>
  </si>
  <si>
    <t>Objet</t>
  </si>
  <si>
    <t>POV</t>
  </si>
  <si>
    <t>Type de l'acte</t>
  </si>
  <si>
    <t>DR / PVCDA</t>
  </si>
  <si>
    <t>Commentaires / Obs.</t>
  </si>
  <si>
    <t>N° du BC</t>
  </si>
  <si>
    <t xml:space="preserve">Libellé du 
Bon de Commande </t>
  </si>
  <si>
    <t>Période</t>
  </si>
  <si>
    <t>CE</t>
  </si>
  <si>
    <t>FIN</t>
  </si>
  <si>
    <t>Date EJ</t>
  </si>
  <si>
    <t>Contractualisation</t>
  </si>
  <si>
    <t>Avancement</t>
  </si>
  <si>
    <t>Société</t>
  </si>
  <si>
    <t>Tranche / Période</t>
  </si>
  <si>
    <t>Avance</t>
  </si>
  <si>
    <t>Montant avance</t>
  </si>
  <si>
    <t>Pénalité de retard 
(estimé)</t>
  </si>
  <si>
    <t>Code 
Batiment</t>
  </si>
  <si>
    <t>Données  pour publipostage</t>
  </si>
  <si>
    <t>Notifié</t>
  </si>
  <si>
    <t>Type de travaux</t>
  </si>
  <si>
    <t>Arrêt</t>
  </si>
  <si>
    <t>TF</t>
  </si>
  <si>
    <t>Fin du format commun</t>
  </si>
  <si>
    <t>Début des colonnes propres à chaque contrat / OP</t>
  </si>
  <si>
    <t>Date réalisée avance</t>
  </si>
  <si>
    <t xml:space="preserve">Date réalisée de l'acte </t>
  </si>
  <si>
    <t>RC</t>
  </si>
  <si>
    <t>GC</t>
  </si>
  <si>
    <t>Référence lot de liquidation</t>
  </si>
  <si>
    <t>Colonne libre</t>
  </si>
  <si>
    <t>N° avis rectificatif</t>
  </si>
  <si>
    <t>Délai de réception</t>
  </si>
  <si>
    <t>Délai de paiement</t>
  </si>
  <si>
    <t>Prochain numéro</t>
  </si>
  <si>
    <t>DR :</t>
  </si>
  <si>
    <t>PVCDA :</t>
  </si>
  <si>
    <t>PVC :</t>
  </si>
  <si>
    <t>OS :</t>
  </si>
  <si>
    <t>BC :</t>
  </si>
  <si>
    <t>PVCA :</t>
  </si>
  <si>
    <t>TC1</t>
  </si>
  <si>
    <t>AG :</t>
  </si>
  <si>
    <t>Code</t>
  </si>
  <si>
    <t>Valeur</t>
  </si>
  <si>
    <t>TC2</t>
  </si>
  <si>
    <t>TC3</t>
  </si>
  <si>
    <t>TIGRAMME</t>
  </si>
  <si>
    <t>TC4</t>
  </si>
  <si>
    <t>TC5</t>
  </si>
  <si>
    <t>Plafond</t>
  </si>
  <si>
    <t>N° à suivre</t>
  </si>
  <si>
    <t>T00</t>
  </si>
  <si>
    <t>?</t>
  </si>
  <si>
    <t xml:space="preserve">Prochain n° de BC : </t>
  </si>
  <si>
    <t>Acte(s) en attente de DPV</t>
  </si>
  <si>
    <t>dont</t>
  </si>
  <si>
    <t>en retard</t>
  </si>
  <si>
    <r>
      <t xml:space="preserve">Tranches € </t>
    </r>
    <r>
      <rPr>
        <b/>
        <sz val="14"/>
        <color rgb="FFFF0000"/>
        <rFont val="Arial"/>
        <family val="2"/>
      </rPr>
      <t>HT</t>
    </r>
  </si>
  <si>
    <t>TOP1</t>
  </si>
  <si>
    <t>TOP2</t>
  </si>
  <si>
    <t>TOP3</t>
  </si>
  <si>
    <t>NB PVC en cours :</t>
  </si>
  <si>
    <t>Réception bientôt en retard :</t>
  </si>
  <si>
    <t>K</t>
  </si>
  <si>
    <t>DEMANDES</t>
  </si>
  <si>
    <t>RECEPTIONS</t>
  </si>
  <si>
    <t>VÉRIFICATION</t>
  </si>
  <si>
    <t>AVANCEMENT FACTURATION</t>
  </si>
  <si>
    <t>DONNÉES POUR STAT</t>
  </si>
  <si>
    <t>Acte(s) en attente d'EJ</t>
  </si>
  <si>
    <t>NB DR en cours :</t>
  </si>
  <si>
    <t>Réception en retard :</t>
  </si>
  <si>
    <t>L</t>
  </si>
  <si>
    <t>Acte(s) chez GC</t>
  </si>
  <si>
    <t>Date limite Notif DR &lt; 14 jours</t>
  </si>
  <si>
    <t>Conso € HT
(Suivi ERC)</t>
  </si>
  <si>
    <t>NB DLR en cours :</t>
  </si>
  <si>
    <t>Acte(s) chez RC</t>
  </si>
  <si>
    <t>Date limite Notif DR dépassée</t>
  </si>
  <si>
    <t>Suivi conso</t>
  </si>
  <si>
    <t>NB DRP en cours :</t>
  </si>
  <si>
    <t>Acte(s) chez IRB</t>
  </si>
  <si>
    <t>Reste à conso.</t>
  </si>
  <si>
    <t>NB DAJ en cours :</t>
  </si>
  <si>
    <t>Acte(s) chez RO</t>
  </si>
  <si>
    <t>Délai réception :</t>
  </si>
  <si>
    <t>Acte(s) chez SDFC/PA</t>
  </si>
  <si>
    <t>RC
(vérif BC)</t>
  </si>
  <si>
    <t>Demande
Accord</t>
  </si>
  <si>
    <t>GC
(Accord reçu)</t>
  </si>
  <si>
    <t>Demande EJ</t>
  </si>
  <si>
    <t>RC
(EJ reçu)</t>
  </si>
  <si>
    <t>RC
(envoi RO)</t>
  </si>
  <si>
    <t>R.O.</t>
  </si>
  <si>
    <t>GC/RC
(visé RO)</t>
  </si>
  <si>
    <t>DEC/DACN</t>
  </si>
  <si>
    <t>RC
(retour DEC)</t>
  </si>
  <si>
    <t>P.A.</t>
  </si>
  <si>
    <t>C/SDFC</t>
  </si>
  <si>
    <t>DOMA-1</t>
  </si>
  <si>
    <t>Attente A/R</t>
  </si>
  <si>
    <t>DOMA-2</t>
  </si>
  <si>
    <t>Attente DPV</t>
  </si>
  <si>
    <t>GC (DPV)</t>
  </si>
  <si>
    <t>SMQ/IRB</t>
  </si>
  <si>
    <t>GC (PVC)</t>
  </si>
  <si>
    <t>Date PVC</t>
  </si>
  <si>
    <t>RC
(vérif DR)</t>
  </si>
  <si>
    <t>D.E.C.</t>
  </si>
  <si>
    <t>GC
(retour PA)</t>
  </si>
  <si>
    <t>Facture</t>
  </si>
  <si>
    <t>LIQUID</t>
  </si>
  <si>
    <t>ACSIA</t>
  </si>
  <si>
    <t>CLOS</t>
  </si>
  <si>
    <t>ERREUR</t>
  </si>
  <si>
    <t>Acte(s) chez DOMA</t>
  </si>
  <si>
    <t>En € HT</t>
  </si>
  <si>
    <t>En € TTC</t>
  </si>
  <si>
    <t>Date</t>
  </si>
  <si>
    <t>N°</t>
  </si>
  <si>
    <t>n°</t>
  </si>
  <si>
    <t>En €TTC</t>
  </si>
  <si>
    <t>Référence</t>
  </si>
  <si>
    <t>Dans ERO</t>
  </si>
  <si>
    <t>Hors ERO</t>
  </si>
  <si>
    <t>Délai de traitement</t>
  </si>
  <si>
    <t>Commentaires</t>
  </si>
  <si>
    <t>n° GED
du BC</t>
  </si>
  <si>
    <t>Formation</t>
  </si>
  <si>
    <t>ATM : F
Hors ATM : G</t>
  </si>
  <si>
    <t>Montant
BAREME</t>
  </si>
  <si>
    <t>Montant
DEVIS</t>
  </si>
  <si>
    <t>Montant total (calculé)</t>
  </si>
  <si>
    <t>Date limite de notification</t>
  </si>
  <si>
    <t>Notif.</t>
  </si>
  <si>
    <t>DFT ou DFM</t>
  </si>
  <si>
    <t>Contractuelle de POV</t>
  </si>
  <si>
    <t>Actualisée de POV</t>
  </si>
  <si>
    <t>Réception DPV</t>
  </si>
  <si>
    <t>Référence du DPV</t>
  </si>
  <si>
    <t>Transmission PVC au SMQ</t>
  </si>
  <si>
    <t>Prévi. de DR (calculé)</t>
  </si>
  <si>
    <t>PVC</t>
  </si>
  <si>
    <t>Validation du PVC par IRB</t>
  </si>
  <si>
    <t>Acte</t>
  </si>
  <si>
    <t>Envoi par DOMA</t>
  </si>
  <si>
    <t>Part Barème réfactée</t>
  </si>
  <si>
    <t>Part Devis réfactée</t>
  </si>
  <si>
    <t>Part Barème réservée</t>
  </si>
  <si>
    <t>Part Devis réservée</t>
  </si>
  <si>
    <t>Pénalités tech.</t>
  </si>
  <si>
    <r>
      <t xml:space="preserve">Prévisionnel </t>
    </r>
    <r>
      <rPr>
        <b/>
        <sz val="10"/>
        <rFont val="Arial"/>
        <family val="2"/>
      </rPr>
      <t>(calculé)</t>
    </r>
  </si>
  <si>
    <t>EJ</t>
  </si>
  <si>
    <t>Réalisée de la facturation</t>
  </si>
  <si>
    <t>Prév. de paiement ACCT (calculé)</t>
  </si>
  <si>
    <t>Réalisée paiement
RDP</t>
  </si>
  <si>
    <t>Réalisée paiement
ACCT</t>
  </si>
  <si>
    <t>Montant payé</t>
  </si>
  <si>
    <t>Montant prévisionnel (DR ou PVCDA)</t>
  </si>
  <si>
    <t>Montant prévisionnel
BAREME</t>
  </si>
  <si>
    <t>Montant prévisionnel
DEVIS</t>
  </si>
  <si>
    <t>GED L.N.
DR/DLR/DAJ</t>
  </si>
  <si>
    <t>INDEX / OT</t>
  </si>
  <si>
    <t>Offre de prix</t>
  </si>
  <si>
    <t>Nombre jour de retard (calculé)</t>
  </si>
  <si>
    <t>Fex visée par IRB</t>
  </si>
  <si>
    <t>Envoi Fex au RC</t>
  </si>
  <si>
    <t>Fex visée RC</t>
  </si>
  <si>
    <t>Demande Accord Titulaire</t>
  </si>
  <si>
    <t>Accord du Titulaire</t>
  </si>
  <si>
    <t>Demande d'EJ</t>
  </si>
  <si>
    <t>Date de l'EJ</t>
  </si>
  <si>
    <t>Envoi EJ à l'ERC</t>
  </si>
  <si>
    <t>BC visé RC</t>
  </si>
  <si>
    <t>BC mis au visa RO</t>
  </si>
  <si>
    <t>BC visé RO</t>
  </si>
  <si>
    <t>Envoi à DEC/DACN</t>
  </si>
  <si>
    <t>Retour DEC/DACN</t>
  </si>
  <si>
    <t>BC mis au visa PA</t>
  </si>
  <si>
    <t>BC mis au visa SDFC</t>
  </si>
  <si>
    <r>
      <t xml:space="preserve">BC signé </t>
    </r>
    <r>
      <rPr>
        <b/>
        <sz val="8"/>
        <color rgb="FFFF0000"/>
        <rFont val="Arial"/>
        <family val="2"/>
      </rPr>
      <t xml:space="preserve">SDFC </t>
    </r>
    <r>
      <rPr>
        <b/>
        <sz val="8"/>
        <color theme="4" tint="-0.249977111117893"/>
        <rFont val="Arial"/>
        <family val="2"/>
      </rPr>
      <t xml:space="preserve">ou </t>
    </r>
    <r>
      <rPr>
        <b/>
        <sz val="8"/>
        <color rgb="FFFF0000"/>
        <rFont val="Arial"/>
        <family val="2"/>
      </rPr>
      <t>PA</t>
    </r>
  </si>
  <si>
    <t>DOMA envoi au titulaire</t>
  </si>
  <si>
    <t>Notif. du BC</t>
  </si>
  <si>
    <t>Envoi à la liquidation</t>
  </si>
  <si>
    <t>OFFRES</t>
  </si>
  <si>
    <t>Nb de
PRESTATION</t>
  </si>
  <si>
    <t>délai d'attribution du n°EJ</t>
  </si>
  <si>
    <t>Délai de traitement dossier dans ERO</t>
  </si>
  <si>
    <t>Délai de traitement du BC</t>
  </si>
  <si>
    <t>Réception DPV dans l'ERO</t>
  </si>
  <si>
    <t>Envoi PVC vers SMQ/IRB</t>
  </si>
  <si>
    <t>Retour PVC signé</t>
  </si>
  <si>
    <t>Date du PVC signé par IRB</t>
  </si>
  <si>
    <t>Envoi DR au RC</t>
  </si>
  <si>
    <t>Demande Accord Titulaire8</t>
  </si>
  <si>
    <t>Accord du Titulaire9</t>
  </si>
  <si>
    <t>DR mis au visa RO</t>
  </si>
  <si>
    <t>DR visée RO</t>
  </si>
  <si>
    <t>Envoi à DEC</t>
  </si>
  <si>
    <t>Retour DEC</t>
  </si>
  <si>
    <t>DR mis au visa PA</t>
  </si>
  <si>
    <r>
      <t>Visa</t>
    </r>
    <r>
      <rPr>
        <b/>
        <sz val="8"/>
        <color rgb="FFFF0000"/>
        <rFont val="Arial"/>
        <family val="2"/>
      </rPr>
      <t xml:space="preserve"> PA</t>
    </r>
  </si>
  <si>
    <t>Envoi à DOMA</t>
  </si>
  <si>
    <t>Notif. de la DR</t>
  </si>
  <si>
    <t>N°GED DR</t>
  </si>
  <si>
    <t>Durée d'obtention du PVC signé</t>
  </si>
  <si>
    <t>Délai de traitement dans l''ERO</t>
  </si>
  <si>
    <t>durée entre réception du DPV et Notif de la DR</t>
  </si>
  <si>
    <t>RETARD DPV SUR DFT</t>
  </si>
  <si>
    <t>n°BC</t>
  </si>
  <si>
    <t>Max</t>
  </si>
  <si>
    <t>Date DPV
+ 45j</t>
  </si>
  <si>
    <t>Date DFT
+ 45j</t>
  </si>
  <si>
    <t>Part Barème</t>
  </si>
  <si>
    <t>Part Devis</t>
  </si>
  <si>
    <t>Total</t>
  </si>
  <si>
    <t>Pénalités
tech.</t>
  </si>
  <si>
    <t xml:space="preserve">Montant Réfacté
BAREME </t>
  </si>
  <si>
    <t>Montant réfacté
DEVIS</t>
  </si>
  <si>
    <t>Montant réfacté
TOTAL</t>
  </si>
  <si>
    <t xml:space="preserve">Montant Réservé
BAREME </t>
  </si>
  <si>
    <t>Montant réservé
DEVIS</t>
  </si>
  <si>
    <t>Montant réservé
TOTAL</t>
  </si>
  <si>
    <t xml:space="preserve">Montant ajourné
BAREME </t>
  </si>
  <si>
    <t>Montant ajourné
DEVIS</t>
  </si>
  <si>
    <t>Montant ajourné
TOTAL</t>
  </si>
  <si>
    <t>Montant réceptionné
BAREME</t>
  </si>
  <si>
    <t xml:space="preserve">Montant réceptionné
DEVIS </t>
  </si>
  <si>
    <t>Montant réceptionné
TOTAL</t>
  </si>
  <si>
    <t>Facturation</t>
  </si>
  <si>
    <t>Paiement RDP</t>
  </si>
  <si>
    <t>Paiement ACCT</t>
  </si>
  <si>
    <t>Etat de l'acte</t>
  </si>
  <si>
    <t>Si facturé sans avoir traité de DR</t>
  </si>
  <si>
    <t>NB de jour pour réceptionner</t>
  </si>
  <si>
    <t>N° DR</t>
  </si>
  <si>
    <t>DFT des BC non réceptionnés</t>
  </si>
  <si>
    <t>Retard ou non</t>
  </si>
  <si>
    <t>1</t>
  </si>
  <si>
    <t>Retard DPV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</si>
</sst>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€_-;\-* #,##0.00\ _€_-;_-* &quot;-&quot;??\ _€_-;_-@_-"/>
    <numFmt numFmtId="165" formatCode="dd/mm/yy;@"/>
    <numFmt numFmtId="166" formatCode="_-* #,##0.00\ [$€-1]_-;\-* #,##0.00\ [$€-1]_-;_-* &quot;-&quot;??\ [$€-1]_-"/>
    <numFmt numFmtId="167" formatCode="0.0"/>
    <numFmt numFmtId="168" formatCode="_-* #,##0.00\ _F_-;\-* #,##0.00\ _F_-;_-* &quot;-&quot;??\ _F_-;_-@_-"/>
  </numFmts>
  <fonts count="8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u/>
      <sz val="10"/>
      <color indexed="12"/>
      <name val="Arial"/>
      <family val="2"/>
    </font>
    <font>
      <sz val="10"/>
      <name val="Helv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9"/>
      <color indexed="81"/>
      <name val="Tahoma"/>
      <family val="2"/>
    </font>
    <font>
      <sz val="10"/>
      <color rgb="FFFF0000"/>
      <name val="Times New Roman"/>
      <family val="1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9"/>
      <color theme="1"/>
      <name val="Times New Rom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sz val="10"/>
      <color rgb="FFFF0000"/>
      <name val="Arial"/>
      <family val="2"/>
    </font>
    <font>
      <b/>
      <sz val="10"/>
      <color rgb="FF0000FF"/>
      <name val="Arial"/>
      <family val="2"/>
    </font>
    <font>
      <sz val="10"/>
      <color rgb="FF00000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0"/>
      <color theme="5" tint="-0.249977111117893"/>
      <name val="Arial"/>
      <family val="2"/>
    </font>
    <font>
      <b/>
      <sz val="11"/>
      <color rgb="FF002060"/>
      <name val="Arial"/>
      <family val="2"/>
    </font>
    <font>
      <sz val="20"/>
      <name val="Wingdings"/>
      <charset val="2"/>
    </font>
    <font>
      <b/>
      <sz val="18"/>
      <name val="Arial"/>
      <family val="2"/>
    </font>
    <font>
      <sz val="10"/>
      <color theme="0"/>
      <name val="Arial"/>
      <family val="2"/>
    </font>
    <font>
      <b/>
      <sz val="10"/>
      <color rgb="FF003366"/>
      <name val="Arial"/>
      <family val="2"/>
    </font>
    <font>
      <b/>
      <sz val="16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b/>
      <sz val="16"/>
      <color rgb="FF00B050"/>
      <name val="Arial"/>
      <family val="2"/>
    </font>
    <font>
      <b/>
      <sz val="16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theme="4" tint="-0.249977111117893"/>
      <name val="Arial"/>
      <family val="2"/>
    </font>
    <font>
      <b/>
      <sz val="8"/>
      <color theme="4" tint="-0.249977111117893"/>
      <name val="Arial"/>
      <family val="2"/>
    </font>
    <font>
      <b/>
      <sz val="14"/>
      <color theme="1"/>
      <name val="Arial"/>
      <family val="2"/>
    </font>
    <font>
      <b/>
      <sz val="14"/>
      <color theme="5" tint="-0.249977111117893"/>
      <name val="Arial"/>
      <family val="2"/>
    </font>
    <font>
      <b/>
      <sz val="8"/>
      <color rgb="FFFF0000"/>
      <name val="Arial"/>
      <family val="2"/>
    </font>
    <font>
      <b/>
      <sz val="12"/>
      <color rgb="FFFF0000"/>
      <name val="Arial"/>
      <family val="2"/>
    </font>
    <font>
      <b/>
      <sz val="8"/>
      <color theme="0"/>
      <name val="Arial"/>
      <family val="2"/>
    </font>
    <font>
      <b/>
      <sz val="9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b/>
      <sz val="11"/>
      <color theme="0"/>
      <name val="Calibri"/>
      <family val="2"/>
    </font>
  </fonts>
  <fills count="10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theme="9" tint="-0.49803155613879818"/>
        </stop>
      </gradient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rgb="FFFF0000"/>
        </stop>
        <stop position="1">
          <color theme="9" tint="-0.49803155613879818"/>
        </stop>
      </gradientFill>
    </fill>
    <fill>
      <patternFill patternType="solid">
        <fgColor rgb="FF00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mediumGray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ed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7030A0"/>
      </left>
      <right/>
      <top/>
      <bottom/>
      <diagonal/>
    </border>
    <border>
      <left style="thick">
        <color rgb="FF002060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FF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ck">
        <color theme="9" tint="-0.2499465926084170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double">
        <color indexed="63"/>
      </bottom>
      <diagonal/>
    </border>
    <border>
      <left style="thin">
        <color indexed="64"/>
      </left>
      <right style="thick">
        <color theme="9" tint="-0.24994659260841701"/>
      </right>
      <top style="medium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1"/>
      </left>
      <right style="thin">
        <color indexed="64"/>
      </right>
      <top style="medium">
        <color indexed="64"/>
      </top>
      <bottom style="double">
        <color indexed="63"/>
      </bottom>
      <diagonal/>
    </border>
    <border>
      <left style="thick">
        <color rgb="FF7030A0"/>
      </left>
      <right/>
      <top style="medium">
        <color indexed="64"/>
      </top>
      <bottom/>
      <diagonal/>
    </border>
    <border>
      <left style="thick">
        <color rgb="FFFF0000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3"/>
      </bottom>
      <diagonal/>
    </border>
    <border>
      <left/>
      <right style="thin">
        <color indexed="64"/>
      </right>
      <top style="medium">
        <color indexed="64"/>
      </top>
      <bottom style="double">
        <color indexed="63"/>
      </bottom>
      <diagonal/>
    </border>
    <border>
      <left style="thin">
        <color indexed="64"/>
      </left>
      <right/>
      <top style="medium">
        <color indexed="64"/>
      </top>
      <bottom style="double">
        <color indexed="63"/>
      </bottom>
      <diagonal/>
    </border>
    <border>
      <left/>
      <right style="thick">
        <color rgb="FFFF0000"/>
      </right>
      <top style="medium">
        <color indexed="64"/>
      </top>
      <bottom style="double">
        <color indexed="63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/>
      <diagonal/>
    </border>
    <border>
      <left style="thick">
        <color theme="9" tint="-0.24994659260841701"/>
      </left>
      <right/>
      <top style="thin">
        <color indexed="64"/>
      </top>
      <bottom/>
      <diagonal/>
    </border>
    <border>
      <left style="double">
        <color indexed="63"/>
      </left>
      <right/>
      <top style="double">
        <color indexed="63"/>
      </top>
      <bottom/>
      <diagonal/>
    </border>
    <border>
      <left style="double">
        <color indexed="63"/>
      </left>
      <right/>
      <top style="thin">
        <color indexed="64"/>
      </top>
      <bottom/>
      <diagonal/>
    </border>
    <border>
      <left style="double">
        <color indexed="63"/>
      </left>
      <right style="thick">
        <color theme="9" tint="-0.24994659260841701"/>
      </right>
      <top style="double">
        <color indexed="63"/>
      </top>
      <bottom/>
      <diagonal/>
    </border>
    <border>
      <left style="thick">
        <color rgb="FFFF0000"/>
      </left>
      <right style="thin">
        <color auto="1"/>
      </right>
      <top style="medium">
        <color indexed="64"/>
      </top>
      <bottom/>
      <diagonal/>
    </border>
  </borders>
  <cellStyleXfs count="802">
    <xf numFmtId="0" fontId="0" fillId="0" borderId="0"/>
    <xf numFmtId="166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9" fillId="0" borderId="0"/>
    <xf numFmtId="0" fontId="9" fillId="0" borderId="0"/>
    <xf numFmtId="0" fontId="2" fillId="0" borderId="0"/>
    <xf numFmtId="0" fontId="2" fillId="0" borderId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5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26" borderId="23" applyNumberFormat="0" applyAlignment="0" applyProtection="0"/>
    <xf numFmtId="0" fontId="20" fillId="0" borderId="24" applyNumberFormat="0" applyFill="0" applyAlignment="0" applyProtection="0"/>
    <xf numFmtId="0" fontId="2" fillId="27" borderId="25" applyNumberFormat="0" applyFont="0" applyAlignment="0" applyProtection="0"/>
    <xf numFmtId="0" fontId="21" fillId="13" borderId="23" applyNumberFormat="0" applyAlignment="0" applyProtection="0"/>
    <xf numFmtId="166" fontId="2" fillId="0" borderId="0" applyFont="0" applyFill="0" applyBorder="0" applyAlignment="0" applyProtection="0"/>
    <xf numFmtId="0" fontId="22" fillId="9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23" fillId="28" borderId="0" applyNumberFormat="0" applyBorder="0" applyAlignment="0" applyProtection="0"/>
    <xf numFmtId="0" fontId="24" fillId="10" borderId="0" applyNumberFormat="0" applyBorder="0" applyAlignment="0" applyProtection="0"/>
    <xf numFmtId="0" fontId="25" fillId="26" borderId="26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27" applyNumberFormat="0" applyFill="0" applyAlignment="0" applyProtection="0"/>
    <xf numFmtId="0" fontId="29" fillId="0" borderId="28" applyNumberFormat="0" applyFill="0" applyAlignment="0" applyProtection="0"/>
    <xf numFmtId="0" fontId="30" fillId="0" borderId="29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30" applyNumberFormat="0" applyFill="0" applyAlignment="0" applyProtection="0"/>
    <xf numFmtId="0" fontId="32" fillId="29" borderId="31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164" fontId="2" fillId="0" borderId="0" applyFont="0" applyFill="0" applyBorder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164" fontId="2" fillId="0" borderId="0" applyFont="0" applyFill="0" applyBorder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0" borderId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39" fillId="0" borderId="49" applyNumberFormat="0" applyFill="0" applyAlignment="0" applyProtection="0"/>
    <xf numFmtId="0" fontId="40" fillId="0" borderId="50" applyNumberFormat="0" applyFill="0" applyAlignment="0" applyProtection="0"/>
    <xf numFmtId="0" fontId="41" fillId="0" borderId="51" applyNumberFormat="0" applyFill="0" applyAlignment="0" applyProtection="0"/>
    <xf numFmtId="0" fontId="41" fillId="0" borderId="0" applyNumberFormat="0" applyFill="0" applyBorder="0" applyAlignment="0" applyProtection="0"/>
    <xf numFmtId="0" fontId="42" fillId="37" borderId="0" applyNumberFormat="0" applyBorder="0" applyAlignment="0" applyProtection="0"/>
    <xf numFmtId="0" fontId="43" fillId="38" borderId="0" applyNumberFormat="0" applyBorder="0" applyAlignment="0" applyProtection="0"/>
    <xf numFmtId="0" fontId="44" fillId="39" borderId="0" applyNumberFormat="0" applyBorder="0" applyAlignment="0" applyProtection="0"/>
    <xf numFmtId="0" fontId="45" fillId="40" borderId="52" applyNumberFormat="0" applyAlignment="0" applyProtection="0"/>
    <xf numFmtId="0" fontId="46" fillId="41" borderId="53" applyNumberFormat="0" applyAlignment="0" applyProtection="0"/>
    <xf numFmtId="0" fontId="47" fillId="41" borderId="52" applyNumberFormat="0" applyAlignment="0" applyProtection="0"/>
    <xf numFmtId="0" fontId="48" fillId="0" borderId="54" applyNumberFormat="0" applyFill="0" applyAlignment="0" applyProtection="0"/>
    <xf numFmtId="0" fontId="49" fillId="42" borderId="55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57" applyNumberFormat="0" applyFill="0" applyAlignment="0" applyProtection="0"/>
    <xf numFmtId="0" fontId="53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53" fillId="47" borderId="0" applyNumberFormat="0" applyBorder="0" applyAlignment="0" applyProtection="0"/>
    <xf numFmtId="0" fontId="53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53" fillId="51" borderId="0" applyNumberFormat="0" applyBorder="0" applyAlignment="0" applyProtection="0"/>
    <xf numFmtId="0" fontId="53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53" fillId="55" borderId="0" applyNumberFormat="0" applyBorder="0" applyAlignment="0" applyProtection="0"/>
    <xf numFmtId="0" fontId="53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53" fillId="59" borderId="0" applyNumberFormat="0" applyBorder="0" applyAlignment="0" applyProtection="0"/>
    <xf numFmtId="0" fontId="53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53" fillId="63" borderId="0" applyNumberFormat="0" applyBorder="0" applyAlignment="0" applyProtection="0"/>
    <xf numFmtId="0" fontId="53" fillId="64" borderId="0" applyNumberFormat="0" applyBorder="0" applyAlignment="0" applyProtection="0"/>
    <xf numFmtId="0" fontId="1" fillId="65" borderId="0" applyNumberFormat="0" applyBorder="0" applyAlignment="0" applyProtection="0"/>
    <xf numFmtId="0" fontId="1" fillId="66" borderId="0" applyNumberFormat="0" applyBorder="0" applyAlignment="0" applyProtection="0"/>
    <xf numFmtId="0" fontId="53" fillId="67" borderId="0" applyNumberFormat="0" applyBorder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54" fillId="0" borderId="0"/>
    <xf numFmtId="0" fontId="1" fillId="0" borderId="0"/>
    <xf numFmtId="0" fontId="1" fillId="0" borderId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2" fillId="0" borderId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164" fontId="2" fillId="0" borderId="0" applyFont="0" applyFill="0" applyBorder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" fillId="0" borderId="0"/>
    <xf numFmtId="0" fontId="1" fillId="0" borderId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" fillId="0" borderId="0"/>
    <xf numFmtId="0" fontId="55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1" fillId="0" borderId="0"/>
    <xf numFmtId="0" fontId="1" fillId="43" borderId="56" applyNumberFormat="0" applyFont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0" borderId="0"/>
    <xf numFmtId="0" fontId="1" fillId="0" borderId="0"/>
    <xf numFmtId="0" fontId="1" fillId="43" borderId="56" applyNumberFormat="0" applyFont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" fillId="0" borderId="0"/>
    <xf numFmtId="0" fontId="1" fillId="0" borderId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0" borderId="0"/>
    <xf numFmtId="0" fontId="1" fillId="0" borderId="0"/>
    <xf numFmtId="0" fontId="1" fillId="43" borderId="5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0" borderId="0"/>
    <xf numFmtId="0" fontId="1" fillId="0" borderId="0"/>
    <xf numFmtId="0" fontId="1" fillId="43" borderId="56" applyNumberFormat="0" applyFont="0" applyAlignment="0" applyProtection="0"/>
    <xf numFmtId="0" fontId="2" fillId="0" borderId="0"/>
  </cellStyleXfs>
  <cellXfs count="367">
    <xf numFmtId="0" fontId="0" fillId="0" borderId="0" xfId="0"/>
    <xf numFmtId="0" fontId="2" fillId="0" borderId="0" xfId="0" applyFont="1" applyProtection="1">
      <protection locked="0"/>
    </xf>
    <xf numFmtId="0" fontId="9" fillId="30" borderId="0" xfId="0" applyFont="1" applyFill="1" applyProtection="1">
      <protection locked="0"/>
    </xf>
    <xf numFmtId="0" fontId="0" fillId="30" borderId="0" xfId="0" applyFill="1" applyProtection="1">
      <protection locked="0"/>
    </xf>
    <xf numFmtId="0" fontId="4" fillId="0" borderId="0" xfId="0" applyFont="1" applyProtection="1"/>
    <xf numFmtId="0" fontId="4" fillId="0" borderId="0" xfId="4" applyFont="1" applyProtection="1"/>
    <xf numFmtId="0" fontId="33" fillId="0" borderId="0" xfId="4" applyFont="1" applyFill="1" applyProtection="1"/>
    <xf numFmtId="0" fontId="4" fillId="0" borderId="0" xfId="4" applyFont="1" applyFill="1" applyProtection="1"/>
    <xf numFmtId="49" fontId="4" fillId="0" borderId="0" xfId="0" applyNumberFormat="1" applyFont="1" applyProtection="1"/>
    <xf numFmtId="0" fontId="4" fillId="0" borderId="0" xfId="0" applyFont="1" applyAlignment="1" applyProtection="1">
      <alignment horizontal="right" vertical="top"/>
    </xf>
    <xf numFmtId="0" fontId="4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left" vertical="top"/>
    </xf>
    <xf numFmtId="0" fontId="0" fillId="0" borderId="0" xfId="0" applyProtection="1"/>
    <xf numFmtId="0" fontId="6" fillId="0" borderId="0" xfId="0" applyFont="1" applyProtection="1"/>
    <xf numFmtId="0" fontId="0" fillId="0" borderId="0" xfId="0" applyAlignment="1" applyProtection="1">
      <alignment horizontal="left" vertical="center"/>
    </xf>
    <xf numFmtId="0" fontId="12" fillId="0" borderId="0" xfId="0" applyFont="1" applyAlignment="1" applyProtection="1"/>
    <xf numFmtId="0" fontId="11" fillId="0" borderId="0" xfId="0" applyFont="1" applyProtection="1"/>
    <xf numFmtId="0" fontId="4" fillId="0" borderId="0" xfId="0" applyFont="1" applyFill="1" applyAlignment="1" applyProtection="1">
      <alignment horizontal="right"/>
    </xf>
    <xf numFmtId="0" fontId="0" fillId="0" borderId="0" xfId="0" applyFill="1" applyAlignment="1" applyProtection="1">
      <alignment horizontal="left"/>
    </xf>
    <xf numFmtId="0" fontId="0" fillId="30" borderId="10" xfId="0" applyFill="1" applyBorder="1" applyAlignment="1" applyProtection="1">
      <alignment horizontal="center" vertical="center"/>
      <protection locked="0"/>
    </xf>
    <xf numFmtId="0" fontId="14" fillId="30" borderId="0" xfId="0" applyFont="1" applyFill="1" applyAlignment="1" applyProtection="1">
      <alignment horizontal="left"/>
      <protection locked="0"/>
    </xf>
    <xf numFmtId="0" fontId="10" fillId="30" borderId="0" xfId="0" applyFont="1" applyFill="1" applyProtection="1">
      <protection locked="0"/>
    </xf>
    <xf numFmtId="4" fontId="10" fillId="30" borderId="0" xfId="0" applyNumberFormat="1" applyFont="1" applyFill="1" applyProtection="1">
      <protection locked="0"/>
    </xf>
    <xf numFmtId="49" fontId="35" fillId="30" borderId="0" xfId="0" applyNumberFormat="1" applyFont="1" applyFill="1" applyProtection="1">
      <protection locked="0"/>
    </xf>
    <xf numFmtId="49" fontId="10" fillId="30" borderId="0" xfId="0" applyNumberFormat="1" applyFont="1" applyFill="1" applyProtection="1">
      <protection locked="0"/>
    </xf>
    <xf numFmtId="0" fontId="15" fillId="30" borderId="0" xfId="2" applyFill="1" applyProtection="1">
      <protection locked="0"/>
    </xf>
    <xf numFmtId="0" fontId="2" fillId="30" borderId="0" xfId="0" applyNumberFormat="1" applyFont="1" applyFill="1" applyProtection="1">
      <protection locked="0"/>
    </xf>
    <xf numFmtId="49" fontId="2" fillId="30" borderId="0" xfId="0" applyNumberFormat="1" applyFont="1" applyFill="1" applyProtection="1">
      <protection locked="0"/>
    </xf>
    <xf numFmtId="0" fontId="2" fillId="30" borderId="32" xfId="0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/>
    <xf numFmtId="0" fontId="2" fillId="0" borderId="0" xfId="0" applyFont="1" applyBorder="1" applyProtection="1">
      <protection locked="0"/>
    </xf>
    <xf numFmtId="0" fontId="2" fillId="0" borderId="41" xfId="0" applyFont="1" applyBorder="1" applyProtection="1">
      <protection locked="0"/>
    </xf>
    <xf numFmtId="49" fontId="4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15" fillId="30" borderId="0" xfId="2" applyFill="1" applyAlignment="1" applyProtection="1">
      <alignment horizontal="center"/>
      <protection locked="0"/>
    </xf>
    <xf numFmtId="49" fontId="15" fillId="30" borderId="0" xfId="2" applyNumberFormat="1" applyFill="1" applyAlignment="1" applyProtection="1">
      <alignment horizontal="center"/>
      <protection locked="0"/>
    </xf>
    <xf numFmtId="0" fontId="2" fillId="30" borderId="41" xfId="0" applyFont="1" applyFill="1" applyBorder="1" applyAlignment="1" applyProtection="1">
      <alignment horizontal="center" vertical="center"/>
      <protection locked="0"/>
    </xf>
    <xf numFmtId="49" fontId="2" fillId="30" borderId="32" xfId="0" applyNumberFormat="1" applyFont="1" applyFill="1" applyBorder="1" applyAlignment="1" applyProtection="1">
      <alignment horizontal="center" vertical="center"/>
      <protection locked="0"/>
    </xf>
    <xf numFmtId="0" fontId="0" fillId="30" borderId="0" xfId="0" applyFill="1" applyAlignment="1" applyProtection="1">
      <alignment horizontal="left" vertical="top"/>
      <protection locked="0"/>
    </xf>
    <xf numFmtId="0" fontId="9" fillId="0" borderId="0" xfId="0" applyFont="1" applyProtection="1"/>
    <xf numFmtId="0" fontId="13" fillId="0" borderId="0" xfId="0" applyFont="1" applyFill="1" applyAlignment="1" applyProtection="1">
      <alignment horizontal="left"/>
    </xf>
    <xf numFmtId="0" fontId="14" fillId="0" borderId="0" xfId="0" applyFont="1" applyProtection="1"/>
    <xf numFmtId="14" fontId="12" fillId="0" borderId="0" xfId="0" applyNumberFormat="1" applyFont="1" applyAlignment="1" applyProtection="1">
      <alignment horizontal="left"/>
    </xf>
    <xf numFmtId="0" fontId="9" fillId="0" borderId="17" xfId="0" applyFont="1" applyBorder="1" applyProtection="1"/>
    <xf numFmtId="0" fontId="9" fillId="0" borderId="0" xfId="0" applyFont="1" applyFill="1" applyProtection="1"/>
    <xf numFmtId="0" fontId="9" fillId="0" borderId="0" xfId="0" applyFont="1" applyAlignment="1" applyProtection="1">
      <alignment horizontal="right"/>
    </xf>
    <xf numFmtId="0" fontId="4" fillId="0" borderId="6" xfId="0" applyFont="1" applyBorder="1" applyAlignment="1" applyProtection="1">
      <alignment horizontal="center" vertical="center"/>
    </xf>
    <xf numFmtId="0" fontId="38" fillId="0" borderId="4" xfId="0" applyFont="1" applyBorder="1" applyAlignment="1" applyProtection="1">
      <alignment horizontal="center" vertical="center" wrapText="1"/>
    </xf>
    <xf numFmtId="0" fontId="38" fillId="0" borderId="5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/>
    </xf>
    <xf numFmtId="14" fontId="4" fillId="6" borderId="11" xfId="0" applyNumberFormat="1" applyFont="1" applyFill="1" applyBorder="1" applyAlignment="1" applyProtection="1">
      <alignment horizontal="left"/>
    </xf>
    <xf numFmtId="0" fontId="0" fillId="0" borderId="14" xfId="0" applyBorder="1" applyProtection="1"/>
    <xf numFmtId="14" fontId="4" fillId="0" borderId="14" xfId="0" applyNumberFormat="1" applyFont="1" applyFill="1" applyBorder="1" applyAlignment="1" applyProtection="1">
      <alignment horizontal="left"/>
    </xf>
    <xf numFmtId="14" fontId="4" fillId="6" borderId="0" xfId="0" applyNumberFormat="1" applyFont="1" applyFill="1" applyBorder="1" applyAlignment="1" applyProtection="1">
      <alignment horizontal="left"/>
    </xf>
    <xf numFmtId="14" fontId="4" fillId="6" borderId="12" xfId="0" applyNumberFormat="1" applyFont="1" applyFill="1" applyBorder="1" applyAlignment="1" applyProtection="1">
      <alignment horizontal="left"/>
    </xf>
    <xf numFmtId="14" fontId="4" fillId="6" borderId="18" xfId="0" applyNumberFormat="1" applyFont="1" applyFill="1" applyBorder="1" applyAlignment="1" applyProtection="1">
      <alignment horizontal="left"/>
    </xf>
    <xf numFmtId="14" fontId="4" fillId="6" borderId="12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167" fontId="4" fillId="6" borderId="12" xfId="0" applyNumberFormat="1" applyFont="1" applyFill="1" applyBorder="1" applyAlignment="1" applyProtection="1">
      <alignment horizontal="center"/>
    </xf>
    <xf numFmtId="14" fontId="4" fillId="6" borderId="12" xfId="0" applyNumberFormat="1" applyFont="1" applyFill="1" applyBorder="1" applyAlignment="1" applyProtection="1">
      <alignment horizontal="center" vertical="center" wrapText="1"/>
    </xf>
    <xf numFmtId="14" fontId="4" fillId="6" borderId="13" xfId="0" applyNumberFormat="1" applyFont="1" applyFill="1" applyBorder="1" applyAlignment="1" applyProtection="1">
      <alignment horizontal="center" vertical="center" wrapText="1"/>
    </xf>
    <xf numFmtId="0" fontId="4" fillId="0" borderId="15" xfId="0" applyFont="1" applyFill="1" applyBorder="1" applyProtection="1"/>
    <xf numFmtId="14" fontId="4" fillId="6" borderId="12" xfId="0" applyNumberFormat="1" applyFont="1" applyFill="1" applyBorder="1" applyAlignment="1" applyProtection="1">
      <alignment horizontal="center" vertical="center"/>
    </xf>
    <xf numFmtId="14" fontId="4" fillId="6" borderId="9" xfId="0" applyNumberFormat="1" applyFont="1" applyFill="1" applyBorder="1" applyAlignment="1" applyProtection="1">
      <alignment horizontal="left"/>
    </xf>
    <xf numFmtId="0" fontId="2" fillId="30" borderId="34" xfId="0" applyFont="1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Alignment="1" applyProtection="1">
      <alignment horizontal="center" vertical="center"/>
      <protection locked="0"/>
    </xf>
    <xf numFmtId="4" fontId="0" fillId="30" borderId="35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top"/>
    </xf>
    <xf numFmtId="49" fontId="2" fillId="0" borderId="0" xfId="0" applyNumberFormat="1" applyFont="1" applyFill="1" applyAlignment="1" applyProtection="1">
      <alignment horizontal="center"/>
    </xf>
    <xf numFmtId="0" fontId="0" fillId="30" borderId="41" xfId="0" applyFill="1" applyBorder="1" applyAlignment="1" applyProtection="1">
      <alignment horizontal="center" vertical="center"/>
      <protection locked="0"/>
    </xf>
    <xf numFmtId="4" fontId="2" fillId="30" borderId="41" xfId="6" applyNumberFormat="1" applyFill="1" applyBorder="1" applyAlignment="1" applyProtection="1">
      <alignment horizontal="center" vertical="center"/>
      <protection locked="0"/>
    </xf>
    <xf numFmtId="0" fontId="2" fillId="30" borderId="41" xfId="6" applyFill="1" applyBorder="1" applyAlignment="1" applyProtection="1">
      <alignment horizontal="center" vertical="center"/>
      <protection locked="0"/>
    </xf>
    <xf numFmtId="0" fontId="2" fillId="30" borderId="40" xfId="6" applyFill="1" applyBorder="1" applyAlignment="1" applyProtection="1">
      <alignment horizontal="center" vertical="center"/>
      <protection locked="0"/>
    </xf>
    <xf numFmtId="0" fontId="2" fillId="30" borderId="34" xfId="6" applyFont="1" applyFill="1" applyBorder="1" applyAlignment="1" applyProtection="1">
      <alignment horizontal="center" vertical="center"/>
      <protection locked="0"/>
    </xf>
    <xf numFmtId="4" fontId="2" fillId="30" borderId="35" xfId="6" applyNumberFormat="1" applyFill="1" applyBorder="1" applyAlignment="1" applyProtection="1">
      <alignment horizontal="center" vertical="center"/>
      <protection locked="0"/>
    </xf>
    <xf numFmtId="14" fontId="12" fillId="30" borderId="0" xfId="0" applyNumberFormat="1" applyFont="1" applyFill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30" borderId="0" xfId="6" applyFont="1" applyFill="1" applyProtection="1">
      <protection locked="0"/>
    </xf>
    <xf numFmtId="49" fontId="10" fillId="30" borderId="0" xfId="6" applyNumberFormat="1" applyFont="1" applyFill="1" applyProtection="1">
      <protection locked="0"/>
    </xf>
    <xf numFmtId="49" fontId="10" fillId="30" borderId="0" xfId="6" applyNumberFormat="1" applyFont="1" applyFill="1" applyAlignment="1" applyProtection="1">
      <alignment wrapText="1"/>
      <protection locked="0"/>
    </xf>
    <xf numFmtId="0" fontId="10" fillId="30" borderId="0" xfId="6" applyFont="1" applyFill="1" applyAlignment="1" applyProtection="1">
      <alignment wrapText="1"/>
      <protection locked="0"/>
    </xf>
    <xf numFmtId="0" fontId="15" fillId="30" borderId="0" xfId="2" applyFill="1" applyAlignment="1" applyProtection="1">
      <alignment horizontal="left"/>
      <protection locked="0"/>
    </xf>
    <xf numFmtId="0" fontId="2" fillId="30" borderId="0" xfId="6" applyFill="1" applyAlignment="1" applyProtection="1">
      <alignment horizontal="center" vertical="top"/>
      <protection locked="0"/>
    </xf>
    <xf numFmtId="0" fontId="2" fillId="30" borderId="0" xfId="6" applyFont="1" applyFill="1" applyAlignment="1" applyProtection="1">
      <alignment horizontal="center" vertical="top"/>
      <protection locked="0"/>
    </xf>
    <xf numFmtId="0" fontId="10" fillId="30" borderId="0" xfId="6" applyFont="1" applyFill="1" applyProtection="1">
      <protection locked="0"/>
    </xf>
    <xf numFmtId="0" fontId="10" fillId="30" borderId="0" xfId="6" applyNumberFormat="1" applyFont="1" applyFill="1" applyProtection="1">
      <protection locked="0"/>
    </xf>
    <xf numFmtId="49" fontId="10" fillId="30" borderId="0" xfId="6" applyNumberFormat="1" applyFont="1" applyFill="1" applyProtection="1">
      <protection locked="0"/>
    </xf>
    <xf numFmtId="0" fontId="56" fillId="30" borderId="41" xfId="0" applyFont="1" applyFill="1" applyBorder="1" applyAlignment="1" applyProtection="1">
      <alignment horizontal="center" vertical="center"/>
      <protection locked="0"/>
    </xf>
    <xf numFmtId="4" fontId="56" fillId="30" borderId="41" xfId="0" applyNumberFormat="1" applyFont="1" applyFill="1" applyBorder="1" applyAlignment="1" applyProtection="1">
      <alignment horizontal="center" vertical="center"/>
      <protection locked="0"/>
    </xf>
    <xf numFmtId="4" fontId="56" fillId="30" borderId="41" xfId="6" applyNumberFormat="1" applyFont="1" applyFill="1" applyBorder="1" applyAlignment="1" applyProtection="1">
      <alignment horizontal="center" vertical="center"/>
      <protection locked="0"/>
    </xf>
    <xf numFmtId="0" fontId="14" fillId="30" borderId="0" xfId="0" applyFont="1" applyFill="1" applyAlignment="1" applyProtection="1">
      <alignment wrapText="1"/>
      <protection locked="0"/>
    </xf>
    <xf numFmtId="14" fontId="35" fillId="30" borderId="0" xfId="0" applyNumberFormat="1" applyFont="1" applyFill="1" applyProtection="1">
      <protection locked="0"/>
    </xf>
    <xf numFmtId="0" fontId="57" fillId="0" borderId="0" xfId="0" applyFont="1" applyProtection="1"/>
    <xf numFmtId="14" fontId="59" fillId="73" borderId="6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60" fillId="0" borderId="61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2" fillId="0" borderId="20" xfId="0" applyFont="1" applyBorder="1" applyProtection="1"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4" fillId="74" borderId="1" xfId="0" applyFont="1" applyFill="1" applyBorder="1" applyAlignment="1" applyProtection="1">
      <alignment horizontal="center" vertical="center"/>
      <protection locked="0"/>
    </xf>
    <xf numFmtId="0" fontId="4" fillId="74" borderId="58" xfId="0" applyFont="1" applyFill="1" applyBorder="1" applyAlignment="1" applyProtection="1">
      <alignment horizontal="center" vertical="center"/>
      <protection locked="0"/>
    </xf>
    <xf numFmtId="0" fontId="4" fillId="74" borderId="2" xfId="0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61" fillId="0" borderId="0" xfId="0" applyFont="1" applyFill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62" fillId="0" borderId="0" xfId="0" applyFont="1" applyAlignment="1" applyProtection="1">
      <alignment horizontal="center" vertical="center"/>
      <protection locked="0"/>
    </xf>
    <xf numFmtId="0" fontId="63" fillId="75" borderId="6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49" fontId="2" fillId="0" borderId="0" xfId="0" applyNumberFormat="1" applyFont="1" applyProtection="1"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horizontal="center"/>
      <protection locked="0"/>
    </xf>
    <xf numFmtId="0" fontId="4" fillId="34" borderId="33" xfId="0" applyFont="1" applyFill="1" applyBorder="1" applyAlignment="1" applyProtection="1">
      <alignment horizontal="center" vertical="center" wrapText="1"/>
      <protection locked="0"/>
    </xf>
    <xf numFmtId="4" fontId="2" fillId="0" borderId="16" xfId="0" applyNumberFormat="1" applyFont="1" applyBorder="1" applyProtection="1">
      <protection locked="0"/>
    </xf>
    <xf numFmtId="4" fontId="2" fillId="0" borderId="64" xfId="0" applyNumberFormat="1" applyFont="1" applyBorder="1" applyProtection="1">
      <protection locked="0"/>
    </xf>
    <xf numFmtId="0" fontId="4" fillId="32" borderId="0" xfId="0" applyFont="1" applyFill="1" applyAlignment="1" applyProtection="1">
      <alignment horizontal="right" vertical="center"/>
    </xf>
    <xf numFmtId="0" fontId="4" fillId="32" borderId="0" xfId="0" applyFont="1" applyFill="1" applyAlignment="1" applyProtection="1">
      <alignment horizontal="center" vertical="center"/>
    </xf>
    <xf numFmtId="0" fontId="63" fillId="79" borderId="60" xfId="0" applyFont="1" applyFill="1" applyBorder="1" applyAlignment="1" applyProtection="1">
      <alignment horizontal="center" vertical="center"/>
      <protection locked="0"/>
    </xf>
    <xf numFmtId="0" fontId="2" fillId="0" borderId="65" xfId="0" applyFont="1" applyBorder="1" applyProtection="1">
      <protection locked="0"/>
    </xf>
    <xf numFmtId="0" fontId="2" fillId="0" borderId="66" xfId="0" applyFont="1" applyBorder="1" applyProtection="1">
      <protection locked="0"/>
    </xf>
    <xf numFmtId="0" fontId="2" fillId="0" borderId="62" xfId="0" applyFont="1" applyBorder="1" applyProtection="1">
      <protection locked="0"/>
    </xf>
    <xf numFmtId="0" fontId="65" fillId="0" borderId="0" xfId="0" applyFont="1" applyFill="1" applyProtection="1">
      <protection locked="0"/>
    </xf>
    <xf numFmtId="14" fontId="2" fillId="0" borderId="0" xfId="0" applyNumberFormat="1" applyFont="1" applyProtection="1">
      <protection locked="0"/>
    </xf>
    <xf numFmtId="0" fontId="2" fillId="0" borderId="63" xfId="0" applyFont="1" applyBorder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63" fillId="75" borderId="19" xfId="0" applyFont="1" applyFill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 wrapText="1"/>
      <protection locked="0"/>
    </xf>
    <xf numFmtId="2" fontId="2" fillId="0" borderId="41" xfId="0" applyNumberFormat="1" applyFont="1" applyBorder="1" applyProtection="1">
      <protection locked="0"/>
    </xf>
    <xf numFmtId="2" fontId="2" fillId="0" borderId="35" xfId="0" applyNumberFormat="1" applyFont="1" applyBorder="1" applyProtection="1">
      <protection locked="0"/>
    </xf>
    <xf numFmtId="4" fontId="2" fillId="0" borderId="0" xfId="0" applyNumberFormat="1" applyFont="1" applyProtection="1">
      <protection locked="0"/>
    </xf>
    <xf numFmtId="0" fontId="63" fillId="79" borderId="19" xfId="0" applyFont="1" applyFill="1" applyBorder="1" applyAlignment="1" applyProtection="1">
      <alignment horizontal="center"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35" xfId="0" applyFont="1" applyBorder="1" applyProtection="1"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4" fontId="2" fillId="0" borderId="44" xfId="0" applyNumberFormat="1" applyFont="1" applyBorder="1" applyProtection="1">
      <protection locked="0"/>
    </xf>
    <xf numFmtId="4" fontId="2" fillId="0" borderId="45" xfId="0" applyNumberFormat="1" applyFont="1" applyBorder="1" applyProtection="1">
      <protection locked="0"/>
    </xf>
    <xf numFmtId="0" fontId="7" fillId="7" borderId="0" xfId="0" applyFont="1" applyFill="1" applyAlignment="1" applyProtection="1">
      <alignment vertical="center"/>
    </xf>
    <xf numFmtId="0" fontId="4" fillId="7" borderId="0" xfId="0" applyFont="1" applyFill="1" applyAlignment="1" applyProtection="1">
      <alignment horizontal="center" vertical="center"/>
    </xf>
    <xf numFmtId="0" fontId="2" fillId="0" borderId="0" xfId="0" applyFont="1" applyBorder="1" applyAlignment="1" applyProtection="1">
      <protection locked="0"/>
    </xf>
    <xf numFmtId="0" fontId="65" fillId="0" borderId="65" xfId="0" applyFont="1" applyBorder="1" applyProtection="1"/>
    <xf numFmtId="0" fontId="65" fillId="0" borderId="0" xfId="0" applyFont="1" applyProtection="1"/>
    <xf numFmtId="0" fontId="66" fillId="73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</xf>
    <xf numFmtId="0" fontId="3" fillId="83" borderId="41" xfId="0" applyFont="1" applyFill="1" applyBorder="1" applyAlignment="1" applyProtection="1">
      <alignment horizontal="center" vertical="center"/>
      <protection locked="0"/>
    </xf>
    <xf numFmtId="0" fontId="68" fillId="84" borderId="41" xfId="0" applyFont="1" applyFill="1" applyBorder="1" applyAlignment="1" applyProtection="1">
      <alignment horizontal="center" vertical="center" wrapText="1"/>
      <protection locked="0"/>
    </xf>
    <xf numFmtId="0" fontId="3" fillId="83" borderId="41" xfId="0" applyFont="1" applyFill="1" applyBorder="1" applyAlignment="1" applyProtection="1">
      <alignment horizontal="center" vertical="center" wrapText="1"/>
      <protection locked="0"/>
    </xf>
    <xf numFmtId="0" fontId="3" fillId="85" borderId="41" xfId="0" applyFont="1" applyFill="1" applyBorder="1" applyAlignment="1" applyProtection="1">
      <alignment horizontal="center" vertical="center" wrapText="1"/>
      <protection locked="0"/>
    </xf>
    <xf numFmtId="0" fontId="3" fillId="78" borderId="41" xfId="0" applyFont="1" applyFill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68" fillId="86" borderId="41" xfId="0" applyFont="1" applyFill="1" applyBorder="1" applyAlignment="1" applyProtection="1">
      <alignment horizontal="center" vertical="center"/>
      <protection locked="0"/>
    </xf>
    <xf numFmtId="0" fontId="3" fillId="87" borderId="41" xfId="0" applyFont="1" applyFill="1" applyBorder="1" applyAlignment="1" applyProtection="1">
      <alignment horizontal="center" vertical="center"/>
      <protection locked="0"/>
    </xf>
    <xf numFmtId="0" fontId="3" fillId="71" borderId="41" xfId="0" applyFont="1" applyFill="1" applyBorder="1" applyAlignment="1" applyProtection="1">
      <alignment horizontal="center" vertical="center"/>
      <protection locked="0"/>
    </xf>
    <xf numFmtId="0" fontId="3" fillId="85" borderId="41" xfId="0" applyFont="1" applyFill="1" applyBorder="1" applyAlignment="1" applyProtection="1">
      <alignment horizontal="center" vertical="center"/>
      <protection locked="0"/>
    </xf>
    <xf numFmtId="0" fontId="68" fillId="88" borderId="41" xfId="0" applyFont="1" applyFill="1" applyBorder="1" applyAlignment="1" applyProtection="1">
      <alignment horizontal="center" vertical="center"/>
      <protection locked="0"/>
    </xf>
    <xf numFmtId="0" fontId="3" fillId="71" borderId="41" xfId="0" applyFont="1" applyFill="1" applyBorder="1" applyAlignment="1" applyProtection="1">
      <alignment horizontal="center" vertical="center" wrapText="1"/>
      <protection locked="0"/>
    </xf>
    <xf numFmtId="0" fontId="68" fillId="89" borderId="4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9" fillId="90" borderId="41" xfId="0" applyFont="1" applyFill="1" applyBorder="1" applyAlignment="1" applyProtection="1">
      <alignment horizontal="center" vertical="center"/>
      <protection locked="0"/>
    </xf>
    <xf numFmtId="0" fontId="69" fillId="91" borderId="41" xfId="0" applyFont="1" applyFill="1" applyBorder="1" applyAlignment="1" applyProtection="1">
      <alignment horizontal="center" vertical="center"/>
      <protection locked="0"/>
    </xf>
    <xf numFmtId="0" fontId="69" fillId="92" borderId="41" xfId="0" applyFont="1" applyFill="1" applyBorder="1" applyAlignment="1" applyProtection="1">
      <alignment horizontal="center" vertical="center"/>
      <protection locked="0"/>
    </xf>
    <xf numFmtId="0" fontId="69" fillId="36" borderId="41" xfId="0" applyFont="1" applyFill="1" applyBorder="1" applyAlignment="1" applyProtection="1">
      <alignment horizontal="center" vertical="center"/>
      <protection locked="0"/>
    </xf>
    <xf numFmtId="0" fontId="67" fillId="93" borderId="44" xfId="0" applyFont="1" applyFill="1" applyBorder="1" applyAlignment="1" applyProtection="1">
      <alignment vertical="center"/>
    </xf>
    <xf numFmtId="0" fontId="67" fillId="81" borderId="68" xfId="0" applyFont="1" applyFill="1" applyBorder="1" applyAlignment="1" applyProtection="1">
      <alignment horizontal="center" vertical="center"/>
    </xf>
    <xf numFmtId="165" fontId="4" fillId="82" borderId="72" xfId="0" applyNumberFormat="1" applyFont="1" applyFill="1" applyBorder="1" applyAlignment="1" applyProtection="1">
      <alignment vertical="center" wrapText="1"/>
    </xf>
    <xf numFmtId="165" fontId="4" fillId="94" borderId="44" xfId="0" applyNumberFormat="1" applyFont="1" applyFill="1" applyBorder="1" applyAlignment="1" applyProtection="1">
      <alignment horizontal="center" vertical="center" wrapText="1"/>
    </xf>
    <xf numFmtId="0" fontId="4" fillId="77" borderId="44" xfId="0" applyFont="1" applyFill="1" applyBorder="1" applyAlignment="1" applyProtection="1">
      <alignment horizontal="center" vertical="center" wrapText="1"/>
    </xf>
    <xf numFmtId="0" fontId="4" fillId="3" borderId="72" xfId="0" applyFont="1" applyFill="1" applyBorder="1" applyAlignment="1" applyProtection="1">
      <alignment horizontal="center" vertical="center" wrapText="1"/>
    </xf>
    <xf numFmtId="0" fontId="72" fillId="77" borderId="44" xfId="0" applyFont="1" applyFill="1" applyBorder="1" applyAlignment="1" applyProtection="1">
      <alignment horizontal="center" vertical="center" wrapText="1"/>
    </xf>
    <xf numFmtId="0" fontId="4" fillId="95" borderId="73" xfId="0" applyFont="1" applyFill="1" applyBorder="1" applyAlignment="1" applyProtection="1">
      <alignment vertical="center" wrapText="1"/>
    </xf>
    <xf numFmtId="0" fontId="4" fillId="95" borderId="68" xfId="0" applyFont="1" applyFill="1" applyBorder="1" applyAlignment="1" applyProtection="1">
      <alignment vertical="center" wrapText="1"/>
    </xf>
    <xf numFmtId="0" fontId="4" fillId="96" borderId="44" xfId="0" applyFont="1" applyFill="1" applyBorder="1" applyAlignment="1" applyProtection="1">
      <alignment horizontal="center" vertical="center"/>
    </xf>
    <xf numFmtId="0" fontId="72" fillId="96" borderId="44" xfId="0" applyFont="1" applyFill="1" applyBorder="1" applyAlignment="1" applyProtection="1">
      <alignment horizontal="center" vertical="center"/>
    </xf>
    <xf numFmtId="0" fontId="4" fillId="5" borderId="72" xfId="0" applyFont="1" applyFill="1" applyBorder="1" applyAlignment="1" applyProtection="1">
      <alignment horizontal="center" vertical="center" wrapText="1"/>
    </xf>
    <xf numFmtId="0" fontId="37" fillId="97" borderId="44" xfId="0" applyFont="1" applyFill="1" applyBorder="1" applyAlignment="1" applyProtection="1">
      <alignment horizontal="center" vertical="center" wrapText="1"/>
    </xf>
    <xf numFmtId="0" fontId="4" fillId="97" borderId="44" xfId="0" applyFont="1" applyFill="1" applyBorder="1" applyAlignment="1" applyProtection="1">
      <alignment horizontal="center" vertical="center" wrapText="1"/>
    </xf>
    <xf numFmtId="0" fontId="4" fillId="5" borderId="73" xfId="0" applyFont="1" applyFill="1" applyBorder="1" applyAlignment="1" applyProtection="1">
      <alignment horizontal="center" vertical="center" wrapText="1"/>
    </xf>
    <xf numFmtId="0" fontId="64" fillId="0" borderId="0" xfId="0" applyFont="1" applyBorder="1" applyAlignment="1" applyProtection="1">
      <alignment horizontal="center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72" fillId="0" borderId="58" xfId="0" applyFont="1" applyBorder="1" applyAlignment="1" applyProtection="1">
      <alignment horizontal="center" vertical="center"/>
      <protection locked="0"/>
    </xf>
    <xf numFmtId="0" fontId="37" fillId="0" borderId="58" xfId="0" applyFont="1" applyBorder="1" applyAlignment="1" applyProtection="1">
      <alignment horizontal="center" vertical="center"/>
      <protection locked="0"/>
    </xf>
    <xf numFmtId="0" fontId="72" fillId="0" borderId="2" xfId="0" applyFont="1" applyBorder="1" applyAlignment="1" applyProtection="1">
      <alignment horizontal="center" vertical="center"/>
      <protection locked="0"/>
    </xf>
    <xf numFmtId="0" fontId="73" fillId="33" borderId="11" xfId="0" applyFont="1" applyFill="1" applyBorder="1" applyAlignment="1">
      <alignment horizontal="center" vertical="center"/>
    </xf>
    <xf numFmtId="0" fontId="73" fillId="33" borderId="11" xfId="0" applyFont="1" applyFill="1" applyBorder="1" applyAlignment="1">
      <alignment horizontal="center" vertical="center" wrapText="1"/>
    </xf>
    <xf numFmtId="0" fontId="73" fillId="98" borderId="78" xfId="0" applyFont="1" applyFill="1" applyBorder="1" applyAlignment="1">
      <alignment horizontal="center" vertical="center" textRotation="90" wrapText="1"/>
    </xf>
    <xf numFmtId="0" fontId="73" fillId="98" borderId="78" xfId="0" applyNumberFormat="1" applyFont="1" applyFill="1" applyBorder="1" applyAlignment="1">
      <alignment horizontal="center" vertical="center" wrapText="1"/>
    </xf>
    <xf numFmtId="0" fontId="73" fillId="98" borderId="78" xfId="0" applyFont="1" applyFill="1" applyBorder="1" applyAlignment="1">
      <alignment horizontal="center" vertical="center" wrapText="1"/>
    </xf>
    <xf numFmtId="0" fontId="73" fillId="98" borderId="78" xfId="0" applyNumberFormat="1" applyFont="1" applyFill="1" applyBorder="1" applyAlignment="1">
      <alignment horizontal="center" vertical="center" textRotation="90" wrapText="1"/>
    </xf>
    <xf numFmtId="0" fontId="74" fillId="98" borderId="78" xfId="0" applyNumberFormat="1" applyFont="1" applyFill="1" applyBorder="1" applyAlignment="1">
      <alignment horizontal="left" vertical="center" wrapText="1"/>
    </xf>
    <xf numFmtId="0" fontId="73" fillId="69" borderId="79" xfId="0" applyFont="1" applyFill="1" applyBorder="1" applyAlignment="1">
      <alignment horizontal="center" vertical="center" wrapText="1"/>
    </xf>
    <xf numFmtId="0" fontId="73" fillId="69" borderId="47" xfId="0" applyFont="1" applyFill="1" applyBorder="1" applyAlignment="1">
      <alignment horizontal="center" vertical="center" wrapText="1"/>
    </xf>
    <xf numFmtId="0" fontId="73" fillId="69" borderId="80" xfId="0" applyFont="1" applyFill="1" applyBorder="1" applyAlignment="1">
      <alignment horizontal="center" vertical="center" wrapText="1"/>
    </xf>
    <xf numFmtId="0" fontId="73" fillId="99" borderId="67" xfId="0" applyFont="1" applyFill="1" applyBorder="1" applyAlignment="1">
      <alignment horizontal="center" vertical="center" wrapText="1"/>
    </xf>
    <xf numFmtId="0" fontId="73" fillId="99" borderId="47" xfId="0" applyFont="1" applyFill="1" applyBorder="1" applyAlignment="1">
      <alignment horizontal="center" vertical="center" wrapText="1"/>
    </xf>
    <xf numFmtId="0" fontId="73" fillId="99" borderId="81" xfId="0" applyFont="1" applyFill="1" applyBorder="1" applyAlignment="1">
      <alignment horizontal="center" vertical="center" wrapText="1"/>
    </xf>
    <xf numFmtId="0" fontId="73" fillId="2" borderId="82" xfId="0" applyFont="1" applyFill="1" applyBorder="1" applyAlignment="1">
      <alignment horizontal="center" vertical="center" wrapText="1"/>
    </xf>
    <xf numFmtId="0" fontId="75" fillId="33" borderId="78" xfId="0" applyFont="1" applyFill="1" applyBorder="1" applyAlignment="1">
      <alignment horizontal="center" vertical="center" wrapText="1"/>
    </xf>
    <xf numFmtId="165" fontId="76" fillId="33" borderId="78" xfId="0" applyNumberFormat="1" applyFont="1" applyFill="1" applyBorder="1" applyAlignment="1">
      <alignment horizontal="center" vertical="center" wrapText="1"/>
    </xf>
    <xf numFmtId="0" fontId="73" fillId="33" borderId="78" xfId="0" applyFont="1" applyFill="1" applyBorder="1" applyAlignment="1">
      <alignment horizontal="center" vertical="center" wrapText="1"/>
    </xf>
    <xf numFmtId="165" fontId="73" fillId="33" borderId="78" xfId="0" applyNumberFormat="1" applyFont="1" applyFill="1" applyBorder="1" applyAlignment="1">
      <alignment horizontal="center" vertical="center" wrapText="1"/>
    </xf>
    <xf numFmtId="165" fontId="36" fillId="33" borderId="78" xfId="0" applyNumberFormat="1" applyFont="1" applyFill="1" applyBorder="1" applyAlignment="1">
      <alignment horizontal="center" vertical="center" wrapText="1"/>
    </xf>
    <xf numFmtId="0" fontId="73" fillId="100" borderId="79" xfId="0" applyFont="1" applyFill="1" applyBorder="1" applyAlignment="1">
      <alignment horizontal="center" vertical="center" wrapText="1"/>
    </xf>
    <xf numFmtId="0" fontId="73" fillId="100" borderId="47" xfId="0" applyFont="1" applyFill="1" applyBorder="1" applyAlignment="1">
      <alignment horizontal="center" vertical="center" wrapText="1"/>
    </xf>
    <xf numFmtId="0" fontId="73" fillId="76" borderId="79" xfId="0" applyFont="1" applyFill="1" applyBorder="1" applyAlignment="1">
      <alignment horizontal="center" vertical="center" wrapText="1"/>
    </xf>
    <xf numFmtId="0" fontId="73" fillId="76" borderId="47" xfId="0" applyFont="1" applyFill="1" applyBorder="1" applyAlignment="1">
      <alignment horizontal="center" vertical="center" wrapText="1"/>
    </xf>
    <xf numFmtId="4" fontId="73" fillId="33" borderId="79" xfId="0" applyNumberFormat="1" applyFont="1" applyFill="1" applyBorder="1" applyAlignment="1">
      <alignment horizontal="center" vertical="center" wrapText="1"/>
    </xf>
    <xf numFmtId="4" fontId="5" fillId="33" borderId="83" xfId="0" applyNumberFormat="1" applyFont="1" applyFill="1" applyBorder="1" applyAlignment="1">
      <alignment horizontal="center" vertical="center" wrapText="1"/>
    </xf>
    <xf numFmtId="0" fontId="74" fillId="34" borderId="84" xfId="0" applyFont="1" applyFill="1" applyBorder="1" applyAlignment="1">
      <alignment horizontal="center" vertical="center" wrapText="1"/>
    </xf>
    <xf numFmtId="0" fontId="74" fillId="0" borderId="47" xfId="0" applyFont="1" applyBorder="1" applyAlignment="1">
      <alignment horizontal="center" vertical="center" wrapText="1"/>
    </xf>
    <xf numFmtId="14" fontId="74" fillId="0" borderId="47" xfId="0" applyNumberFormat="1" applyFont="1" applyBorder="1" applyAlignment="1">
      <alignment horizontal="center" vertical="center" wrapText="1"/>
    </xf>
    <xf numFmtId="14" fontId="74" fillId="101" borderId="47" xfId="0" applyNumberFormat="1" applyFont="1" applyFill="1" applyBorder="1" applyAlignment="1">
      <alignment horizontal="center" vertical="center" wrapText="1"/>
    </xf>
    <xf numFmtId="14" fontId="74" fillId="0" borderId="76" xfId="0" applyNumberFormat="1" applyFont="1" applyBorder="1" applyAlignment="1">
      <alignment horizontal="center" vertical="center" wrapText="1"/>
    </xf>
    <xf numFmtId="14" fontId="74" fillId="34" borderId="47" xfId="0" applyNumberFormat="1" applyFont="1" applyFill="1" applyBorder="1" applyAlignment="1">
      <alignment horizontal="center" vertical="center" wrapText="1"/>
    </xf>
    <xf numFmtId="14" fontId="78" fillId="0" borderId="47" xfId="801" applyNumberFormat="1" applyFont="1" applyBorder="1" applyAlignment="1">
      <alignment horizontal="center" vertical="center" wrapText="1"/>
    </xf>
    <xf numFmtId="0" fontId="74" fillId="34" borderId="47" xfId="0" applyFont="1" applyFill="1" applyBorder="1" applyAlignment="1">
      <alignment horizontal="center" vertical="center" wrapText="1"/>
    </xf>
    <xf numFmtId="0" fontId="74" fillId="102" borderId="76" xfId="0" applyFont="1" applyFill="1" applyBorder="1" applyAlignment="1">
      <alignment horizontal="center" vertical="center" wrapText="1"/>
    </xf>
    <xf numFmtId="0" fontId="74" fillId="70" borderId="47" xfId="0" applyFont="1" applyFill="1" applyBorder="1" applyAlignment="1">
      <alignment horizontal="center" vertical="center" wrapText="1"/>
    </xf>
    <xf numFmtId="0" fontId="74" fillId="103" borderId="47" xfId="0" applyFont="1" applyFill="1" applyBorder="1" applyAlignment="1">
      <alignment horizontal="center" vertical="center" wrapText="1"/>
    </xf>
    <xf numFmtId="0" fontId="74" fillId="0" borderId="76" xfId="0" applyFont="1" applyBorder="1" applyAlignment="1">
      <alignment horizontal="center" vertical="center" wrapText="1"/>
    </xf>
    <xf numFmtId="4" fontId="74" fillId="0" borderId="47" xfId="0" applyNumberFormat="1" applyFont="1" applyBorder="1" applyAlignment="1">
      <alignment horizontal="center" vertical="center" wrapText="1"/>
    </xf>
    <xf numFmtId="0" fontId="77" fillId="0" borderId="47" xfId="0" applyFont="1" applyBorder="1" applyAlignment="1">
      <alignment horizontal="center" vertical="center" wrapText="1"/>
    </xf>
    <xf numFmtId="4" fontId="74" fillId="34" borderId="47" xfId="0" applyNumberFormat="1" applyFont="1" applyFill="1" applyBorder="1" applyAlignment="1">
      <alignment horizontal="center" vertical="center" wrapText="1"/>
    </xf>
    <xf numFmtId="14" fontId="36" fillId="34" borderId="47" xfId="801" applyNumberFormat="1" applyFont="1" applyFill="1" applyBorder="1" applyAlignment="1">
      <alignment horizontal="center" vertical="center" wrapText="1"/>
    </xf>
    <xf numFmtId="0" fontId="74" fillId="34" borderId="76" xfId="0" applyFont="1" applyFill="1" applyBorder="1" applyAlignment="1">
      <alignment horizontal="center" vertical="center" wrapText="1"/>
    </xf>
    <xf numFmtId="49" fontId="74" fillId="34" borderId="76" xfId="0" applyNumberFormat="1" applyFont="1" applyFill="1" applyBorder="1" applyAlignment="1">
      <alignment horizontal="center" vertical="center" wrapText="1"/>
    </xf>
    <xf numFmtId="49" fontId="79" fillId="104" borderId="76" xfId="0" applyNumberFormat="1" applyFont="1" applyFill="1" applyBorder="1" applyAlignment="1">
      <alignment horizontal="center" vertical="center" wrapText="1"/>
    </xf>
    <xf numFmtId="49" fontId="79" fillId="104" borderId="47" xfId="0" applyNumberFormat="1" applyFont="1" applyFill="1" applyBorder="1" applyAlignment="1">
      <alignment horizontal="center" vertical="center" wrapText="1"/>
    </xf>
    <xf numFmtId="49" fontId="74" fillId="34" borderId="85" xfId="0" applyNumberFormat="1" applyFont="1" applyFill="1" applyBorder="1" applyAlignment="1">
      <alignment horizontal="center" vertical="center" wrapText="1"/>
    </xf>
    <xf numFmtId="49" fontId="74" fillId="34" borderId="47" xfId="0" applyNumberFormat="1" applyFont="1" applyFill="1" applyBorder="1" applyAlignment="1">
      <alignment horizontal="center" vertical="center" wrapText="1"/>
    </xf>
    <xf numFmtId="49" fontId="74" fillId="30" borderId="86" xfId="0" applyNumberFormat="1" applyFont="1" applyFill="1" applyBorder="1" applyAlignment="1">
      <alignment horizontal="center" vertical="center" wrapText="1"/>
    </xf>
    <xf numFmtId="49" fontId="74" fillId="30" borderId="47" xfId="0" applyNumberFormat="1" applyFont="1" applyFill="1" applyBorder="1" applyAlignment="1">
      <alignment horizontal="center" vertical="center" wrapText="1"/>
    </xf>
    <xf numFmtId="49" fontId="79" fillId="105" borderId="86" xfId="0" applyNumberFormat="1" applyFont="1" applyFill="1" applyBorder="1" applyAlignment="1">
      <alignment horizontal="center" vertical="center" wrapText="1"/>
    </xf>
    <xf numFmtId="49" fontId="74" fillId="106" borderId="86" xfId="0" applyNumberFormat="1" applyFont="1" applyFill="1" applyBorder="1" applyAlignment="1">
      <alignment horizontal="center" vertical="center" wrapText="1"/>
    </xf>
    <xf numFmtId="49" fontId="74" fillId="106" borderId="47" xfId="0" applyNumberFormat="1" applyFont="1" applyFill="1" applyBorder="1" applyAlignment="1">
      <alignment horizontal="center" vertical="center" wrapText="1"/>
    </xf>
    <xf numFmtId="49" fontId="74" fillId="107" borderId="86" xfId="0" applyNumberFormat="1" applyFont="1" applyFill="1" applyBorder="1" applyAlignment="1">
      <alignment horizontal="center" vertical="center" wrapText="1"/>
    </xf>
    <xf numFmtId="49" fontId="74" fillId="107" borderId="47" xfId="0" applyNumberFormat="1" applyFont="1" applyFill="1" applyBorder="1" applyAlignment="1">
      <alignment horizontal="center" vertical="center" wrapText="1"/>
    </xf>
    <xf numFmtId="0" fontId="80" fillId="0" borderId="85" xfId="0" applyFont="1" applyBorder="1" applyAlignment="1">
      <alignment horizontal="center" vertical="center" wrapText="1"/>
    </xf>
    <xf numFmtId="0" fontId="80" fillId="0" borderId="47" xfId="0" applyFont="1" applyBorder="1" applyAlignment="1">
      <alignment horizontal="center" vertical="center" wrapText="1"/>
    </xf>
    <xf numFmtId="49" fontId="80" fillId="34" borderId="85" xfId="0" applyNumberFormat="1" applyFont="1" applyFill="1" applyBorder="1" applyAlignment="1">
      <alignment horizontal="center" vertical="center" wrapText="1"/>
    </xf>
    <xf numFmtId="14" fontId="80" fillId="0" borderId="47" xfId="0" applyNumberFormat="1" applyFont="1" applyBorder="1" applyAlignment="1">
      <alignment horizontal="center" vertical="center" wrapText="1"/>
    </xf>
    <xf numFmtId="0" fontId="80" fillId="0" borderId="91" xfId="0" applyFont="1" applyBorder="1" applyAlignment="1">
      <alignment horizontal="center" vertical="center" wrapText="1"/>
    </xf>
    <xf numFmtId="0" fontId="81" fillId="72" borderId="11" xfId="0" applyFont="1" applyFill="1" applyBorder="1" applyAlignment="1">
      <alignment horizontal="center" vertical="center"/>
    </xf>
    <xf numFmtId="0" fontId="81" fillId="72" borderId="11" xfId="0" applyFont="1" applyFill="1" applyBorder="1" applyAlignment="1">
      <alignment horizontal="center" vertical="center" wrapText="1"/>
    </xf>
    <xf numFmtId="0" fontId="4" fillId="72" borderId="11" xfId="0" applyFont="1" applyFill="1" applyBorder="1" applyAlignment="1">
      <alignment horizontal="center" vertical="center"/>
    </xf>
    <xf numFmtId="0" fontId="5" fillId="72" borderId="11" xfId="0" applyFont="1" applyFill="1" applyBorder="1" applyAlignment="1">
      <alignment horizontal="center" vertical="center"/>
    </xf>
    <xf numFmtId="4" fontId="81" fillId="72" borderId="92" xfId="0" applyNumberFormat="1" applyFont="1" applyFill="1" applyBorder="1" applyAlignment="1">
      <alignment horizontal="center" vertical="center"/>
    </xf>
    <xf numFmtId="4" fontId="81" fillId="72" borderId="11" xfId="0" applyNumberFormat="1" applyFont="1" applyFill="1" applyBorder="1" applyAlignment="1">
      <alignment horizontal="center" vertical="center"/>
    </xf>
    <xf numFmtId="4" fontId="32" fillId="29" borderId="93" xfId="49" applyNumberFormat="1" applyFont="1" applyFill="1" applyBorder="1" applyAlignment="1">
      <alignment horizontal="center" vertical="center"/>
    </xf>
    <xf numFmtId="4" fontId="81" fillId="31" borderId="11" xfId="0" applyNumberFormat="1" applyFont="1" applyFill="1" applyBorder="1" applyAlignment="1">
      <alignment horizontal="center" vertical="center"/>
    </xf>
    <xf numFmtId="4" fontId="32" fillId="29" borderId="95" xfId="49" applyNumberFormat="1" applyFont="1" applyFill="1" applyBorder="1" applyAlignment="1">
      <alignment horizontal="center" vertical="center"/>
    </xf>
    <xf numFmtId="14" fontId="81" fillId="72" borderId="14" xfId="0" applyNumberFormat="1" applyFont="1" applyFill="1" applyBorder="1" applyAlignment="1">
      <alignment horizontal="center" vertical="center"/>
    </xf>
    <xf numFmtId="14" fontId="73" fillId="72" borderId="11" xfId="0" applyNumberFormat="1" applyFont="1" applyFill="1" applyBorder="1" applyAlignment="1">
      <alignment horizontal="center" vertical="center"/>
    </xf>
    <xf numFmtId="14" fontId="61" fillId="72" borderId="11" xfId="0" applyNumberFormat="1" applyFont="1" applyFill="1" applyBorder="1" applyAlignment="1">
      <alignment horizontal="center" vertical="center"/>
    </xf>
    <xf numFmtId="14" fontId="32" fillId="29" borderId="93" xfId="49" applyNumberFormat="1" applyFont="1" applyFill="1" applyBorder="1" applyAlignment="1">
      <alignment horizontal="center" vertical="center"/>
    </xf>
    <xf numFmtId="0" fontId="81" fillId="72" borderId="94" xfId="0" applyFont="1" applyFill="1" applyBorder="1" applyAlignment="1">
      <alignment horizontal="center" vertical="center"/>
    </xf>
    <xf numFmtId="14" fontId="81" fillId="72" borderId="11" xfId="0" applyNumberFormat="1" applyFont="1" applyFill="1" applyBorder="1" applyAlignment="1">
      <alignment horizontal="center" vertical="center"/>
    </xf>
    <xf numFmtId="1" fontId="81" fillId="72" borderId="94" xfId="0" applyNumberFormat="1" applyFont="1" applyFill="1" applyBorder="1" applyAlignment="1">
      <alignment horizontal="center" vertical="center"/>
    </xf>
    <xf numFmtId="1" fontId="81" fillId="72" borderId="11" xfId="0" applyNumberFormat="1" applyFont="1" applyFill="1" applyBorder="1" applyAlignment="1">
      <alignment horizontal="center" vertical="center"/>
    </xf>
    <xf numFmtId="2" fontId="81" fillId="72" borderId="11" xfId="0" applyNumberFormat="1" applyFont="1" applyFill="1" applyBorder="1" applyAlignment="1">
      <alignment horizontal="center" vertical="center"/>
    </xf>
    <xf numFmtId="14" fontId="81" fillId="72" borderId="94" xfId="0" applyNumberFormat="1" applyFont="1" applyFill="1" applyBorder="1" applyAlignment="1">
      <alignment horizontal="center" vertical="center"/>
    </xf>
    <xf numFmtId="0" fontId="81" fillId="72" borderId="11" xfId="3" applyNumberFormat="1" applyFont="1" applyFill="1" applyBorder="1" applyAlignment="1">
      <alignment horizontal="center" vertical="center"/>
    </xf>
    <xf numFmtId="0" fontId="81" fillId="72" borderId="94" xfId="3" applyNumberFormat="1" applyFont="1" applyFill="1" applyBorder="1" applyAlignment="1">
      <alignment horizontal="center" vertical="center"/>
    </xf>
    <xf numFmtId="0" fontId="81" fillId="72" borderId="11" xfId="0" applyNumberFormat="1" applyFont="1" applyFill="1" applyBorder="1" applyAlignment="1">
      <alignment horizontal="center" vertical="center"/>
    </xf>
    <xf numFmtId="0" fontId="32" fillId="29" borderId="93" xfId="49" applyFont="1" applyFill="1" applyBorder="1" applyAlignment="1">
      <alignment horizontal="center" vertical="center"/>
    </xf>
    <xf numFmtId="14" fontId="81" fillId="72" borderId="84" xfId="0" applyNumberFormat="1" applyFont="1" applyFill="1" applyBorder="1" applyAlignment="1">
      <alignment horizontal="center" vertical="center"/>
    </xf>
    <xf numFmtId="14" fontId="81" fillId="72" borderId="47" xfId="0" applyNumberFormat="1" applyFont="1" applyFill="1" applyBorder="1" applyAlignment="1">
      <alignment horizontal="center" vertical="center"/>
    </xf>
    <xf numFmtId="0" fontId="81" fillId="72" borderId="47" xfId="0" applyFont="1" applyFill="1" applyBorder="1" applyAlignment="1">
      <alignment horizontal="center" vertical="center"/>
    </xf>
    <xf numFmtId="49" fontId="81" fillId="72" borderId="47" xfId="0" applyNumberFormat="1" applyFont="1" applyFill="1" applyBorder="1" applyAlignment="1">
      <alignment horizontal="center" vertical="center"/>
    </xf>
    <xf numFmtId="2" fontId="81" fillId="72" borderId="85" xfId="0" applyNumberFormat="1" applyFont="1" applyFill="1" applyBorder="1" applyAlignment="1">
      <alignment horizontal="center" vertical="center"/>
    </xf>
    <xf numFmtId="2" fontId="81" fillId="72" borderId="47" xfId="0" applyNumberFormat="1" applyFont="1" applyFill="1" applyBorder="1" applyAlignment="1">
      <alignment horizontal="center" vertical="center"/>
    </xf>
    <xf numFmtId="2" fontId="32" fillId="29" borderId="93" xfId="49" applyNumberFormat="1" applyFont="1" applyFill="1" applyBorder="1" applyAlignment="1">
      <alignment horizontal="center" vertical="center"/>
    </xf>
    <xf numFmtId="2" fontId="81" fillId="72" borderId="86" xfId="0" applyNumberFormat="1" applyFont="1" applyFill="1" applyBorder="1" applyAlignment="1">
      <alignment horizontal="center" vertical="center"/>
    </xf>
    <xf numFmtId="2" fontId="82" fillId="105" borderId="93" xfId="49" applyNumberFormat="1" applyFont="1" applyFill="1" applyBorder="1" applyAlignment="1">
      <alignment horizontal="center" vertical="center"/>
    </xf>
    <xf numFmtId="14" fontId="81" fillId="72" borderId="96" xfId="0" applyNumberFormat="1" applyFont="1" applyFill="1" applyBorder="1" applyAlignment="1">
      <alignment horizontal="center" vertical="center"/>
    </xf>
    <xf numFmtId="14" fontId="81" fillId="72" borderId="46" xfId="0" applyNumberFormat="1" applyFont="1" applyFill="1" applyBorder="1" applyAlignment="1">
      <alignment horizontal="center" vertical="center"/>
    </xf>
    <xf numFmtId="0" fontId="81" fillId="72" borderId="46" xfId="0" applyFont="1" applyFill="1" applyBorder="1" applyAlignment="1">
      <alignment horizontal="center" vertical="center"/>
    </xf>
    <xf numFmtId="0" fontId="81" fillId="72" borderId="96" xfId="0" applyFont="1" applyFill="1" applyBorder="1" applyAlignment="1">
      <alignment horizontal="center" vertical="center"/>
    </xf>
    <xf numFmtId="0" fontId="81" fillId="72" borderId="91" xfId="0" applyFont="1" applyFill="1" applyBorder="1" applyAlignment="1">
      <alignment horizontal="center" vertical="center"/>
    </xf>
    <xf numFmtId="1" fontId="4" fillId="32" borderId="0" xfId="0" applyNumberFormat="1" applyFont="1" applyFill="1" applyAlignment="1" applyProtection="1">
      <alignment horizontal="center" vertical="center"/>
    </xf>
    <xf numFmtId="0" fontId="81" fillId="31" borderId="94" xfId="0" applyNumberFormat="1" applyFont="1" applyFill="1" applyBorder="1" applyAlignment="1">
      <alignment horizontal="center" vertical="center"/>
    </xf>
    <xf numFmtId="0" fontId="4" fillId="35" borderId="0" xfId="0" applyFont="1" applyFill="1" applyAlignment="1" applyProtection="1">
      <alignment horizontal="left"/>
    </xf>
    <xf numFmtId="0" fontId="4" fillId="35" borderId="12" xfId="0" applyFont="1" applyFill="1" applyBorder="1" applyAlignment="1" applyProtection="1">
      <alignment horizontal="left"/>
    </xf>
    <xf numFmtId="0" fontId="4" fillId="35" borderId="0" xfId="0" applyFont="1" applyFill="1" applyAlignment="1" applyProtection="1">
      <alignment horizontal="center"/>
    </xf>
    <xf numFmtId="0" fontId="2" fillId="30" borderId="0" xfId="6" applyFill="1" applyAlignment="1" applyProtection="1">
      <alignment horizontal="left"/>
      <protection locked="0"/>
    </xf>
    <xf numFmtId="0" fontId="0" fillId="30" borderId="0" xfId="0" applyFill="1" applyAlignment="1" applyProtection="1">
      <alignment horizontal="left" vertical="top"/>
      <protection locked="0"/>
    </xf>
    <xf numFmtId="0" fontId="2" fillId="30" borderId="0" xfId="0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3" fillId="0" borderId="0" xfId="0" applyFont="1" applyFill="1" applyAlignment="1" applyProtection="1">
      <alignment horizontal="right"/>
    </xf>
    <xf numFmtId="0" fontId="2" fillId="30" borderId="0" xfId="0" applyFont="1" applyFill="1" applyAlignment="1" applyProtection="1">
      <alignment horizontal="left" vertical="top" wrapText="1"/>
      <protection locked="0"/>
    </xf>
    <xf numFmtId="0" fontId="0" fillId="30" borderId="0" xfId="0" applyFill="1" applyAlignment="1" applyProtection="1">
      <alignment horizontal="left" vertical="top" wrapText="1"/>
      <protection locked="0"/>
    </xf>
    <xf numFmtId="0" fontId="67" fillId="80" borderId="6" xfId="0" applyFont="1" applyFill="1" applyBorder="1" applyAlignment="1" applyProtection="1">
      <alignment horizontal="center" vertical="center"/>
    </xf>
    <xf numFmtId="0" fontId="67" fillId="80" borderId="4" xfId="0" applyFont="1" applyFill="1" applyBorder="1" applyAlignment="1" applyProtection="1">
      <alignment horizontal="center" vertical="center"/>
    </xf>
    <xf numFmtId="0" fontId="67" fillId="80" borderId="5" xfId="0" applyFont="1" applyFill="1" applyBorder="1" applyAlignment="1" applyProtection="1">
      <alignment horizontal="center" vertical="center"/>
    </xf>
    <xf numFmtId="0" fontId="67" fillId="80" borderId="43" xfId="0" applyFont="1" applyFill="1" applyBorder="1" applyAlignment="1" applyProtection="1">
      <alignment horizontal="center" vertical="center"/>
    </xf>
    <xf numFmtId="0" fontId="67" fillId="80" borderId="44" xfId="0" applyFont="1" applyFill="1" applyBorder="1" applyAlignment="1" applyProtection="1">
      <alignment horizontal="center" vertical="center"/>
    </xf>
    <xf numFmtId="0" fontId="67" fillId="80" borderId="45" xfId="0" applyFont="1" applyFill="1" applyBorder="1" applyAlignment="1" applyProtection="1">
      <alignment horizontal="center" vertical="center"/>
    </xf>
    <xf numFmtId="0" fontId="67" fillId="81" borderId="67" xfId="0" applyFont="1" applyFill="1" applyBorder="1" applyAlignment="1" applyProtection="1">
      <alignment horizontal="center" vertical="center"/>
    </xf>
    <xf numFmtId="0" fontId="67" fillId="81" borderId="22" xfId="0" applyFont="1" applyFill="1" applyBorder="1" applyAlignment="1" applyProtection="1">
      <alignment horizontal="center" vertical="center"/>
    </xf>
    <xf numFmtId="0" fontId="67" fillId="81" borderId="59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44" xfId="0" applyFont="1" applyFill="1" applyBorder="1" applyAlignment="1" applyProtection="1">
      <alignment horizontal="center" vertical="center"/>
    </xf>
    <xf numFmtId="165" fontId="4" fillId="82" borderId="7" xfId="0" applyNumberFormat="1" applyFont="1" applyFill="1" applyBorder="1" applyAlignment="1" applyProtection="1">
      <alignment horizontal="center" vertical="center" wrapText="1"/>
    </xf>
    <xf numFmtId="165" fontId="4" fillId="82" borderId="22" xfId="0" applyNumberFormat="1" applyFont="1" applyFill="1" applyBorder="1" applyAlignment="1" applyProtection="1">
      <alignment horizontal="center" vertical="center" wrapText="1"/>
    </xf>
    <xf numFmtId="165" fontId="4" fillId="82" borderId="67" xfId="0" applyNumberFormat="1" applyFont="1" applyFill="1" applyBorder="1" applyAlignment="1" applyProtection="1">
      <alignment horizontal="center" vertical="center" wrapText="1"/>
    </xf>
    <xf numFmtId="165" fontId="4" fillId="82" borderId="3" xfId="0" applyNumberFormat="1" applyFont="1" applyFill="1" applyBorder="1" applyAlignment="1" applyProtection="1">
      <alignment horizontal="center" vertical="center" wrapText="1"/>
    </xf>
    <xf numFmtId="0" fontId="4" fillId="3" borderId="47" xfId="0" applyFont="1" applyFill="1" applyBorder="1" applyAlignment="1" applyProtection="1">
      <alignment horizontal="center" vertical="center" wrapText="1"/>
    </xf>
    <xf numFmtId="0" fontId="4" fillId="3" borderId="67" xfId="0" applyFont="1" applyFill="1" applyBorder="1" applyAlignment="1" applyProtection="1">
      <alignment horizontal="center" vertical="center" wrapText="1"/>
    </xf>
    <xf numFmtId="0" fontId="4" fillId="3" borderId="59" xfId="0" applyFont="1" applyFill="1" applyBorder="1" applyAlignment="1" applyProtection="1">
      <alignment horizontal="center" vertical="center" wrapText="1"/>
    </xf>
    <xf numFmtId="0" fontId="64" fillId="76" borderId="19" xfId="0" applyFont="1" applyFill="1" applyBorder="1" applyAlignment="1" applyProtection="1">
      <alignment horizontal="left" vertical="center"/>
      <protection locked="0"/>
    </xf>
    <xf numFmtId="0" fontId="64" fillId="76" borderId="20" xfId="0" applyFont="1" applyFill="1" applyBorder="1" applyAlignment="1" applyProtection="1">
      <alignment horizontal="left" vertical="center"/>
      <protection locked="0"/>
    </xf>
    <xf numFmtId="0" fontId="64" fillId="76" borderId="21" xfId="0" applyFont="1" applyFill="1" applyBorder="1" applyAlignment="1" applyProtection="1">
      <alignment horizontal="left" vertical="center"/>
      <protection locked="0"/>
    </xf>
    <xf numFmtId="0" fontId="64" fillId="77" borderId="19" xfId="0" applyFont="1" applyFill="1" applyBorder="1" applyAlignment="1" applyProtection="1">
      <alignment horizontal="left" vertical="center"/>
      <protection locked="0"/>
    </xf>
    <xf numFmtId="0" fontId="64" fillId="77" borderId="20" xfId="0" applyFont="1" applyFill="1" applyBorder="1" applyAlignment="1" applyProtection="1">
      <alignment horizontal="left" vertical="center"/>
      <protection locked="0"/>
    </xf>
    <xf numFmtId="0" fontId="64" fillId="77" borderId="21" xfId="0" applyFont="1" applyFill="1" applyBorder="1" applyAlignment="1" applyProtection="1">
      <alignment horizontal="left" vertical="center"/>
      <protection locked="0"/>
    </xf>
    <xf numFmtId="0" fontId="64" fillId="78" borderId="19" xfId="0" applyFont="1" applyFill="1" applyBorder="1" applyAlignment="1" applyProtection="1">
      <alignment horizontal="left" vertical="center"/>
      <protection locked="0"/>
    </xf>
    <xf numFmtId="0" fontId="64" fillId="78" borderId="20" xfId="0" applyFont="1" applyFill="1" applyBorder="1" applyAlignment="1" applyProtection="1">
      <alignment horizontal="left" vertical="center"/>
      <protection locked="0"/>
    </xf>
    <xf numFmtId="0" fontId="64" fillId="78" borderId="21" xfId="0" applyFont="1" applyFill="1" applyBorder="1" applyAlignment="1" applyProtection="1">
      <alignment horizontal="left" vertical="center"/>
      <protection locked="0"/>
    </xf>
    <xf numFmtId="0" fontId="64" fillId="0" borderId="0" xfId="0" applyFont="1" applyBorder="1" applyAlignment="1" applyProtection="1">
      <alignment horizontal="left" vertical="center"/>
      <protection locked="0"/>
    </xf>
    <xf numFmtId="0" fontId="64" fillId="0" borderId="62" xfId="0" applyFont="1" applyBorder="1" applyAlignment="1" applyProtection="1">
      <alignment horizontal="left" vertical="center"/>
      <protection locked="0"/>
    </xf>
    <xf numFmtId="0" fontId="64" fillId="0" borderId="63" xfId="0" applyFont="1" applyBorder="1" applyAlignment="1" applyProtection="1">
      <alignment horizontal="left" vertical="center"/>
      <protection locked="0"/>
    </xf>
    <xf numFmtId="0" fontId="4" fillId="4" borderId="7" xfId="0" applyFont="1" applyFill="1" applyBorder="1" applyAlignment="1" applyProtection="1">
      <alignment horizontal="center" vertical="center"/>
    </xf>
    <xf numFmtId="0" fontId="4" fillId="4" borderId="22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0" fontId="4" fillId="5" borderId="47" xfId="0" applyFont="1" applyFill="1" applyBorder="1" applyAlignment="1" applyProtection="1">
      <alignment horizontal="center" vertical="center" wrapText="1"/>
    </xf>
    <xf numFmtId="0" fontId="4" fillId="5" borderId="22" xfId="0" applyFont="1" applyFill="1" applyBorder="1" applyAlignment="1" applyProtection="1">
      <alignment horizontal="center" vertical="center" wrapText="1"/>
    </xf>
    <xf numFmtId="0" fontId="4" fillId="5" borderId="67" xfId="0" applyFont="1" applyFill="1" applyBorder="1" applyAlignment="1" applyProtection="1">
      <alignment horizontal="center" vertical="center" wrapText="1"/>
    </xf>
    <xf numFmtId="0" fontId="67" fillId="81" borderId="42" xfId="0" applyFont="1" applyFill="1" applyBorder="1" applyAlignment="1" applyProtection="1">
      <alignment horizontal="center" vertical="center"/>
    </xf>
    <xf numFmtId="0" fontId="67" fillId="81" borderId="68" xfId="0" applyFont="1" applyFill="1" applyBorder="1" applyAlignment="1" applyProtection="1">
      <alignment horizontal="center" vertical="center"/>
    </xf>
    <xf numFmtId="0" fontId="70" fillId="93" borderId="69" xfId="0" applyFont="1" applyFill="1" applyBorder="1" applyAlignment="1" applyProtection="1">
      <alignment horizontal="center" vertical="center"/>
    </xf>
    <xf numFmtId="0" fontId="70" fillId="93" borderId="70" xfId="0" applyFont="1" applyFill="1" applyBorder="1" applyAlignment="1" applyProtection="1">
      <alignment horizontal="center" vertical="center"/>
    </xf>
    <xf numFmtId="0" fontId="70" fillId="93" borderId="71" xfId="0" applyFont="1" applyFill="1" applyBorder="1" applyAlignment="1" applyProtection="1">
      <alignment horizontal="center" vertical="center"/>
    </xf>
    <xf numFmtId="0" fontId="71" fillId="93" borderId="69" xfId="0" applyFont="1" applyFill="1" applyBorder="1" applyAlignment="1" applyProtection="1">
      <alignment horizontal="center" vertical="center"/>
    </xf>
    <xf numFmtId="0" fontId="71" fillId="93" borderId="70" xfId="0" applyFont="1" applyFill="1" applyBorder="1" applyAlignment="1" applyProtection="1">
      <alignment horizontal="center" vertical="center"/>
    </xf>
    <xf numFmtId="0" fontId="71" fillId="93" borderId="71" xfId="0" applyFont="1" applyFill="1" applyBorder="1" applyAlignment="1" applyProtection="1">
      <alignment horizontal="center" vertical="center"/>
    </xf>
    <xf numFmtId="0" fontId="67" fillId="93" borderId="69" xfId="0" applyFont="1" applyFill="1" applyBorder="1" applyAlignment="1" applyProtection="1">
      <alignment horizontal="center" vertical="center"/>
    </xf>
    <xf numFmtId="0" fontId="67" fillId="93" borderId="70" xfId="0" applyFont="1" applyFill="1" applyBorder="1" applyAlignment="1" applyProtection="1">
      <alignment horizontal="center" vertical="center"/>
    </xf>
    <xf numFmtId="0" fontId="67" fillId="93" borderId="71" xfId="0" applyFont="1" applyFill="1" applyBorder="1" applyAlignment="1" applyProtection="1">
      <alignment horizontal="center" vertical="center"/>
    </xf>
    <xf numFmtId="165" fontId="4" fillId="94" borderId="69" xfId="0" applyNumberFormat="1" applyFont="1" applyFill="1" applyBorder="1" applyAlignment="1" applyProtection="1">
      <alignment horizontal="center" vertical="center" wrapText="1"/>
    </xf>
    <xf numFmtId="165" fontId="4" fillId="94" borderId="71" xfId="0" applyNumberFormat="1" applyFont="1" applyFill="1" applyBorder="1" applyAlignment="1" applyProtection="1">
      <alignment horizontal="center" vertical="center" wrapText="1"/>
    </xf>
    <xf numFmtId="0" fontId="4" fillId="77" borderId="69" xfId="0" applyFont="1" applyFill="1" applyBorder="1" applyAlignment="1" applyProtection="1">
      <alignment horizontal="center" vertical="center" wrapText="1"/>
    </xf>
    <xf numFmtId="0" fontId="4" fillId="77" borderId="71" xfId="0" applyFont="1" applyFill="1" applyBorder="1" applyAlignment="1" applyProtection="1">
      <alignment horizontal="center" vertical="center" wrapText="1"/>
    </xf>
    <xf numFmtId="0" fontId="37" fillId="77" borderId="69" xfId="0" applyFont="1" applyFill="1" applyBorder="1" applyAlignment="1" applyProtection="1">
      <alignment horizontal="center" vertical="center" wrapText="1"/>
    </xf>
    <xf numFmtId="0" fontId="37" fillId="77" borderId="70" xfId="0" applyFont="1" applyFill="1" applyBorder="1" applyAlignment="1" applyProtection="1">
      <alignment horizontal="center" vertical="center" wrapText="1"/>
    </xf>
    <xf numFmtId="0" fontId="37" fillId="77" borderId="71" xfId="0" applyFont="1" applyFill="1" applyBorder="1" applyAlignment="1" applyProtection="1">
      <alignment horizontal="center" vertical="center" wrapText="1"/>
    </xf>
    <xf numFmtId="0" fontId="4" fillId="96" borderId="69" xfId="0" applyFont="1" applyFill="1" applyBorder="1" applyAlignment="1" applyProtection="1">
      <alignment horizontal="center" vertical="center"/>
    </xf>
    <xf numFmtId="0" fontId="4" fillId="96" borderId="70" xfId="0" applyFont="1" applyFill="1" applyBorder="1" applyAlignment="1" applyProtection="1">
      <alignment horizontal="center" vertical="center"/>
    </xf>
    <xf numFmtId="0" fontId="4" fillId="96" borderId="71" xfId="0" applyFont="1" applyFill="1" applyBorder="1" applyAlignment="1" applyProtection="1">
      <alignment horizontal="center" vertical="center"/>
    </xf>
    <xf numFmtId="49" fontId="74" fillId="68" borderId="89" xfId="0" applyNumberFormat="1" applyFont="1" applyFill="1" applyBorder="1" applyAlignment="1">
      <alignment horizontal="center" vertical="center" wrapText="1"/>
    </xf>
    <xf numFmtId="49" fontId="74" fillId="68" borderId="90" xfId="0" applyNumberFormat="1" applyFont="1" applyFill="1" applyBorder="1" applyAlignment="1">
      <alignment horizontal="center" vertical="center" wrapText="1"/>
    </xf>
    <xf numFmtId="0" fontId="72" fillId="97" borderId="69" xfId="0" applyFont="1" applyFill="1" applyBorder="1" applyAlignment="1" applyProtection="1">
      <alignment horizontal="center" vertical="center" wrapText="1"/>
    </xf>
    <xf numFmtId="0" fontId="72" fillId="97" borderId="71" xfId="0" applyFont="1" applyFill="1" applyBorder="1" applyAlignment="1" applyProtection="1">
      <alignment horizontal="center" vertical="center" wrapText="1"/>
    </xf>
    <xf numFmtId="0" fontId="4" fillId="97" borderId="69" xfId="0" applyFont="1" applyFill="1" applyBorder="1" applyAlignment="1" applyProtection="1">
      <alignment horizontal="center" vertical="center" wrapText="1"/>
    </xf>
    <xf numFmtId="0" fontId="4" fillId="97" borderId="71" xfId="0" applyFont="1" applyFill="1" applyBorder="1" applyAlignment="1" applyProtection="1">
      <alignment horizontal="center" vertical="center" wrapText="1"/>
    </xf>
    <xf numFmtId="0" fontId="64" fillId="0" borderId="74" xfId="0" applyFont="1" applyBorder="1" applyAlignment="1" applyProtection="1">
      <alignment horizontal="center" vertical="center"/>
      <protection locked="0"/>
    </xf>
    <xf numFmtId="0" fontId="64" fillId="0" borderId="42" xfId="0" applyFont="1" applyBorder="1" applyAlignment="1" applyProtection="1">
      <alignment horizontal="center" vertical="center"/>
      <protection locked="0"/>
    </xf>
    <xf numFmtId="0" fontId="64" fillId="0" borderId="75" xfId="0" applyFont="1" applyBorder="1" applyAlignment="1" applyProtection="1">
      <alignment horizontal="center" vertical="center"/>
      <protection locked="0"/>
    </xf>
    <xf numFmtId="0" fontId="4" fillId="0" borderId="76" xfId="0" applyFont="1" applyBorder="1" applyAlignment="1" applyProtection="1">
      <alignment horizontal="center" vertical="center"/>
      <protection locked="0"/>
    </xf>
    <xf numFmtId="0" fontId="4" fillId="0" borderId="67" xfId="0" applyFont="1" applyBorder="1" applyAlignment="1" applyProtection="1">
      <alignment horizontal="center" vertical="center"/>
      <protection locked="0"/>
    </xf>
    <xf numFmtId="0" fontId="4" fillId="0" borderId="48" xfId="0" applyFont="1" applyBorder="1" applyAlignment="1" applyProtection="1">
      <alignment horizontal="center" vertical="center"/>
      <protection locked="0"/>
    </xf>
    <xf numFmtId="0" fontId="37" fillId="0" borderId="77" xfId="0" applyFont="1" applyBorder="1" applyAlignment="1" applyProtection="1">
      <alignment horizontal="center" vertical="center"/>
      <protection locked="0"/>
    </xf>
    <xf numFmtId="0" fontId="37" fillId="0" borderId="20" xfId="0" applyFont="1" applyBorder="1" applyAlignment="1" applyProtection="1">
      <alignment horizontal="center" vertical="center"/>
      <protection locked="0"/>
    </xf>
    <xf numFmtId="0" fontId="37" fillId="0" borderId="21" xfId="0" applyFont="1" applyBorder="1" applyAlignment="1" applyProtection="1">
      <alignment horizontal="center" vertical="center"/>
      <protection locked="0"/>
    </xf>
    <xf numFmtId="49" fontId="74" fillId="68" borderId="87" xfId="0" applyNumberFormat="1" applyFont="1" applyFill="1" applyBorder="1" applyAlignment="1">
      <alignment horizontal="center" vertical="center" wrapText="1"/>
    </xf>
    <xf numFmtId="49" fontId="74" fillId="68" borderId="88" xfId="0" applyNumberFormat="1" applyFont="1" applyFill="1" applyBorder="1" applyAlignment="1">
      <alignment horizontal="center" vertical="center" wrapText="1"/>
    </xf>
  </cellXfs>
  <cellStyles count="802">
    <cellStyle name="20 % - Accent1" xfId="171" builtinId="30" customBuiltin="1"/>
    <cellStyle name="20 % - Accent1 2" xfId="7"/>
    <cellStyle name="20 % - Accent1 3" xfId="495"/>
    <cellStyle name="20 % - Accent1 3 2" xfId="786"/>
    <cellStyle name="20 % - Accent1 4" xfId="766"/>
    <cellStyle name="20 % - Accent2" xfId="175" builtinId="34" customBuiltin="1"/>
    <cellStyle name="20 % - Accent2 2" xfId="8"/>
    <cellStyle name="20 % - Accent2 3" xfId="497"/>
    <cellStyle name="20 % - Accent2 3 2" xfId="788"/>
    <cellStyle name="20 % - Accent2 4" xfId="768"/>
    <cellStyle name="20 % - Accent3" xfId="179" builtinId="38" customBuiltin="1"/>
    <cellStyle name="20 % - Accent3 2" xfId="9"/>
    <cellStyle name="20 % - Accent3 3" xfId="499"/>
    <cellStyle name="20 % - Accent3 3 2" xfId="790"/>
    <cellStyle name="20 % - Accent3 4" xfId="770"/>
    <cellStyle name="20 % - Accent4" xfId="183" builtinId="42" customBuiltin="1"/>
    <cellStyle name="20 % - Accent4 2" xfId="10"/>
    <cellStyle name="20 % - Accent4 3" xfId="501"/>
    <cellStyle name="20 % - Accent4 3 2" xfId="792"/>
    <cellStyle name="20 % - Accent4 4" xfId="772"/>
    <cellStyle name="20 % - Accent5" xfId="187" builtinId="46" customBuiltin="1"/>
    <cellStyle name="20 % - Accent5 2" xfId="11"/>
    <cellStyle name="20 % - Accent5 3" xfId="503"/>
    <cellStyle name="20 % - Accent5 3 2" xfId="794"/>
    <cellStyle name="20 % - Accent5 4" xfId="774"/>
    <cellStyle name="20 % - Accent6" xfId="191" builtinId="50" customBuiltin="1"/>
    <cellStyle name="20 % - Accent6 2" xfId="12"/>
    <cellStyle name="20 % - Accent6 3" xfId="505"/>
    <cellStyle name="20 % - Accent6 3 2" xfId="796"/>
    <cellStyle name="20 % - Accent6 4" xfId="776"/>
    <cellStyle name="40 % - Accent1" xfId="172" builtinId="31" customBuiltin="1"/>
    <cellStyle name="40 % - Accent1 2" xfId="13"/>
    <cellStyle name="40 % - Accent1 3" xfId="496"/>
    <cellStyle name="40 % - Accent1 3 2" xfId="787"/>
    <cellStyle name="40 % - Accent1 4" xfId="767"/>
    <cellStyle name="40 % - Accent2" xfId="176" builtinId="35" customBuiltin="1"/>
    <cellStyle name="40 % - Accent2 2" xfId="14"/>
    <cellStyle name="40 % - Accent2 3" xfId="498"/>
    <cellStyle name="40 % - Accent2 3 2" xfId="789"/>
    <cellStyle name="40 % - Accent2 4" xfId="769"/>
    <cellStyle name="40 % - Accent3" xfId="180" builtinId="39" customBuiltin="1"/>
    <cellStyle name="40 % - Accent3 2" xfId="15"/>
    <cellStyle name="40 % - Accent3 3" xfId="500"/>
    <cellStyle name="40 % - Accent3 3 2" xfId="791"/>
    <cellStyle name="40 % - Accent3 4" xfId="771"/>
    <cellStyle name="40 % - Accent4" xfId="184" builtinId="43" customBuiltin="1"/>
    <cellStyle name="40 % - Accent4 2" xfId="16"/>
    <cellStyle name="40 % - Accent4 3" xfId="502"/>
    <cellStyle name="40 % - Accent4 3 2" xfId="793"/>
    <cellStyle name="40 % - Accent4 4" xfId="773"/>
    <cellStyle name="40 % - Accent5" xfId="188" builtinId="47" customBuiltin="1"/>
    <cellStyle name="40 % - Accent5 2" xfId="17"/>
    <cellStyle name="40 % - Accent5 3" xfId="504"/>
    <cellStyle name="40 % - Accent5 3 2" xfId="795"/>
    <cellStyle name="40 % - Accent5 4" xfId="775"/>
    <cellStyle name="40 % - Accent6" xfId="192" builtinId="51" customBuiltin="1"/>
    <cellStyle name="40 % - Accent6 2" xfId="18"/>
    <cellStyle name="40 % - Accent6 3" xfId="506"/>
    <cellStyle name="40 % - Accent6 3 2" xfId="797"/>
    <cellStyle name="40 % - Accent6 4" xfId="777"/>
    <cellStyle name="60 % - Accent1" xfId="173" builtinId="32" customBuiltin="1"/>
    <cellStyle name="60 % - Accent1 2" xfId="19"/>
    <cellStyle name="60 % - Accent2" xfId="177" builtinId="36" customBuiltin="1"/>
    <cellStyle name="60 % - Accent2 2" xfId="20"/>
    <cellStyle name="60 % - Accent3" xfId="181" builtinId="40" customBuiltin="1"/>
    <cellStyle name="60 % - Accent3 2" xfId="21"/>
    <cellStyle name="60 % - Accent4" xfId="185" builtinId="44" customBuiltin="1"/>
    <cellStyle name="60 % - Accent4 2" xfId="22"/>
    <cellStyle name="60 % - Accent5" xfId="189" builtinId="48" customBuiltin="1"/>
    <cellStyle name="60 % - Accent5 2" xfId="23"/>
    <cellStyle name="60 % - Accent6" xfId="193" builtinId="52" customBuiltin="1"/>
    <cellStyle name="60 % - Accent6 2" xfId="24"/>
    <cellStyle name="Accent1" xfId="170" builtinId="29" customBuiltin="1"/>
    <cellStyle name="Accent1 2" xfId="25"/>
    <cellStyle name="Accent2" xfId="174" builtinId="33" customBuiltin="1"/>
    <cellStyle name="Accent2 2" xfId="26"/>
    <cellStyle name="Accent3" xfId="178" builtinId="37" customBuiltin="1"/>
    <cellStyle name="Accent3 2" xfId="27"/>
    <cellStyle name="Accent4" xfId="182" builtinId="41" customBuiltin="1"/>
    <cellStyle name="Accent4 2" xfId="28"/>
    <cellStyle name="Accent5" xfId="186" builtinId="45" customBuiltin="1"/>
    <cellStyle name="Accent5 2" xfId="29"/>
    <cellStyle name="Accent6" xfId="190" builtinId="49" customBuiltin="1"/>
    <cellStyle name="Accent6 2" xfId="30"/>
    <cellStyle name="Avertissement" xfId="167" builtinId="11" customBuiltin="1"/>
    <cellStyle name="Avertissement 2" xfId="31"/>
    <cellStyle name="Calcul" xfId="164" builtinId="22" customBuiltin="1"/>
    <cellStyle name="Calcul 2" xfId="32"/>
    <cellStyle name="Calcul 2 10" xfId="77"/>
    <cellStyle name="Calcul 2 10 2" xfId="381"/>
    <cellStyle name="Calcul 2 10 2 2" xfId="673"/>
    <cellStyle name="Calcul 2 10 3" xfId="252"/>
    <cellStyle name="Calcul 2 10 3 2" xfId="547"/>
    <cellStyle name="Calcul 2 11" xfId="103"/>
    <cellStyle name="Calcul 2 11 2" xfId="406"/>
    <cellStyle name="Calcul 2 11 2 2" xfId="698"/>
    <cellStyle name="Calcul 2 11 3" xfId="277"/>
    <cellStyle name="Calcul 2 11 3 2" xfId="572"/>
    <cellStyle name="Calcul 2 12" xfId="116"/>
    <cellStyle name="Calcul 2 12 2" xfId="419"/>
    <cellStyle name="Calcul 2 12 2 2" xfId="711"/>
    <cellStyle name="Calcul 2 12 3" xfId="290"/>
    <cellStyle name="Calcul 2 12 3 2" xfId="585"/>
    <cellStyle name="Calcul 2 13" xfId="95"/>
    <cellStyle name="Calcul 2 13 2" xfId="399"/>
    <cellStyle name="Calcul 2 13 2 2" xfId="691"/>
    <cellStyle name="Calcul 2 13 3" xfId="270"/>
    <cellStyle name="Calcul 2 13 3 2" xfId="565"/>
    <cellStyle name="Calcul 2 14" xfId="125"/>
    <cellStyle name="Calcul 2 14 2" xfId="428"/>
    <cellStyle name="Calcul 2 14 2 2" xfId="720"/>
    <cellStyle name="Calcul 2 14 3" xfId="299"/>
    <cellStyle name="Calcul 2 14 3 2" xfId="594"/>
    <cellStyle name="Calcul 2 15" xfId="72"/>
    <cellStyle name="Calcul 2 15 2" xfId="376"/>
    <cellStyle name="Calcul 2 15 2 2" xfId="668"/>
    <cellStyle name="Calcul 2 15 3" xfId="247"/>
    <cellStyle name="Calcul 2 15 3 2" xfId="542"/>
    <cellStyle name="Calcul 2 16" xfId="93"/>
    <cellStyle name="Calcul 2 16 2" xfId="397"/>
    <cellStyle name="Calcul 2 16 2 2" xfId="689"/>
    <cellStyle name="Calcul 2 16 3" xfId="268"/>
    <cellStyle name="Calcul 2 16 3 2" xfId="563"/>
    <cellStyle name="Calcul 2 17" xfId="97"/>
    <cellStyle name="Calcul 2 17 2" xfId="401"/>
    <cellStyle name="Calcul 2 17 2 2" xfId="693"/>
    <cellStyle name="Calcul 2 17 3" xfId="272"/>
    <cellStyle name="Calcul 2 17 3 2" xfId="567"/>
    <cellStyle name="Calcul 2 18" xfId="50"/>
    <cellStyle name="Calcul 2 18 2" xfId="355"/>
    <cellStyle name="Calcul 2 18 2 2" xfId="647"/>
    <cellStyle name="Calcul 2 18 3" xfId="226"/>
    <cellStyle name="Calcul 2 18 3 2" xfId="521"/>
    <cellStyle name="Calcul 2 19" xfId="350"/>
    <cellStyle name="Calcul 2 19 2" xfId="642"/>
    <cellStyle name="Calcul 2 2" xfId="84"/>
    <cellStyle name="Calcul 2 2 2" xfId="388"/>
    <cellStyle name="Calcul 2 2 2 2" xfId="680"/>
    <cellStyle name="Calcul 2 2 3" xfId="259"/>
    <cellStyle name="Calcul 2 2 3 2" xfId="554"/>
    <cellStyle name="Calcul 2 20" xfId="221"/>
    <cellStyle name="Calcul 2 20 2" xfId="516"/>
    <cellStyle name="Calcul 2 3" xfId="71"/>
    <cellStyle name="Calcul 2 3 2" xfId="375"/>
    <cellStyle name="Calcul 2 3 2 2" xfId="667"/>
    <cellStyle name="Calcul 2 3 3" xfId="246"/>
    <cellStyle name="Calcul 2 3 3 2" xfId="541"/>
    <cellStyle name="Calcul 2 4" xfId="83"/>
    <cellStyle name="Calcul 2 4 2" xfId="387"/>
    <cellStyle name="Calcul 2 4 2 2" xfId="679"/>
    <cellStyle name="Calcul 2 4 3" xfId="258"/>
    <cellStyle name="Calcul 2 4 3 2" xfId="553"/>
    <cellStyle name="Calcul 2 5" xfId="70"/>
    <cellStyle name="Calcul 2 5 2" xfId="374"/>
    <cellStyle name="Calcul 2 5 2 2" xfId="666"/>
    <cellStyle name="Calcul 2 5 3" xfId="245"/>
    <cellStyle name="Calcul 2 5 3 2" xfId="540"/>
    <cellStyle name="Calcul 2 6" xfId="100"/>
    <cellStyle name="Calcul 2 6 2" xfId="403"/>
    <cellStyle name="Calcul 2 6 2 2" xfId="695"/>
    <cellStyle name="Calcul 2 6 3" xfId="274"/>
    <cellStyle name="Calcul 2 6 3 2" xfId="569"/>
    <cellStyle name="Calcul 2 7" xfId="60"/>
    <cellStyle name="Calcul 2 7 2" xfId="364"/>
    <cellStyle name="Calcul 2 7 2 2" xfId="656"/>
    <cellStyle name="Calcul 2 7 3" xfId="235"/>
    <cellStyle name="Calcul 2 7 3 2" xfId="530"/>
    <cellStyle name="Calcul 2 8" xfId="76"/>
    <cellStyle name="Calcul 2 8 2" xfId="380"/>
    <cellStyle name="Calcul 2 8 2 2" xfId="672"/>
    <cellStyle name="Calcul 2 8 3" xfId="251"/>
    <cellStyle name="Calcul 2 8 3 2" xfId="546"/>
    <cellStyle name="Calcul 2 9" xfId="108"/>
    <cellStyle name="Calcul 2 9 2" xfId="411"/>
    <cellStyle name="Calcul 2 9 2 2" xfId="703"/>
    <cellStyle name="Calcul 2 9 3" xfId="282"/>
    <cellStyle name="Calcul 2 9 3 2" xfId="577"/>
    <cellStyle name="Cellule liée" xfId="165" builtinId="24" customBuiltin="1"/>
    <cellStyle name="Cellule liée 2" xfId="33"/>
    <cellStyle name="Commentaire 2" xfId="34"/>
    <cellStyle name="Commentaire 2 10" xfId="80"/>
    <cellStyle name="Commentaire 2 10 2" xfId="138"/>
    <cellStyle name="Commentaire 2 10 2 2" xfId="194"/>
    <cellStyle name="Commentaire 2 10 2 2 2" xfId="457"/>
    <cellStyle name="Commentaire 2 10 2 2 2 2" xfId="749"/>
    <cellStyle name="Commentaire 2 10 2 2 3" xfId="329"/>
    <cellStyle name="Commentaire 2 10 2 2 3 2" xfId="623"/>
    <cellStyle name="Commentaire 2 10 2 3" xfId="451"/>
    <cellStyle name="Commentaire 2 10 2 3 2" xfId="743"/>
    <cellStyle name="Commentaire 2 10 2 4" xfId="322"/>
    <cellStyle name="Commentaire 2 10 2 4 2" xfId="617"/>
    <cellStyle name="Commentaire 2 10 3" xfId="384"/>
    <cellStyle name="Commentaire 2 10 3 2" xfId="676"/>
    <cellStyle name="Commentaire 2 10 4" xfId="255"/>
    <cellStyle name="Commentaire 2 10 4 2" xfId="550"/>
    <cellStyle name="Commentaire 2 11" xfId="59"/>
    <cellStyle name="Commentaire 2 11 2" xfId="139"/>
    <cellStyle name="Commentaire 2 11 2 2" xfId="195"/>
    <cellStyle name="Commentaire 2 11 2 2 2" xfId="458"/>
    <cellStyle name="Commentaire 2 11 2 2 2 2" xfId="750"/>
    <cellStyle name="Commentaire 2 11 2 2 3" xfId="330"/>
    <cellStyle name="Commentaire 2 11 2 2 3 2" xfId="624"/>
    <cellStyle name="Commentaire 2 11 2 3" xfId="443"/>
    <cellStyle name="Commentaire 2 11 2 3 2" xfId="735"/>
    <cellStyle name="Commentaire 2 11 2 4" xfId="314"/>
    <cellStyle name="Commentaire 2 11 2 4 2" xfId="609"/>
    <cellStyle name="Commentaire 2 11 3" xfId="363"/>
    <cellStyle name="Commentaire 2 11 3 2" xfId="655"/>
    <cellStyle name="Commentaire 2 11 4" xfId="234"/>
    <cellStyle name="Commentaire 2 11 4 2" xfId="529"/>
    <cellStyle name="Commentaire 2 12" xfId="115"/>
    <cellStyle name="Commentaire 2 12 2" xfId="140"/>
    <cellStyle name="Commentaire 2 12 2 2" xfId="196"/>
    <cellStyle name="Commentaire 2 12 2 2 2" xfId="459"/>
    <cellStyle name="Commentaire 2 12 2 2 2 2" xfId="751"/>
    <cellStyle name="Commentaire 2 12 2 2 3" xfId="331"/>
    <cellStyle name="Commentaire 2 12 2 2 3 2" xfId="625"/>
    <cellStyle name="Commentaire 2 12 2 3" xfId="454"/>
    <cellStyle name="Commentaire 2 12 2 3 2" xfId="746"/>
    <cellStyle name="Commentaire 2 12 2 4" xfId="325"/>
    <cellStyle name="Commentaire 2 12 2 4 2" xfId="620"/>
    <cellStyle name="Commentaire 2 12 3" xfId="418"/>
    <cellStyle name="Commentaire 2 12 3 2" xfId="710"/>
    <cellStyle name="Commentaire 2 12 4" xfId="289"/>
    <cellStyle name="Commentaire 2 12 4 2" xfId="584"/>
    <cellStyle name="Commentaire 2 13" xfId="73"/>
    <cellStyle name="Commentaire 2 13 2" xfId="141"/>
    <cellStyle name="Commentaire 2 13 2 2" xfId="197"/>
    <cellStyle name="Commentaire 2 13 2 2 2" xfId="460"/>
    <cellStyle name="Commentaire 2 13 2 2 2 2" xfId="752"/>
    <cellStyle name="Commentaire 2 13 2 2 3" xfId="332"/>
    <cellStyle name="Commentaire 2 13 2 2 3 2" xfId="626"/>
    <cellStyle name="Commentaire 2 13 2 3" xfId="448"/>
    <cellStyle name="Commentaire 2 13 2 3 2" xfId="740"/>
    <cellStyle name="Commentaire 2 13 2 4" xfId="319"/>
    <cellStyle name="Commentaire 2 13 2 4 2" xfId="614"/>
    <cellStyle name="Commentaire 2 13 3" xfId="377"/>
    <cellStyle name="Commentaire 2 13 3 2" xfId="669"/>
    <cellStyle name="Commentaire 2 13 4" xfId="248"/>
    <cellStyle name="Commentaire 2 13 4 2" xfId="543"/>
    <cellStyle name="Commentaire 2 14" xfId="130"/>
    <cellStyle name="Commentaire 2 14 2" xfId="142"/>
    <cellStyle name="Commentaire 2 14 2 2" xfId="198"/>
    <cellStyle name="Commentaire 2 14 2 2 2" xfId="461"/>
    <cellStyle name="Commentaire 2 14 2 2 2 2" xfId="753"/>
    <cellStyle name="Commentaire 2 14 2 2 3" xfId="333"/>
    <cellStyle name="Commentaire 2 14 2 2 3 2" xfId="627"/>
    <cellStyle name="Commentaire 2 14 2 3" xfId="456"/>
    <cellStyle name="Commentaire 2 14 2 3 2" xfId="748"/>
    <cellStyle name="Commentaire 2 14 2 4" xfId="327"/>
    <cellStyle name="Commentaire 2 14 2 4 2" xfId="622"/>
    <cellStyle name="Commentaire 2 14 3" xfId="433"/>
    <cellStyle name="Commentaire 2 14 3 2" xfId="725"/>
    <cellStyle name="Commentaire 2 14 4" xfId="304"/>
    <cellStyle name="Commentaire 2 14 4 2" xfId="599"/>
    <cellStyle name="Commentaire 2 15" xfId="75"/>
    <cellStyle name="Commentaire 2 15 2" xfId="143"/>
    <cellStyle name="Commentaire 2 15 2 2" xfId="199"/>
    <cellStyle name="Commentaire 2 15 2 2 2" xfId="462"/>
    <cellStyle name="Commentaire 2 15 2 2 2 2" xfId="754"/>
    <cellStyle name="Commentaire 2 15 2 2 3" xfId="334"/>
    <cellStyle name="Commentaire 2 15 2 2 3 2" xfId="628"/>
    <cellStyle name="Commentaire 2 15 2 3" xfId="449"/>
    <cellStyle name="Commentaire 2 15 2 3 2" xfId="741"/>
    <cellStyle name="Commentaire 2 15 2 4" xfId="320"/>
    <cellStyle name="Commentaire 2 15 2 4 2" xfId="615"/>
    <cellStyle name="Commentaire 2 15 3" xfId="379"/>
    <cellStyle name="Commentaire 2 15 3 2" xfId="671"/>
    <cellStyle name="Commentaire 2 15 4" xfId="250"/>
    <cellStyle name="Commentaire 2 15 4 2" xfId="545"/>
    <cellStyle name="Commentaire 2 16" xfId="65"/>
    <cellStyle name="Commentaire 2 16 2" xfId="144"/>
    <cellStyle name="Commentaire 2 16 2 2" xfId="200"/>
    <cellStyle name="Commentaire 2 16 2 2 2" xfId="463"/>
    <cellStyle name="Commentaire 2 16 2 2 2 2" xfId="755"/>
    <cellStyle name="Commentaire 2 16 2 2 3" xfId="335"/>
    <cellStyle name="Commentaire 2 16 2 2 3 2" xfId="629"/>
    <cellStyle name="Commentaire 2 16 2 3" xfId="445"/>
    <cellStyle name="Commentaire 2 16 2 3 2" xfId="737"/>
    <cellStyle name="Commentaire 2 16 2 4" xfId="316"/>
    <cellStyle name="Commentaire 2 16 2 4 2" xfId="611"/>
    <cellStyle name="Commentaire 2 16 3" xfId="369"/>
    <cellStyle name="Commentaire 2 16 3 2" xfId="661"/>
    <cellStyle name="Commentaire 2 16 4" xfId="240"/>
    <cellStyle name="Commentaire 2 16 4 2" xfId="535"/>
    <cellStyle name="Commentaire 2 17" xfId="126"/>
    <cellStyle name="Commentaire 2 17 2" xfId="145"/>
    <cellStyle name="Commentaire 2 17 2 2" xfId="201"/>
    <cellStyle name="Commentaire 2 17 2 2 2" xfId="464"/>
    <cellStyle name="Commentaire 2 17 2 2 2 2" xfId="756"/>
    <cellStyle name="Commentaire 2 17 2 2 3" xfId="336"/>
    <cellStyle name="Commentaire 2 17 2 2 3 2" xfId="630"/>
    <cellStyle name="Commentaire 2 17 2 3" xfId="455"/>
    <cellStyle name="Commentaire 2 17 2 3 2" xfId="747"/>
    <cellStyle name="Commentaire 2 17 2 4" xfId="326"/>
    <cellStyle name="Commentaire 2 17 2 4 2" xfId="621"/>
    <cellStyle name="Commentaire 2 17 3" xfId="429"/>
    <cellStyle name="Commentaire 2 17 3 2" xfId="721"/>
    <cellStyle name="Commentaire 2 17 4" xfId="300"/>
    <cellStyle name="Commentaire 2 17 4 2" xfId="595"/>
    <cellStyle name="Commentaire 2 18" xfId="51"/>
    <cellStyle name="Commentaire 2 18 2" xfId="146"/>
    <cellStyle name="Commentaire 2 18 2 2" xfId="202"/>
    <cellStyle name="Commentaire 2 18 2 2 2" xfId="465"/>
    <cellStyle name="Commentaire 2 18 2 2 2 2" xfId="757"/>
    <cellStyle name="Commentaire 2 18 2 2 3" xfId="337"/>
    <cellStyle name="Commentaire 2 18 2 2 3 2" xfId="631"/>
    <cellStyle name="Commentaire 2 18 2 3" xfId="440"/>
    <cellStyle name="Commentaire 2 18 2 3 2" xfId="732"/>
    <cellStyle name="Commentaire 2 18 2 4" xfId="311"/>
    <cellStyle name="Commentaire 2 18 2 4 2" xfId="606"/>
    <cellStyle name="Commentaire 2 18 3" xfId="356"/>
    <cellStyle name="Commentaire 2 18 3 2" xfId="648"/>
    <cellStyle name="Commentaire 2 18 4" xfId="227"/>
    <cellStyle name="Commentaire 2 18 4 2" xfId="522"/>
    <cellStyle name="Commentaire 2 19" xfId="351"/>
    <cellStyle name="Commentaire 2 19 2" xfId="643"/>
    <cellStyle name="Commentaire 2 2" xfId="86"/>
    <cellStyle name="Commentaire 2 2 2" xfId="147"/>
    <cellStyle name="Commentaire 2 2 2 2" xfId="203"/>
    <cellStyle name="Commentaire 2 2 2 2 2" xfId="466"/>
    <cellStyle name="Commentaire 2 2 2 2 2 2" xfId="758"/>
    <cellStyle name="Commentaire 2 2 2 2 3" xfId="338"/>
    <cellStyle name="Commentaire 2 2 2 2 3 2" xfId="632"/>
    <cellStyle name="Commentaire 2 2 2 3" xfId="452"/>
    <cellStyle name="Commentaire 2 2 2 3 2" xfId="744"/>
    <cellStyle name="Commentaire 2 2 2 4" xfId="323"/>
    <cellStyle name="Commentaire 2 2 2 4 2" xfId="618"/>
    <cellStyle name="Commentaire 2 2 3" xfId="390"/>
    <cellStyle name="Commentaire 2 2 3 2" xfId="682"/>
    <cellStyle name="Commentaire 2 2 4" xfId="261"/>
    <cellStyle name="Commentaire 2 2 4 2" xfId="556"/>
    <cellStyle name="Commentaire 2 20" xfId="222"/>
    <cellStyle name="Commentaire 2 20 2" xfId="517"/>
    <cellStyle name="Commentaire 2 21" xfId="478"/>
    <cellStyle name="Commentaire 2 21 2" xfId="509"/>
    <cellStyle name="Commentaire 2 21 2 2" xfId="800"/>
    <cellStyle name="Commentaire 2 21 3" xfId="780"/>
    <cellStyle name="Commentaire 2 3" xfId="69"/>
    <cellStyle name="Commentaire 2 3 2" xfId="148"/>
    <cellStyle name="Commentaire 2 3 2 2" xfId="204"/>
    <cellStyle name="Commentaire 2 3 2 2 2" xfId="467"/>
    <cellStyle name="Commentaire 2 3 2 2 2 2" xfId="759"/>
    <cellStyle name="Commentaire 2 3 2 2 3" xfId="339"/>
    <cellStyle name="Commentaire 2 3 2 2 3 2" xfId="633"/>
    <cellStyle name="Commentaire 2 3 2 3" xfId="447"/>
    <cellStyle name="Commentaire 2 3 2 3 2" xfId="739"/>
    <cellStyle name="Commentaire 2 3 2 4" xfId="318"/>
    <cellStyle name="Commentaire 2 3 2 4 2" xfId="613"/>
    <cellStyle name="Commentaire 2 3 3" xfId="373"/>
    <cellStyle name="Commentaire 2 3 3 2" xfId="665"/>
    <cellStyle name="Commentaire 2 3 4" xfId="244"/>
    <cellStyle name="Commentaire 2 3 4 2" xfId="539"/>
    <cellStyle name="Commentaire 2 4" xfId="57"/>
    <cellStyle name="Commentaire 2 4 2" xfId="149"/>
    <cellStyle name="Commentaire 2 4 2 2" xfId="205"/>
    <cellStyle name="Commentaire 2 4 2 2 2" xfId="468"/>
    <cellStyle name="Commentaire 2 4 2 2 2 2" xfId="760"/>
    <cellStyle name="Commentaire 2 4 2 2 3" xfId="340"/>
    <cellStyle name="Commentaire 2 4 2 2 3 2" xfId="634"/>
    <cellStyle name="Commentaire 2 4 2 3" xfId="441"/>
    <cellStyle name="Commentaire 2 4 2 3 2" xfId="733"/>
    <cellStyle name="Commentaire 2 4 2 4" xfId="312"/>
    <cellStyle name="Commentaire 2 4 2 4 2" xfId="607"/>
    <cellStyle name="Commentaire 2 4 3" xfId="361"/>
    <cellStyle name="Commentaire 2 4 3 2" xfId="653"/>
    <cellStyle name="Commentaire 2 4 4" xfId="232"/>
    <cellStyle name="Commentaire 2 4 4 2" xfId="527"/>
    <cellStyle name="Commentaire 2 5" xfId="67"/>
    <cellStyle name="Commentaire 2 5 2" xfId="150"/>
    <cellStyle name="Commentaire 2 5 2 2" xfId="206"/>
    <cellStyle name="Commentaire 2 5 2 2 2" xfId="469"/>
    <cellStyle name="Commentaire 2 5 2 2 2 2" xfId="761"/>
    <cellStyle name="Commentaire 2 5 2 2 3" xfId="341"/>
    <cellStyle name="Commentaire 2 5 2 2 3 2" xfId="635"/>
    <cellStyle name="Commentaire 2 5 2 3" xfId="446"/>
    <cellStyle name="Commentaire 2 5 2 3 2" xfId="738"/>
    <cellStyle name="Commentaire 2 5 2 4" xfId="317"/>
    <cellStyle name="Commentaire 2 5 2 4 2" xfId="612"/>
    <cellStyle name="Commentaire 2 5 3" xfId="371"/>
    <cellStyle name="Commentaire 2 5 3 2" xfId="663"/>
    <cellStyle name="Commentaire 2 5 4" xfId="242"/>
    <cellStyle name="Commentaire 2 5 4 2" xfId="537"/>
    <cellStyle name="Commentaire 2 6" xfId="58"/>
    <cellStyle name="Commentaire 2 6 2" xfId="151"/>
    <cellStyle name="Commentaire 2 6 2 2" xfId="207"/>
    <cellStyle name="Commentaire 2 6 2 2 2" xfId="470"/>
    <cellStyle name="Commentaire 2 6 2 2 2 2" xfId="762"/>
    <cellStyle name="Commentaire 2 6 2 2 3" xfId="342"/>
    <cellStyle name="Commentaire 2 6 2 2 3 2" xfId="636"/>
    <cellStyle name="Commentaire 2 6 2 3" xfId="442"/>
    <cellStyle name="Commentaire 2 6 2 3 2" xfId="734"/>
    <cellStyle name="Commentaire 2 6 2 4" xfId="313"/>
    <cellStyle name="Commentaire 2 6 2 4 2" xfId="608"/>
    <cellStyle name="Commentaire 2 6 3" xfId="362"/>
    <cellStyle name="Commentaire 2 6 3 2" xfId="654"/>
    <cellStyle name="Commentaire 2 6 4" xfId="233"/>
    <cellStyle name="Commentaire 2 6 4 2" xfId="528"/>
    <cellStyle name="Commentaire 2 7" xfId="92"/>
    <cellStyle name="Commentaire 2 7 2" xfId="152"/>
    <cellStyle name="Commentaire 2 7 2 2" xfId="208"/>
    <cellStyle name="Commentaire 2 7 2 2 2" xfId="471"/>
    <cellStyle name="Commentaire 2 7 2 2 2 2" xfId="763"/>
    <cellStyle name="Commentaire 2 7 2 2 3" xfId="343"/>
    <cellStyle name="Commentaire 2 7 2 2 3 2" xfId="637"/>
    <cellStyle name="Commentaire 2 7 2 3" xfId="453"/>
    <cellStyle name="Commentaire 2 7 2 3 2" xfId="745"/>
    <cellStyle name="Commentaire 2 7 2 4" xfId="324"/>
    <cellStyle name="Commentaire 2 7 2 4 2" xfId="619"/>
    <cellStyle name="Commentaire 2 7 3" xfId="396"/>
    <cellStyle name="Commentaire 2 7 3 2" xfId="688"/>
    <cellStyle name="Commentaire 2 7 4" xfId="267"/>
    <cellStyle name="Commentaire 2 7 4 2" xfId="562"/>
    <cellStyle name="Commentaire 2 8" xfId="78"/>
    <cellStyle name="Commentaire 2 8 2" xfId="153"/>
    <cellStyle name="Commentaire 2 8 2 2" xfId="209"/>
    <cellStyle name="Commentaire 2 8 2 2 2" xfId="472"/>
    <cellStyle name="Commentaire 2 8 2 2 2 2" xfId="764"/>
    <cellStyle name="Commentaire 2 8 2 2 3" xfId="344"/>
    <cellStyle name="Commentaire 2 8 2 2 3 2" xfId="638"/>
    <cellStyle name="Commentaire 2 8 2 3" xfId="450"/>
    <cellStyle name="Commentaire 2 8 2 3 2" xfId="742"/>
    <cellStyle name="Commentaire 2 8 2 4" xfId="321"/>
    <cellStyle name="Commentaire 2 8 2 4 2" xfId="616"/>
    <cellStyle name="Commentaire 2 8 3" xfId="382"/>
    <cellStyle name="Commentaire 2 8 3 2" xfId="674"/>
    <cellStyle name="Commentaire 2 8 4" xfId="253"/>
    <cellStyle name="Commentaire 2 8 4 2" xfId="548"/>
    <cellStyle name="Commentaire 2 9" xfId="62"/>
    <cellStyle name="Commentaire 2 9 2" xfId="154"/>
    <cellStyle name="Commentaire 2 9 2 2" xfId="210"/>
    <cellStyle name="Commentaire 2 9 2 2 2" xfId="473"/>
    <cellStyle name="Commentaire 2 9 2 2 2 2" xfId="765"/>
    <cellStyle name="Commentaire 2 9 2 2 3" xfId="345"/>
    <cellStyle name="Commentaire 2 9 2 2 3 2" xfId="639"/>
    <cellStyle name="Commentaire 2 9 2 3" xfId="444"/>
    <cellStyle name="Commentaire 2 9 2 3 2" xfId="736"/>
    <cellStyle name="Commentaire 2 9 2 4" xfId="315"/>
    <cellStyle name="Commentaire 2 9 2 4 2" xfId="610"/>
    <cellStyle name="Commentaire 2 9 3" xfId="366"/>
    <cellStyle name="Commentaire 2 9 3 2" xfId="658"/>
    <cellStyle name="Commentaire 2 9 4" xfId="237"/>
    <cellStyle name="Commentaire 2 9 4 2" xfId="532"/>
    <cellStyle name="Entrée" xfId="162" builtinId="20" customBuiltin="1"/>
    <cellStyle name="Entrée 2" xfId="35"/>
    <cellStyle name="Entrée 2 10" xfId="81"/>
    <cellStyle name="Entrée 2 10 2" xfId="385"/>
    <cellStyle name="Entrée 2 10 2 2" xfId="677"/>
    <cellStyle name="Entrée 2 10 3" xfId="256"/>
    <cellStyle name="Entrée 2 10 3 2" xfId="551"/>
    <cellStyle name="Entrée 2 11" xfId="110"/>
    <cellStyle name="Entrée 2 11 2" xfId="413"/>
    <cellStyle name="Entrée 2 11 2 2" xfId="705"/>
    <cellStyle name="Entrée 2 11 3" xfId="284"/>
    <cellStyle name="Entrée 2 11 3 2" xfId="579"/>
    <cellStyle name="Entrée 2 12" xfId="82"/>
    <cellStyle name="Entrée 2 12 2" xfId="386"/>
    <cellStyle name="Entrée 2 12 2 2" xfId="678"/>
    <cellStyle name="Entrée 2 12 3" xfId="257"/>
    <cellStyle name="Entrée 2 12 3 2" xfId="552"/>
    <cellStyle name="Entrée 2 13" xfId="74"/>
    <cellStyle name="Entrée 2 13 2" xfId="378"/>
    <cellStyle name="Entrée 2 13 2 2" xfId="670"/>
    <cellStyle name="Entrée 2 13 3" xfId="249"/>
    <cellStyle name="Entrée 2 13 3 2" xfId="544"/>
    <cellStyle name="Entrée 2 14" xfId="113"/>
    <cellStyle name="Entrée 2 14 2" xfId="416"/>
    <cellStyle name="Entrée 2 14 2 2" xfId="708"/>
    <cellStyle name="Entrée 2 14 3" xfId="287"/>
    <cellStyle name="Entrée 2 14 3 2" xfId="582"/>
    <cellStyle name="Entrée 2 15" xfId="123"/>
    <cellStyle name="Entrée 2 15 2" xfId="426"/>
    <cellStyle name="Entrée 2 15 2 2" xfId="718"/>
    <cellStyle name="Entrée 2 15 3" xfId="297"/>
    <cellStyle name="Entrée 2 15 3 2" xfId="592"/>
    <cellStyle name="Entrée 2 16" xfId="94"/>
    <cellStyle name="Entrée 2 16 2" xfId="398"/>
    <cellStyle name="Entrée 2 16 2 2" xfId="690"/>
    <cellStyle name="Entrée 2 16 3" xfId="269"/>
    <cellStyle name="Entrée 2 16 3 2" xfId="564"/>
    <cellStyle name="Entrée 2 17" xfId="119"/>
    <cellStyle name="Entrée 2 17 2" xfId="422"/>
    <cellStyle name="Entrée 2 17 2 2" xfId="714"/>
    <cellStyle name="Entrée 2 17 3" xfId="293"/>
    <cellStyle name="Entrée 2 17 3 2" xfId="588"/>
    <cellStyle name="Entrée 2 18" xfId="52"/>
    <cellStyle name="Entrée 2 18 2" xfId="357"/>
    <cellStyle name="Entrée 2 18 2 2" xfId="649"/>
    <cellStyle name="Entrée 2 18 3" xfId="228"/>
    <cellStyle name="Entrée 2 18 3 2" xfId="523"/>
    <cellStyle name="Entrée 2 19" xfId="352"/>
    <cellStyle name="Entrée 2 19 2" xfId="644"/>
    <cellStyle name="Entrée 2 2" xfId="87"/>
    <cellStyle name="Entrée 2 2 2" xfId="391"/>
    <cellStyle name="Entrée 2 2 2 2" xfId="683"/>
    <cellStyle name="Entrée 2 2 3" xfId="262"/>
    <cellStyle name="Entrée 2 2 3 2" xfId="557"/>
    <cellStyle name="Entrée 2 20" xfId="223"/>
    <cellStyle name="Entrée 2 20 2" xfId="518"/>
    <cellStyle name="Entrée 2 3" xfId="68"/>
    <cellStyle name="Entrée 2 3 2" xfId="372"/>
    <cellStyle name="Entrée 2 3 2 2" xfId="664"/>
    <cellStyle name="Entrée 2 3 3" xfId="243"/>
    <cellStyle name="Entrée 2 3 3 2" xfId="538"/>
    <cellStyle name="Entrée 2 4" xfId="88"/>
    <cellStyle name="Entrée 2 4 2" xfId="392"/>
    <cellStyle name="Entrée 2 4 2 2" xfId="684"/>
    <cellStyle name="Entrée 2 4 3" xfId="263"/>
    <cellStyle name="Entrée 2 4 3 2" xfId="558"/>
    <cellStyle name="Entrée 2 5" xfId="66"/>
    <cellStyle name="Entrée 2 5 2" xfId="370"/>
    <cellStyle name="Entrée 2 5 2 2" xfId="662"/>
    <cellStyle name="Entrée 2 5 3" xfId="241"/>
    <cellStyle name="Entrée 2 5 3 2" xfId="536"/>
    <cellStyle name="Entrée 2 6" xfId="99"/>
    <cellStyle name="Entrée 2 6 2" xfId="402"/>
    <cellStyle name="Entrée 2 6 2 2" xfId="694"/>
    <cellStyle name="Entrée 2 6 3" xfId="273"/>
    <cellStyle name="Entrée 2 6 3 2" xfId="568"/>
    <cellStyle name="Entrée 2 7" xfId="105"/>
    <cellStyle name="Entrée 2 7 2" xfId="408"/>
    <cellStyle name="Entrée 2 7 2 2" xfId="700"/>
    <cellStyle name="Entrée 2 7 3" xfId="279"/>
    <cellStyle name="Entrée 2 7 3 2" xfId="574"/>
    <cellStyle name="Entrée 2 8" xfId="79"/>
    <cellStyle name="Entrée 2 8 2" xfId="383"/>
    <cellStyle name="Entrée 2 8 2 2" xfId="675"/>
    <cellStyle name="Entrée 2 8 3" xfId="254"/>
    <cellStyle name="Entrée 2 8 3 2" xfId="549"/>
    <cellStyle name="Entrée 2 9" xfId="90"/>
    <cellStyle name="Entrée 2 9 2" xfId="394"/>
    <cellStyle name="Entrée 2 9 2 2" xfId="686"/>
    <cellStyle name="Entrée 2 9 3" xfId="265"/>
    <cellStyle name="Entrée 2 9 3 2" xfId="560"/>
    <cellStyle name="Euro" xfId="1"/>
    <cellStyle name="Euro 2" xfId="36"/>
    <cellStyle name="Euro 2 2" xfId="479"/>
    <cellStyle name="Euro 3" xfId="476"/>
    <cellStyle name="Insatisfaisant" xfId="160" builtinId="27" customBuiltin="1"/>
    <cellStyle name="Insatisfaisant 2" xfId="37"/>
    <cellStyle name="Lien hypertexte" xfId="2" builtinId="8"/>
    <cellStyle name="Lien hypertexte 2" xfId="38"/>
    <cellStyle name="Milliers 2" xfId="98"/>
    <cellStyle name="Milliers 2 2" xfId="484"/>
    <cellStyle name="Milliers 2 2 2" xfId="511"/>
    <cellStyle name="Milliers 2 3" xfId="487"/>
    <cellStyle name="Milliers 3" xfId="55"/>
    <cellStyle name="Milliers 3 2" xfId="213"/>
    <cellStyle name="Milliers 3 3" xfId="486"/>
    <cellStyle name="Milliers 4" xfId="211"/>
    <cellStyle name="Milliers 5" xfId="217"/>
    <cellStyle name="Milliers 5 2" xfId="348"/>
    <cellStyle name="Milliers 6" xfId="218"/>
    <cellStyle name="Milliers 6 2" xfId="349"/>
    <cellStyle name="Milliers 7" xfId="328"/>
    <cellStyle name="Milliers 7 2" xfId="492"/>
    <cellStyle name="Milliers 8" xfId="483"/>
    <cellStyle name="Milliers 8 2" xfId="510"/>
    <cellStyle name="Milliers 9" xfId="488"/>
    <cellStyle name="Neutre" xfId="161" builtinId="28" customBuiltin="1"/>
    <cellStyle name="Neutre 2" xfId="39"/>
    <cellStyle name="Normal" xfId="0" builtinId="0"/>
    <cellStyle name="Normal 12" xfId="801"/>
    <cellStyle name="Normal 2" xfId="6"/>
    <cellStyle name="Normal 2 2" xfId="137"/>
    <cellStyle name="Normal 2 2 2" xfId="481"/>
    <cellStyle name="Normal 2 3" xfId="480"/>
    <cellStyle name="Normal 3" xfId="5"/>
    <cellStyle name="Normal 3 2" xfId="482"/>
    <cellStyle name="Normal 4" xfId="214"/>
    <cellStyle name="Normal 4 2" xfId="215"/>
    <cellStyle name="Normal 4 2 2" xfId="346"/>
    <cellStyle name="Normal 4 2 2 2" xfId="493"/>
    <cellStyle name="Normal 4 2 2 2 2" xfId="784"/>
    <cellStyle name="Normal 4 2 2 3" xfId="640"/>
    <cellStyle name="Normal 4 2 3" xfId="489"/>
    <cellStyle name="Normal 4 2 3 2" xfId="781"/>
    <cellStyle name="Normal 4 2 4" xfId="513"/>
    <cellStyle name="Normal 4 3" xfId="216"/>
    <cellStyle name="Normal 4 3 2" xfId="347"/>
    <cellStyle name="Normal 4 3 2 2" xfId="494"/>
    <cellStyle name="Normal 4 3 2 2 2" xfId="785"/>
    <cellStyle name="Normal 4 3 2 3" xfId="641"/>
    <cellStyle name="Normal 4 3 3" xfId="490"/>
    <cellStyle name="Normal 4 3 3 2" xfId="782"/>
    <cellStyle name="Normal 4 3 4" xfId="514"/>
    <cellStyle name="Normal 4 4" xfId="477"/>
    <cellStyle name="Normal 4 4 2" xfId="508"/>
    <cellStyle name="Normal 4 4 2 2" xfId="799"/>
    <cellStyle name="Normal 4 4 3" xfId="779"/>
    <cellStyle name="Normal 5" xfId="220"/>
    <cellStyle name="Normal 6" xfId="219"/>
    <cellStyle name="Normal 6 2" xfId="491"/>
    <cellStyle name="Normal 6 2 2" xfId="783"/>
    <cellStyle name="Normal 6 3" xfId="515"/>
    <cellStyle name="Normal 7" xfId="474"/>
    <cellStyle name="Normal 7 2" xfId="507"/>
    <cellStyle name="Normal 7 2 2" xfId="798"/>
    <cellStyle name="Normal 7 3" xfId="778"/>
    <cellStyle name="Normal_SUIVI RC V3 publi" xfId="3"/>
    <cellStyle name="Pourcentage 2" xfId="212"/>
    <cellStyle name="Pourcentage 2 2" xfId="485"/>
    <cellStyle name="Pourcentage 2 2 2" xfId="512"/>
    <cellStyle name="Satisfaisant" xfId="159" builtinId="26" customBuiltin="1"/>
    <cellStyle name="Satisfaisant 2" xfId="40"/>
    <cellStyle name="Sortie" xfId="163" builtinId="21" customBuiltin="1"/>
    <cellStyle name="Sortie 2" xfId="41"/>
    <cellStyle name="Sortie 2 10" xfId="85"/>
    <cellStyle name="Sortie 2 10 2" xfId="389"/>
    <cellStyle name="Sortie 2 10 2 2" xfId="681"/>
    <cellStyle name="Sortie 2 10 3" xfId="260"/>
    <cellStyle name="Sortie 2 10 3 2" xfId="555"/>
    <cellStyle name="Sortie 2 11" xfId="56"/>
    <cellStyle name="Sortie 2 11 2" xfId="360"/>
    <cellStyle name="Sortie 2 11 2 2" xfId="652"/>
    <cellStyle name="Sortie 2 11 3" xfId="231"/>
    <cellStyle name="Sortie 2 11 3 2" xfId="526"/>
    <cellStyle name="Sortie 2 12" xfId="114"/>
    <cellStyle name="Sortie 2 12 2" xfId="417"/>
    <cellStyle name="Sortie 2 12 2 2" xfId="709"/>
    <cellStyle name="Sortie 2 12 3" xfId="288"/>
    <cellStyle name="Sortie 2 12 3 2" xfId="583"/>
    <cellStyle name="Sortie 2 13" xfId="128"/>
    <cellStyle name="Sortie 2 13 2" xfId="431"/>
    <cellStyle name="Sortie 2 13 2 2" xfId="723"/>
    <cellStyle name="Sortie 2 13 3" xfId="302"/>
    <cellStyle name="Sortie 2 13 3 2" xfId="597"/>
    <cellStyle name="Sortie 2 14" xfId="121"/>
    <cellStyle name="Sortie 2 14 2" xfId="424"/>
    <cellStyle name="Sortie 2 14 2 2" xfId="716"/>
    <cellStyle name="Sortie 2 14 3" xfId="295"/>
    <cellStyle name="Sortie 2 14 3 2" xfId="590"/>
    <cellStyle name="Sortie 2 15" xfId="122"/>
    <cellStyle name="Sortie 2 15 2" xfId="425"/>
    <cellStyle name="Sortie 2 15 2 2" xfId="717"/>
    <cellStyle name="Sortie 2 15 3" xfId="296"/>
    <cellStyle name="Sortie 2 15 3 2" xfId="591"/>
    <cellStyle name="Sortie 2 16" xfId="132"/>
    <cellStyle name="Sortie 2 16 2" xfId="435"/>
    <cellStyle name="Sortie 2 16 2 2" xfId="727"/>
    <cellStyle name="Sortie 2 16 3" xfId="306"/>
    <cellStyle name="Sortie 2 16 3 2" xfId="601"/>
    <cellStyle name="Sortie 2 17" xfId="136"/>
    <cellStyle name="Sortie 2 17 2" xfId="439"/>
    <cellStyle name="Sortie 2 17 2 2" xfId="731"/>
    <cellStyle name="Sortie 2 17 3" xfId="310"/>
    <cellStyle name="Sortie 2 17 3 2" xfId="605"/>
    <cellStyle name="Sortie 2 18" xfId="53"/>
    <cellStyle name="Sortie 2 18 2" xfId="358"/>
    <cellStyle name="Sortie 2 18 2 2" xfId="650"/>
    <cellStyle name="Sortie 2 18 3" xfId="229"/>
    <cellStyle name="Sortie 2 18 3 2" xfId="524"/>
    <cellStyle name="Sortie 2 19" xfId="353"/>
    <cellStyle name="Sortie 2 19 2" xfId="645"/>
    <cellStyle name="Sortie 2 2" xfId="91"/>
    <cellStyle name="Sortie 2 2 2" xfId="395"/>
    <cellStyle name="Sortie 2 2 2 2" xfId="687"/>
    <cellStyle name="Sortie 2 2 3" xfId="266"/>
    <cellStyle name="Sortie 2 2 3 2" xfId="561"/>
    <cellStyle name="Sortie 2 20" xfId="224"/>
    <cellStyle name="Sortie 2 20 2" xfId="519"/>
    <cellStyle name="Sortie 2 3" xfId="63"/>
    <cellStyle name="Sortie 2 3 2" xfId="367"/>
    <cellStyle name="Sortie 2 3 2 2" xfId="659"/>
    <cellStyle name="Sortie 2 3 3" xfId="238"/>
    <cellStyle name="Sortie 2 3 3 2" xfId="533"/>
    <cellStyle name="Sortie 2 4" xfId="89"/>
    <cellStyle name="Sortie 2 4 2" xfId="393"/>
    <cellStyle name="Sortie 2 4 2 2" xfId="685"/>
    <cellStyle name="Sortie 2 4 3" xfId="264"/>
    <cellStyle name="Sortie 2 4 3 2" xfId="559"/>
    <cellStyle name="Sortie 2 5" xfId="64"/>
    <cellStyle name="Sortie 2 5 2" xfId="368"/>
    <cellStyle name="Sortie 2 5 2 2" xfId="660"/>
    <cellStyle name="Sortie 2 5 3" xfId="239"/>
    <cellStyle name="Sortie 2 5 3 2" xfId="534"/>
    <cellStyle name="Sortie 2 6" xfId="102"/>
    <cellStyle name="Sortie 2 6 2" xfId="405"/>
    <cellStyle name="Sortie 2 6 2 2" xfId="697"/>
    <cellStyle name="Sortie 2 6 3" xfId="276"/>
    <cellStyle name="Sortie 2 6 3 2" xfId="571"/>
    <cellStyle name="Sortie 2 7" xfId="112"/>
    <cellStyle name="Sortie 2 7 2" xfId="415"/>
    <cellStyle name="Sortie 2 7 2 2" xfId="707"/>
    <cellStyle name="Sortie 2 7 3" xfId="286"/>
    <cellStyle name="Sortie 2 7 3 2" xfId="581"/>
    <cellStyle name="Sortie 2 8" xfId="106"/>
    <cellStyle name="Sortie 2 8 2" xfId="409"/>
    <cellStyle name="Sortie 2 8 2 2" xfId="701"/>
    <cellStyle name="Sortie 2 8 3" xfId="280"/>
    <cellStyle name="Sortie 2 8 3 2" xfId="575"/>
    <cellStyle name="Sortie 2 9" xfId="111"/>
    <cellStyle name="Sortie 2 9 2" xfId="414"/>
    <cellStyle name="Sortie 2 9 2 2" xfId="706"/>
    <cellStyle name="Sortie 2 9 3" xfId="285"/>
    <cellStyle name="Sortie 2 9 3 2" xfId="580"/>
    <cellStyle name="Style 1" xfId="4"/>
    <cellStyle name="Texte explicatif" xfId="168" builtinId="53" customBuiltin="1"/>
    <cellStyle name="Texte explicatif 2" xfId="42"/>
    <cellStyle name="Titre 2" xfId="43"/>
    <cellStyle name="Titre 3" xfId="475"/>
    <cellStyle name="Titre 1" xfId="155" builtinId="16" customBuiltin="1"/>
    <cellStyle name="Titre 1 2" xfId="44"/>
    <cellStyle name="Titre 2" xfId="156" builtinId="17" customBuiltin="1"/>
    <cellStyle name="Titre 2 2" xfId="45"/>
    <cellStyle name="Titre 3" xfId="157" builtinId="18" customBuiltin="1"/>
    <cellStyle name="Titre 3 2" xfId="46"/>
    <cellStyle name="Titre 4" xfId="158" builtinId="19" customBuiltin="1"/>
    <cellStyle name="Titre 4 2" xfId="47"/>
    <cellStyle name="Total" xfId="169" builtinId="25" customBuiltin="1"/>
    <cellStyle name="Total 2" xfId="48"/>
    <cellStyle name="Total 2 10" xfId="127"/>
    <cellStyle name="Total 2 10 2" xfId="430"/>
    <cellStyle name="Total 2 10 2 2" xfId="722"/>
    <cellStyle name="Total 2 10 3" xfId="301"/>
    <cellStyle name="Total 2 10 3 2" xfId="596"/>
    <cellStyle name="Total 2 11" xfId="129"/>
    <cellStyle name="Total 2 11 2" xfId="432"/>
    <cellStyle name="Total 2 11 2 2" xfId="724"/>
    <cellStyle name="Total 2 11 3" xfId="303"/>
    <cellStyle name="Total 2 11 3 2" xfId="598"/>
    <cellStyle name="Total 2 12" xfId="131"/>
    <cellStyle name="Total 2 12 2" xfId="434"/>
    <cellStyle name="Total 2 12 2 2" xfId="726"/>
    <cellStyle name="Total 2 12 3" xfId="305"/>
    <cellStyle name="Total 2 12 3 2" xfId="600"/>
    <cellStyle name="Total 2 13" xfId="118"/>
    <cellStyle name="Total 2 13 2" xfId="421"/>
    <cellStyle name="Total 2 13 2 2" xfId="713"/>
    <cellStyle name="Total 2 13 3" xfId="292"/>
    <cellStyle name="Total 2 13 3 2" xfId="587"/>
    <cellStyle name="Total 2 14" xfId="133"/>
    <cellStyle name="Total 2 14 2" xfId="436"/>
    <cellStyle name="Total 2 14 2 2" xfId="728"/>
    <cellStyle name="Total 2 14 3" xfId="307"/>
    <cellStyle name="Total 2 14 3 2" xfId="602"/>
    <cellStyle name="Total 2 15" xfId="135"/>
    <cellStyle name="Total 2 15 2" xfId="438"/>
    <cellStyle name="Total 2 15 2 2" xfId="730"/>
    <cellStyle name="Total 2 15 3" xfId="309"/>
    <cellStyle name="Total 2 15 3 2" xfId="604"/>
    <cellStyle name="Total 2 16" xfId="61"/>
    <cellStyle name="Total 2 16 2" xfId="365"/>
    <cellStyle name="Total 2 16 2 2" xfId="657"/>
    <cellStyle name="Total 2 16 3" xfId="236"/>
    <cellStyle name="Total 2 16 3 2" xfId="531"/>
    <cellStyle name="Total 2 17" xfId="134"/>
    <cellStyle name="Total 2 17 2" xfId="437"/>
    <cellStyle name="Total 2 17 2 2" xfId="729"/>
    <cellStyle name="Total 2 17 3" xfId="308"/>
    <cellStyle name="Total 2 17 3 2" xfId="603"/>
    <cellStyle name="Total 2 18" xfId="54"/>
    <cellStyle name="Total 2 18 2" xfId="359"/>
    <cellStyle name="Total 2 18 2 2" xfId="651"/>
    <cellStyle name="Total 2 18 3" xfId="230"/>
    <cellStyle name="Total 2 18 3 2" xfId="525"/>
    <cellStyle name="Total 2 19" xfId="354"/>
    <cellStyle name="Total 2 19 2" xfId="646"/>
    <cellStyle name="Total 2 2" xfId="96"/>
    <cellStyle name="Total 2 2 2" xfId="400"/>
    <cellStyle name="Total 2 2 2 2" xfId="692"/>
    <cellStyle name="Total 2 2 3" xfId="271"/>
    <cellStyle name="Total 2 2 3 2" xfId="566"/>
    <cellStyle name="Total 2 20" xfId="225"/>
    <cellStyle name="Total 2 20 2" xfId="520"/>
    <cellStyle name="Total 2 3" xfId="101"/>
    <cellStyle name="Total 2 3 2" xfId="404"/>
    <cellStyle name="Total 2 3 2 2" xfId="696"/>
    <cellStyle name="Total 2 3 3" xfId="275"/>
    <cellStyle name="Total 2 3 3 2" xfId="570"/>
    <cellStyle name="Total 2 4" xfId="104"/>
    <cellStyle name="Total 2 4 2" xfId="407"/>
    <cellStyle name="Total 2 4 2 2" xfId="699"/>
    <cellStyle name="Total 2 4 3" xfId="278"/>
    <cellStyle name="Total 2 4 3 2" xfId="573"/>
    <cellStyle name="Total 2 5" xfId="107"/>
    <cellStyle name="Total 2 5 2" xfId="410"/>
    <cellStyle name="Total 2 5 2 2" xfId="702"/>
    <cellStyle name="Total 2 5 3" xfId="281"/>
    <cellStyle name="Total 2 5 3 2" xfId="576"/>
    <cellStyle name="Total 2 6" xfId="109"/>
    <cellStyle name="Total 2 6 2" xfId="412"/>
    <cellStyle name="Total 2 6 2 2" xfId="704"/>
    <cellStyle name="Total 2 6 3" xfId="283"/>
    <cellStyle name="Total 2 6 3 2" xfId="578"/>
    <cellStyle name="Total 2 7" xfId="117"/>
    <cellStyle name="Total 2 7 2" xfId="420"/>
    <cellStyle name="Total 2 7 2 2" xfId="712"/>
    <cellStyle name="Total 2 7 3" xfId="291"/>
    <cellStyle name="Total 2 7 3 2" xfId="586"/>
    <cellStyle name="Total 2 8" xfId="120"/>
    <cellStyle name="Total 2 8 2" xfId="423"/>
    <cellStyle name="Total 2 8 2 2" xfId="715"/>
    <cellStyle name="Total 2 8 3" xfId="294"/>
    <cellStyle name="Total 2 8 3 2" xfId="589"/>
    <cellStyle name="Total 2 9" xfId="124"/>
    <cellStyle name="Total 2 9 2" xfId="427"/>
    <cellStyle name="Total 2 9 2 2" xfId="719"/>
    <cellStyle name="Total 2 9 3" xfId="298"/>
    <cellStyle name="Total 2 9 3 2" xfId="593"/>
    <cellStyle name="Vérification" xfId="166" builtinId="23" customBuiltin="1"/>
    <cellStyle name="Vérification 2" xfId="49"/>
  </cellStyles>
  <dxfs count="34">
    <dxf>
      <font>
        <b/>
        <i val="0"/>
        <color theme="0"/>
      </font>
      <fill>
        <patternFill>
          <bgColor rgb="FF9933FF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  <color theme="0"/>
      </font>
      <fill>
        <patternFill>
          <bgColor rgb="FF996633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</font>
      <fill>
        <patternFill>
          <bgColor rgb="FF99FF33"/>
        </patternFill>
      </fill>
    </dxf>
    <dxf>
      <fill>
        <patternFill patternType="lightDown"/>
      </fill>
    </dxf>
    <dxf>
      <font>
        <color theme="0"/>
      </font>
      <fill>
        <gradientFill degree="270">
          <stop position="0">
            <color theme="3" tint="0.40000610370189521"/>
          </stop>
          <stop position="1">
            <color rgb="FF002060"/>
          </stop>
        </gradientFill>
      </fill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</dxfs>
  <tableStyles count="0" defaultTableStyle="TableStyleMedium2" defaultPivotStyle="PivotStyleLight16"/>
  <colors>
    <mruColors>
      <color rgb="FF0000FF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28575</xdr:rowOff>
        </xdr:from>
        <xdr:to>
          <xdr:col>3</xdr:col>
          <xdr:colOff>457200</xdr:colOff>
          <xdr:row>2</xdr:row>
          <xdr:rowOff>19050</xdr:rowOff>
        </xdr:to>
        <xdr:sp macro="" textlink="">
          <xdr:nvSpPr>
            <xdr:cNvPr id="78849" name="Button 1" hidden="1">
              <a:extLst>
                <a:ext uri="{63B3BB69-23CF-44E3-9099-C40C66FF867C}">
                  <a14:compatExt spid="_x0000_s78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38100</xdr:rowOff>
        </xdr:from>
        <xdr:to>
          <xdr:col>3</xdr:col>
          <xdr:colOff>457200</xdr:colOff>
          <xdr:row>3</xdr:row>
          <xdr:rowOff>28575</xdr:rowOff>
        </xdr:to>
        <xdr:sp macro="" textlink="">
          <xdr:nvSpPr>
            <xdr:cNvPr id="78850" name="Button 2" hidden="1">
              <a:extLst>
                <a:ext uri="{63B3BB69-23CF-44E3-9099-C40C66FF867C}">
                  <a14:compatExt spid="_x0000_s78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Dates Demandes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0</xdr:colOff>
          <xdr:row>0</xdr:row>
          <xdr:rowOff>0</xdr:rowOff>
        </xdr:from>
        <xdr:to>
          <xdr:col>37</xdr:col>
          <xdr:colOff>0</xdr:colOff>
          <xdr:row>1</xdr:row>
          <xdr:rowOff>0</xdr:rowOff>
        </xdr:to>
        <xdr:sp macro="" textlink="">
          <xdr:nvSpPr>
            <xdr:cNvPr id="78851" name="Button 3" hidden="1">
              <a:extLst>
                <a:ext uri="{63B3BB69-23CF-44E3-9099-C40C66FF867C}">
                  <a14:compatExt spid="_x0000_s78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28575</xdr:colOff>
          <xdr:row>1</xdr:row>
          <xdr:rowOff>9525</xdr:rowOff>
        </xdr:from>
        <xdr:to>
          <xdr:col>68</xdr:col>
          <xdr:colOff>171450</xdr:colOff>
          <xdr:row>2</xdr:row>
          <xdr:rowOff>9525</xdr:rowOff>
        </xdr:to>
        <xdr:sp macro="" textlink="">
          <xdr:nvSpPr>
            <xdr:cNvPr id="78852" name="Button 4" hidden="1">
              <a:extLst>
                <a:ext uri="{63B3BB69-23CF-44E3-9099-C40C66FF867C}">
                  <a14:compatExt spid="_x0000_s78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19050</xdr:rowOff>
        </xdr:from>
        <xdr:to>
          <xdr:col>3</xdr:col>
          <xdr:colOff>457200</xdr:colOff>
          <xdr:row>1</xdr:row>
          <xdr:rowOff>9525</xdr:rowOff>
        </xdr:to>
        <xdr:sp macro="" textlink="">
          <xdr:nvSpPr>
            <xdr:cNvPr id="78853" name="Button 5" hidden="1">
              <a:extLst>
                <a:ext uri="{63B3BB69-23CF-44E3-9099-C40C66FF867C}">
                  <a14:compatExt spid="_x0000_s78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DPV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38100</xdr:rowOff>
        </xdr:from>
        <xdr:to>
          <xdr:col>3</xdr:col>
          <xdr:colOff>457200</xdr:colOff>
          <xdr:row>4</xdr:row>
          <xdr:rowOff>28575</xdr:rowOff>
        </xdr:to>
        <xdr:sp macro="" textlink="">
          <xdr:nvSpPr>
            <xdr:cNvPr id="78854" name="Button 6" hidden="1">
              <a:extLst>
                <a:ext uri="{63B3BB69-23CF-44E3-9099-C40C66FF867C}">
                  <a14:compatExt spid="_x0000_s78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Dates Récept.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</xdr:col>
          <xdr:colOff>28575</xdr:colOff>
          <xdr:row>1</xdr:row>
          <xdr:rowOff>9525</xdr:rowOff>
        </xdr:from>
        <xdr:to>
          <xdr:col>93</xdr:col>
          <xdr:colOff>171450</xdr:colOff>
          <xdr:row>2</xdr:row>
          <xdr:rowOff>9525</xdr:rowOff>
        </xdr:to>
        <xdr:sp macro="" textlink="">
          <xdr:nvSpPr>
            <xdr:cNvPr id="78855" name="Button 7" hidden="1">
              <a:extLst>
                <a:ext uri="{63B3BB69-23CF-44E3-9099-C40C66FF867C}">
                  <a14:compatExt spid="_x0000_s78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38100</xdr:rowOff>
        </xdr:from>
        <xdr:to>
          <xdr:col>3</xdr:col>
          <xdr:colOff>457200</xdr:colOff>
          <xdr:row>5</xdr:row>
          <xdr:rowOff>28575</xdr:rowOff>
        </xdr:to>
        <xdr:sp macro="" textlink="">
          <xdr:nvSpPr>
            <xdr:cNvPr id="78856" name="Button 8" hidden="1">
              <a:extLst>
                <a:ext uri="{63B3BB69-23CF-44E3-9099-C40C66FF867C}">
                  <a14:compatExt spid="_x0000_s78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118</xdr:col>
          <xdr:colOff>28575</xdr:colOff>
          <xdr:row>1</xdr:row>
          <xdr:rowOff>9525</xdr:rowOff>
        </xdr:from>
        <xdr:to>
          <xdr:col>119</xdr:col>
          <xdr:colOff>171450</xdr:colOff>
          <xdr:row>2</xdr:row>
          <xdr:rowOff>9525</xdr:rowOff>
        </xdr:to>
        <xdr:sp macro="" textlink="">
          <xdr:nvSpPr>
            <xdr:cNvPr id="78857" name="Button 9" hidden="1">
              <a:extLst>
                <a:ext uri="{63B3BB69-23CF-44E3-9099-C40C66FF867C}">
                  <a14:compatExt spid="_x0000_s78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0</xdr:row>
          <xdr:rowOff>0</xdr:rowOff>
        </xdr:from>
        <xdr:to>
          <xdr:col>33</xdr:col>
          <xdr:colOff>0</xdr:colOff>
          <xdr:row>1</xdr:row>
          <xdr:rowOff>0</xdr:rowOff>
        </xdr:to>
        <xdr:sp macro="" textlink="">
          <xdr:nvSpPr>
            <xdr:cNvPr id="78858" name="Button 10" hidden="1">
              <a:extLst>
                <a:ext uri="{63B3BB69-23CF-44E3-9099-C40C66FF867C}">
                  <a14:compatExt spid="_x0000_s78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</xdr:row>
          <xdr:rowOff>171450</xdr:rowOff>
        </xdr:from>
        <xdr:to>
          <xdr:col>7</xdr:col>
          <xdr:colOff>142875</xdr:colOff>
          <xdr:row>2</xdr:row>
          <xdr:rowOff>200025</xdr:rowOff>
        </xdr:to>
        <xdr:sp macro="" textlink="">
          <xdr:nvSpPr>
            <xdr:cNvPr id="78860" name="CommandButton1" hidden="1">
              <a:extLst>
                <a:ext uri="{63B3BB69-23CF-44E3-9099-C40C66FF867C}">
                  <a14:compatExt spid="_x0000_s788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9525</xdr:rowOff>
        </xdr:from>
        <xdr:to>
          <xdr:col>7</xdr:col>
          <xdr:colOff>133350</xdr:colOff>
          <xdr:row>4</xdr:row>
          <xdr:rowOff>104775</xdr:rowOff>
        </xdr:to>
        <xdr:sp macro="" textlink="">
          <xdr:nvSpPr>
            <xdr:cNvPr id="78861" name="CommandButton2" hidden="1">
              <a:extLst>
                <a:ext uri="{63B3BB69-23CF-44E3-9099-C40C66FF867C}">
                  <a14:compatExt spid="_x0000_s788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AQ115"/>
  <sheetViews>
    <sheetView workbookViewId="0">
      <selection activeCell="A97" sqref="A97"/>
    </sheetView>
  </sheetViews>
  <sheetFormatPr baseColWidth="10" defaultColWidth="11.42578125" defaultRowHeight="12.75" x14ac:dyDescent="0.2"/>
  <cols>
    <col min="1" max="1" width="27.140625" style="12" customWidth="1"/>
    <col min="2" max="2" width="23.85546875" style="12" bestFit="1" customWidth="1"/>
    <col min="3" max="4" width="26.7109375" style="12" customWidth="1"/>
    <col min="5" max="5" width="21.28515625" style="12" customWidth="1"/>
    <col min="6" max="6" width="16.5703125" style="12" customWidth="1"/>
    <col min="7" max="7" width="11.42578125" style="12"/>
    <col min="8" max="11" width="15.7109375" style="12" customWidth="1"/>
    <col min="12" max="12" width="8" style="12" customWidth="1"/>
    <col min="13" max="13" width="6" style="12" bestFit="1" customWidth="1"/>
    <col min="14" max="14" width="15.7109375" style="12" customWidth="1"/>
    <col min="15" max="15" width="8.28515625" style="12" customWidth="1"/>
    <col min="16" max="16" width="6" style="12" bestFit="1" customWidth="1"/>
    <col min="17" max="17" width="15.28515625" style="12" bestFit="1" customWidth="1"/>
    <col min="18" max="19" width="11.42578125" style="12"/>
    <col min="20" max="20" width="15.28515625" style="12" bestFit="1" customWidth="1"/>
    <col min="21" max="22" width="11.42578125" style="12"/>
    <col min="23" max="23" width="15.28515625" style="12" bestFit="1" customWidth="1"/>
    <col min="24" max="16384" width="11.42578125" style="12"/>
  </cols>
  <sheetData>
    <row r="1" spans="1:43" ht="15.75" x14ac:dyDescent="0.25">
      <c r="A1" s="4"/>
      <c r="B1" s="20"/>
      <c r="C1" s="289"/>
      <c r="D1" s="289"/>
      <c r="E1" s="81"/>
      <c r="F1" s="15"/>
      <c r="G1" s="16"/>
    </row>
    <row r="2" spans="1:43" ht="15.75" x14ac:dyDescent="0.25">
      <c r="A2" s="4"/>
      <c r="B2" s="20"/>
      <c r="C2" s="290"/>
      <c r="D2" s="290"/>
      <c r="E2" s="75"/>
      <c r="G2" s="39"/>
    </row>
    <row r="3" spans="1:43" ht="15.75" x14ac:dyDescent="0.25">
      <c r="A3" s="4"/>
      <c r="B3" s="20"/>
      <c r="C3" s="40"/>
      <c r="D3" s="41"/>
      <c r="E3" s="75"/>
      <c r="F3" s="15"/>
      <c r="G3" s="39"/>
    </row>
    <row r="4" spans="1:43" ht="15.75" x14ac:dyDescent="0.25">
      <c r="A4" s="4"/>
      <c r="B4" s="20"/>
      <c r="C4" s="40"/>
      <c r="D4" s="41"/>
      <c r="E4" s="42"/>
      <c r="F4" s="15"/>
      <c r="G4" s="39"/>
    </row>
    <row r="5" spans="1:43" x14ac:dyDescent="0.2">
      <c r="A5" s="4"/>
      <c r="B5" s="90"/>
    </row>
    <row r="6" spans="1:43" x14ac:dyDescent="0.2">
      <c r="A6" s="4"/>
      <c r="B6" s="91"/>
    </row>
    <row r="7" spans="1:43" s="39" customFormat="1" x14ac:dyDescent="0.2">
      <c r="A7" s="92"/>
      <c r="B7" s="21"/>
      <c r="C7" s="92"/>
      <c r="D7" s="76"/>
      <c r="AQ7" s="43"/>
    </row>
    <row r="8" spans="1:43" s="39" customFormat="1" x14ac:dyDescent="0.2">
      <c r="A8" s="4"/>
      <c r="B8" s="22"/>
      <c r="AQ8" s="43"/>
    </row>
    <row r="9" spans="1:43" x14ac:dyDescent="0.2">
      <c r="A9" s="5"/>
      <c r="B9" s="21"/>
    </row>
    <row r="10" spans="1:43" s="39" customFormat="1" x14ac:dyDescent="0.2">
      <c r="A10" s="4"/>
      <c r="B10" s="21"/>
      <c r="C10" s="4"/>
      <c r="D10" s="2"/>
      <c r="E10" s="4"/>
      <c r="F10" s="2"/>
      <c r="AQ10" s="43"/>
    </row>
    <row r="11" spans="1:43" s="39" customFormat="1" x14ac:dyDescent="0.2">
      <c r="A11" s="4"/>
      <c r="B11" s="21"/>
      <c r="C11" s="4"/>
      <c r="D11" s="44"/>
      <c r="E11" s="4"/>
      <c r="F11" s="44"/>
      <c r="AP11" s="45" t="s">
        <v>27</v>
      </c>
      <c r="AQ11" s="43" t="s">
        <v>28</v>
      </c>
    </row>
    <row r="12" spans="1:43" s="39" customFormat="1" x14ac:dyDescent="0.2">
      <c r="A12" s="4"/>
      <c r="B12" s="77"/>
      <c r="C12" s="4"/>
      <c r="D12" s="2"/>
      <c r="E12" s="4"/>
      <c r="F12" s="2"/>
      <c r="AQ12" s="43"/>
    </row>
    <row r="13" spans="1:43" x14ac:dyDescent="0.2">
      <c r="A13" s="4"/>
      <c r="B13" s="21"/>
      <c r="C13" s="4"/>
      <c r="D13" s="3"/>
      <c r="E13" s="4"/>
      <c r="F13" s="3"/>
    </row>
    <row r="14" spans="1:43" x14ac:dyDescent="0.2">
      <c r="A14" s="4"/>
      <c r="B14" s="86"/>
      <c r="C14" s="4"/>
      <c r="D14" s="3"/>
      <c r="E14" s="4"/>
      <c r="F14" s="3"/>
    </row>
    <row r="15" spans="1:43" x14ac:dyDescent="0.2">
      <c r="A15" s="4"/>
      <c r="B15" s="85"/>
      <c r="C15" s="4"/>
      <c r="D15" s="3"/>
      <c r="E15" s="4"/>
      <c r="F15" s="3"/>
    </row>
    <row r="16" spans="1:43" s="39" customFormat="1" x14ac:dyDescent="0.2">
      <c r="A16" s="6"/>
      <c r="B16" s="84"/>
      <c r="C16" s="4"/>
      <c r="D16" s="2"/>
      <c r="E16" s="4"/>
      <c r="F16" s="2"/>
      <c r="AQ16" s="43"/>
    </row>
    <row r="17" spans="1:43" s="39" customFormat="1" x14ac:dyDescent="0.2">
      <c r="A17" s="6"/>
      <c r="B17" s="84"/>
      <c r="C17" s="4"/>
      <c r="D17" s="2"/>
      <c r="E17" s="4"/>
      <c r="F17" s="2"/>
      <c r="AP17" s="45" t="s">
        <v>27</v>
      </c>
      <c r="AQ17" s="43" t="s">
        <v>28</v>
      </c>
    </row>
    <row r="18" spans="1:43" s="39" customFormat="1" x14ac:dyDescent="0.2">
      <c r="A18" s="6"/>
      <c r="B18" s="84"/>
      <c r="C18" s="4"/>
      <c r="D18" s="2"/>
      <c r="E18" s="4"/>
      <c r="F18" s="2"/>
      <c r="AQ18" s="43"/>
    </row>
    <row r="19" spans="1:43" x14ac:dyDescent="0.2">
      <c r="A19" s="6"/>
      <c r="B19" s="84"/>
      <c r="C19" s="4"/>
      <c r="D19" s="3"/>
      <c r="E19" s="4"/>
      <c r="F19" s="3"/>
      <c r="G19" s="4"/>
      <c r="H19" s="39"/>
    </row>
    <row r="20" spans="1:43" x14ac:dyDescent="0.2">
      <c r="A20" s="4"/>
      <c r="B20" s="86"/>
    </row>
    <row r="21" spans="1:43" x14ac:dyDescent="0.2">
      <c r="A21" s="4"/>
      <c r="B21" s="86"/>
    </row>
    <row r="22" spans="1:43" x14ac:dyDescent="0.2">
      <c r="A22" s="4"/>
      <c r="B22" s="86"/>
    </row>
    <row r="23" spans="1:43" x14ac:dyDescent="0.2">
      <c r="A23" s="4"/>
      <c r="B23" s="23"/>
    </row>
    <row r="24" spans="1:43" x14ac:dyDescent="0.2">
      <c r="A24" s="29"/>
      <c r="B24" s="8"/>
      <c r="C24" s="4"/>
      <c r="D24" s="4"/>
      <c r="E24" s="4"/>
      <c r="F24" s="32"/>
      <c r="G24" s="33"/>
    </row>
    <row r="25" spans="1:43" x14ac:dyDescent="0.2">
      <c r="A25" s="5"/>
      <c r="B25" s="80"/>
      <c r="C25" s="81"/>
      <c r="D25" s="82"/>
      <c r="E25" s="82"/>
      <c r="F25" s="67"/>
      <c r="G25" s="68"/>
    </row>
    <row r="26" spans="1:43" x14ac:dyDescent="0.2">
      <c r="A26" s="5"/>
      <c r="B26" s="79"/>
      <c r="C26" s="81"/>
      <c r="D26" s="83"/>
      <c r="E26" s="82"/>
      <c r="F26" s="67"/>
      <c r="G26" s="68"/>
    </row>
    <row r="27" spans="1:43" x14ac:dyDescent="0.2">
      <c r="A27" s="7"/>
      <c r="B27" s="78"/>
      <c r="C27" s="81"/>
      <c r="D27" s="83"/>
      <c r="E27" s="82"/>
      <c r="F27" s="38"/>
      <c r="G27" s="34"/>
    </row>
    <row r="28" spans="1:43" x14ac:dyDescent="0.2">
      <c r="A28" s="7"/>
      <c r="B28" s="24"/>
      <c r="C28" s="25"/>
      <c r="D28" s="26"/>
      <c r="E28" s="27"/>
      <c r="F28" s="38"/>
      <c r="G28" s="35"/>
    </row>
    <row r="29" spans="1:43" x14ac:dyDescent="0.2">
      <c r="A29" s="13"/>
    </row>
    <row r="30" spans="1:43" x14ac:dyDescent="0.2">
      <c r="A30" s="285"/>
      <c r="B30" s="285"/>
      <c r="C30" s="285"/>
      <c r="D30" s="285"/>
      <c r="E30" s="285"/>
    </row>
    <row r="31" spans="1:43" x14ac:dyDescent="0.2">
      <c r="A31" s="4"/>
    </row>
    <row r="32" spans="1:43" x14ac:dyDescent="0.2">
      <c r="A32" s="9"/>
      <c r="B32" s="287"/>
      <c r="C32" s="287"/>
      <c r="D32" s="287"/>
    </row>
    <row r="33" spans="1:5" x14ac:dyDescent="0.2">
      <c r="A33" s="9"/>
      <c r="B33" s="288"/>
      <c r="C33" s="288"/>
      <c r="D33" s="288"/>
    </row>
    <row r="34" spans="1:5" x14ac:dyDescent="0.2">
      <c r="A34" s="4"/>
    </row>
    <row r="35" spans="1:5" x14ac:dyDescent="0.2">
      <c r="A35" s="9"/>
      <c r="B35" s="287"/>
      <c r="C35" s="287"/>
      <c r="D35" s="287"/>
      <c r="E35" s="287"/>
    </row>
    <row r="36" spans="1:5" ht="42" customHeight="1" x14ac:dyDescent="0.2">
      <c r="A36" s="9"/>
      <c r="B36" s="291"/>
      <c r="C36" s="288"/>
      <c r="D36" s="288"/>
      <c r="E36" s="288"/>
    </row>
    <row r="37" spans="1:5" x14ac:dyDescent="0.2">
      <c r="A37" s="9"/>
      <c r="B37" s="287"/>
      <c r="C37" s="287"/>
      <c r="D37" s="287"/>
      <c r="E37" s="287"/>
    </row>
    <row r="38" spans="1:5" x14ac:dyDescent="0.2">
      <c r="A38" s="9"/>
      <c r="B38" s="287"/>
      <c r="C38" s="287"/>
      <c r="D38" s="287"/>
      <c r="E38" s="287"/>
    </row>
    <row r="39" spans="1:5" x14ac:dyDescent="0.2">
      <c r="A39" s="9"/>
      <c r="B39" s="292"/>
      <c r="C39" s="292"/>
      <c r="D39" s="292"/>
      <c r="E39" s="292"/>
    </row>
    <row r="40" spans="1:5" x14ac:dyDescent="0.2">
      <c r="A40" s="9"/>
      <c r="B40" s="287"/>
      <c r="C40" s="287"/>
      <c r="D40" s="287"/>
      <c r="E40" s="287"/>
    </row>
    <row r="41" spans="1:5" x14ac:dyDescent="0.2">
      <c r="A41" s="10"/>
      <c r="B41" s="288"/>
      <c r="C41" s="287"/>
      <c r="D41" s="287"/>
      <c r="E41" s="287"/>
    </row>
    <row r="43" spans="1:5" x14ac:dyDescent="0.2">
      <c r="A43" s="285"/>
      <c r="B43" s="285"/>
      <c r="C43" s="285"/>
      <c r="D43" s="285"/>
      <c r="E43" s="285"/>
    </row>
    <row r="44" spans="1:5" x14ac:dyDescent="0.2">
      <c r="A44" s="10"/>
      <c r="B44" s="286"/>
      <c r="C44" s="286"/>
      <c r="D44" s="286"/>
      <c r="E44" s="286"/>
    </row>
    <row r="45" spans="1:5" x14ac:dyDescent="0.2">
      <c r="A45" s="10"/>
      <c r="B45" s="286"/>
      <c r="C45" s="286"/>
      <c r="D45" s="286"/>
      <c r="E45" s="286"/>
    </row>
    <row r="46" spans="1:5" x14ac:dyDescent="0.2">
      <c r="A46" s="10"/>
      <c r="B46" s="286"/>
      <c r="C46" s="286"/>
      <c r="D46" s="286"/>
      <c r="E46" s="286"/>
    </row>
    <row r="47" spans="1:5" x14ac:dyDescent="0.2">
      <c r="A47" s="10"/>
      <c r="B47" s="286"/>
      <c r="C47" s="286"/>
      <c r="D47" s="286"/>
      <c r="E47" s="286"/>
    </row>
    <row r="50" spans="1:10" ht="13.5" thickBot="1" x14ac:dyDescent="0.25">
      <c r="A50" s="11" t="s">
        <v>36</v>
      </c>
      <c r="B50" s="3">
        <v>30</v>
      </c>
      <c r="F50" s="283"/>
      <c r="G50" s="283"/>
      <c r="H50" s="283"/>
      <c r="I50" s="283"/>
      <c r="J50" s="283"/>
    </row>
    <row r="51" spans="1:10" x14ac:dyDescent="0.2">
      <c r="A51" s="11" t="s">
        <v>37</v>
      </c>
      <c r="B51" s="3">
        <v>45</v>
      </c>
      <c r="G51" s="46"/>
      <c r="H51" s="47"/>
      <c r="I51" s="47"/>
      <c r="J51" s="48"/>
    </row>
    <row r="52" spans="1:10" x14ac:dyDescent="0.2">
      <c r="G52" s="73" t="s">
        <v>56</v>
      </c>
      <c r="H52" s="70"/>
      <c r="I52" s="70"/>
      <c r="J52" s="70"/>
    </row>
    <row r="53" spans="1:10" x14ac:dyDescent="0.2">
      <c r="A53" s="4" t="s">
        <v>38</v>
      </c>
      <c r="G53" s="73" t="s">
        <v>45</v>
      </c>
      <c r="H53" s="70"/>
      <c r="I53" s="70"/>
      <c r="J53" s="74"/>
    </row>
    <row r="54" spans="1:10" x14ac:dyDescent="0.2">
      <c r="A54" s="10" t="s">
        <v>39</v>
      </c>
      <c r="B54" s="14"/>
      <c r="G54" s="73" t="s">
        <v>49</v>
      </c>
      <c r="H54" s="70"/>
      <c r="I54" s="70"/>
      <c r="J54" s="74"/>
    </row>
    <row r="55" spans="1:10" x14ac:dyDescent="0.2">
      <c r="A55" s="10" t="s">
        <v>43</v>
      </c>
      <c r="B55" s="14"/>
      <c r="G55" s="73" t="s">
        <v>50</v>
      </c>
      <c r="H55" s="70"/>
      <c r="I55" s="70"/>
      <c r="J55" s="74"/>
    </row>
    <row r="56" spans="1:10" x14ac:dyDescent="0.2">
      <c r="A56" s="10" t="s">
        <v>44</v>
      </c>
      <c r="B56" s="14"/>
      <c r="G56" s="64"/>
      <c r="H56" s="65"/>
      <c r="I56" s="65"/>
      <c r="J56" s="66"/>
    </row>
    <row r="57" spans="1:10" x14ac:dyDescent="0.2">
      <c r="A57" s="10" t="s">
        <v>41</v>
      </c>
      <c r="B57" s="14"/>
      <c r="G57" s="64"/>
      <c r="H57" s="65"/>
      <c r="I57" s="65"/>
      <c r="J57" s="66"/>
    </row>
    <row r="58" spans="1:10" x14ac:dyDescent="0.2">
      <c r="A58" s="17" t="s">
        <v>42</v>
      </c>
      <c r="B58" s="18"/>
      <c r="G58" s="64"/>
      <c r="H58" s="65"/>
      <c r="I58" s="65"/>
      <c r="J58" s="66"/>
    </row>
    <row r="59" spans="1:10" x14ac:dyDescent="0.2">
      <c r="A59" s="17" t="s">
        <v>46</v>
      </c>
      <c r="B59" s="18"/>
      <c r="G59" s="64"/>
      <c r="H59" s="65"/>
      <c r="I59" s="65"/>
      <c r="J59" s="66"/>
    </row>
    <row r="60" spans="1:10" x14ac:dyDescent="0.2">
      <c r="G60" s="64"/>
      <c r="H60" s="65"/>
      <c r="I60" s="65"/>
      <c r="J60" s="66"/>
    </row>
    <row r="62" spans="1:10" x14ac:dyDescent="0.2">
      <c r="A62" s="11"/>
      <c r="B62" s="49"/>
      <c r="C62" s="49" t="s">
        <v>47</v>
      </c>
      <c r="D62" s="49" t="s">
        <v>48</v>
      </c>
      <c r="E62" s="49" t="s">
        <v>51</v>
      </c>
    </row>
    <row r="63" spans="1:10" x14ac:dyDescent="0.2">
      <c r="B63" s="36"/>
      <c r="C63" s="87" t="s">
        <v>57</v>
      </c>
      <c r="D63" s="88" t="s">
        <v>57</v>
      </c>
      <c r="E63" s="89" t="s">
        <v>57</v>
      </c>
    </row>
    <row r="64" spans="1:10" ht="13.5" thickBot="1" x14ac:dyDescent="0.25">
      <c r="B64" s="69"/>
      <c r="C64" s="69"/>
      <c r="D64" s="65"/>
      <c r="E64" s="70"/>
      <c r="F64" s="284"/>
      <c r="G64" s="283"/>
      <c r="H64" s="283"/>
      <c r="I64" s="283"/>
      <c r="J64" s="283"/>
    </row>
    <row r="65" spans="2:23" x14ac:dyDescent="0.2">
      <c r="B65" s="69"/>
      <c r="C65" s="69"/>
      <c r="D65" s="65"/>
      <c r="E65" s="70"/>
      <c r="F65" s="10" t="s">
        <v>26</v>
      </c>
      <c r="G65" s="46" t="s">
        <v>1</v>
      </c>
      <c r="H65" s="48" t="s">
        <v>54</v>
      </c>
      <c r="I65" s="10" t="s">
        <v>45</v>
      </c>
      <c r="J65" s="46" t="s">
        <v>1</v>
      </c>
      <c r="K65" s="48" t="s">
        <v>54</v>
      </c>
      <c r="L65" s="10" t="s">
        <v>49</v>
      </c>
      <c r="M65" s="46" t="s">
        <v>1</v>
      </c>
      <c r="N65" s="48" t="s">
        <v>54</v>
      </c>
      <c r="O65" s="10" t="s">
        <v>50</v>
      </c>
      <c r="P65" s="46" t="s">
        <v>1</v>
      </c>
      <c r="Q65" s="48" t="s">
        <v>54</v>
      </c>
      <c r="R65" s="10" t="s">
        <v>52</v>
      </c>
      <c r="S65" s="46" t="s">
        <v>1</v>
      </c>
      <c r="T65" s="48" t="s">
        <v>54</v>
      </c>
      <c r="U65" s="10" t="s">
        <v>53</v>
      </c>
      <c r="V65" s="46" t="s">
        <v>1</v>
      </c>
      <c r="W65" s="48" t="s">
        <v>54</v>
      </c>
    </row>
    <row r="66" spans="2:23" x14ac:dyDescent="0.2">
      <c r="B66" s="69"/>
      <c r="C66" s="69"/>
      <c r="D66" s="65"/>
      <c r="E66" s="70"/>
      <c r="G66" s="64"/>
      <c r="H66" s="66"/>
      <c r="J66" s="64"/>
      <c r="K66" s="66"/>
      <c r="M66" s="64"/>
      <c r="N66" s="66"/>
      <c r="P66" s="64"/>
      <c r="Q66" s="66"/>
      <c r="S66" s="64"/>
      <c r="T66" s="66"/>
      <c r="V66" s="64"/>
      <c r="W66" s="66"/>
    </row>
    <row r="67" spans="2:23" x14ac:dyDescent="0.2">
      <c r="B67" s="36"/>
      <c r="C67" s="36"/>
      <c r="D67" s="65"/>
      <c r="E67" s="70"/>
      <c r="G67" s="64"/>
      <c r="H67" s="66"/>
      <c r="J67" s="64"/>
      <c r="K67" s="66"/>
      <c r="M67" s="64"/>
      <c r="N67" s="66"/>
      <c r="P67" s="64"/>
      <c r="Q67" s="66"/>
      <c r="S67" s="64"/>
      <c r="T67" s="66"/>
      <c r="V67" s="64"/>
      <c r="W67" s="66"/>
    </row>
    <row r="68" spans="2:23" x14ac:dyDescent="0.2">
      <c r="B68" s="36"/>
      <c r="C68" s="36"/>
      <c r="D68" s="65"/>
      <c r="E68" s="71"/>
      <c r="G68" s="64"/>
      <c r="H68" s="66"/>
      <c r="J68" s="64"/>
      <c r="K68" s="66"/>
      <c r="M68" s="64"/>
      <c r="N68" s="66"/>
      <c r="P68" s="64"/>
      <c r="Q68" s="66"/>
      <c r="S68" s="64"/>
      <c r="T68" s="66"/>
      <c r="V68" s="64"/>
      <c r="W68" s="66"/>
    </row>
    <row r="69" spans="2:23" x14ac:dyDescent="0.2">
      <c r="B69" s="36"/>
      <c r="C69" s="36"/>
      <c r="D69" s="65"/>
      <c r="E69" s="71"/>
      <c r="G69" s="64"/>
      <c r="H69" s="66"/>
      <c r="J69" s="64"/>
      <c r="K69" s="66"/>
      <c r="M69" s="64"/>
      <c r="N69" s="66"/>
      <c r="P69" s="64"/>
      <c r="Q69" s="66"/>
      <c r="S69" s="64"/>
      <c r="T69" s="66"/>
      <c r="V69" s="64"/>
      <c r="W69" s="66"/>
    </row>
    <row r="70" spans="2:23" x14ac:dyDescent="0.2">
      <c r="B70" s="36"/>
      <c r="C70" s="36"/>
      <c r="D70" s="65"/>
      <c r="E70" s="72"/>
      <c r="G70" s="64"/>
      <c r="H70" s="66"/>
      <c r="J70" s="64"/>
      <c r="K70" s="66"/>
      <c r="M70" s="64"/>
      <c r="N70" s="66"/>
      <c r="P70" s="64"/>
      <c r="Q70" s="66"/>
      <c r="S70" s="64"/>
      <c r="T70" s="66"/>
      <c r="V70" s="64"/>
      <c r="W70" s="66"/>
    </row>
    <row r="71" spans="2:23" x14ac:dyDescent="0.2">
      <c r="B71" s="36"/>
      <c r="C71" s="36"/>
      <c r="D71" s="65"/>
      <c r="E71" s="72"/>
      <c r="G71" s="64"/>
      <c r="H71" s="66"/>
      <c r="J71" s="64"/>
      <c r="K71" s="66"/>
      <c r="M71" s="64"/>
      <c r="N71" s="66"/>
      <c r="P71" s="64"/>
      <c r="Q71" s="66"/>
      <c r="S71" s="64"/>
      <c r="T71" s="66"/>
      <c r="V71" s="64"/>
      <c r="W71" s="66"/>
    </row>
    <row r="72" spans="2:23" x14ac:dyDescent="0.2">
      <c r="B72" s="28"/>
      <c r="C72" s="28"/>
      <c r="D72" s="19"/>
      <c r="E72" s="19"/>
      <c r="G72" s="64"/>
      <c r="H72" s="66"/>
      <c r="J72" s="64"/>
      <c r="K72" s="66"/>
      <c r="M72" s="64"/>
      <c r="N72" s="66"/>
      <c r="P72" s="64"/>
      <c r="Q72" s="66"/>
      <c r="S72" s="64"/>
      <c r="T72" s="66"/>
      <c r="V72" s="64"/>
      <c r="W72" s="66"/>
    </row>
    <row r="73" spans="2:23" x14ac:dyDescent="0.2">
      <c r="B73" s="28"/>
      <c r="C73" s="37"/>
      <c r="D73" s="19"/>
      <c r="E73" s="19"/>
      <c r="G73" s="64"/>
      <c r="H73" s="66"/>
      <c r="J73" s="64"/>
      <c r="K73" s="66"/>
      <c r="M73" s="64"/>
      <c r="N73" s="66"/>
      <c r="P73" s="64"/>
      <c r="Q73" s="66"/>
      <c r="S73" s="64"/>
      <c r="T73" s="66"/>
      <c r="V73" s="64"/>
      <c r="W73" s="66"/>
    </row>
    <row r="74" spans="2:23" x14ac:dyDescent="0.2">
      <c r="B74" s="28"/>
      <c r="C74" s="28"/>
      <c r="D74" s="19"/>
      <c r="E74" s="19"/>
      <c r="G74" s="64"/>
      <c r="H74" s="66"/>
      <c r="J74" s="64"/>
      <c r="K74" s="66"/>
      <c r="M74" s="64"/>
      <c r="N74" s="66"/>
      <c r="P74" s="64"/>
      <c r="Q74" s="66"/>
      <c r="S74" s="64"/>
      <c r="T74" s="66"/>
      <c r="V74" s="64"/>
      <c r="W74" s="66"/>
    </row>
    <row r="75" spans="2:23" x14ac:dyDescent="0.2">
      <c r="B75" s="28"/>
      <c r="C75" s="28"/>
      <c r="D75" s="19"/>
      <c r="E75" s="19"/>
      <c r="G75" s="64"/>
      <c r="H75" s="66"/>
      <c r="J75" s="64"/>
      <c r="K75" s="66"/>
      <c r="M75" s="64"/>
      <c r="N75" s="66"/>
      <c r="P75" s="64"/>
      <c r="Q75" s="66"/>
      <c r="S75" s="64"/>
      <c r="T75" s="66"/>
      <c r="V75" s="64"/>
      <c r="W75" s="66"/>
    </row>
    <row r="76" spans="2:23" x14ac:dyDescent="0.2">
      <c r="B76" s="28"/>
      <c r="C76" s="28"/>
      <c r="D76" s="19"/>
      <c r="E76" s="19"/>
      <c r="G76" s="64"/>
      <c r="H76" s="66"/>
      <c r="J76" s="64"/>
      <c r="K76" s="66"/>
      <c r="M76" s="64"/>
      <c r="N76" s="66"/>
      <c r="P76" s="64"/>
      <c r="Q76" s="66"/>
      <c r="S76" s="64"/>
      <c r="T76" s="66"/>
      <c r="V76" s="64"/>
      <c r="W76" s="66"/>
    </row>
    <row r="77" spans="2:23" x14ac:dyDescent="0.2">
      <c r="B77" s="28"/>
      <c r="C77" s="28"/>
      <c r="D77" s="19"/>
      <c r="E77" s="19"/>
      <c r="G77" s="64"/>
      <c r="H77" s="66"/>
      <c r="J77" s="64"/>
      <c r="K77" s="66"/>
      <c r="M77" s="64"/>
      <c r="N77" s="66"/>
      <c r="P77" s="64"/>
      <c r="Q77" s="66"/>
      <c r="S77" s="64"/>
      <c r="T77" s="66"/>
      <c r="V77" s="64"/>
      <c r="W77" s="66"/>
    </row>
    <row r="78" spans="2:23" x14ac:dyDescent="0.2">
      <c r="B78" s="28"/>
      <c r="C78" s="28"/>
      <c r="D78" s="19"/>
      <c r="E78" s="19"/>
      <c r="G78" s="64"/>
      <c r="H78" s="66"/>
      <c r="J78" s="64"/>
      <c r="K78" s="66"/>
      <c r="M78" s="64"/>
      <c r="N78" s="66"/>
      <c r="P78" s="64"/>
      <c r="Q78" s="66"/>
      <c r="S78" s="64"/>
      <c r="T78" s="66"/>
      <c r="V78" s="64"/>
      <c r="W78" s="66"/>
    </row>
    <row r="79" spans="2:23" x14ac:dyDescent="0.2">
      <c r="B79" s="28"/>
      <c r="C79" s="28"/>
      <c r="D79" s="19"/>
      <c r="E79" s="19"/>
      <c r="G79" s="64"/>
      <c r="H79" s="66"/>
      <c r="J79" s="64"/>
      <c r="K79" s="66"/>
      <c r="M79" s="64"/>
      <c r="N79" s="66"/>
      <c r="P79" s="64"/>
      <c r="Q79" s="66"/>
      <c r="S79" s="64"/>
      <c r="T79" s="66"/>
      <c r="V79" s="64"/>
      <c r="W79" s="66"/>
    </row>
    <row r="80" spans="2:23" x14ac:dyDescent="0.2">
      <c r="B80" s="28"/>
      <c r="C80" s="28"/>
      <c r="D80" s="19"/>
      <c r="E80" s="19"/>
      <c r="G80" s="64"/>
      <c r="H80" s="66"/>
      <c r="J80" s="64"/>
      <c r="K80" s="66"/>
      <c r="M80" s="64"/>
      <c r="N80" s="66"/>
      <c r="P80" s="64"/>
      <c r="Q80" s="66"/>
      <c r="S80" s="64"/>
      <c r="T80" s="66"/>
      <c r="V80" s="64"/>
      <c r="W80" s="66"/>
    </row>
    <row r="81" spans="2:23" x14ac:dyDescent="0.2">
      <c r="B81" s="28"/>
      <c r="C81" s="28"/>
      <c r="D81" s="19"/>
      <c r="E81" s="19"/>
      <c r="G81" s="64"/>
      <c r="H81" s="66"/>
      <c r="J81" s="64"/>
      <c r="K81" s="66"/>
      <c r="M81" s="64"/>
      <c r="N81" s="66"/>
      <c r="P81" s="64"/>
      <c r="Q81" s="66"/>
      <c r="S81" s="64"/>
      <c r="T81" s="66"/>
      <c r="V81" s="64"/>
      <c r="W81" s="66"/>
    </row>
    <row r="82" spans="2:23" x14ac:dyDescent="0.2">
      <c r="B82" s="28"/>
      <c r="C82" s="28"/>
      <c r="D82" s="19"/>
      <c r="E82" s="19"/>
      <c r="G82" s="64"/>
      <c r="H82" s="66"/>
      <c r="J82" s="64"/>
      <c r="K82" s="66"/>
      <c r="M82" s="64"/>
      <c r="N82" s="66"/>
      <c r="P82" s="64"/>
      <c r="Q82" s="66"/>
      <c r="S82" s="64"/>
      <c r="T82" s="66"/>
      <c r="V82" s="64"/>
      <c r="W82" s="66"/>
    </row>
    <row r="83" spans="2:23" x14ac:dyDescent="0.2">
      <c r="B83" s="28"/>
      <c r="C83" s="28"/>
      <c r="D83" s="19"/>
      <c r="E83" s="19"/>
      <c r="G83" s="64"/>
      <c r="H83" s="66"/>
      <c r="J83" s="64"/>
      <c r="K83" s="66"/>
      <c r="M83" s="64"/>
      <c r="N83" s="66"/>
      <c r="P83" s="64"/>
      <c r="Q83" s="66"/>
      <c r="S83" s="64"/>
      <c r="T83" s="66"/>
      <c r="V83" s="64"/>
      <c r="W83" s="66"/>
    </row>
    <row r="84" spans="2:23" x14ac:dyDescent="0.2">
      <c r="B84" s="28"/>
      <c r="C84" s="28"/>
      <c r="D84" s="19"/>
      <c r="E84" s="19"/>
      <c r="G84" s="64"/>
      <c r="H84" s="66"/>
      <c r="J84" s="64"/>
      <c r="K84" s="66"/>
      <c r="M84" s="64"/>
      <c r="N84" s="66"/>
      <c r="P84" s="64"/>
      <c r="Q84" s="66"/>
      <c r="S84" s="64"/>
      <c r="T84" s="66"/>
      <c r="V84" s="64"/>
      <c r="W84" s="66"/>
    </row>
    <row r="85" spans="2:23" x14ac:dyDescent="0.2">
      <c r="B85" s="28"/>
      <c r="C85" s="28"/>
      <c r="D85" s="19"/>
      <c r="E85" s="19"/>
      <c r="G85" s="64"/>
      <c r="H85" s="66"/>
      <c r="J85" s="64"/>
      <c r="K85" s="66"/>
      <c r="M85" s="64"/>
      <c r="N85" s="66"/>
      <c r="P85" s="64"/>
      <c r="Q85" s="66"/>
      <c r="S85" s="64"/>
      <c r="T85" s="66"/>
      <c r="V85" s="64"/>
      <c r="W85" s="66"/>
    </row>
    <row r="86" spans="2:23" x14ac:dyDescent="0.2">
      <c r="B86" s="28"/>
      <c r="C86" s="28"/>
      <c r="D86" s="19"/>
      <c r="E86" s="19"/>
      <c r="G86" s="64"/>
      <c r="H86" s="66"/>
      <c r="J86" s="64"/>
      <c r="K86" s="66"/>
      <c r="M86" s="64"/>
      <c r="N86" s="66"/>
      <c r="P86" s="64"/>
      <c r="Q86" s="66"/>
      <c r="S86" s="64"/>
      <c r="T86" s="66"/>
      <c r="V86" s="64"/>
      <c r="W86" s="66"/>
    </row>
    <row r="87" spans="2:23" x14ac:dyDescent="0.2">
      <c r="B87" s="28"/>
      <c r="C87" s="28"/>
      <c r="D87" s="19"/>
      <c r="E87" s="19"/>
      <c r="G87" s="64"/>
      <c r="H87" s="66"/>
      <c r="J87" s="64"/>
      <c r="K87" s="66"/>
      <c r="M87" s="64"/>
      <c r="N87" s="66"/>
      <c r="P87" s="64"/>
      <c r="Q87" s="66"/>
      <c r="S87" s="64"/>
      <c r="T87" s="66"/>
      <c r="V87" s="64"/>
      <c r="W87" s="66"/>
    </row>
    <row r="88" spans="2:23" x14ac:dyDescent="0.2">
      <c r="B88" s="28"/>
      <c r="C88" s="28"/>
      <c r="D88" s="19"/>
      <c r="E88" s="19"/>
      <c r="G88" s="64"/>
      <c r="H88" s="66"/>
      <c r="J88" s="64"/>
      <c r="K88" s="66"/>
      <c r="M88" s="64"/>
      <c r="N88" s="66"/>
      <c r="P88" s="64"/>
      <c r="Q88" s="66"/>
      <c r="S88" s="64"/>
      <c r="T88" s="66"/>
      <c r="V88" s="64"/>
      <c r="W88" s="66"/>
    </row>
    <row r="89" spans="2:23" x14ac:dyDescent="0.2">
      <c r="B89" s="28"/>
      <c r="C89" s="28"/>
      <c r="D89" s="19"/>
      <c r="E89" s="19"/>
      <c r="G89" s="64"/>
      <c r="H89" s="66"/>
      <c r="J89" s="64"/>
      <c r="K89" s="66"/>
      <c r="M89" s="64"/>
      <c r="N89" s="66"/>
      <c r="P89" s="64"/>
      <c r="Q89" s="66"/>
      <c r="S89" s="64"/>
      <c r="T89" s="66"/>
      <c r="V89" s="64"/>
      <c r="W89" s="66"/>
    </row>
    <row r="100" spans="1:11" x14ac:dyDescent="0.2">
      <c r="A100" s="50"/>
      <c r="B100" s="51"/>
      <c r="C100" s="50"/>
      <c r="D100" s="52"/>
      <c r="E100" s="50"/>
      <c r="F100" s="53"/>
      <c r="G100" s="53"/>
      <c r="H100" s="53"/>
      <c r="I100" s="53"/>
      <c r="J100" s="54"/>
      <c r="K100" s="55"/>
    </row>
    <row r="101" spans="1:11" x14ac:dyDescent="0.2">
      <c r="A101" s="56"/>
      <c r="B101" s="57"/>
      <c r="C101" s="56"/>
      <c r="D101" s="57"/>
      <c r="E101" s="56"/>
      <c r="F101" s="56"/>
      <c r="G101" s="56"/>
      <c r="H101" s="56"/>
      <c r="I101" s="58"/>
      <c r="J101" s="56"/>
      <c r="K101" s="55"/>
    </row>
    <row r="102" spans="1:11" x14ac:dyDescent="0.2">
      <c r="A102" s="56"/>
      <c r="B102" s="57"/>
      <c r="C102" s="56"/>
      <c r="D102" s="57"/>
      <c r="E102" s="56"/>
      <c r="F102" s="56"/>
      <c r="G102" s="56"/>
      <c r="H102" s="56"/>
      <c r="J102" s="56"/>
      <c r="K102" s="55"/>
    </row>
    <row r="103" spans="1:11" x14ac:dyDescent="0.2">
      <c r="A103" s="59"/>
      <c r="B103" s="57"/>
      <c r="C103" s="56"/>
      <c r="D103" s="57"/>
      <c r="E103" s="56"/>
      <c r="F103" s="56"/>
      <c r="G103" s="56"/>
      <c r="H103" s="56"/>
      <c r="J103" s="56"/>
      <c r="K103" s="55"/>
    </row>
    <row r="104" spans="1:11" x14ac:dyDescent="0.2">
      <c r="A104" s="60"/>
      <c r="B104" s="61"/>
      <c r="C104" s="56"/>
      <c r="D104" s="57"/>
      <c r="E104" s="56"/>
      <c r="F104" s="56"/>
      <c r="G104" s="56"/>
      <c r="H104" s="56"/>
      <c r="J104" s="62"/>
      <c r="K104" s="55"/>
    </row>
    <row r="105" spans="1:11" x14ac:dyDescent="0.2">
      <c r="A105" s="56"/>
      <c r="B105" s="57"/>
      <c r="C105" s="56"/>
      <c r="D105" s="57"/>
      <c r="E105" s="56"/>
      <c r="F105" s="56"/>
      <c r="G105" s="56"/>
      <c r="H105" s="56"/>
      <c r="J105" s="54"/>
      <c r="K105" s="55"/>
    </row>
    <row r="106" spans="1:11" x14ac:dyDescent="0.2">
      <c r="A106" s="56"/>
      <c r="C106" s="56"/>
      <c r="D106" s="57"/>
      <c r="E106" s="56"/>
      <c r="F106" s="56"/>
      <c r="G106" s="56"/>
      <c r="H106" s="56"/>
    </row>
    <row r="107" spans="1:11" x14ac:dyDescent="0.2">
      <c r="A107" s="56"/>
      <c r="C107" s="56"/>
      <c r="D107" s="57"/>
      <c r="E107" s="56"/>
      <c r="F107" s="56"/>
      <c r="G107" s="56"/>
      <c r="H107" s="56"/>
    </row>
    <row r="108" spans="1:11" x14ac:dyDescent="0.2">
      <c r="A108" s="56"/>
      <c r="C108" s="56"/>
      <c r="D108" s="57"/>
      <c r="E108" s="56"/>
      <c r="F108" s="56"/>
      <c r="G108" s="56"/>
      <c r="H108" s="56"/>
    </row>
    <row r="109" spans="1:11" x14ac:dyDescent="0.2">
      <c r="A109" s="56"/>
      <c r="C109" s="56"/>
      <c r="D109" s="57"/>
      <c r="E109" s="56"/>
      <c r="F109" s="56"/>
      <c r="G109" s="56"/>
      <c r="H109" s="56"/>
      <c r="J109" s="54"/>
      <c r="K109" s="55"/>
    </row>
    <row r="110" spans="1:11" x14ac:dyDescent="0.2">
      <c r="A110" s="56"/>
      <c r="C110" s="56"/>
      <c r="E110" s="56"/>
      <c r="F110" s="56"/>
      <c r="G110" s="56"/>
      <c r="H110" s="56"/>
      <c r="J110" s="54"/>
      <c r="K110" s="55"/>
    </row>
    <row r="111" spans="1:11" x14ac:dyDescent="0.2">
      <c r="A111" s="56"/>
      <c r="C111" s="56"/>
      <c r="E111" s="56"/>
      <c r="F111" s="56"/>
      <c r="G111" s="56"/>
      <c r="H111" s="56"/>
      <c r="J111" s="54"/>
      <c r="K111" s="55"/>
    </row>
    <row r="112" spans="1:11" x14ac:dyDescent="0.2">
      <c r="A112" s="56"/>
      <c r="C112" s="56"/>
      <c r="E112" s="56"/>
      <c r="F112" s="56"/>
      <c r="G112" s="56"/>
      <c r="H112" s="56"/>
      <c r="J112" s="54"/>
      <c r="K112" s="55"/>
    </row>
    <row r="113" spans="1:11" x14ac:dyDescent="0.2">
      <c r="A113" s="56"/>
      <c r="C113" s="56"/>
      <c r="E113" s="56"/>
      <c r="F113" s="56"/>
      <c r="G113" s="56"/>
      <c r="H113" s="56"/>
      <c r="J113" s="50"/>
      <c r="K113" s="63"/>
    </row>
    <row r="114" spans="1:11" x14ac:dyDescent="0.2">
      <c r="A114" s="56"/>
      <c r="C114" s="56"/>
      <c r="E114" s="56"/>
      <c r="F114" s="56"/>
      <c r="G114" s="56"/>
      <c r="H114" s="56"/>
      <c r="J114" s="56"/>
      <c r="K114" s="55"/>
    </row>
    <row r="115" spans="1:11" x14ac:dyDescent="0.2">
      <c r="A115" s="56"/>
      <c r="C115" s="56"/>
      <c r="E115" s="56"/>
      <c r="F115" s="56"/>
      <c r="G115" s="56"/>
      <c r="H115" s="56"/>
      <c r="J115" s="56"/>
      <c r="K115" s="55"/>
    </row>
  </sheetData>
  <sheetProtection formatCells="0" formatColumns="0" formatRows="0" insertHyperlinks="0" sort="0" autoFilter="0" pivotTables="0"/>
  <dataConsolidate/>
  <mergeCells count="19">
    <mergeCell ref="B40:E40"/>
    <mergeCell ref="B41:E41"/>
    <mergeCell ref="C1:D1"/>
    <mergeCell ref="C2:D2"/>
    <mergeCell ref="B36:E36"/>
    <mergeCell ref="B37:E37"/>
    <mergeCell ref="B35:E35"/>
    <mergeCell ref="B32:D32"/>
    <mergeCell ref="B33:D33"/>
    <mergeCell ref="B38:E38"/>
    <mergeCell ref="A30:E30"/>
    <mergeCell ref="B39:E39"/>
    <mergeCell ref="F50:J50"/>
    <mergeCell ref="F64:J64"/>
    <mergeCell ref="A43:E43"/>
    <mergeCell ref="B44:E44"/>
    <mergeCell ref="B45:E45"/>
    <mergeCell ref="B46:E46"/>
    <mergeCell ref="B47:E47"/>
  </mergeCells>
  <phoneticPr fontId="3" type="noConversion"/>
  <conditionalFormatting sqref="F1 C1">
    <cfRule type="cellIs" dxfId="33" priority="9" stopIfTrue="1" operator="equal">
      <formula>"TF"</formula>
    </cfRule>
    <cfRule type="cellIs" dxfId="32" priority="10" stopIfTrue="1" operator="equal">
      <formula>"TC1"</formula>
    </cfRule>
  </conditionalFormatting>
  <conditionalFormatting sqref="B1">
    <cfRule type="cellIs" dxfId="31" priority="5" stopIfTrue="1" operator="equal">
      <formula>"TF"</formula>
    </cfRule>
    <cfRule type="cellIs" dxfId="30" priority="6" stopIfTrue="1" operator="equal">
      <formula>"TC1"</formula>
    </cfRule>
  </conditionalFormatting>
  <conditionalFormatting sqref="E1">
    <cfRule type="cellIs" dxfId="29" priority="3" stopIfTrue="1" operator="equal">
      <formula>"TF"</formula>
    </cfRule>
    <cfRule type="cellIs" dxfId="28" priority="4" stopIfTrue="1" operator="equal">
      <formula>"TC1"</formula>
    </cfRule>
  </conditionalFormatting>
  <dataValidations count="2">
    <dataValidation type="list" allowBlank="1" showInputMessage="1" showErrorMessage="1" sqref="B7">
      <formula1>"National,Local"</formula1>
    </dataValidation>
    <dataValidation type="list" allowBlank="1" showInputMessage="1" showErrorMessage="1" sqref="D7">
      <formula1>"D SSFT, DA SSFT,,-"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V10"/>
  <sheetViews>
    <sheetView tabSelected="1" workbookViewId="0">
      <pane xSplit="8" ySplit="9" topLeftCell="I10" activePane="bottomRight" state="frozen"/>
      <selection pane="topRight" activeCell="I1" sqref="I1"/>
      <selection pane="bottomLeft" activeCell="A10" sqref="A10"/>
      <selection pane="bottomRight" activeCell="I11" sqref="I11"/>
    </sheetView>
  </sheetViews>
  <sheetFormatPr baseColWidth="10" defaultColWidth="11.42578125" defaultRowHeight="12.75" x14ac:dyDescent="0.2"/>
  <cols>
    <col min="1" max="1" width="20.7109375" style="1" bestFit="1" customWidth="1"/>
    <col min="2" max="3" width="11.42578125" style="1"/>
    <col min="4" max="4" width="11.7109375" style="1" customWidth="1"/>
    <col min="5" max="5" width="12.7109375" style="1" customWidth="1"/>
    <col min="6" max="6" width="5.28515625" style="1" customWidth="1"/>
    <col min="7" max="7" width="3" style="1" customWidth="1"/>
    <col min="8" max="8" width="11.42578125" style="1"/>
    <col min="9" max="9" width="55" style="1" customWidth="1"/>
    <col min="10" max="10" width="16.7109375" style="1" customWidth="1"/>
    <col min="11" max="11" width="6.5703125" style="1" customWidth="1"/>
    <col min="12" max="12" width="16.7109375" style="1" customWidth="1"/>
    <col min="13" max="13" width="10" style="1" customWidth="1"/>
    <col min="14" max="14" width="7.7109375" style="1" customWidth="1"/>
    <col min="15" max="15" width="6.85546875" style="1" customWidth="1"/>
    <col min="16" max="16" width="9.7109375" style="108" customWidth="1"/>
    <col min="17" max="17" width="8.42578125" style="1" customWidth="1"/>
    <col min="18" max="18" width="11.42578125" style="1"/>
    <col min="19" max="21" width="15.7109375" style="1" customWidth="1"/>
    <col min="22" max="22" width="15.7109375" style="1" customWidth="1" collapsed="1"/>
    <col min="23" max="24" width="15.7109375" style="1" customWidth="1"/>
    <col min="25" max="25" width="11.42578125" style="1"/>
    <col min="26" max="28" width="13.7109375" style="1" customWidth="1"/>
    <col min="29" max="32" width="11.42578125" style="1"/>
    <col min="33" max="33" width="13.7109375" style="1" customWidth="1" collapsed="1"/>
    <col min="34" max="34" width="13.7109375" style="1" customWidth="1"/>
    <col min="35" max="35" width="66.5703125" style="1" customWidth="1"/>
    <col min="36" max="37" width="13.7109375" style="1" customWidth="1"/>
    <col min="38" max="38" width="11.42578125" style="1"/>
    <col min="39" max="39" width="13.7109375" style="1" customWidth="1"/>
    <col min="40" max="41" width="11.42578125" style="1"/>
    <col min="42" max="43" width="13.7109375" style="1" customWidth="1"/>
    <col min="44" max="48" width="11.42578125" style="1"/>
    <col min="49" max="49" width="13.140625" style="1" customWidth="1"/>
    <col min="50" max="50" width="21.140625" style="1" customWidth="1"/>
    <col min="51" max="51" width="11.42578125" style="1"/>
    <col min="52" max="52" width="13.7109375" style="1" customWidth="1"/>
    <col min="53" max="53" width="11.42578125" style="108"/>
    <col min="54" max="57" width="13.7109375" style="1" customWidth="1"/>
    <col min="58" max="59" width="11.42578125" style="1"/>
    <col min="60" max="62" width="13.7109375" style="1" customWidth="1"/>
    <col min="63" max="63" width="13.28515625" style="1" customWidth="1"/>
    <col min="64" max="64" width="11.42578125" style="1"/>
    <col min="65" max="66" width="13.7109375" style="1" customWidth="1"/>
    <col min="67" max="114" width="11.42578125" style="1"/>
    <col min="115" max="115" width="11.42578125" style="112"/>
    <col min="116" max="16384" width="11.42578125" style="1"/>
  </cols>
  <sheetData>
    <row r="1" spans="1:152" ht="27" thickTop="1" thickBot="1" x14ac:dyDescent="0.25">
      <c r="A1" s="93">
        <f ca="1">TODAY()</f>
        <v>44685</v>
      </c>
      <c r="E1" s="94"/>
      <c r="G1" s="95" t="s">
        <v>58</v>
      </c>
      <c r="H1" s="96">
        <f>MAX(IF(ISNUMBER(-H10:H10),--H10:H10,0))+1</f>
        <v>2</v>
      </c>
      <c r="K1" s="97">
        <f>COUNTIF($E$10:$E$10,"*"&amp;$CH$7&amp;"*")</f>
        <v>0</v>
      </c>
      <c r="L1" s="98" t="s">
        <v>59</v>
      </c>
      <c r="M1" s="99"/>
      <c r="N1" s="100" t="s">
        <v>60</v>
      </c>
      <c r="O1" s="101">
        <f ca="1">COUNTIF($ET$10:$ET$10,"1")</f>
        <v>1</v>
      </c>
      <c r="P1" s="102" t="s">
        <v>61</v>
      </c>
      <c r="S1" s="103" t="s">
        <v>62</v>
      </c>
      <c r="T1" s="104" t="s">
        <v>26</v>
      </c>
      <c r="U1" s="104" t="s">
        <v>63</v>
      </c>
      <c r="V1" s="104" t="s">
        <v>64</v>
      </c>
      <c r="W1" s="105" t="s">
        <v>65</v>
      </c>
      <c r="Z1" s="106"/>
      <c r="AA1" s="107"/>
      <c r="AB1" s="108"/>
      <c r="AC1" s="108"/>
      <c r="AD1" s="108"/>
      <c r="AE1" s="108"/>
      <c r="AF1" s="108"/>
      <c r="AG1" s="108"/>
      <c r="AN1" s="95" t="s">
        <v>66</v>
      </c>
      <c r="AO1" s="109">
        <f>COUNTIFS($AN$10:$AN$10,"PVC",$AQ$10:$AQ$10,"")</f>
        <v>0</v>
      </c>
      <c r="AR1" s="95" t="s">
        <v>67</v>
      </c>
      <c r="AS1" s="109">
        <f>COUNTIF(EQ10:EQ10,"Il reste seulement")</f>
        <v>0</v>
      </c>
      <c r="AT1" s="110" t="s">
        <v>68</v>
      </c>
      <c r="BB1" s="111"/>
      <c r="BC1" s="111"/>
      <c r="BP1" s="311" t="s">
        <v>69</v>
      </c>
      <c r="BQ1" s="312"/>
      <c r="BR1" s="312"/>
      <c r="BS1" s="312"/>
      <c r="BT1" s="312"/>
      <c r="BU1" s="312"/>
      <c r="BV1" s="312"/>
      <c r="BW1" s="312"/>
      <c r="BX1" s="312"/>
      <c r="BY1" s="312"/>
      <c r="BZ1" s="312"/>
      <c r="CA1" s="312"/>
      <c r="CB1" s="312"/>
      <c r="CC1" s="312"/>
      <c r="CD1" s="312"/>
      <c r="CE1" s="312"/>
      <c r="CF1" s="312"/>
      <c r="CG1" s="312"/>
      <c r="CH1" s="312"/>
      <c r="CI1" s="312"/>
      <c r="CJ1" s="312"/>
      <c r="CK1" s="312"/>
      <c r="CL1" s="312"/>
      <c r="CM1" s="312"/>
      <c r="CN1" s="313"/>
      <c r="CO1" s="314" t="s">
        <v>70</v>
      </c>
      <c r="CP1" s="315"/>
      <c r="CQ1" s="315"/>
      <c r="CR1" s="315"/>
      <c r="CS1" s="315"/>
      <c r="CT1" s="315"/>
      <c r="CU1" s="315"/>
      <c r="CV1" s="315"/>
      <c r="CW1" s="315"/>
      <c r="CX1" s="315"/>
      <c r="CY1" s="315"/>
      <c r="CZ1" s="315"/>
      <c r="DA1" s="315"/>
      <c r="DB1" s="315"/>
      <c r="DC1" s="315"/>
      <c r="DD1" s="315"/>
      <c r="DE1" s="315"/>
      <c r="DF1" s="315"/>
      <c r="DG1" s="315"/>
      <c r="DH1" s="315"/>
      <c r="DI1" s="315"/>
      <c r="DJ1" s="316"/>
      <c r="DO1" s="317" t="s">
        <v>71</v>
      </c>
      <c r="DP1" s="318"/>
      <c r="DQ1" s="318"/>
      <c r="DR1" s="318"/>
      <c r="DS1" s="318"/>
      <c r="DT1" s="318"/>
      <c r="DU1" s="318"/>
      <c r="DV1" s="318"/>
      <c r="DW1" s="318"/>
      <c r="DX1" s="318"/>
      <c r="DY1" s="318"/>
      <c r="DZ1" s="318"/>
      <c r="EA1" s="318"/>
      <c r="EB1" s="318"/>
      <c r="EC1" s="318"/>
      <c r="ED1" s="318"/>
      <c r="EE1" s="318"/>
      <c r="EF1" s="318"/>
      <c r="EG1" s="318"/>
      <c r="EH1" s="318"/>
      <c r="EI1" s="318"/>
      <c r="EJ1" s="319"/>
      <c r="EK1" s="320" t="s">
        <v>72</v>
      </c>
      <c r="EL1" s="320"/>
      <c r="EM1" s="320"/>
      <c r="EN1" s="320"/>
      <c r="EO1" s="320"/>
      <c r="EP1" s="321" t="s">
        <v>73</v>
      </c>
      <c r="EQ1" s="320"/>
      <c r="ER1" s="320"/>
      <c r="ES1" s="320"/>
      <c r="ET1" s="320"/>
      <c r="EU1" s="320"/>
      <c r="EV1" s="322"/>
    </row>
    <row r="2" spans="1:152" ht="26.25" thickBot="1" x14ac:dyDescent="0.25">
      <c r="E2" s="94"/>
      <c r="K2" s="97">
        <f>COUNTIF($E$10:$E$10,"*"&amp;BU7&amp;"*")</f>
        <v>0</v>
      </c>
      <c r="L2" s="113" t="s">
        <v>74</v>
      </c>
      <c r="M2" s="99"/>
      <c r="N2" s="99"/>
      <c r="O2" s="99"/>
      <c r="P2" s="114"/>
      <c r="S2" s="115" t="s">
        <v>54</v>
      </c>
      <c r="T2" s="116"/>
      <c r="U2" s="116"/>
      <c r="V2" s="116"/>
      <c r="W2" s="117"/>
      <c r="Z2" s="106"/>
      <c r="AA2" s="107"/>
      <c r="AB2" s="108"/>
      <c r="AC2" s="108"/>
      <c r="AD2" s="108"/>
      <c r="AE2" s="108"/>
      <c r="AF2" s="108"/>
      <c r="AG2" s="108"/>
      <c r="AK2" s="118" t="s">
        <v>41</v>
      </c>
      <c r="AL2" s="281"/>
      <c r="AN2" s="95" t="s">
        <v>75</v>
      </c>
      <c r="AO2" s="109">
        <f>COUNTIFS($AN$10:$AN$10,"DR",$AQ$10:$AQ$10,"")</f>
        <v>0</v>
      </c>
      <c r="AR2" s="95" t="s">
        <v>76</v>
      </c>
      <c r="AS2" s="109">
        <f>COUNTIF(EQ10:EQ10,"DR en retard")</f>
        <v>0</v>
      </c>
      <c r="AT2" s="120" t="s">
        <v>77</v>
      </c>
      <c r="BB2" s="111"/>
      <c r="BC2" s="111"/>
      <c r="BP2" s="121"/>
      <c r="CO2" s="122"/>
      <c r="DO2" s="123"/>
      <c r="DV2" s="124"/>
      <c r="DZ2" s="124"/>
      <c r="ED2" s="124"/>
      <c r="EK2" s="123"/>
      <c r="EP2" s="123"/>
      <c r="EU2" s="125"/>
      <c r="EV2" s="126"/>
    </row>
    <row r="3" spans="1:152" ht="26.25" thickBot="1" x14ac:dyDescent="0.25">
      <c r="A3" s="127" t="s">
        <v>78</v>
      </c>
      <c r="B3" s="128">
        <f>COUNTIF($E$10:$E$10,"*"&amp;BP6&amp;"*")</f>
        <v>0</v>
      </c>
      <c r="E3" s="94"/>
      <c r="K3" s="129" t="s">
        <v>68</v>
      </c>
      <c r="L3" s="113" t="s">
        <v>79</v>
      </c>
      <c r="M3" s="99"/>
      <c r="N3" s="99"/>
      <c r="O3" s="99"/>
      <c r="P3" s="114"/>
      <c r="S3" s="130" t="s">
        <v>80</v>
      </c>
      <c r="T3" s="131">
        <f>SUMPRODUCT(($F$10:$F$10="TF")*($S$10:$T$10))</f>
        <v>0</v>
      </c>
      <c r="U3" s="131">
        <f>SUMPRODUCT(($F$10:$F$10="TOP1")*($S$10:$T$10))</f>
        <v>0</v>
      </c>
      <c r="V3" s="131">
        <f>SUMPRODUCT(($F$10:$F$10="TOP2")*($S$10:$T$10))</f>
        <v>0</v>
      </c>
      <c r="W3" s="132">
        <f>SUMPRODUCT(($F$10:$F$10="TOP3")*($S$10:$T$10))</f>
        <v>0</v>
      </c>
      <c r="Y3" s="133"/>
      <c r="Z3" s="106"/>
      <c r="AA3" s="107"/>
      <c r="AB3" s="108"/>
      <c r="AC3" s="108"/>
      <c r="AD3" s="108"/>
      <c r="AE3" s="108"/>
      <c r="AF3" s="108"/>
      <c r="AG3" s="108"/>
      <c r="AK3" s="118" t="s">
        <v>39</v>
      </c>
      <c r="AL3" s="119"/>
      <c r="AN3" s="95" t="s">
        <v>81</v>
      </c>
      <c r="AO3" s="109">
        <f>COUNTIFS($AN$10:$AN$10,"DLR",$AQ$10:$AQ$10,"")</f>
        <v>0</v>
      </c>
      <c r="BB3" s="111"/>
      <c r="BC3" s="111"/>
      <c r="BP3" s="121"/>
      <c r="CO3" s="122"/>
      <c r="DO3" s="123"/>
      <c r="DV3" s="124"/>
      <c r="DZ3" s="124"/>
      <c r="ED3" s="124"/>
      <c r="EK3" s="123"/>
      <c r="EP3" s="123"/>
      <c r="EU3" s="125"/>
      <c r="EV3" s="126"/>
    </row>
    <row r="4" spans="1:152" ht="26.25" thickBot="1" x14ac:dyDescent="0.25">
      <c r="A4" s="127" t="s">
        <v>82</v>
      </c>
      <c r="B4" s="128">
        <f>COUNTIF($E$10:$E$10,"*"&amp;BQ6&amp;"*")</f>
        <v>0</v>
      </c>
      <c r="E4" s="94"/>
      <c r="K4" s="134" t="s">
        <v>77</v>
      </c>
      <c r="L4" s="113" t="s">
        <v>83</v>
      </c>
      <c r="M4" s="99"/>
      <c r="N4" s="99"/>
      <c r="O4" s="99"/>
      <c r="P4" s="114"/>
      <c r="S4" s="135" t="s">
        <v>84</v>
      </c>
      <c r="T4" s="31"/>
      <c r="U4" s="31"/>
      <c r="V4" s="31"/>
      <c r="W4" s="136"/>
      <c r="Z4" s="106"/>
      <c r="AA4" s="107"/>
      <c r="AB4" s="108"/>
      <c r="AC4" s="108"/>
      <c r="AD4" s="108"/>
      <c r="AE4" s="108"/>
      <c r="AF4" s="108"/>
      <c r="AG4" s="108"/>
      <c r="AK4" s="118" t="s">
        <v>40</v>
      </c>
      <c r="AL4" s="119"/>
      <c r="AN4" s="95" t="s">
        <v>85</v>
      </c>
      <c r="AO4" s="109">
        <f>COUNTIFS($AN$10:$AN$10,"DRP",$AQ$10:$AQ$10,"")</f>
        <v>0</v>
      </c>
      <c r="BB4" s="111"/>
      <c r="BC4" s="111"/>
      <c r="BP4" s="121"/>
      <c r="CO4" s="122"/>
      <c r="DO4" s="123"/>
      <c r="DV4" s="124"/>
      <c r="DZ4" s="124"/>
      <c r="ED4" s="124"/>
      <c r="EK4" s="123"/>
      <c r="EP4" s="123"/>
      <c r="EU4" s="125"/>
      <c r="EV4" s="126"/>
    </row>
    <row r="5" spans="1:152" ht="15.75" thickBot="1" x14ac:dyDescent="0.25">
      <c r="A5" s="127" t="s">
        <v>86</v>
      </c>
      <c r="B5" s="128">
        <f>COUNTIF($E$10:$E$10,"SMQ/IRB")</f>
        <v>0</v>
      </c>
      <c r="E5" s="94"/>
      <c r="G5" s="94"/>
      <c r="S5" s="137" t="s">
        <v>87</v>
      </c>
      <c r="T5" s="138">
        <f>T2-T3</f>
        <v>0</v>
      </c>
      <c r="U5" s="138">
        <f>U2-U3</f>
        <v>0</v>
      </c>
      <c r="V5" s="138">
        <f>V2-V3</f>
        <v>0</v>
      </c>
      <c r="W5" s="139">
        <f>W2-W3</f>
        <v>0</v>
      </c>
      <c r="Z5" s="106"/>
      <c r="AA5" s="107"/>
      <c r="AB5" s="108"/>
      <c r="AC5" s="108"/>
      <c r="AD5" s="108"/>
      <c r="AE5" s="108"/>
      <c r="AF5" s="108"/>
      <c r="AG5" s="108"/>
      <c r="AN5" s="95" t="s">
        <v>88</v>
      </c>
      <c r="AO5" s="109">
        <f>COUNTIFS($AN$10:$AN$10,"DAJ",$AQ$10:$AQ$10,"")</f>
        <v>0</v>
      </c>
      <c r="BB5" s="111"/>
      <c r="BC5" s="111"/>
      <c r="BP5" s="121"/>
      <c r="CO5" s="122"/>
      <c r="DO5" s="123"/>
      <c r="DV5" s="124"/>
      <c r="DZ5" s="124"/>
      <c r="ED5" s="124"/>
      <c r="EK5" s="123"/>
      <c r="EP5" s="123"/>
      <c r="EU5" s="125"/>
      <c r="EV5" s="126"/>
    </row>
    <row r="6" spans="1:152" ht="13.5" thickBot="1" x14ac:dyDescent="0.25">
      <c r="A6" s="127" t="s">
        <v>89</v>
      </c>
      <c r="B6" s="128">
        <f>COUNTIF($E$10:$E$10,"RO")</f>
        <v>0</v>
      </c>
      <c r="E6" s="94"/>
      <c r="Z6" s="106"/>
      <c r="AA6" s="107"/>
      <c r="AB6" s="108"/>
      <c r="AC6" s="108"/>
      <c r="AD6" s="108"/>
      <c r="AE6" s="108"/>
      <c r="AF6" s="108"/>
      <c r="AG6" s="108"/>
      <c r="AK6" s="140" t="s">
        <v>90</v>
      </c>
      <c r="AL6" s="141"/>
      <c r="BB6" s="111"/>
      <c r="BC6" s="111"/>
      <c r="BH6" s="142"/>
      <c r="BI6" s="142"/>
      <c r="BJ6" s="142"/>
      <c r="BK6" s="142"/>
      <c r="BL6" s="142"/>
      <c r="BM6" s="142"/>
      <c r="BN6" s="142"/>
      <c r="BO6" s="142"/>
      <c r="BP6" s="143" t="s">
        <v>32</v>
      </c>
      <c r="BQ6" s="144" t="s">
        <v>31</v>
      </c>
      <c r="CG6" s="145" t="s">
        <v>23</v>
      </c>
      <c r="CO6" s="122"/>
      <c r="DO6" s="123"/>
      <c r="DV6" s="124"/>
      <c r="DZ6" s="124"/>
      <c r="ED6" s="124"/>
      <c r="EK6" s="123"/>
      <c r="EP6" s="123"/>
      <c r="EU6" s="125"/>
      <c r="EV6" s="126"/>
    </row>
    <row r="7" spans="1:152" ht="23.25" thickBot="1" x14ac:dyDescent="0.25">
      <c r="A7" s="127" t="s">
        <v>91</v>
      </c>
      <c r="B7" s="128">
        <f>COUNTIF($E$10:$E$10,"C/SDFC")+COUNTIF($E$10:$E$10,"P.A.")</f>
        <v>0</v>
      </c>
      <c r="D7" s="29"/>
      <c r="E7" s="146"/>
      <c r="F7" s="293" t="s">
        <v>3</v>
      </c>
      <c r="G7" s="294"/>
      <c r="H7" s="294"/>
      <c r="I7" s="294"/>
      <c r="J7" s="294"/>
      <c r="K7" s="294"/>
      <c r="L7" s="294"/>
      <c r="M7" s="294"/>
      <c r="N7" s="294"/>
      <c r="O7" s="294"/>
      <c r="P7" s="295"/>
      <c r="Q7" s="299" t="s">
        <v>14</v>
      </c>
      <c r="R7" s="299"/>
      <c r="S7" s="300"/>
      <c r="T7" s="300"/>
      <c r="U7" s="300"/>
      <c r="V7" s="300"/>
      <c r="W7" s="300"/>
      <c r="X7" s="300"/>
      <c r="Y7" s="300"/>
      <c r="Z7" s="299"/>
      <c r="AA7" s="299"/>
      <c r="AB7" s="299"/>
      <c r="AC7" s="301"/>
      <c r="AD7" s="302" t="s">
        <v>18</v>
      </c>
      <c r="AE7" s="302"/>
      <c r="AF7" s="302"/>
      <c r="AG7" s="304" t="s">
        <v>4</v>
      </c>
      <c r="AH7" s="305"/>
      <c r="AI7" s="306"/>
      <c r="AJ7" s="307"/>
      <c r="AK7" s="308" t="s">
        <v>6</v>
      </c>
      <c r="AL7" s="309"/>
      <c r="AM7" s="309"/>
      <c r="AN7" s="309"/>
      <c r="AO7" s="309"/>
      <c r="AP7" s="309"/>
      <c r="AQ7" s="309"/>
      <c r="AR7" s="309"/>
      <c r="AS7" s="309"/>
      <c r="AT7" s="309"/>
      <c r="AU7" s="309"/>
      <c r="AV7" s="309"/>
      <c r="AW7" s="309"/>
      <c r="AX7" s="309"/>
      <c r="AY7" s="310"/>
      <c r="AZ7" s="323" t="s">
        <v>12</v>
      </c>
      <c r="BA7" s="324"/>
      <c r="BB7" s="324"/>
      <c r="BC7" s="324"/>
      <c r="BD7" s="324"/>
      <c r="BE7" s="324"/>
      <c r="BF7" s="325"/>
      <c r="BG7" s="326" t="s">
        <v>22</v>
      </c>
      <c r="BH7" s="327"/>
      <c r="BI7" s="327"/>
      <c r="BJ7" s="327"/>
      <c r="BK7" s="327"/>
      <c r="BL7" s="327"/>
      <c r="BM7" s="327"/>
      <c r="BN7" s="327"/>
      <c r="BO7" s="328"/>
      <c r="BP7" s="147" t="s">
        <v>32</v>
      </c>
      <c r="BQ7" s="148" t="s">
        <v>92</v>
      </c>
      <c r="BR7" s="149" t="s">
        <v>32</v>
      </c>
      <c r="BS7" s="150" t="s">
        <v>93</v>
      </c>
      <c r="BT7" s="149" t="s">
        <v>94</v>
      </c>
      <c r="BU7" s="151" t="s">
        <v>95</v>
      </c>
      <c r="BV7" s="152" t="s">
        <v>13</v>
      </c>
      <c r="BW7" s="148" t="s">
        <v>96</v>
      </c>
      <c r="BX7" s="148" t="s">
        <v>97</v>
      </c>
      <c r="BY7" s="153" t="s">
        <v>98</v>
      </c>
      <c r="BZ7" s="149" t="s">
        <v>99</v>
      </c>
      <c r="CA7" s="154" t="s">
        <v>100</v>
      </c>
      <c r="CB7" s="148" t="s">
        <v>101</v>
      </c>
      <c r="CC7" s="154" t="s">
        <v>102</v>
      </c>
      <c r="CD7" s="154" t="s">
        <v>103</v>
      </c>
      <c r="CE7" s="155" t="s">
        <v>104</v>
      </c>
      <c r="CF7" s="156" t="s">
        <v>105</v>
      </c>
      <c r="CG7" s="155" t="s">
        <v>106</v>
      </c>
      <c r="CH7" s="156" t="s">
        <v>107</v>
      </c>
      <c r="CO7" s="147" t="s">
        <v>108</v>
      </c>
      <c r="CP7" s="157" t="s">
        <v>109</v>
      </c>
      <c r="CQ7" s="149" t="s">
        <v>110</v>
      </c>
      <c r="CR7" s="152" t="s">
        <v>111</v>
      </c>
      <c r="CS7" s="148" t="s">
        <v>112</v>
      </c>
      <c r="CT7" s="150" t="s">
        <v>93</v>
      </c>
      <c r="CU7" s="149" t="s">
        <v>94</v>
      </c>
      <c r="CV7" s="153" t="s">
        <v>98</v>
      </c>
      <c r="CW7" s="149" t="s">
        <v>99</v>
      </c>
      <c r="CX7" s="154" t="s">
        <v>113</v>
      </c>
      <c r="CY7" s="148" t="s">
        <v>101</v>
      </c>
      <c r="CZ7" s="154" t="s">
        <v>102</v>
      </c>
      <c r="DA7" s="149" t="s">
        <v>114</v>
      </c>
      <c r="DB7" s="158" t="s">
        <v>104</v>
      </c>
      <c r="DC7" s="150" t="s">
        <v>105</v>
      </c>
      <c r="DD7" s="155" t="s">
        <v>106</v>
      </c>
      <c r="DE7" s="159" t="s">
        <v>115</v>
      </c>
      <c r="DF7" s="160"/>
      <c r="DO7" s="123"/>
      <c r="DV7" s="124"/>
      <c r="DZ7" s="124"/>
      <c r="ED7" s="124"/>
      <c r="EK7" s="161" t="s">
        <v>116</v>
      </c>
      <c r="EL7" s="162" t="s">
        <v>117</v>
      </c>
      <c r="EM7" s="163" t="s">
        <v>118</v>
      </c>
      <c r="EO7" s="164" t="s">
        <v>119</v>
      </c>
      <c r="EP7" s="30"/>
      <c r="EU7" s="125"/>
      <c r="EV7" s="126"/>
    </row>
    <row r="8" spans="1:152" ht="24" thickBot="1" x14ac:dyDescent="0.25">
      <c r="A8" s="127" t="s">
        <v>120</v>
      </c>
      <c r="B8" s="128">
        <f>COUNTIF($E$10:$E$10,"DOMA-1")+COUNTIF($E$10:$E$10,"DOMA-2")</f>
        <v>0</v>
      </c>
      <c r="D8" s="29"/>
      <c r="E8" s="146"/>
      <c r="F8" s="296"/>
      <c r="G8" s="297"/>
      <c r="H8" s="297"/>
      <c r="I8" s="297"/>
      <c r="J8" s="297"/>
      <c r="K8" s="297"/>
      <c r="L8" s="297"/>
      <c r="M8" s="297"/>
      <c r="N8" s="297"/>
      <c r="O8" s="297"/>
      <c r="P8" s="298"/>
      <c r="Q8" s="329"/>
      <c r="R8" s="330"/>
      <c r="S8" s="331" t="s">
        <v>121</v>
      </c>
      <c r="T8" s="332"/>
      <c r="U8" s="333"/>
      <c r="V8" s="334" t="s">
        <v>122</v>
      </c>
      <c r="W8" s="335"/>
      <c r="X8" s="336"/>
      <c r="Y8" s="165"/>
      <c r="Z8" s="337" t="s">
        <v>123</v>
      </c>
      <c r="AA8" s="338"/>
      <c r="AB8" s="339"/>
      <c r="AC8" s="166"/>
      <c r="AD8" s="303"/>
      <c r="AE8" s="303"/>
      <c r="AF8" s="303"/>
      <c r="AG8" s="340" t="s">
        <v>123</v>
      </c>
      <c r="AH8" s="341"/>
      <c r="AI8" s="167"/>
      <c r="AJ8" s="168" t="s">
        <v>123</v>
      </c>
      <c r="AK8" s="169" t="s">
        <v>123</v>
      </c>
      <c r="AL8" s="169" t="s">
        <v>124</v>
      </c>
      <c r="AM8" s="169" t="s">
        <v>123</v>
      </c>
      <c r="AN8" s="170"/>
      <c r="AO8" s="169" t="s">
        <v>124</v>
      </c>
      <c r="AP8" s="342" t="s">
        <v>123</v>
      </c>
      <c r="AQ8" s="343"/>
      <c r="AR8" s="344" t="s">
        <v>121</v>
      </c>
      <c r="AS8" s="345"/>
      <c r="AT8" s="345"/>
      <c r="AU8" s="345"/>
      <c r="AV8" s="346"/>
      <c r="AW8" s="171" t="s">
        <v>122</v>
      </c>
      <c r="AX8" s="172"/>
      <c r="AY8" s="173"/>
      <c r="AZ8" s="174" t="s">
        <v>123</v>
      </c>
      <c r="BA8" s="174" t="s">
        <v>125</v>
      </c>
      <c r="BB8" s="347" t="s">
        <v>123</v>
      </c>
      <c r="BC8" s="348"/>
      <c r="BD8" s="348"/>
      <c r="BE8" s="349"/>
      <c r="BF8" s="175" t="s">
        <v>122</v>
      </c>
      <c r="BG8" s="176"/>
      <c r="BH8" s="177" t="s">
        <v>121</v>
      </c>
      <c r="BI8" s="352" t="s">
        <v>126</v>
      </c>
      <c r="BJ8" s="353"/>
      <c r="BK8" s="354" t="s">
        <v>125</v>
      </c>
      <c r="BL8" s="355"/>
      <c r="BM8" s="178" t="s">
        <v>127</v>
      </c>
      <c r="BN8" s="178" t="s">
        <v>123</v>
      </c>
      <c r="BO8" s="179"/>
      <c r="BP8" s="356" t="s">
        <v>128</v>
      </c>
      <c r="BQ8" s="357"/>
      <c r="BR8" s="357"/>
      <c r="BS8" s="357"/>
      <c r="BT8" s="357"/>
      <c r="BU8" s="357"/>
      <c r="BV8" s="357"/>
      <c r="BW8" s="357"/>
      <c r="BX8" s="357"/>
      <c r="BY8" s="357"/>
      <c r="BZ8" s="358"/>
      <c r="CA8" s="357" t="s">
        <v>129</v>
      </c>
      <c r="CB8" s="357"/>
      <c r="CC8" s="357"/>
      <c r="CD8" s="357"/>
      <c r="CE8" s="357"/>
      <c r="CF8" s="357"/>
      <c r="CG8" s="357"/>
      <c r="CH8" s="358"/>
      <c r="CI8" s="180"/>
      <c r="CJ8" s="180"/>
      <c r="CK8" s="180"/>
      <c r="CL8" s="359" t="s">
        <v>130</v>
      </c>
      <c r="CM8" s="360"/>
      <c r="CN8" s="361"/>
      <c r="CO8" s="356" t="s">
        <v>128</v>
      </c>
      <c r="CP8" s="357"/>
      <c r="CQ8" s="357"/>
      <c r="CR8" s="357"/>
      <c r="CS8" s="357"/>
      <c r="CT8" s="357"/>
      <c r="CU8" s="357"/>
      <c r="CV8" s="357"/>
      <c r="CW8" s="357"/>
      <c r="CX8" s="356" t="s">
        <v>129</v>
      </c>
      <c r="CY8" s="357"/>
      <c r="CZ8" s="357"/>
      <c r="DA8" s="357"/>
      <c r="DB8" s="357"/>
      <c r="DC8" s="357"/>
      <c r="DD8" s="357"/>
      <c r="DE8" s="358"/>
      <c r="DG8" s="359" t="s">
        <v>130</v>
      </c>
      <c r="DH8" s="360"/>
      <c r="DI8" s="361"/>
      <c r="DO8" s="362" t="s">
        <v>121</v>
      </c>
      <c r="DP8" s="363"/>
      <c r="DQ8" s="363"/>
      <c r="DR8" s="363"/>
      <c r="DS8" s="363"/>
      <c r="DT8" s="363"/>
      <c r="DU8" s="363"/>
      <c r="DV8" s="363"/>
      <c r="DW8" s="363"/>
      <c r="DX8" s="363"/>
      <c r="DY8" s="363"/>
      <c r="DZ8" s="363"/>
      <c r="EA8" s="363"/>
      <c r="EB8" s="363"/>
      <c r="EC8" s="364"/>
      <c r="ED8" s="124"/>
      <c r="EE8" s="181" t="s">
        <v>121</v>
      </c>
      <c r="EF8" s="182" t="s">
        <v>122</v>
      </c>
      <c r="EG8" s="183" t="s">
        <v>121</v>
      </c>
      <c r="EH8" s="182" t="s">
        <v>122</v>
      </c>
      <c r="EI8" s="183" t="s">
        <v>121</v>
      </c>
      <c r="EJ8" s="184" t="s">
        <v>122</v>
      </c>
      <c r="EK8" s="30"/>
      <c r="EP8" s="123"/>
      <c r="EU8" s="125"/>
      <c r="EV8" s="126"/>
    </row>
    <row r="9" spans="1:152" ht="92.25" thickBot="1" x14ac:dyDescent="0.25">
      <c r="A9" s="185" t="s">
        <v>131</v>
      </c>
      <c r="B9" s="185" t="s">
        <v>34</v>
      </c>
      <c r="C9" s="186" t="s">
        <v>132</v>
      </c>
      <c r="D9" s="185" t="s">
        <v>0</v>
      </c>
      <c r="E9" s="186" t="s">
        <v>15</v>
      </c>
      <c r="F9" s="187" t="s">
        <v>17</v>
      </c>
      <c r="G9" s="187" t="s">
        <v>1</v>
      </c>
      <c r="H9" s="188" t="s">
        <v>8</v>
      </c>
      <c r="I9" s="189" t="s">
        <v>9</v>
      </c>
      <c r="J9" s="189" t="s">
        <v>33</v>
      </c>
      <c r="K9" s="189" t="s">
        <v>55</v>
      </c>
      <c r="L9" s="189" t="s">
        <v>133</v>
      </c>
      <c r="M9" s="188" t="s">
        <v>10</v>
      </c>
      <c r="N9" s="188" t="s">
        <v>25</v>
      </c>
      <c r="O9" s="190" t="s">
        <v>24</v>
      </c>
      <c r="P9" s="191" t="s">
        <v>134</v>
      </c>
      <c r="Q9" s="187" t="s">
        <v>2</v>
      </c>
      <c r="R9" s="187" t="s">
        <v>16</v>
      </c>
      <c r="S9" s="192" t="s">
        <v>135</v>
      </c>
      <c r="T9" s="193" t="s">
        <v>136</v>
      </c>
      <c r="U9" s="194" t="s">
        <v>137</v>
      </c>
      <c r="V9" s="195" t="s">
        <v>135</v>
      </c>
      <c r="W9" s="196" t="s">
        <v>136</v>
      </c>
      <c r="X9" s="197" t="s">
        <v>137</v>
      </c>
      <c r="Y9" s="198" t="s">
        <v>138</v>
      </c>
      <c r="Z9" s="199" t="s">
        <v>139</v>
      </c>
      <c r="AA9" s="200" t="s">
        <v>140</v>
      </c>
      <c r="AB9" s="201" t="s">
        <v>141</v>
      </c>
      <c r="AC9" s="201" t="s">
        <v>35</v>
      </c>
      <c r="AD9" s="201" t="s">
        <v>11</v>
      </c>
      <c r="AE9" s="201" t="s">
        <v>29</v>
      </c>
      <c r="AF9" s="201" t="s">
        <v>19</v>
      </c>
      <c r="AG9" s="202" t="s">
        <v>142</v>
      </c>
      <c r="AH9" s="202" t="s">
        <v>143</v>
      </c>
      <c r="AI9" s="202" t="s">
        <v>144</v>
      </c>
      <c r="AJ9" s="203" t="s">
        <v>145</v>
      </c>
      <c r="AK9" s="202" t="s">
        <v>146</v>
      </c>
      <c r="AL9" s="202" t="s">
        <v>147</v>
      </c>
      <c r="AM9" s="203" t="s">
        <v>148</v>
      </c>
      <c r="AN9" s="202" t="s">
        <v>5</v>
      </c>
      <c r="AO9" s="202" t="s">
        <v>149</v>
      </c>
      <c r="AP9" s="203" t="s">
        <v>150</v>
      </c>
      <c r="AQ9" s="201" t="s">
        <v>30</v>
      </c>
      <c r="AR9" s="204" t="s">
        <v>151</v>
      </c>
      <c r="AS9" s="205" t="s">
        <v>152</v>
      </c>
      <c r="AT9" s="206" t="s">
        <v>153</v>
      </c>
      <c r="AU9" s="207" t="s">
        <v>154</v>
      </c>
      <c r="AV9" s="208" t="s">
        <v>155</v>
      </c>
      <c r="AW9" s="209" t="s">
        <v>156</v>
      </c>
      <c r="AX9" s="201" t="s">
        <v>7</v>
      </c>
      <c r="AY9" s="201" t="s">
        <v>20</v>
      </c>
      <c r="AZ9" s="201" t="s">
        <v>157</v>
      </c>
      <c r="BA9" s="201" t="s">
        <v>157</v>
      </c>
      <c r="BB9" s="201" t="s">
        <v>158</v>
      </c>
      <c r="BC9" s="201" t="s">
        <v>159</v>
      </c>
      <c r="BD9" s="201" t="s">
        <v>160</v>
      </c>
      <c r="BE9" s="201" t="s">
        <v>161</v>
      </c>
      <c r="BF9" s="201" t="s">
        <v>162</v>
      </c>
      <c r="BG9" s="201" t="s">
        <v>21</v>
      </c>
      <c r="BH9" s="201" t="s">
        <v>163</v>
      </c>
      <c r="BI9" s="201" t="s">
        <v>164</v>
      </c>
      <c r="BJ9" s="201" t="s">
        <v>165</v>
      </c>
      <c r="BK9" s="201" t="s">
        <v>166</v>
      </c>
      <c r="BL9" s="201" t="s">
        <v>167</v>
      </c>
      <c r="BM9" s="201" t="s">
        <v>168</v>
      </c>
      <c r="BN9" s="201" t="s">
        <v>168</v>
      </c>
      <c r="BO9" s="201" t="s">
        <v>169</v>
      </c>
      <c r="BP9" s="210" t="s">
        <v>170</v>
      </c>
      <c r="BQ9" s="211" t="s">
        <v>171</v>
      </c>
      <c r="BR9" s="211" t="s">
        <v>172</v>
      </c>
      <c r="BS9" s="211" t="s">
        <v>173</v>
      </c>
      <c r="BT9" s="211" t="s">
        <v>174</v>
      </c>
      <c r="BU9" s="212" t="s">
        <v>175</v>
      </c>
      <c r="BV9" s="212" t="s">
        <v>176</v>
      </c>
      <c r="BW9" s="212" t="s">
        <v>177</v>
      </c>
      <c r="BX9" s="212" t="s">
        <v>178</v>
      </c>
      <c r="BY9" s="213" t="s">
        <v>179</v>
      </c>
      <c r="BZ9" s="213" t="s">
        <v>180</v>
      </c>
      <c r="CA9" s="214" t="s">
        <v>181</v>
      </c>
      <c r="CB9" s="212" t="s">
        <v>182</v>
      </c>
      <c r="CC9" s="215" t="s">
        <v>183</v>
      </c>
      <c r="CD9" s="215" t="s">
        <v>184</v>
      </c>
      <c r="CE9" s="215" t="s">
        <v>185</v>
      </c>
      <c r="CF9" s="215" t="s">
        <v>186</v>
      </c>
      <c r="CG9" s="216" t="s">
        <v>187</v>
      </c>
      <c r="CH9" s="217" t="s">
        <v>188</v>
      </c>
      <c r="CI9" s="217" t="s">
        <v>189</v>
      </c>
      <c r="CJ9" s="217" t="s">
        <v>167</v>
      </c>
      <c r="CK9" s="217" t="s">
        <v>190</v>
      </c>
      <c r="CL9" s="218" t="s">
        <v>191</v>
      </c>
      <c r="CM9" s="219" t="s">
        <v>192</v>
      </c>
      <c r="CN9" s="220" t="s">
        <v>193</v>
      </c>
      <c r="CO9" s="221" t="s">
        <v>194</v>
      </c>
      <c r="CP9" s="222" t="s">
        <v>195</v>
      </c>
      <c r="CQ9" s="222" t="s">
        <v>196</v>
      </c>
      <c r="CR9" s="223" t="s">
        <v>197</v>
      </c>
      <c r="CS9" s="212" t="s">
        <v>198</v>
      </c>
      <c r="CT9" s="211" t="s">
        <v>199</v>
      </c>
      <c r="CU9" s="211" t="s">
        <v>200</v>
      </c>
      <c r="CV9" s="213" t="s">
        <v>201</v>
      </c>
      <c r="CW9" s="213" t="s">
        <v>202</v>
      </c>
      <c r="CX9" s="214" t="s">
        <v>203</v>
      </c>
      <c r="CY9" s="212" t="s">
        <v>204</v>
      </c>
      <c r="CZ9" s="215" t="s">
        <v>205</v>
      </c>
      <c r="DA9" s="217" t="s">
        <v>206</v>
      </c>
      <c r="DB9" s="224" t="s">
        <v>207</v>
      </c>
      <c r="DC9" s="215" t="s">
        <v>186</v>
      </c>
      <c r="DD9" s="225" t="s">
        <v>208</v>
      </c>
      <c r="DE9" s="217" t="s">
        <v>188</v>
      </c>
      <c r="DF9" s="226" t="s">
        <v>209</v>
      </c>
      <c r="DG9" s="218" t="s">
        <v>210</v>
      </c>
      <c r="DH9" s="219" t="s">
        <v>211</v>
      </c>
      <c r="DI9" s="220" t="s">
        <v>212</v>
      </c>
      <c r="DJ9" s="226" t="s">
        <v>213</v>
      </c>
      <c r="DK9" s="227" t="s">
        <v>214</v>
      </c>
      <c r="DL9" s="228" t="s">
        <v>215</v>
      </c>
      <c r="DM9" s="229" t="s">
        <v>216</v>
      </c>
      <c r="DN9" s="229" t="s">
        <v>217</v>
      </c>
      <c r="DO9" s="230" t="s">
        <v>218</v>
      </c>
      <c r="DP9" s="231" t="s">
        <v>219</v>
      </c>
      <c r="DQ9" s="231" t="s">
        <v>220</v>
      </c>
      <c r="DR9" s="231" t="s">
        <v>221</v>
      </c>
      <c r="DS9" s="232" t="s">
        <v>222</v>
      </c>
      <c r="DT9" s="233" t="s">
        <v>223</v>
      </c>
      <c r="DU9" s="233" t="s">
        <v>224</v>
      </c>
      <c r="DV9" s="234"/>
      <c r="DW9" s="235" t="s">
        <v>225</v>
      </c>
      <c r="DX9" s="236" t="s">
        <v>226</v>
      </c>
      <c r="DY9" s="236" t="s">
        <v>227</v>
      </c>
      <c r="DZ9" s="234"/>
      <c r="EA9" s="237" t="s">
        <v>228</v>
      </c>
      <c r="EB9" s="238" t="s">
        <v>229</v>
      </c>
      <c r="EC9" s="238" t="s">
        <v>230</v>
      </c>
      <c r="ED9" s="234"/>
      <c r="EE9" s="365" t="s">
        <v>231</v>
      </c>
      <c r="EF9" s="366"/>
      <c r="EG9" s="350" t="s">
        <v>232</v>
      </c>
      <c r="EH9" s="366"/>
      <c r="EI9" s="350" t="s">
        <v>233</v>
      </c>
      <c r="EJ9" s="351"/>
      <c r="EK9" s="239" t="s">
        <v>234</v>
      </c>
      <c r="EL9" s="240" t="s">
        <v>235</v>
      </c>
      <c r="EM9" s="240" t="s">
        <v>236</v>
      </c>
      <c r="EN9" s="240" t="s">
        <v>237</v>
      </c>
      <c r="EO9" s="240" t="s">
        <v>238</v>
      </c>
      <c r="EP9" s="241" t="s">
        <v>214</v>
      </c>
      <c r="EQ9" s="240" t="s">
        <v>237</v>
      </c>
      <c r="ER9" s="240" t="s">
        <v>239</v>
      </c>
      <c r="ES9" s="240" t="s">
        <v>240</v>
      </c>
      <c r="ET9" s="240" t="s">
        <v>244</v>
      </c>
      <c r="EU9" s="242" t="s">
        <v>241</v>
      </c>
      <c r="EV9" s="243" t="s">
        <v>242</v>
      </c>
    </row>
    <row r="10" spans="1:152" ht="30" customHeight="1" thickTop="1" x14ac:dyDescent="0.2">
      <c r="A10" s="244"/>
      <c r="B10" s="244"/>
      <c r="C10" s="244"/>
      <c r="D10" s="244" t="str">
        <f>IF(F10="","",IF(BY10="","Etude",IF(CG10&lt;&gt;"","Notifié",IF(OR(AN10="DAJ",AN10="DRP"),"Ajourné",IF(AND(OR(AN10="DLR",AND(AN10="DR",AT10="",AU10="")),AQ10&lt;&gt;""),"Soldé",IF(AND(Z10&lt;&gt;"",S10="",T10=""),"Annulé",IF(AND(C10&lt;&gt;"",Z10="",S10="",T10=""),"Sans suite",IF(AND(OR(S10="",T10=""),I10&lt;&gt;"",Z10="",BZ10=""),Visas,""))))))))</f>
        <v/>
      </c>
      <c r="E10" s="245" t="str">
        <f t="shared" ref="E10" si="0">IF(EO10="ERREUR",$EO$7,IF(EM10&lt;&gt;"",$EM$7,IF(EL10&lt;&gt;"",$EL$7,IF(EK10&lt;&gt;"",$EK$7,IF(DE10&lt;&gt;"",$DE$7,IF(DD10&lt;&gt;"",$DD$7,IF(DC10&lt;&gt;"",$DC$7,IF(DB10&lt;&gt;"",$DB$7,IF(DA10&lt;&gt;"",$DA$7,IF(CZ10&lt;&gt;"",$CZ$7,IF(CY10&lt;&gt;"",$CY$7,IF(CX10&lt;&gt;"",$CX$7,IF(CW10&lt;&gt;"",$CW$7,IF(CV10&lt;&gt;"",$CV$7,IF(CU10&lt;&gt;"",$CU$7,IF(CT10&lt;&gt;"",$CT$7,IF(CS10&lt;&gt;"",$CS$7,IF(CQ10&lt;&gt;"",$CQ$7,IF(CP10&lt;&gt;"",$CP$7,IF(CO10&lt;&gt;"",$CO$7,IF(CH10&lt;&gt;"",$CH$7,IF(CG10&lt;&gt;"",$CG$7,IF(CF10&lt;&gt;"",$CF$7,IF(CE10&lt;&gt;"",$CE$7,IF(CD10&lt;&gt;"",$CD$7,IF(CC10&lt;&gt;"",$CC$7,IF(CB10&lt;&gt;"",$CB$7,IF(CA10&lt;&gt;"",$CA$7,IF(BZ10&lt;&gt;"",$BZ$7,IF(BY10&lt;&gt;"",$BY$7,IF(BX10&lt;&gt;"",$BX$7,IF(BW10&lt;&gt;"",$BW$7,IF(BU10&lt;&gt;"",$BU$7,IF(BT10&lt;&gt;"",$BT$7,IF(BS10&lt;&gt;"",$BS$7,IF(BR10&lt;&gt;"",$BR$7,IF(BQ10&lt;&gt;"",$BQ$7,IF(BP10&lt;&gt;"",$BP$7,""))))))))))))))))))))))))))))))))))))))</f>
        <v>Facture</v>
      </c>
      <c r="F10" s="246"/>
      <c r="G10" s="244"/>
      <c r="H10" s="244">
        <v>1</v>
      </c>
      <c r="I10" s="244"/>
      <c r="J10" s="247"/>
      <c r="K10" s="244"/>
      <c r="L10" s="244"/>
      <c r="M10" s="244"/>
      <c r="N10" s="244"/>
      <c r="O10" s="244"/>
      <c r="P10" s="244" t="str">
        <f t="shared" ref="P10" si="1">IF(M10&lt;&gt;"",IF(M10="ATM","F","G"),"")</f>
        <v/>
      </c>
      <c r="Q10" s="244"/>
      <c r="R10" s="244"/>
      <c r="S10" s="248">
        <v>100</v>
      </c>
      <c r="T10" s="249">
        <v>200</v>
      </c>
      <c r="U10" s="250">
        <f>IF(AND(ISBLANK(S10),ISBLANK(T10)),X10/(1+Général!$F$101/100),S10+T10)</f>
        <v>300</v>
      </c>
      <c r="V10" s="282">
        <f>S10*(1+Général!$I$101/100)</f>
        <v>100</v>
      </c>
      <c r="W10" s="251">
        <f>T10*(1+Général!$I$101/100)</f>
        <v>200</v>
      </c>
      <c r="X10" s="252">
        <f>IF(AND(ISBLANK(V10),ISBLANK(W10)),(S10+T10)*(1+Général!$F$101/100),V10+W10)</f>
        <v>300</v>
      </c>
      <c r="Y10" s="253"/>
      <c r="Z10" s="254" t="str">
        <f t="shared" ref="Z10" si="2">IF(CG10="","",CG10)</f>
        <v/>
      </c>
      <c r="AA10" s="255"/>
      <c r="AB10" s="256" t="str">
        <f t="shared" ref="AB10" si="3">IF(AA10="","",AA10)</f>
        <v/>
      </c>
      <c r="AC10" s="257"/>
      <c r="AD10" s="244"/>
      <c r="AE10" s="258"/>
      <c r="AF10" s="249"/>
      <c r="AG10" s="258" t="str">
        <f ca="1">IFERROR(date_ouvrable(AB10),"")</f>
        <v/>
      </c>
      <c r="AH10" s="258"/>
      <c r="AI10" s="244"/>
      <c r="AJ10" s="258"/>
      <c r="AK10" s="256" t="str">
        <f t="shared" ref="AK10" ca="1" si="4">IFERROR(IF(ISBLANK(AH10),IF(ISBLANK(AG10),IF(AB10="","",AB10+$AL$6),AG10+$AL$6),AH10+$AL$6),"")</f>
        <v/>
      </c>
      <c r="AL10" s="259"/>
      <c r="AM10" s="258">
        <f t="shared" ref="AM10" si="5">IF(CQ10="","",CQ10)</f>
        <v>44671</v>
      </c>
      <c r="AN10" s="244"/>
      <c r="AO10" s="260"/>
      <c r="AP10" s="258" t="str">
        <f t="shared" ref="AP10" si="6">IF(FE10="","",FE10)</f>
        <v/>
      </c>
      <c r="AQ10" s="258"/>
      <c r="AR10" s="248"/>
      <c r="AS10" s="249"/>
      <c r="AT10" s="248"/>
      <c r="AU10" s="249"/>
      <c r="AV10" s="248"/>
      <c r="AW10" s="250">
        <f>X10-((AR10+AS10+AU10+AT10+AV10)*(1+Général!$F$101/100))</f>
        <v>300</v>
      </c>
      <c r="AX10" s="257"/>
      <c r="AY10" s="261" t="str">
        <f t="shared" ref="AY10" ca="1" si="7">IFERROR(MAX(0,U10*(AH10-AG10)/1000),"")</f>
        <v/>
      </c>
      <c r="AZ10" s="258"/>
      <c r="BA10" s="244"/>
      <c r="BB10" s="258"/>
      <c r="BC10" s="256" t="str">
        <f>IF(BB10="","",IF(ISBLANK(AQ10),IF(AK10="","",AK10+Général!$B$51),AQ10+Général!$B$51))</f>
        <v/>
      </c>
      <c r="BD10" s="262"/>
      <c r="BE10" s="258"/>
      <c r="BF10" s="249"/>
      <c r="BG10" s="263"/>
      <c r="BH10" s="250">
        <f>AW10/(1+Général!$F$101/100)</f>
        <v>300</v>
      </c>
      <c r="BI10" s="250">
        <f>V10-((AR10+AT10)*(1+Général!$F$101/100))</f>
        <v>100</v>
      </c>
      <c r="BJ10" s="250">
        <f>W10-((AS10+AU10+AV10)*(1+Général!$F$101/100))</f>
        <v>200</v>
      </c>
      <c r="BK10" s="264" t="str">
        <f t="shared" ref="BK10" si="8">IF(DF10="","",DF10)</f>
        <v/>
      </c>
      <c r="BL10" s="265" t="str">
        <f t="shared" ref="BL10" si="9">IF(CJ10="","",CJ10)</f>
        <v/>
      </c>
      <c r="BM10" s="244" t="str">
        <f t="shared" ref="BM10" si="10">IF(CI10="","",CI10)</f>
        <v/>
      </c>
      <c r="BN10" s="244"/>
      <c r="BO10" s="266" t="str">
        <f t="shared" ref="BO10" si="11">IF(AH10="","",AH10-AB10)</f>
        <v/>
      </c>
      <c r="BP10" s="267"/>
      <c r="BQ10" s="268"/>
      <c r="BR10" s="268"/>
      <c r="BS10" s="268"/>
      <c r="BT10" s="268"/>
      <c r="BU10" s="268"/>
      <c r="BV10" s="268"/>
      <c r="BW10" s="268"/>
      <c r="BX10" s="268"/>
      <c r="BY10" s="268"/>
      <c r="BZ10" s="268"/>
      <c r="CA10" s="268"/>
      <c r="CB10" s="268"/>
      <c r="CC10" s="268"/>
      <c r="CD10" s="268"/>
      <c r="CE10" s="268"/>
      <c r="CF10" s="268"/>
      <c r="CG10" s="268"/>
      <c r="CH10" s="268"/>
      <c r="CI10" s="268"/>
      <c r="CJ10" s="268"/>
      <c r="CK10" s="268"/>
      <c r="CL10" s="269"/>
      <c r="CM10" s="269"/>
      <c r="CN10" s="269"/>
      <c r="CO10" s="268">
        <v>44671</v>
      </c>
      <c r="CP10" s="268">
        <v>44671</v>
      </c>
      <c r="CQ10" s="268">
        <v>44671</v>
      </c>
      <c r="CR10" s="268">
        <v>44671</v>
      </c>
      <c r="CS10" s="268">
        <v>44671</v>
      </c>
      <c r="CT10" s="268">
        <v>44671</v>
      </c>
      <c r="CU10" s="268">
        <v>44671</v>
      </c>
      <c r="CV10" s="268">
        <v>44672</v>
      </c>
      <c r="CW10" s="268">
        <v>44672</v>
      </c>
      <c r="CX10" s="268"/>
      <c r="CY10" s="268"/>
      <c r="CZ10" s="268"/>
      <c r="DA10" s="268"/>
      <c r="DB10" s="268">
        <v>44676</v>
      </c>
      <c r="DC10" s="268">
        <v>44676</v>
      </c>
      <c r="DD10" s="268">
        <v>44676</v>
      </c>
      <c r="DE10" s="268">
        <v>44676</v>
      </c>
      <c r="DF10" s="269"/>
      <c r="DG10" s="269"/>
      <c r="DH10" s="268"/>
      <c r="DI10" s="268"/>
      <c r="DJ10" s="269"/>
      <c r="DK10" s="270" t="s">
        <v>243</v>
      </c>
      <c r="DL10" s="269" t="str">
        <f t="shared" ref="DL10" si="12">IF(OR(DM10="",DN10=""),"",MAX(DM10,DN10))</f>
        <v/>
      </c>
      <c r="DM10" s="269" t="str">
        <f t="shared" ref="DM10" si="13">IF(AH10="","",DATE(YEAR(AH10),MONTH(AH10),DAY(AH10)+45))</f>
        <v/>
      </c>
      <c r="DN10" s="269" t="str">
        <f t="shared" ref="DN10" si="14">IF(AA10="","",DATE(YEAR(AA10),MONTH(AA10),DAY(AA10)+45))</f>
        <v/>
      </c>
      <c r="DO10" s="271">
        <f t="shared" ref="DO10" si="15">S10</f>
        <v>100</v>
      </c>
      <c r="DP10" s="272">
        <f t="shared" ref="DP10" si="16">T10</f>
        <v>200</v>
      </c>
      <c r="DQ10" s="273">
        <f t="shared" ref="DQ10" si="17">DO10+DP10</f>
        <v>300</v>
      </c>
      <c r="DR10" s="273">
        <f t="shared" ref="DR10" si="18">AV10</f>
        <v>0</v>
      </c>
      <c r="DS10" s="274"/>
      <c r="DT10" s="272"/>
      <c r="DU10" s="273">
        <f t="shared" ref="DU10" si="19">DS10+DT10</f>
        <v>0</v>
      </c>
      <c r="DV10" s="275"/>
      <c r="DW10" s="274"/>
      <c r="DX10" s="272"/>
      <c r="DY10" s="273">
        <f t="shared" ref="DY10" si="20">DW10+DX10</f>
        <v>0</v>
      </c>
      <c r="DZ10" s="275"/>
      <c r="EA10" s="274"/>
      <c r="EB10" s="272"/>
      <c r="EC10" s="273">
        <f t="shared" ref="EC10" si="21">EA10+EB10</f>
        <v>0</v>
      </c>
      <c r="ED10" s="275"/>
      <c r="EE10" s="273">
        <f t="shared" ref="EE10" si="22">DO10-DS10-DW10-EA10</f>
        <v>100</v>
      </c>
      <c r="EF10" s="273">
        <f t="shared" ref="EF10" si="23">EE10*1.2</f>
        <v>120</v>
      </c>
      <c r="EG10" s="273">
        <f t="shared" ref="EG10" si="24">DP10-DT10-DX10-EB10</f>
        <v>200</v>
      </c>
      <c r="EH10" s="273">
        <f t="shared" ref="EH10" si="25">EG10*1.2</f>
        <v>240</v>
      </c>
      <c r="EI10" s="273">
        <f t="shared" ref="EI10" si="26">EE10+EG10-DR10</f>
        <v>300</v>
      </c>
      <c r="EJ10" s="273">
        <f t="shared" ref="EJ10" si="27">EI10*1.2</f>
        <v>360</v>
      </c>
      <c r="EK10" s="276" t="str">
        <f t="shared" ref="EK10" si="28">IF(BB10="","",BB10)</f>
        <v/>
      </c>
      <c r="EL10" s="277" t="str">
        <f t="shared" ref="EL10" si="29">IF(BD10="","",BD10)</f>
        <v/>
      </c>
      <c r="EM10" s="277" t="str">
        <f t="shared" ref="EM10" si="30">IF(BE10="","",BE10)</f>
        <v/>
      </c>
      <c r="EN10" s="278" t="str">
        <f t="shared" ref="EN10" si="31">IF(AND(AQ10&lt;&gt;"",BE10&lt;&gt;""),$EM$7,"")</f>
        <v/>
      </c>
      <c r="EO10" s="269" t="str">
        <f t="shared" ref="EO10" si="32">IF(AND(AQ10="",BE10&lt;&gt;""),$EO$7,"")</f>
        <v/>
      </c>
      <c r="EP10" s="279" t="str">
        <f t="shared" ref="EP10" si="33">IF(DK10="","",DK10)</f>
        <v>1</v>
      </c>
      <c r="EQ10" s="278" t="str">
        <f t="shared" ref="EQ10" si="34">IF(AH10="","",IF(AQ10&lt;&gt;"","CLOS",IF(14&lt;ER10,"Il reste",IF(0&lt;ER10&lt;=14,"Il reste seulement",IF(ER10&lt;=0,"DR en retard","Il reste seulement")))))</f>
        <v/>
      </c>
      <c r="ER10" s="278" t="str">
        <f t="shared" ref="ER10" ca="1" si="35">IFERROR(IF(AQ10&lt;&gt;"","",IF(DL10="","",DL10-TODAY())),"")</f>
        <v/>
      </c>
      <c r="ES10" s="278" t="str">
        <f t="shared" ref="ES10" si="36">IF(AO10="","",AO10)</f>
        <v/>
      </c>
      <c r="ET10" s="278" t="str">
        <f t="shared" ref="ET10" ca="1" si="37">IFERROR(IF(H10="","",IF(AH10="",IF(AA10-$A$1&gt;=0,"0","1"),"")),"")</f>
        <v>1</v>
      </c>
      <c r="EU10" s="277" t="str">
        <f t="shared" ref="EU10" ca="1" si="38">IF(AND(E10="Attente DPV",ET10&lt;&gt;""),AA10,"")</f>
        <v/>
      </c>
      <c r="EV10" s="280" t="str">
        <f t="shared" ref="EV10" ca="1" si="39">IF(EU10&lt;$A$1,"En retard","")</f>
        <v/>
      </c>
    </row>
  </sheetData>
  <mergeCells count="32">
    <mergeCell ref="EI9:EJ9"/>
    <mergeCell ref="BI8:BJ8"/>
    <mergeCell ref="BK8:BL8"/>
    <mergeCell ref="BP8:BZ8"/>
    <mergeCell ref="CA8:CH8"/>
    <mergeCell ref="CL8:CN8"/>
    <mergeCell ref="CO8:CW8"/>
    <mergeCell ref="CX8:DE8"/>
    <mergeCell ref="DG8:DI8"/>
    <mergeCell ref="DO8:EC8"/>
    <mergeCell ref="EE9:EF9"/>
    <mergeCell ref="EG9:EH9"/>
    <mergeCell ref="AZ7:BF7"/>
    <mergeCell ref="BG7:BO7"/>
    <mergeCell ref="Q8:R8"/>
    <mergeCell ref="S8:U8"/>
    <mergeCell ref="V8:X8"/>
    <mergeCell ref="Z8:AB8"/>
    <mergeCell ref="AG8:AH8"/>
    <mergeCell ref="AP8:AQ8"/>
    <mergeCell ref="AR8:AV8"/>
    <mergeCell ref="BB8:BE8"/>
    <mergeCell ref="BP1:CN1"/>
    <mergeCell ref="CO1:DJ1"/>
    <mergeCell ref="DO1:EJ1"/>
    <mergeCell ref="EK1:EO1"/>
    <mergeCell ref="EP1:EV1"/>
    <mergeCell ref="F7:P8"/>
    <mergeCell ref="Q7:AC7"/>
    <mergeCell ref="AD7:AF8"/>
    <mergeCell ref="AG7:AJ7"/>
    <mergeCell ref="AK7:AY7"/>
  </mergeCells>
  <conditionalFormatting sqref="AG10">
    <cfRule type="cellIs" dxfId="27" priority="20" operator="notEqual">
      <formula>$AB10</formula>
    </cfRule>
  </conditionalFormatting>
  <conditionalFormatting sqref="D10">
    <cfRule type="containsBlanks" dxfId="26" priority="2">
      <formula>LEN(TRIM(D10))=0</formula>
    </cfRule>
  </conditionalFormatting>
  <dataValidations count="4">
    <dataValidation type="list" allowBlank="1" showInputMessage="1" showErrorMessage="1" sqref="M10">
      <formula1>PERIODE</formula1>
    </dataValidation>
    <dataValidation type="list" allowBlank="1" showInputMessage="1" showErrorMessage="1" sqref="O10">
      <formula1>TYPE_TVX</formula1>
    </dataValidation>
    <dataValidation type="list" allowBlank="1" showInputMessage="1" showErrorMessage="1" sqref="Q10">
      <formula1>TYPE_PAIEMENT</formula1>
    </dataValidation>
    <dataValidation type="list" allowBlank="1" showInputMessage="1" showErrorMessage="1" sqref="AN10">
      <formula1>TYPE_ACTE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8861" r:id="rId4" name="CommandButton2">
          <controlPr defaultSize="0" autoLine="0" r:id="rId5">
            <anchor moveWithCells="1">
              <from>
                <xdr:col>4</xdr:col>
                <xdr:colOff>209550</xdr:colOff>
                <xdr:row>3</xdr:row>
                <xdr:rowOff>9525</xdr:rowOff>
              </from>
              <to>
                <xdr:col>7</xdr:col>
                <xdr:colOff>133350</xdr:colOff>
                <xdr:row>4</xdr:row>
                <xdr:rowOff>104775</xdr:rowOff>
              </to>
            </anchor>
          </controlPr>
        </control>
      </mc:Choice>
      <mc:Fallback>
        <control shapeId="78861" r:id="rId4" name="CommandButton2"/>
      </mc:Fallback>
    </mc:AlternateContent>
    <mc:AlternateContent xmlns:mc="http://schemas.openxmlformats.org/markup-compatibility/2006">
      <mc:Choice Requires="x14">
        <control shapeId="78860" r:id="rId6" name="CommandButton1">
          <controlPr defaultSize="0" autoLine="0" r:id="rId7">
            <anchor moveWithCells="1">
              <from>
                <xdr:col>4</xdr:col>
                <xdr:colOff>190500</xdr:colOff>
                <xdr:row>1</xdr:row>
                <xdr:rowOff>171450</xdr:rowOff>
              </from>
              <to>
                <xdr:col>7</xdr:col>
                <xdr:colOff>142875</xdr:colOff>
                <xdr:row>2</xdr:row>
                <xdr:rowOff>200025</xdr:rowOff>
              </to>
            </anchor>
          </controlPr>
        </control>
      </mc:Choice>
      <mc:Fallback>
        <control shapeId="78860" r:id="rId6" name="CommandButton1"/>
      </mc:Fallback>
    </mc:AlternateContent>
    <mc:AlternateContent xmlns:mc="http://schemas.openxmlformats.org/markup-compatibility/2006">
      <mc:Choice Requires="x14">
        <control shapeId="78849" r:id="rId8" name="Button 1">
          <controlPr defaultSize="0" print="0" autoFill="0" autoPict="0" macro="[0]!BC_VERS_DR">
            <anchor moveWithCells="1" sizeWithCells="1">
              <from>
                <xdr:col>2</xdr:col>
                <xdr:colOff>0</xdr:colOff>
                <xdr:row>1</xdr:row>
                <xdr:rowOff>28575</xdr:rowOff>
              </from>
              <to>
                <xdr:col>3</xdr:col>
                <xdr:colOff>457200</xdr:colOff>
                <xdr:row>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0" r:id="rId9" name="Button 2">
          <controlPr defaultSize="0" print="0" autoFill="0" autoPict="0" macro="[0]!BC_VERS_DATE_DEMANDES">
            <anchor moveWithCells="1" sizeWithCells="1">
              <from>
                <xdr:col>2</xdr:col>
                <xdr:colOff>0</xdr:colOff>
                <xdr:row>2</xdr:row>
                <xdr:rowOff>38100</xdr:rowOff>
              </from>
              <to>
                <xdr:col>3</xdr:col>
                <xdr:colOff>457200</xdr:colOff>
                <xdr:row>3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1" r:id="rId10" name="Button 3">
          <controlPr defaultSize="0" print="0" autoFill="0" autoPict="0" macro="[0]!BC_MENU">
            <anchor moveWithCells="1" sizeWithCells="1">
              <from>
                <xdr:col>36</xdr:col>
                <xdr:colOff>0</xdr:colOff>
                <xdr:row>0</xdr:row>
                <xdr:rowOff>0</xdr:rowOff>
              </from>
              <to>
                <xdr:col>37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2" r:id="rId11" name="Button 4">
          <controlPr defaultSize="0" print="0" autoFill="0" autoPict="0" macro="[0]!BC_MENU">
            <anchor moveWithCells="1" sizeWithCells="1">
              <from>
                <xdr:col>67</xdr:col>
                <xdr:colOff>28575</xdr:colOff>
                <xdr:row>1</xdr:row>
                <xdr:rowOff>9525</xdr:rowOff>
              </from>
              <to>
                <xdr:col>68</xdr:col>
                <xdr:colOff>171450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3" r:id="rId12" name="Button 5">
          <controlPr defaultSize="0" print="0" autoFill="0" autoPict="0" macro="[0]!BC_VERS_DPV">
            <anchor moveWithCells="1" sizeWithCells="1">
              <from>
                <xdr:col>2</xdr:col>
                <xdr:colOff>0</xdr:colOff>
                <xdr:row>0</xdr:row>
                <xdr:rowOff>19050</xdr:rowOff>
              </from>
              <to>
                <xdr:col>3</xdr:col>
                <xdr:colOff>457200</xdr:colOff>
                <xdr:row>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4" r:id="rId13" name="Button 6">
          <controlPr defaultSize="0" print="0" autoFill="0" autoPict="0" macro="[0]!BC_VERS_DATES_RECEPTION">
            <anchor moveWithCells="1" sizeWithCells="1">
              <from>
                <xdr:col>2</xdr:col>
                <xdr:colOff>0</xdr:colOff>
                <xdr:row>3</xdr:row>
                <xdr:rowOff>38100</xdr:rowOff>
              </from>
              <to>
                <xdr:col>3</xdr:col>
                <xdr:colOff>457200</xdr:colOff>
                <xdr:row>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5" r:id="rId14" name="Button 7">
          <controlPr defaultSize="0" print="0" autoFill="0" autoPict="0" macro="[0]!BC_MENU">
            <anchor moveWithCells="1" sizeWithCells="1">
              <from>
                <xdr:col>92</xdr:col>
                <xdr:colOff>28575</xdr:colOff>
                <xdr:row>1</xdr:row>
                <xdr:rowOff>9525</xdr:rowOff>
              </from>
              <to>
                <xdr:col>93</xdr:col>
                <xdr:colOff>171450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6" r:id="rId15" name="Button 8">
          <controlPr defaultSize="0" print="0" autoFill="0" autoPict="0" macro="[0]!BC_VERIFICATIONS">
            <anchor moveWithCells="1" sizeWithCells="1">
              <from>
                <xdr:col>2</xdr:col>
                <xdr:colOff>0</xdr:colOff>
                <xdr:row>4</xdr:row>
                <xdr:rowOff>38100</xdr:rowOff>
              </from>
              <to>
                <xdr:col>3</xdr:col>
                <xdr:colOff>457200</xdr:colOff>
                <xdr:row>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7" r:id="rId16" name="Button 9">
          <controlPr defaultSize="0" print="0" autoFill="0" autoPict="0" macro="[0]!BC_MENU">
            <anchor moveWithCells="1" sizeWithCells="1">
              <from>
                <xdr:col>118</xdr:col>
                <xdr:colOff>28575</xdr:colOff>
                <xdr:row>1</xdr:row>
                <xdr:rowOff>9525</xdr:rowOff>
              </from>
              <to>
                <xdr:col>119</xdr:col>
                <xdr:colOff>171450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8" r:id="rId17" name="Button 10">
          <controlPr defaultSize="0" print="0" autoFill="0" autoPict="0" macro="[0]!BC_MENU">
            <anchor moveWithCells="1" sizeWithCells="1">
              <from>
                <xdr:col>32</xdr:col>
                <xdr:colOff>0</xdr:colOff>
                <xdr:row>0</xdr:row>
                <xdr:rowOff>0</xdr:rowOff>
              </from>
              <to>
                <xdr:col>33</xdr:col>
                <xdr:colOff>0</xdr:colOff>
                <xdr:row>1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2DC1F5A-4F8E-494E-B7A4-48FBEFBFD3EA}">
            <xm:f>NOT(ISERROR(SEARCH($CH$7,E10)))</xm:f>
            <xm:f>$CH$7</xm:f>
            <x14:dxf>
              <font>
                <b/>
                <i val="0"/>
              </font>
              <fill>
                <patternFill>
                  <bgColor rgb="FF99FF33"/>
                </patternFill>
              </fill>
            </x14:dxf>
          </x14:cfRule>
          <x14:cfRule type="containsText" priority="4" operator="containsText" id="{A60EC307-A7D9-4743-B6F7-5427153BE3FE}">
            <xm:f>NOT(ISERROR(SEARCH($CG$7,E10)))</xm:f>
            <xm:f>$CG$7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containsText" priority="5" operator="containsText" id="{14C1E658-5096-4FAB-A8FE-219A6653F776}">
            <xm:f>NOT(ISERROR(SEARCH($CF$7,E10)))</xm:f>
            <xm:f>$CF$7</xm:f>
            <x14:dxf>
              <font>
                <b/>
                <i val="0"/>
              </font>
              <fill>
                <patternFill>
                  <bgColor rgb="FF99FF33"/>
                </patternFill>
              </fill>
            </x14:dxf>
          </x14:cfRule>
          <x14:cfRule type="containsText" priority="6" operator="containsText" id="{E6AA578A-2BCE-4671-8C85-5599644F1532}">
            <xm:f>NOT(ISERROR(SEARCH($CE$7,E10)))</xm:f>
            <xm:f>$CE$7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containsText" priority="7" operator="containsText" id="{DDC7F9F9-4CB9-423D-8DB8-E1EA93A000B7}">
            <xm:f>NOT(ISERROR(SEARCH($CD$7,E10)))</xm:f>
            <xm:f>$CD$7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8" operator="containsText" id="{55FAC173-1AAB-4001-9124-995A87AE6295}">
            <xm:f>NOT(ISERROR(SEARCH($CC$7,E10)))</xm:f>
            <xm:f>$CC$7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9" operator="containsText" id="{DA67C81A-CBBD-4435-9AC7-E0898BB652BA}">
            <xm:f>NOT(ISERROR(SEARCH($CB$7,E10)))</xm:f>
            <xm:f>$CB$7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10" operator="containsText" id="{88A336DA-3520-4D76-ABFF-F9A372ABCA16}">
            <xm:f>NOT(ISERROR(SEARCH($CA$7,E10)))</xm:f>
            <xm:f>$CA$7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11" operator="containsText" id="{C10B89D9-1B8C-40C4-83E7-A5FD4E7CAD2C}">
            <xm:f>NOT(ISERROR(SEARCH($BZ$7,E10)))</xm:f>
            <xm:f>$BZ$7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14:cfRule type="containsText" priority="12" operator="containsText" id="{96271F28-4509-4B3B-A38A-3CE8E9FB1215}">
            <xm:f>NOT(ISERROR(SEARCH($BY$7,E10)))</xm:f>
            <xm:f>$BY$7</xm:f>
            <x14:dxf>
              <font>
                <b/>
                <i val="0"/>
                <color theme="0"/>
              </font>
              <fill>
                <patternFill>
                  <bgColor rgb="FF996633"/>
                </patternFill>
              </fill>
            </x14:dxf>
          </x14:cfRule>
          <x14:cfRule type="containsText" priority="13" operator="containsText" id="{9AB6BDE6-2D41-4753-8E10-38A7B0344FDB}">
            <xm:f>NOT(ISERROR(SEARCH($BX$7,E10)))</xm:f>
            <xm:f>$BX$7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14" operator="containsText" id="{2AAAF8AC-5C94-497D-B4C9-E26DF2887EB3}">
            <xm:f>NOT(ISERROR(SEARCH($BW$7,E10)))</xm:f>
            <xm:f>$BW$7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15" operator="containsText" id="{1D722EE8-D48C-4BE7-9345-5A8F9B886C83}">
            <xm:f>NOT(ISERROR(SEARCH($BU$7,E10)))</xm:f>
            <xm:f>$BU$7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6" operator="containsText" id="{98E2388C-4697-4E6D-9EA8-491166962B52}">
            <xm:f>NOT(ISERROR(SEARCH($BT$7,E10)))</xm:f>
            <xm:f>$BT$7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14:cfRule type="containsText" priority="17" operator="containsText" id="{2C584072-249D-45AD-A245-A50E1F787426}">
            <xm:f>NOT(ISERROR(SEARCH($BS$7,E10)))</xm:f>
            <xm:f>$BS$7</xm:f>
            <x14:dxf>
              <font>
                <b/>
                <i val="0"/>
              </font>
              <fill>
                <patternFill>
                  <bgColor rgb="FF99FF33"/>
                </patternFill>
              </fill>
            </x14:dxf>
          </x14:cfRule>
          <x14:cfRule type="containsText" priority="18" operator="containsText" id="{7730FAF7-9D65-497B-9C76-830EFEF3A111}">
            <xm:f>NOT(ISERROR(SEARCH($BQ$7,E10)))</xm:f>
            <xm:f>$BQ$7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19" operator="containsText" id="{734BE1A4-1AD5-4E57-9D16-AE058B204F0D}">
            <xm:f>NOT(ISERROR(SEARCH($BP$7,E10)))</xm:f>
            <xm:f>$BP$7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ontainsText" priority="1" operator="containsText" id="{2A8E0C8E-AE4E-4E8B-8B77-A9782702FBCA}">
            <xm:f>NOT(ISERROR(SEARCH($CG$6,D10)))</xm:f>
            <xm:f>$CG$6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ontainsText" priority="21" operator="containsText" id="{E7FE3AE4-9D4B-4933-BDEF-14C23C10911A}">
            <xm:f>NOT(ISERROR(SEARCH($EO$7,E10)))</xm:f>
            <xm:f>$EO$7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22" operator="containsText" id="{D9A884E7-7E2D-4F94-A0F6-1F50FE74B90E}">
            <xm:f>NOT(ISERROR(SEARCH($EM$7,E10)))</xm:f>
            <xm:f>$EM$7</xm:f>
            <x14:dxf>
              <font>
                <b/>
                <i val="0"/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23" operator="containsText" id="{B5258D51-86EC-4DFA-B15C-C567D5279F2A}">
            <xm:f>NOT(ISERROR(SEARCH($EL$7,E10)))</xm:f>
            <xm:f>$EL$7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24" operator="containsText" id="{B3DF40FB-2307-4681-9BA2-EE5B1F840B6A}">
            <xm:f>NOT(ISERROR(SEARCH($EK$7,E10)))</xm:f>
            <xm:f>$EK$7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5" operator="containsText" id="{445DEAE6-8CE2-4CF7-BF14-47ADB179AC96}">
            <xm:f>NOT(ISERROR(SEARCH($DE$7,E10)))</xm:f>
            <xm:f>$DE$7</xm:f>
            <x14:dxf>
              <font>
                <b/>
                <i val="0"/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containsText" priority="26" operator="containsText" id="{426E829A-4E02-4F9C-8799-8BF093703A40}">
            <xm:f>NOT(ISERROR(SEARCH($CX$7,E10)))</xm:f>
            <xm:f>$CX$7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27" operator="containsText" id="{503A27D0-70AC-4609-84E7-C41F553DE717}">
            <xm:f>NOT(ISERROR(SEARCH($CS$7,E10)))</xm:f>
            <xm:f>$CS$7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28" operator="containsText" id="{54FCDEBB-728F-49A5-8A3E-82573DDFA9F3}">
            <xm:f>NOT(ISERROR(SEARCH($CP$7,E10)))</xm:f>
            <xm:f>$CP$7</xm:f>
            <x14:dxf>
              <font>
                <b/>
                <i val="0"/>
                <color theme="0"/>
              </font>
              <fill>
                <patternFill>
                  <bgColor rgb="FF9933FF"/>
                </patternFill>
              </fill>
            </x14:dxf>
          </x14:cfRule>
          <xm:sqref>E10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Général</vt:lpstr>
      <vt:lpstr>BC</vt:lpstr>
      <vt:lpstr>Général!AVANCEMENT</vt:lpstr>
      <vt:lpstr>Général!BATIMENTS</vt:lpstr>
      <vt:lpstr>Général!ETAT</vt:lpstr>
      <vt:lpstr>BC!PERIODE</vt:lpstr>
      <vt:lpstr>Général!PERIODE</vt:lpstr>
      <vt:lpstr>BC!TYPE_ACTE</vt:lpstr>
      <vt:lpstr>Général!TYPE_ACTE</vt:lpstr>
      <vt:lpstr>BC!TYPE_PAIEMENT</vt:lpstr>
      <vt:lpstr>Général!TYPE_PAIEMENT</vt:lpstr>
      <vt:lpstr>BC!TYPE_TVX</vt:lpstr>
      <vt:lpstr>Général!TYPE_TVX</vt:lpstr>
    </vt:vector>
  </TitlesOfParts>
  <Company>Marine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guegaing</dc:creator>
  <cp:lastModifiedBy>MONATTE Francois PM</cp:lastModifiedBy>
  <cp:lastPrinted>2014-01-17T15:27:38Z</cp:lastPrinted>
  <dcterms:created xsi:type="dcterms:W3CDTF">2013-07-12T13:25:14Z</dcterms:created>
  <dcterms:modified xsi:type="dcterms:W3CDTF">2022-05-04T09:35:06Z</dcterms:modified>
</cp:coreProperties>
</file>