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08" yWindow="-108" windowWidth="23256" windowHeight="12576"/>
  </bookViews>
  <sheets>
    <sheet name="Feuil1" sheetId="1" r:id="rId1"/>
    <sheet name="Feuil2" sheetId="2" r:id="rId2"/>
    <sheet name="Feuil3" sheetId="3" r:id="rId3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0" i="1"/>
  <c r="C20"/>
  <c r="L2" l="1" a="1"/>
  <c r="L2" s="1"/>
  <c r="L3" a="1"/>
  <c r="L3" s="1"/>
  <c r="L4" a="1"/>
  <c r="L4" s="1"/>
  <c r="L5" a="1"/>
  <c r="L5" s="1"/>
  <c r="L6" a="1"/>
  <c r="L6" s="1"/>
  <c r="L7" a="1"/>
  <c r="L7" s="1"/>
  <c r="L8" a="1"/>
  <c r="L8" s="1"/>
  <c r="L9" a="1"/>
  <c r="L9"/>
  <c r="L10" a="1"/>
  <c r="L10" s="1"/>
  <c r="L11" a="1"/>
  <c r="L11" s="1"/>
  <c r="L12" a="1"/>
  <c r="L12" s="1"/>
  <c r="L13" a="1"/>
  <c r="L13" s="1"/>
  <c r="L14" a="1"/>
  <c r="L14" s="1"/>
  <c r="L15" a="1"/>
  <c r="L15" s="1"/>
  <c r="L16" a="1"/>
  <c r="L16" s="1"/>
  <c r="L17" a="1"/>
  <c r="L17" s="1"/>
  <c r="K3" a="1"/>
  <c r="K3" s="1"/>
  <c r="M3" s="1" a="1"/>
  <c r="M3" s="1"/>
  <c r="K4" a="1"/>
  <c r="K4" s="1"/>
  <c r="M4" s="1" a="1"/>
  <c r="M4" s="1"/>
  <c r="K5" a="1"/>
  <c r="K5" s="1"/>
  <c r="M5" s="1" a="1"/>
  <c r="M5" s="1"/>
  <c r="K6" a="1"/>
  <c r="K6" s="1"/>
  <c r="M6" s="1" a="1"/>
  <c r="M6" s="1"/>
  <c r="K7" a="1"/>
  <c r="K7" s="1"/>
  <c r="M7" s="1" a="1"/>
  <c r="M7" s="1"/>
  <c r="K8" a="1"/>
  <c r="K8" s="1"/>
  <c r="M8" s="1" a="1"/>
  <c r="M8" s="1"/>
  <c r="K9" a="1"/>
  <c r="K9" s="1"/>
  <c r="M9" s="1" a="1"/>
  <c r="M9" s="1"/>
  <c r="K10" a="1"/>
  <c r="K10" s="1"/>
  <c r="M10" s="1" a="1"/>
  <c r="M10" s="1"/>
  <c r="K11" a="1"/>
  <c r="K11" s="1"/>
  <c r="M11" s="1" a="1"/>
  <c r="M11" s="1"/>
  <c r="K12" a="1"/>
  <c r="K12" s="1"/>
  <c r="M12" s="1" a="1"/>
  <c r="M12" s="1"/>
  <c r="K13" a="1"/>
  <c r="K13" s="1"/>
  <c r="M13" s="1" a="1"/>
  <c r="M13" s="1"/>
  <c r="K14" a="1"/>
  <c r="K14" s="1"/>
  <c r="M14" s="1" a="1"/>
  <c r="M14" s="1"/>
  <c r="K15" a="1"/>
  <c r="K15" s="1"/>
  <c r="M15" s="1" a="1"/>
  <c r="M15" s="1"/>
  <c r="K16" a="1"/>
  <c r="K16" s="1"/>
  <c r="M16" s="1" a="1"/>
  <c r="M16" s="1"/>
  <c r="K17" a="1"/>
  <c r="K17" s="1"/>
  <c r="M17" s="1" a="1"/>
  <c r="M17" s="1"/>
  <c r="K2" a="1"/>
  <c r="K2" s="1"/>
  <c r="M2" s="1" a="1"/>
  <c r="M2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 xmlns:xda="http://schemas.microsoft.com/office/spreadsheetml/2017/dynamicarray"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<sst xmlns="http://schemas.openxmlformats.org/spreadsheetml/2006/main" count="117" uniqueCount="81">
  <si>
    <t>Libelle Terrain</t>
  </si>
  <si>
    <t>Code Astre</t>
  </si>
  <si>
    <t>Libelle variété</t>
  </si>
  <si>
    <t>Annee Recolte</t>
  </si>
  <si>
    <t>Numero Contrat</t>
  </si>
  <si>
    <t>Code Coop</t>
  </si>
  <si>
    <t>Nom Adhérent</t>
  </si>
  <si>
    <t>Rdt en Qx/ha</t>
  </si>
  <si>
    <t>220</t>
  </si>
  <si>
    <t>3113</t>
  </si>
  <si>
    <t>11033</t>
  </si>
  <si>
    <t>COOP055931</t>
  </si>
  <si>
    <t>425</t>
  </si>
  <si>
    <t>5457</t>
  </si>
  <si>
    <t>17085</t>
  </si>
  <si>
    <t>COOP082211</t>
  </si>
  <si>
    <t>17086</t>
  </si>
  <si>
    <t>COOP250311</t>
  </si>
  <si>
    <t>781</t>
  </si>
  <si>
    <t>1247</t>
  </si>
  <si>
    <t>3331</t>
  </si>
  <si>
    <t>COOP228181</t>
  </si>
  <si>
    <t>75 000</t>
  </si>
  <si>
    <t>3490</t>
  </si>
  <si>
    <t>24033</t>
  </si>
  <si>
    <t>COOP239501</t>
  </si>
  <si>
    <t>24034</t>
  </si>
  <si>
    <t>94</t>
  </si>
  <si>
    <t>5548</t>
  </si>
  <si>
    <t>17398</t>
  </si>
  <si>
    <t>COOP087171</t>
  </si>
  <si>
    <t>81</t>
  </si>
  <si>
    <t>5085</t>
  </si>
  <si>
    <t>15490</t>
  </si>
  <si>
    <t>COOP060251</t>
  </si>
  <si>
    <t>15491</t>
  </si>
  <si>
    <t>COOP060461</t>
  </si>
  <si>
    <t>16151</t>
  </si>
  <si>
    <t>0000000291</t>
  </si>
  <si>
    <t>17387</t>
  </si>
  <si>
    <t>COOP056131</t>
  </si>
  <si>
    <t>17388</t>
  </si>
  <si>
    <t>COOP233901</t>
  </si>
  <si>
    <t>17866</t>
  </si>
  <si>
    <t>195</t>
  </si>
  <si>
    <t>2280</t>
  </si>
  <si>
    <t>8169</t>
  </si>
  <si>
    <t>COOP060161</t>
  </si>
  <si>
    <t>8170</t>
  </si>
  <si>
    <t>COOP026681</t>
  </si>
  <si>
    <t>8171</t>
  </si>
  <si>
    <t>COOP026471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</si>
  <si>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</si>
  <si>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</si>
  <si>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</si>
  <si>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</si>
  <si>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</si>
  <si>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</si>
  <si>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</si>
  <si>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</si>
  <si>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</si>
  <si>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</si>
  <si>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</si>
  <si>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</si>
  <si>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</si>
  <si>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</si>
  <si>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</si>
  <si>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</si>
  <si>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Rdt référence</t>
  </si>
  <si>
    <t>var</t>
  </si>
  <si>
    <t>année</t>
  </si>
  <si>
    <t>max</t>
  </si>
  <si>
    <t xml:space="preserve">MOYENNE RDT PLURIANNUEL </t>
  </si>
  <si>
    <t>TAUX REAL PLURIANNUEL (%)</t>
  </si>
  <si>
    <t>NOMBRE ANNEES DE PRODUCTION</t>
  </si>
  <si>
    <t>ANNEES DEPRODUCTION</t>
  </si>
  <si>
    <t xml:space="preserve">RDT MAX HISTORIQUE </t>
  </si>
  <si>
    <t>TAUX REAL RDT HIST MAXI (%)</t>
  </si>
  <si>
    <t>ANNEE MEILLEUR RENDEMENT</t>
  </si>
  <si>
    <t>Variété</t>
  </si>
  <si>
    <t>2008,2012,2003</t>
  </si>
</sst>
</file>

<file path=xl/styles.xml><?xml version="1.0" encoding="utf-8"?>
<styleSheet xmlns="http://schemas.openxmlformats.org/spreadsheetml/2006/main">
  <numFmts count="1">
    <numFmt numFmtId="164" formatCode="0.00;0.00;&quot;&quot;"/>
  </numFmts>
  <fonts count="10">
    <font>
      <sz val="11"/>
      <color theme="1"/>
      <name val="Calibri"/>
      <family val="2"/>
      <scheme val="minor"/>
    </font>
    <font>
      <sz val="10"/>
      <name val="Arial"/>
    </font>
    <font>
      <sz val="6"/>
      <color indexed="8"/>
      <name val="Arial"/>
    </font>
    <font>
      <u/>
      <sz val="10"/>
      <color indexed="8"/>
      <name val="Times New Roman"/>
    </font>
    <font>
      <sz val="10"/>
      <color indexed="8"/>
      <name val="Arial"/>
    </font>
    <font>
      <u/>
      <sz val="6"/>
      <color indexed="8"/>
      <name val="Times New Roman"/>
    </font>
    <font>
      <b/>
      <sz val="10"/>
      <color indexed="8"/>
      <name val="Arial"/>
    </font>
    <font>
      <b/>
      <sz val="8"/>
      <color indexed="8"/>
      <name val="Arial"/>
    </font>
    <font>
      <u/>
      <sz val="10"/>
      <color indexed="8"/>
      <name val="Times New Roman"/>
      <family val="1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indexed="27"/>
        <bgColor indexed="9"/>
      </patternFill>
    </fill>
    <fill>
      <patternFill patternType="solid">
        <fgColor indexed="11"/>
        <bgColor indexed="9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49" fontId="3" fillId="2" borderId="1" xfId="1" applyNumberFormat="1" applyFont="1" applyFill="1" applyBorder="1" applyAlignment="1">
      <alignment horizontal="center" vertical="center" wrapText="1"/>
    </xf>
    <xf numFmtId="49" fontId="4" fillId="2" borderId="2" xfId="1" applyNumberFormat="1" applyFont="1" applyFill="1" applyBorder="1" applyAlignment="1">
      <alignment horizontal="center" vertical="center" wrapText="1"/>
    </xf>
    <xf numFmtId="49" fontId="5" fillId="2" borderId="1" xfId="1" applyNumberFormat="1" applyFont="1" applyFill="1" applyBorder="1" applyAlignment="1">
      <alignment horizontal="center" vertical="center" wrapText="1"/>
    </xf>
    <xf numFmtId="49" fontId="2" fillId="2" borderId="1" xfId="1" applyNumberFormat="1" applyFont="1" applyFill="1" applyBorder="1" applyAlignment="1">
      <alignment horizontal="center" vertical="center" wrapText="1"/>
    </xf>
    <xf numFmtId="49" fontId="4" fillId="2" borderId="1" xfId="1" applyNumberFormat="1" applyFont="1" applyFill="1" applyBorder="1" applyAlignment="1">
      <alignment horizontal="center" vertical="center" wrapText="1"/>
    </xf>
    <xf numFmtId="49" fontId="4" fillId="3" borderId="1" xfId="1" applyNumberFormat="1" applyFont="1" applyFill="1" applyBorder="1" applyAlignment="1">
      <alignment horizontal="center" vertical="center" wrapText="1"/>
    </xf>
    <xf numFmtId="49" fontId="6" fillId="2" borderId="1" xfId="1" applyNumberFormat="1" applyFont="1" applyFill="1" applyBorder="1" applyAlignment="1">
      <alignment horizontal="left" vertical="center" wrapText="1"/>
    </xf>
    <xf numFmtId="0" fontId="6" fillId="2" borderId="1" xfId="1" applyFont="1" applyFill="1" applyBorder="1" applyAlignment="1">
      <alignment horizontal="center" vertical="center" wrapText="1"/>
    </xf>
    <xf numFmtId="49" fontId="6" fillId="2" borderId="1" xfId="1" applyNumberFormat="1" applyFont="1" applyFill="1" applyBorder="1" applyAlignment="1">
      <alignment horizontal="center" vertical="center" wrapText="1"/>
    </xf>
    <xf numFmtId="49" fontId="7" fillId="2" borderId="1" xfId="1" applyNumberFormat="1" applyFont="1" applyFill="1" applyBorder="1" applyAlignment="1">
      <alignment horizontal="left" vertical="center" wrapText="1"/>
    </xf>
    <xf numFmtId="2" fontId="6" fillId="4" borderId="1" xfId="1" applyNumberFormat="1" applyFont="1" applyFill="1" applyBorder="1" applyAlignment="1">
      <alignment horizontal="center" vertical="center" wrapText="1"/>
    </xf>
    <xf numFmtId="49" fontId="3" fillId="2" borderId="3" xfId="1" applyNumberFormat="1" applyFont="1" applyFill="1" applyBorder="1" applyAlignment="1">
      <alignment horizontal="center" vertical="center" wrapText="1"/>
    </xf>
    <xf numFmtId="49" fontId="8" fillId="2" borderId="5" xfId="1" applyNumberFormat="1" applyFont="1" applyFill="1" applyBorder="1" applyAlignment="1">
      <alignment vertical="top" wrapText="1"/>
    </xf>
    <xf numFmtId="0" fontId="0" fillId="5" borderId="4" xfId="0" applyFill="1" applyBorder="1" applyAlignment="1">
      <alignment horizontal="center" vertical="center"/>
    </xf>
    <xf numFmtId="164" fontId="9" fillId="6" borderId="4" xfId="0" applyNumberFormat="1" applyFont="1" applyFill="1" applyBorder="1" applyAlignment="1">
      <alignment horizontal="center" vertical="center"/>
    </xf>
    <xf numFmtId="0" fontId="0" fillId="7" borderId="0" xfId="0" applyFill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91440</xdr:colOff>
      <xdr:row>20</xdr:row>
      <xdr:rowOff>152400</xdr:rowOff>
    </xdr:from>
    <xdr:to>
      <xdr:col>14</xdr:col>
      <xdr:colOff>441960</xdr:colOff>
      <xdr:row>25</xdr:row>
      <xdr:rowOff>144780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2107C802-2FB1-7B28-899D-3816EEAA803E}"/>
            </a:ext>
          </a:extLst>
        </xdr:cNvPr>
        <xdr:cNvSpPr txBox="1"/>
      </xdr:nvSpPr>
      <xdr:spPr>
        <a:xfrm>
          <a:off x="8016240" y="3962400"/>
          <a:ext cx="4312920" cy="9067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 galère pour faire une formule. A partir du fichier suivant, je voudrais remonter toutes les années sans doublons (D) qui correspondent à une variété (C). Ensuite, remonter l'année par variété qui correspond au meilleur rendement (H)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5"/>
  <sheetViews>
    <sheetView tabSelected="1" workbookViewId="0">
      <selection activeCell="E28" sqref="E28"/>
    </sheetView>
  </sheetViews>
  <sheetFormatPr baseColWidth="10" defaultRowHeight="14.4"/>
  <cols>
    <col min="13" max="13" width="12.33203125" customWidth="1"/>
  </cols>
  <sheetData>
    <row r="1" spans="1:13" ht="26.4">
      <c r="A1" s="2" t="s">
        <v>0</v>
      </c>
      <c r="B1" s="3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6" t="s">
        <v>7</v>
      </c>
      <c r="I1" s="12" t="s">
        <v>68</v>
      </c>
      <c r="K1" s="13" t="s">
        <v>69</v>
      </c>
      <c r="L1" s="13" t="s">
        <v>70</v>
      </c>
      <c r="M1" s="13" t="s">
        <v>71</v>
      </c>
    </row>
    <row r="2" spans="1:13">
      <c r="A2" s="5" t="s">
        <v>8</v>
      </c>
      <c r="B2" s="4" t="s">
        <v>9</v>
      </c>
      <c r="C2" s="7" t="s">
        <v>52</v>
      </c>
      <c r="D2" s="8">
        <v>2008</v>
      </c>
      <c r="E2" s="9" t="s">
        <v>10</v>
      </c>
      <c r="F2" s="4" t="s">
        <v>11</v>
      </c>
      <c r="G2" s="10" t="s">
        <v>52</v>
      </c>
      <c r="H2" s="11">
        <v>14.2</v>
      </c>
      <c r="I2">
        <v>30</v>
      </c>
      <c r="K2" s="14" t="str" cm="1">
        <f t="array" ref="K2">IFERROR(INDEX(C$2:C$17,SMALL(IF(MATCH($C$2:$C$17&amp;$D$2:$D$17,$C$2:$C$17&amp;$D$2:$D$17,0)=ROW($C$2:$C$17)-1,ROW($C$2:$C$17)-1,""),ROW($A1))),"")</f>
        <v>1</v>
      </c>
      <c r="L2" s="14" cm="1">
        <f t="array" ref="L2">IFERROR(INDEX(D$2:D$17,SMALL(IF(MATCH($C$2:$C$17&amp;$D$2:$D$17,$C$2:$C$17&amp;$D$2:$D$17,0)=ROW($C$2:$C$17)-1,ROW($C$2:$C$17)-1,""),ROW($A1))),"")</f>
        <v>2008</v>
      </c>
      <c r="M2" s="15" cm="1">
        <f t="array" ref="M2">SUMPRODUCT(MAX((C$2:C$17=K2)*(D$2:D$17=L2)*(H$2:H$17)))</f>
        <v>14.2</v>
      </c>
    </row>
    <row r="3" spans="1:13">
      <c r="A3" s="5" t="s">
        <v>12</v>
      </c>
      <c r="B3" s="4" t="s">
        <v>13</v>
      </c>
      <c r="C3" s="7" t="s">
        <v>52</v>
      </c>
      <c r="D3" s="8">
        <v>2012</v>
      </c>
      <c r="E3" s="9" t="s">
        <v>14</v>
      </c>
      <c r="F3" s="4" t="s">
        <v>15</v>
      </c>
      <c r="G3" s="10" t="s">
        <v>53</v>
      </c>
      <c r="H3" s="11">
        <v>20.516797312430011</v>
      </c>
      <c r="I3">
        <v>30</v>
      </c>
      <c r="K3" s="14" t="str" cm="1">
        <f t="array" ref="K3">IFERROR(INDEX(C$2:C$17,SMALL(IF(MATCH($C$2:$C$17&amp;$D$2:$D$17,$C$2:$C$17&amp;$D$2:$D$17,0)=ROW($C$2:$C$17)-1,ROW($C$2:$C$17)-1,""),ROW($A2))),"")</f>
        <v>1</v>
      </c>
      <c r="L3" s="14" cm="1">
        <f t="array" ref="L3">IFERROR(INDEX(D$2:D$17,SMALL(IF(MATCH($C$2:$C$17&amp;$D$2:$D$17,$C$2:$C$17&amp;$D$2:$D$17,0)=ROW($C$2:$C$17)-1,ROW($C$2:$C$17)-1,""),ROW($A2))),"")</f>
        <v>2012</v>
      </c>
      <c r="M3" s="15" cm="1">
        <f t="array" ref="M3">SUMPRODUCT(MAX((C$2:C$17=K3)*(D$2:D$17=L3)*(H$2:H$17)))</f>
        <v>21.955648535564851</v>
      </c>
    </row>
    <row r="4" spans="1:13">
      <c r="A4" s="5" t="s">
        <v>12</v>
      </c>
      <c r="B4" s="4" t="s">
        <v>13</v>
      </c>
      <c r="C4" s="7" t="s">
        <v>52</v>
      </c>
      <c r="D4" s="8">
        <v>2012</v>
      </c>
      <c r="E4" s="9" t="s">
        <v>16</v>
      </c>
      <c r="F4" s="4" t="s">
        <v>17</v>
      </c>
      <c r="G4" s="10" t="s">
        <v>54</v>
      </c>
      <c r="H4" s="11">
        <v>21.955648535564851</v>
      </c>
      <c r="I4">
        <v>30</v>
      </c>
      <c r="K4" s="14" t="str" cm="1">
        <f t="array" ref="K4">IFERROR(INDEX(C$2:C$17,SMALL(IF(MATCH($C$2:$C$17&amp;$D$2:$D$17,$C$2:$C$17&amp;$D$2:$D$17,0)=ROW($C$2:$C$17)-1,ROW($C$2:$C$17)-1,""),ROW($A3))),"")</f>
        <v>1</v>
      </c>
      <c r="L4" s="14" cm="1">
        <f t="array" ref="L4">IFERROR(INDEX(D$2:D$17,SMALL(IF(MATCH($C$2:$C$17&amp;$D$2:$D$17,$C$2:$C$17&amp;$D$2:$D$17,0)=ROW($C$2:$C$17)-1,ROW($C$2:$C$17)-1,""),ROW($A3))),"")</f>
        <v>2003</v>
      </c>
      <c r="M4" s="15" cm="1">
        <f t="array" ref="M4">SUMPRODUCT(MAX((C$2:C$17=K4)*(D$2:D$17=L4)*(H$2:H$17)))</f>
        <v>7.8250000000000002</v>
      </c>
    </row>
    <row r="5" spans="1:13">
      <c r="A5" s="5" t="s">
        <v>18</v>
      </c>
      <c r="B5" s="4" t="s">
        <v>19</v>
      </c>
      <c r="C5" s="7" t="s">
        <v>52</v>
      </c>
      <c r="D5" s="8">
        <v>2003</v>
      </c>
      <c r="E5" s="9" t="s">
        <v>20</v>
      </c>
      <c r="F5" s="4" t="s">
        <v>21</v>
      </c>
      <c r="G5" s="10" t="s">
        <v>55</v>
      </c>
      <c r="H5" s="11">
        <v>7.8250000000000002</v>
      </c>
      <c r="I5">
        <v>30</v>
      </c>
      <c r="K5" s="14" t="str" cm="1">
        <f t="array" ref="K5">IFERROR(INDEX(C$2:C$17,SMALL(IF(MATCH($C$2:$C$17&amp;$D$2:$D$17,$C$2:$C$17&amp;$D$2:$D$17,0)=ROW($C$2:$C$17)-1,ROW($C$2:$C$17)-1,""),ROW($A4))),"")</f>
        <v>2</v>
      </c>
      <c r="L5" s="14" cm="1">
        <f t="array" ref="L5">IFERROR(INDEX(D$2:D$17,SMALL(IF(MATCH($C$2:$C$17&amp;$D$2:$D$17,$C$2:$C$17&amp;$D$2:$D$17,0)=ROW($C$2:$C$17)-1,ROW($C$2:$C$17)-1,""),ROW($A4))),"")</f>
        <v>2016</v>
      </c>
      <c r="M5" s="15" cm="1">
        <f t="array" ref="M5">SUMPRODUCT(MAX((C$2:C$17=K5)*(D$2:D$17=L5)*(H$2:H$17)))</f>
        <v>52.232911392405057</v>
      </c>
    </row>
    <row r="6" spans="1:13">
      <c r="A6" s="5" t="s">
        <v>22</v>
      </c>
      <c r="B6" s="4" t="s">
        <v>23</v>
      </c>
      <c r="C6" s="7" t="s">
        <v>53</v>
      </c>
      <c r="D6" s="8">
        <v>2016</v>
      </c>
      <c r="E6" s="9" t="s">
        <v>24</v>
      </c>
      <c r="F6" s="4" t="s">
        <v>25</v>
      </c>
      <c r="G6" s="10" t="s">
        <v>56</v>
      </c>
      <c r="H6" s="11">
        <v>49.471177944862148</v>
      </c>
      <c r="I6">
        <v>30</v>
      </c>
      <c r="K6" s="14" t="str" cm="1">
        <f t="array" ref="K6">IFERROR(INDEX(C$2:C$17,SMALL(IF(MATCH($C$2:$C$17&amp;$D$2:$D$17,$C$2:$C$17&amp;$D$2:$D$17,0)=ROW($C$2:$C$17)-1,ROW($C$2:$C$17)-1,""),ROW($A5))),"")</f>
        <v>2</v>
      </c>
      <c r="L6" s="14" cm="1">
        <f t="array" ref="L6">IFERROR(INDEX(D$2:D$17,SMALL(IF(MATCH($C$2:$C$17&amp;$D$2:$D$17,$C$2:$C$17&amp;$D$2:$D$17,0)=ROW($C$2:$C$17)-1,ROW($C$2:$C$17)-1,""),ROW($A5))),"")</f>
        <v>2012</v>
      </c>
      <c r="M6" s="15" cm="1">
        <f t="array" ref="M6">SUMPRODUCT(MAX((C$2:C$17=K6)*(D$2:D$17=L6)*(H$2:H$17)))</f>
        <v>31.082666666666661</v>
      </c>
    </row>
    <row r="7" spans="1:13">
      <c r="A7" s="5" t="s">
        <v>22</v>
      </c>
      <c r="B7" s="4" t="s">
        <v>23</v>
      </c>
      <c r="C7" s="7" t="s">
        <v>53</v>
      </c>
      <c r="D7" s="8">
        <v>2016</v>
      </c>
      <c r="E7" s="9" t="s">
        <v>26</v>
      </c>
      <c r="F7" s="4" t="s">
        <v>17</v>
      </c>
      <c r="G7" s="10" t="s">
        <v>57</v>
      </c>
      <c r="H7" s="11">
        <v>52.232911392405057</v>
      </c>
      <c r="I7">
        <v>30</v>
      </c>
      <c r="K7" s="14" t="str" cm="1">
        <f t="array" ref="K7">IFERROR(INDEX(C$2:C$17,SMALL(IF(MATCH($C$2:$C$17&amp;$D$2:$D$17,$C$2:$C$17&amp;$D$2:$D$17,0)=ROW($C$2:$C$17)-1,ROW($C$2:$C$17)-1,""),ROW($A6))),"")</f>
        <v>8</v>
      </c>
      <c r="L7" s="14" cm="1">
        <f t="array" ref="L7">IFERROR(INDEX(D$2:D$17,SMALL(IF(MATCH($C$2:$C$17&amp;$D$2:$D$17,$C$2:$C$17&amp;$D$2:$D$17,0)=ROW($C$2:$C$17)-1,ROW($C$2:$C$17)-1,""),ROW($A6))),"")</f>
        <v>2011</v>
      </c>
      <c r="M7" s="15" cm="1">
        <f t="array" ref="M7">SUMPRODUCT(MAX((C$2:C$17=K7)*(D$2:D$17=L7)*(H$2:H$17)))</f>
        <v>25.054913294797679</v>
      </c>
    </row>
    <row r="8" spans="1:13">
      <c r="A8" s="5" t="s">
        <v>27</v>
      </c>
      <c r="B8" s="4" t="s">
        <v>28</v>
      </c>
      <c r="C8" s="7" t="s">
        <v>53</v>
      </c>
      <c r="D8" s="8">
        <v>2012</v>
      </c>
      <c r="E8" s="9" t="s">
        <v>29</v>
      </c>
      <c r="F8" s="4" t="s">
        <v>30</v>
      </c>
      <c r="G8" s="10" t="s">
        <v>58</v>
      </c>
      <c r="H8" s="11">
        <v>31.082666666666661</v>
      </c>
      <c r="I8">
        <v>30</v>
      </c>
      <c r="K8" s="14" t="str" cm="1">
        <f t="array" ref="K8">IFERROR(INDEX(C$2:C$17,SMALL(IF(MATCH($C$2:$C$17&amp;$D$2:$D$17,$C$2:$C$17&amp;$D$2:$D$17,0)=ROW($C$2:$C$17)-1,ROW($C$2:$C$17)-1,""),ROW($A7))),"")</f>
        <v>9</v>
      </c>
      <c r="L8" s="14" cm="1">
        <f t="array" ref="L8">IFERROR(INDEX(D$2:D$17,SMALL(IF(MATCH($C$2:$C$17&amp;$D$2:$D$17,$C$2:$C$17&amp;$D$2:$D$17,0)=ROW($C$2:$C$17)-1,ROW($C$2:$C$17)-1,""),ROW($A7))),"")</f>
        <v>2011</v>
      </c>
      <c r="M8" s="15" cm="1">
        <f t="array" ref="M8">SUMPRODUCT(MAX((C$2:C$17=K8)*(D$2:D$17=L8)*(H$2:H$17)))</f>
        <v>31.796969696969686</v>
      </c>
    </row>
    <row r="9" spans="1:13">
      <c r="A9" s="5" t="s">
        <v>31</v>
      </c>
      <c r="B9" s="4" t="s">
        <v>32</v>
      </c>
      <c r="C9" s="7" t="s">
        <v>59</v>
      </c>
      <c r="D9" s="8">
        <v>2011</v>
      </c>
      <c r="E9" s="9" t="s">
        <v>33</v>
      </c>
      <c r="F9" s="4" t="s">
        <v>34</v>
      </c>
      <c r="G9" s="10" t="s">
        <v>59</v>
      </c>
      <c r="H9" s="11">
        <v>25.054913294797679</v>
      </c>
      <c r="I9">
        <v>30</v>
      </c>
      <c r="K9" s="14" t="str" cm="1">
        <f t="array" ref="K9">IFERROR(INDEX(C$2:C$17,SMALL(IF(MATCH($C$2:$C$17&amp;$D$2:$D$17,$C$2:$C$17&amp;$D$2:$D$17,0)=ROW($C$2:$C$17)-1,ROW($C$2:$C$17)-1,""),ROW($A8))),"")</f>
        <v>10</v>
      </c>
      <c r="L9" s="14" cm="1">
        <f t="array" ref="L9">IFERROR(INDEX(D$2:D$17,SMALL(IF(MATCH($C$2:$C$17&amp;$D$2:$D$17,$C$2:$C$17&amp;$D$2:$D$17,0)=ROW($C$2:$C$17)-1,ROW($C$2:$C$17)-1,""),ROW($A8))),"")</f>
        <v>2011</v>
      </c>
      <c r="M9" s="15" cm="1">
        <f t="array" ref="M9">SUMPRODUCT(MAX((C$2:C$17=K9)*(D$2:D$17=L9)*(H$2:H$17)))</f>
        <v>20.447505584512278</v>
      </c>
    </row>
    <row r="10" spans="1:13">
      <c r="A10" s="5" t="s">
        <v>31</v>
      </c>
      <c r="B10" s="4" t="s">
        <v>32</v>
      </c>
      <c r="C10" s="7" t="s">
        <v>60</v>
      </c>
      <c r="D10" s="8">
        <v>2011</v>
      </c>
      <c r="E10" s="9" t="s">
        <v>35</v>
      </c>
      <c r="F10" s="4" t="s">
        <v>36</v>
      </c>
      <c r="G10" s="10" t="s">
        <v>60</v>
      </c>
      <c r="H10" s="11">
        <v>31.796969696969686</v>
      </c>
      <c r="I10">
        <v>30</v>
      </c>
      <c r="K10" s="14" t="str" cm="1">
        <f t="array" ref="K10">IFERROR(INDEX(C$2:C$17,SMALL(IF(MATCH($C$2:$C$17&amp;$D$2:$D$17,$C$2:$C$17&amp;$D$2:$D$17,0)=ROW($C$2:$C$17)-1,ROW($C$2:$C$17)-1,""),ROW($A9))),"")</f>
        <v>10</v>
      </c>
      <c r="L10" s="14" cm="1">
        <f t="array" ref="L10">IFERROR(INDEX(D$2:D$17,SMALL(IF(MATCH($C$2:$C$17&amp;$D$2:$D$17,$C$2:$C$17&amp;$D$2:$D$17,0)=ROW($C$2:$C$17)-1,ROW($C$2:$C$17)-1,""),ROW($A9))),"")</f>
        <v>2012</v>
      </c>
      <c r="M10" s="15" cm="1">
        <f t="array" ref="M10">SUMPRODUCT(MAX((C$2:C$17=K10)*(D$2:D$17=L10)*(H$2:H$17)))</f>
        <v>31.182051282051276</v>
      </c>
    </row>
    <row r="11" spans="1:13">
      <c r="A11" s="5" t="s">
        <v>31</v>
      </c>
      <c r="B11" s="4" t="s">
        <v>32</v>
      </c>
      <c r="C11" s="7" t="s">
        <v>61</v>
      </c>
      <c r="D11" s="8">
        <v>2011</v>
      </c>
      <c r="E11" s="9" t="s">
        <v>37</v>
      </c>
      <c r="F11" s="4" t="s">
        <v>38</v>
      </c>
      <c r="G11" s="10" t="s">
        <v>61</v>
      </c>
      <c r="H11" s="11">
        <v>20.447505584512278</v>
      </c>
      <c r="I11">
        <v>30</v>
      </c>
      <c r="K11" s="14" t="str" cm="1">
        <f t="array" ref="K11">IFERROR(INDEX(C$2:C$17,SMALL(IF(MATCH($C$2:$C$17&amp;$D$2:$D$17,$C$2:$C$17&amp;$D$2:$D$17,0)=ROW($C$2:$C$17)-1,ROW($C$2:$C$17)-1,""),ROW($A10))),"")</f>
        <v>8</v>
      </c>
      <c r="L11" s="14" cm="1">
        <f t="array" ref="L11">IFERROR(INDEX(D$2:D$17,SMALL(IF(MATCH($C$2:$C$17&amp;$D$2:$D$17,$C$2:$C$17&amp;$D$2:$D$17,0)=ROW($C$2:$C$17)-1,ROW($C$2:$C$17)-1,""),ROW($A10))),"")</f>
        <v>2012</v>
      </c>
      <c r="M11" s="15" cm="1">
        <f t="array" ref="M11">SUMPRODUCT(MAX((C$2:C$17=K11)*(D$2:D$17=L11)*(H$2:H$17)))</f>
        <v>23.093684210526309</v>
      </c>
    </row>
    <row r="12" spans="1:13">
      <c r="A12" s="5" t="s">
        <v>31</v>
      </c>
      <c r="B12" s="4" t="s">
        <v>32</v>
      </c>
      <c r="C12" s="7" t="s">
        <v>61</v>
      </c>
      <c r="D12" s="8">
        <v>2012</v>
      </c>
      <c r="E12" s="9" t="s">
        <v>39</v>
      </c>
      <c r="F12" s="4" t="s">
        <v>40</v>
      </c>
      <c r="G12" s="10" t="s">
        <v>62</v>
      </c>
      <c r="H12" s="11">
        <v>31.182051282051276</v>
      </c>
      <c r="I12">
        <v>30</v>
      </c>
      <c r="K12" s="14" t="str" cm="1">
        <f t="array" ref="K12">IFERROR(INDEX(C$2:C$17,SMALL(IF(MATCH($C$2:$C$17&amp;$D$2:$D$17,$C$2:$C$17&amp;$D$2:$D$17,0)=ROW($C$2:$C$17)-1,ROW($C$2:$C$17)-1,""),ROW($A11))),"")</f>
        <v>13</v>
      </c>
      <c r="L12" s="14" cm="1">
        <f t="array" ref="L12">IFERROR(INDEX(D$2:D$17,SMALL(IF(MATCH($C$2:$C$17&amp;$D$2:$D$17,$C$2:$C$17&amp;$D$2:$D$17,0)=ROW($C$2:$C$17)-1,ROW($C$2:$C$17)-1,""),ROW($A11))),"")</f>
        <v>2012</v>
      </c>
      <c r="M12" s="15" cm="1">
        <f t="array" ref="M12">SUMPRODUCT(MAX((C$2:C$17=K12)*(D$2:D$17=L12)*(H$2:H$17)))</f>
        <v>32.957741935483867</v>
      </c>
    </row>
    <row r="13" spans="1:13">
      <c r="A13" s="5" t="s">
        <v>31</v>
      </c>
      <c r="B13" s="4" t="s">
        <v>32</v>
      </c>
      <c r="C13" s="7" t="s">
        <v>59</v>
      </c>
      <c r="D13" s="8">
        <v>2012</v>
      </c>
      <c r="E13" s="9" t="s">
        <v>41</v>
      </c>
      <c r="F13" s="4" t="s">
        <v>42</v>
      </c>
      <c r="G13" s="10" t="s">
        <v>63</v>
      </c>
      <c r="H13" s="11">
        <v>23.093684210526309</v>
      </c>
      <c r="I13">
        <v>30</v>
      </c>
      <c r="K13" s="14" t="str" cm="1">
        <f t="array" ref="K13">IFERROR(INDEX(C$2:C$17,SMALL(IF(MATCH($C$2:$C$17&amp;$D$2:$D$17,$C$2:$C$17&amp;$D$2:$D$17,0)=ROW($C$2:$C$17)-1,ROW($C$2:$C$17)-1,""),ROW($A12))),"")</f>
        <v>15</v>
      </c>
      <c r="L13" s="14" cm="1">
        <f t="array" ref="L13">IFERROR(INDEX(D$2:D$17,SMALL(IF(MATCH($C$2:$C$17&amp;$D$2:$D$17,$C$2:$C$17&amp;$D$2:$D$17,0)=ROW($C$2:$C$17)-1,ROW($C$2:$C$17)-1,""),ROW($A12))),"")</f>
        <v>2006</v>
      </c>
      <c r="M13" s="15" cm="1">
        <f t="array" ref="M13">SUMPRODUCT(MAX((C$2:C$17=K13)*(D$2:D$17=L13)*(H$2:H$17)))</f>
        <v>33.587804878048779</v>
      </c>
    </row>
    <row r="14" spans="1:13">
      <c r="A14" s="5" t="s">
        <v>31</v>
      </c>
      <c r="B14" s="4" t="s">
        <v>32</v>
      </c>
      <c r="C14" s="7" t="s">
        <v>64</v>
      </c>
      <c r="D14" s="8">
        <v>2012</v>
      </c>
      <c r="E14" s="9" t="s">
        <v>43</v>
      </c>
      <c r="F14" s="4" t="s">
        <v>38</v>
      </c>
      <c r="G14" s="10" t="s">
        <v>64</v>
      </c>
      <c r="H14" s="11">
        <v>32.957741935483867</v>
      </c>
      <c r="I14">
        <v>30</v>
      </c>
      <c r="K14" s="14" t="str" cm="1">
        <f t="array" ref="K14">IFERROR(INDEX(C$2:C$17,SMALL(IF(MATCH($C$2:$C$17&amp;$D$2:$D$17,$C$2:$C$17&amp;$D$2:$D$17,0)=ROW($C$2:$C$17)-1,ROW($C$2:$C$17)-1,""),ROW($A13))),"")</f>
        <v>16</v>
      </c>
      <c r="L14" s="14" cm="1">
        <f t="array" ref="L14">IFERROR(INDEX(D$2:D$17,SMALL(IF(MATCH($C$2:$C$17&amp;$D$2:$D$17,$C$2:$C$17&amp;$D$2:$D$17,0)=ROW($C$2:$C$17)-1,ROW($C$2:$C$17)-1,""),ROW($A13))),"")</f>
        <v>2006</v>
      </c>
      <c r="M14" s="15" cm="1">
        <f t="array" ref="M14">SUMPRODUCT(MAX((C$2:C$17=K14)*(D$2:D$17=L14)*(H$2:H$17)))</f>
        <v>46.336585365853651</v>
      </c>
    </row>
    <row r="15" spans="1:13">
      <c r="A15" s="5" t="s">
        <v>44</v>
      </c>
      <c r="B15" s="4" t="s">
        <v>45</v>
      </c>
      <c r="C15" s="7" t="s">
        <v>66</v>
      </c>
      <c r="D15" s="8">
        <v>2006</v>
      </c>
      <c r="E15" s="9" t="s">
        <v>46</v>
      </c>
      <c r="F15" s="4" t="s">
        <v>47</v>
      </c>
      <c r="G15" s="10" t="s">
        <v>65</v>
      </c>
      <c r="H15" s="11">
        <v>24.467556094602777</v>
      </c>
      <c r="I15">
        <v>30</v>
      </c>
      <c r="K15" s="14" t="str" cm="1">
        <f t="array" ref="K15">IFERROR(INDEX(C$2:C$17,SMALL(IF(MATCH($C$2:$C$17&amp;$D$2:$D$17,$C$2:$C$17&amp;$D$2:$D$17,0)=ROW($C$2:$C$17)-1,ROW($C$2:$C$17)-1,""),ROW($A14))),"")</f>
        <v/>
      </c>
      <c r="L15" s="14" t="str" cm="1">
        <f t="array" ref="L15">IFERROR(INDEX(D$2:D$17,SMALL(IF(MATCH($C$2:$C$17&amp;$D$2:$D$17,$C$2:$C$17&amp;$D$2:$D$17,0)=ROW($C$2:$C$17)-1,ROW($C$2:$C$17)-1,""),ROW($A14))),"")</f>
        <v/>
      </c>
      <c r="M15" s="15" cm="1">
        <f t="array" ref="M15">SUMPRODUCT(MAX((C$2:C$17=K15)*(D$2:D$17=L15)*(H$2:H$17)))</f>
        <v>0</v>
      </c>
    </row>
    <row r="16" spans="1:13">
      <c r="A16" s="5" t="s">
        <v>44</v>
      </c>
      <c r="B16" s="4" t="s">
        <v>45</v>
      </c>
      <c r="C16" s="7" t="s">
        <v>66</v>
      </c>
      <c r="D16" s="8">
        <v>2006</v>
      </c>
      <c r="E16" s="9" t="s">
        <v>48</v>
      </c>
      <c r="F16" s="4" t="s">
        <v>49</v>
      </c>
      <c r="G16" s="10" t="s">
        <v>66</v>
      </c>
      <c r="H16" s="11">
        <v>33.587804878048779</v>
      </c>
      <c r="I16">
        <v>30</v>
      </c>
      <c r="K16" s="14" t="str" cm="1">
        <f t="array" ref="K16">IFERROR(INDEX(C$2:C$17,SMALL(IF(MATCH($C$2:$C$17&amp;$D$2:$D$17,$C$2:$C$17&amp;$D$2:$D$17,0)=ROW($C$2:$C$17)-1,ROW($C$2:$C$17)-1,""),ROW($A15))),"")</f>
        <v/>
      </c>
      <c r="L16" s="14" t="str" cm="1">
        <f t="array" ref="L16">IFERROR(INDEX(D$2:D$17,SMALL(IF(MATCH($C$2:$C$17&amp;$D$2:$D$17,$C$2:$C$17&amp;$D$2:$D$17,0)=ROW($C$2:$C$17)-1,ROW($C$2:$C$17)-1,""),ROW($A15))),"")</f>
        <v/>
      </c>
      <c r="M16" s="15" cm="1">
        <f t="array" ref="M16">SUMPRODUCT(MAX((C$2:C$17=K16)*(D$2:D$17=L16)*(H$2:H$17)))</f>
        <v>0</v>
      </c>
    </row>
    <row r="17" spans="1:13">
      <c r="A17" s="5" t="s">
        <v>44</v>
      </c>
      <c r="B17" s="4" t="s">
        <v>45</v>
      </c>
      <c r="C17" s="7" t="s">
        <v>67</v>
      </c>
      <c r="D17" s="8">
        <v>2006</v>
      </c>
      <c r="E17" s="9" t="s">
        <v>50</v>
      </c>
      <c r="F17" s="4" t="s">
        <v>51</v>
      </c>
      <c r="G17" s="10" t="s">
        <v>67</v>
      </c>
      <c r="H17" s="11">
        <v>46.336585365853651</v>
      </c>
      <c r="I17">
        <v>30</v>
      </c>
      <c r="K17" s="14" t="str" cm="1">
        <f t="array" ref="K17">IFERROR(INDEX(C$2:C$17,SMALL(IF(MATCH($C$2:$C$17&amp;$D$2:$D$17,$C$2:$C$17&amp;$D$2:$D$17,0)=ROW($C$2:$C$17)-1,ROW($C$2:$C$17)-1,""),ROW($A16))),"")</f>
        <v/>
      </c>
      <c r="L17" s="14" t="str" cm="1">
        <f t="array" ref="L17">IFERROR(INDEX(D$2:D$17,SMALL(IF(MATCH($C$2:$C$17&amp;$D$2:$D$17,$C$2:$C$17&amp;$D$2:$D$17,0)=ROW($C$2:$C$17)-1,ROW($C$2:$C$17)-1,""),ROW($A16))),"")</f>
        <v/>
      </c>
      <c r="M17" s="15" cm="1">
        <f t="array" ref="M17">SUMPRODUCT(MAX((C$2:C$17=K17)*(D$2:D$17=L17)*(H$2:H$17)))</f>
        <v>0</v>
      </c>
    </row>
    <row r="19" spans="1:13">
      <c r="A19" t="s">
        <v>79</v>
      </c>
      <c r="B19" t="s">
        <v>72</v>
      </c>
      <c r="C19" t="s">
        <v>73</v>
      </c>
      <c r="D19" t="s">
        <v>74</v>
      </c>
      <c r="E19" t="s">
        <v>75</v>
      </c>
      <c r="F19" t="s">
        <v>76</v>
      </c>
      <c r="G19" t="s">
        <v>77</v>
      </c>
      <c r="H19" t="s">
        <v>78</v>
      </c>
    </row>
    <row r="20" spans="1:13">
      <c r="A20">
        <v>1</v>
      </c>
      <c r="B20">
        <v>14.66</v>
      </c>
      <c r="C20">
        <f>B20/I2</f>
        <v>0.48866666666666669</v>
      </c>
      <c r="D20">
        <v>3</v>
      </c>
      <c r="E20" s="16" t="s">
        <v>80</v>
      </c>
      <c r="F20">
        <v>21.96</v>
      </c>
      <c r="G20">
        <f>F20/I2</f>
        <v>0.73199999999999998</v>
      </c>
      <c r="H20" s="16">
        <v>2012</v>
      </c>
    </row>
    <row r="21" spans="1:13">
      <c r="B21">
        <v>22.600581342032374</v>
      </c>
      <c r="C21">
        <v>0.75</v>
      </c>
      <c r="D21">
        <v>8</v>
      </c>
      <c r="F21">
        <v>27.675862068965507</v>
      </c>
      <c r="G21">
        <v>0.92</v>
      </c>
    </row>
    <row r="22" spans="1:13">
      <c r="B22">
        <v>28.09281412003412</v>
      </c>
      <c r="C22">
        <v>0.94</v>
      </c>
      <c r="D22">
        <v>5</v>
      </c>
      <c r="F22">
        <v>45.050588235294107</v>
      </c>
      <c r="G22">
        <v>1.5</v>
      </c>
    </row>
    <row r="23" spans="1:13">
      <c r="B23">
        <v>29.609131030701754</v>
      </c>
      <c r="C23">
        <v>0.9</v>
      </c>
      <c r="D23">
        <v>4</v>
      </c>
      <c r="F23">
        <v>38.200000000000003</v>
      </c>
      <c r="G23">
        <v>1.1599999999999999</v>
      </c>
    </row>
    <row r="24" spans="1:13">
      <c r="B24">
        <v>12.282826086956524</v>
      </c>
      <c r="C24">
        <v>0.33</v>
      </c>
      <c r="D24">
        <v>6</v>
      </c>
      <c r="F24">
        <v>40.266956521739132</v>
      </c>
      <c r="G24">
        <v>1.0900000000000001</v>
      </c>
    </row>
    <row r="25" spans="1:13">
      <c r="B25">
        <v>47.377868217054271</v>
      </c>
      <c r="C25">
        <v>1.1299999999999999</v>
      </c>
      <c r="D25">
        <v>3</v>
      </c>
      <c r="F25">
        <v>62.99</v>
      </c>
      <c r="G25">
        <v>1.51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Computer</dc:creator>
  <cp:lastModifiedBy>Computer</cp:lastModifiedBy>
  <dcterms:created xsi:type="dcterms:W3CDTF">2023-01-13T13:47:34Z</dcterms:created>
  <dcterms:modified xsi:type="dcterms:W3CDTF">2023-01-13T15:43:11Z</dcterms:modified>
</cp:coreProperties>
</file>