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2390" windowHeight="9315" tabRatio="902"/>
  </bookViews>
  <sheets>
    <sheet name="Janvier" sheetId="78" r:id="rId1"/>
    <sheet name="Février" sheetId="86" r:id="rId2"/>
    <sheet name="Mars" sheetId="85" r:id="rId3"/>
    <sheet name="Avril" sheetId="87" r:id="rId4"/>
    <sheet name="Mai" sheetId="88" r:id="rId5"/>
    <sheet name="Juin" sheetId="89" r:id="rId6"/>
    <sheet name="Juillet" sheetId="90" r:id="rId7"/>
    <sheet name="Août" sheetId="91" r:id="rId8"/>
    <sheet name="Septembre" sheetId="92" r:id="rId9"/>
    <sheet name="Octobre" sheetId="93" r:id="rId10"/>
    <sheet name="Novembre" sheetId="94" r:id="rId11"/>
    <sheet name="Décembre" sheetId="95" r:id="rId12"/>
    <sheet name="Motifs séjour" sheetId="84" r:id="rId13"/>
  </sheets>
  <definedNames>
    <definedName name="_xlnm.Print_Area" localSheetId="0">Janvier!$A$1:$M$32</definedName>
  </definedNames>
  <calcPr calcId="145621"/>
</workbook>
</file>

<file path=xl/calcChain.xml><?xml version="1.0" encoding="utf-8"?>
<calcChain xmlns="http://schemas.openxmlformats.org/spreadsheetml/2006/main">
  <c r="E20" i="85" l="1"/>
  <c r="E19" i="85"/>
  <c r="E19" i="86"/>
  <c r="E18" i="86"/>
  <c r="E21" i="86" l="1"/>
  <c r="K18" i="86"/>
  <c r="E7" i="86"/>
  <c r="K7" i="86" s="1"/>
  <c r="K26" i="95"/>
  <c r="K25" i="95"/>
  <c r="K20" i="95"/>
  <c r="K19" i="95"/>
  <c r="K18" i="95"/>
  <c r="K15" i="95"/>
  <c r="K14" i="95"/>
  <c r="K13" i="95"/>
  <c r="K12" i="95"/>
  <c r="K11" i="95"/>
  <c r="K10" i="95"/>
  <c r="K9" i="95"/>
  <c r="K8" i="95"/>
  <c r="K7" i="95"/>
  <c r="K26" i="94"/>
  <c r="K25" i="94"/>
  <c r="K20" i="94"/>
  <c r="K19" i="94"/>
  <c r="K18" i="94"/>
  <c r="K15" i="94"/>
  <c r="K14" i="94"/>
  <c r="K13" i="94"/>
  <c r="K12" i="94"/>
  <c r="K11" i="94"/>
  <c r="K10" i="94"/>
  <c r="K9" i="94"/>
  <c r="K8" i="94"/>
  <c r="K7" i="94"/>
  <c r="K26" i="93"/>
  <c r="K25" i="93"/>
  <c r="K20" i="93"/>
  <c r="K19" i="93"/>
  <c r="K18" i="93"/>
  <c r="K15" i="93"/>
  <c r="K14" i="93"/>
  <c r="K13" i="93"/>
  <c r="K12" i="93"/>
  <c r="K11" i="93"/>
  <c r="K10" i="93"/>
  <c r="K9" i="93"/>
  <c r="K8" i="93"/>
  <c r="K7" i="93"/>
  <c r="K26" i="92"/>
  <c r="K25" i="92"/>
  <c r="K20" i="92"/>
  <c r="K19" i="92"/>
  <c r="K18" i="92"/>
  <c r="K15" i="92"/>
  <c r="K14" i="92"/>
  <c r="K13" i="92"/>
  <c r="K12" i="92"/>
  <c r="K11" i="92"/>
  <c r="K10" i="92"/>
  <c r="K9" i="92"/>
  <c r="K8" i="92"/>
  <c r="K7" i="92"/>
  <c r="K26" i="91"/>
  <c r="K25" i="91"/>
  <c r="K20" i="91"/>
  <c r="K19" i="91"/>
  <c r="K18" i="91"/>
  <c r="K15" i="91"/>
  <c r="K14" i="91"/>
  <c r="K13" i="91"/>
  <c r="K12" i="91"/>
  <c r="K11" i="91"/>
  <c r="K10" i="91"/>
  <c r="K9" i="91"/>
  <c r="K8" i="91"/>
  <c r="K7" i="91"/>
  <c r="K26" i="90"/>
  <c r="K25" i="90"/>
  <c r="K20" i="90"/>
  <c r="K19" i="90"/>
  <c r="K18" i="90"/>
  <c r="K15" i="90"/>
  <c r="K14" i="90"/>
  <c r="K13" i="90"/>
  <c r="K12" i="90"/>
  <c r="K11" i="90"/>
  <c r="K10" i="90"/>
  <c r="K9" i="90"/>
  <c r="K8" i="90"/>
  <c r="K7" i="90"/>
  <c r="K26" i="89"/>
  <c r="K25" i="89"/>
  <c r="K20" i="89"/>
  <c r="K19" i="89"/>
  <c r="K18" i="89"/>
  <c r="K15" i="89"/>
  <c r="K14" i="89"/>
  <c r="K13" i="89"/>
  <c r="K12" i="89"/>
  <c r="K11" i="89"/>
  <c r="K10" i="89"/>
  <c r="K9" i="89"/>
  <c r="K8" i="89"/>
  <c r="K7" i="89"/>
  <c r="K26" i="88"/>
  <c r="K25" i="88"/>
  <c r="K20" i="88"/>
  <c r="K19" i="88"/>
  <c r="K18" i="88"/>
  <c r="K15" i="88"/>
  <c r="K14" i="88"/>
  <c r="K13" i="88"/>
  <c r="K12" i="88"/>
  <c r="K11" i="88"/>
  <c r="K10" i="88"/>
  <c r="K9" i="88"/>
  <c r="K8" i="88"/>
  <c r="K7" i="88"/>
  <c r="K26" i="87"/>
  <c r="K25" i="87"/>
  <c r="K20" i="87"/>
  <c r="K19" i="87"/>
  <c r="K18" i="87"/>
  <c r="K15" i="87"/>
  <c r="K14" i="87"/>
  <c r="K13" i="87"/>
  <c r="K12" i="87"/>
  <c r="K11" i="87"/>
  <c r="K10" i="87"/>
  <c r="K9" i="87"/>
  <c r="K8" i="87"/>
  <c r="K7" i="87"/>
  <c r="K26" i="85"/>
  <c r="K25" i="85"/>
  <c r="K20" i="85"/>
  <c r="K19" i="85"/>
  <c r="K18" i="85"/>
  <c r="K15" i="85"/>
  <c r="K14" i="85"/>
  <c r="K13" i="85"/>
  <c r="K12" i="85"/>
  <c r="K11" i="85"/>
  <c r="K10" i="85"/>
  <c r="K9" i="85"/>
  <c r="K8" i="85"/>
  <c r="K7" i="85"/>
  <c r="K26" i="86"/>
  <c r="K25" i="86"/>
  <c r="K20" i="86"/>
  <c r="K15" i="86"/>
  <c r="K14" i="86"/>
  <c r="K13" i="86"/>
  <c r="K12" i="86"/>
  <c r="K11" i="86"/>
  <c r="K10" i="86"/>
  <c r="K9" i="86"/>
  <c r="K8" i="86"/>
  <c r="K27" i="78"/>
  <c r="K26" i="78"/>
  <c r="K21" i="78"/>
  <c r="K19" i="78"/>
  <c r="K16" i="78"/>
  <c r="K15" i="78"/>
  <c r="K14" i="78"/>
  <c r="K13" i="78"/>
  <c r="K12" i="78"/>
  <c r="K11" i="78"/>
  <c r="K10" i="78"/>
  <c r="K9" i="78"/>
  <c r="K8" i="78"/>
  <c r="K7" i="78"/>
  <c r="F20" i="78"/>
  <c r="K20" i="78"/>
  <c r="E27" i="78"/>
  <c r="E26" i="78"/>
  <c r="E21" i="78"/>
  <c r="E20" i="78"/>
  <c r="E19" i="78"/>
  <c r="E16" i="78"/>
  <c r="E15" i="78"/>
  <c r="E14" i="78"/>
  <c r="E13" i="78"/>
  <c r="E11" i="78"/>
  <c r="E10" i="78"/>
  <c r="E9" i="78"/>
  <c r="E8" i="78"/>
  <c r="E7" i="78"/>
  <c r="E26" i="86"/>
  <c r="E25" i="86"/>
  <c r="E20" i="86"/>
  <c r="K19" i="86"/>
  <c r="E15" i="86"/>
  <c r="E14" i="86"/>
  <c r="E13" i="86"/>
  <c r="E12" i="86"/>
  <c r="E11" i="86"/>
  <c r="E10" i="86"/>
  <c r="E9" i="86"/>
  <c r="E8" i="86"/>
  <c r="E26" i="85"/>
  <c r="E25" i="85"/>
  <c r="E15" i="85"/>
  <c r="E14" i="85"/>
  <c r="E13" i="85"/>
  <c r="E12" i="85"/>
  <c r="E11" i="85"/>
  <c r="E10" i="85"/>
  <c r="E9" i="85"/>
  <c r="E7" i="85"/>
  <c r="E8" i="85"/>
  <c r="E7" i="95" l="1"/>
  <c r="L26" i="95" l="1"/>
  <c r="L25" i="95"/>
  <c r="L20" i="95"/>
  <c r="L19" i="95"/>
  <c r="L18" i="95"/>
  <c r="L15" i="95"/>
  <c r="L14" i="95"/>
  <c r="L13" i="95"/>
  <c r="L12" i="95"/>
  <c r="L11" i="95"/>
  <c r="L10" i="95"/>
  <c r="L9" i="95"/>
  <c r="L8" i="95"/>
  <c r="F19" i="95"/>
  <c r="F12" i="95"/>
  <c r="F11" i="95"/>
  <c r="F10" i="95"/>
  <c r="F9" i="95"/>
  <c r="F8" i="95"/>
  <c r="F26" i="95"/>
  <c r="F25" i="95"/>
  <c r="F20" i="95"/>
  <c r="F18" i="95"/>
  <c r="F15" i="95"/>
  <c r="F14" i="95"/>
  <c r="F13" i="95"/>
  <c r="E26" i="95"/>
  <c r="E25" i="95"/>
  <c r="E20" i="95"/>
  <c r="E19" i="95"/>
  <c r="E18" i="95"/>
  <c r="E15" i="95"/>
  <c r="E14" i="95"/>
  <c r="E13" i="95"/>
  <c r="E12" i="95"/>
  <c r="E11" i="95"/>
  <c r="E10" i="95"/>
  <c r="E9" i="95"/>
  <c r="E8" i="95"/>
  <c r="F7" i="95"/>
  <c r="L26" i="94"/>
  <c r="L25" i="94"/>
  <c r="L20" i="94"/>
  <c r="L19" i="94"/>
  <c r="L18" i="94"/>
  <c r="L15" i="94"/>
  <c r="L14" i="94"/>
  <c r="L13" i="94"/>
  <c r="L12" i="94"/>
  <c r="L11" i="94"/>
  <c r="L10" i="94"/>
  <c r="L9" i="94"/>
  <c r="L8" i="94"/>
  <c r="F20" i="94"/>
  <c r="F12" i="94"/>
  <c r="F11" i="94"/>
  <c r="F10" i="94"/>
  <c r="F9" i="94"/>
  <c r="F8" i="94"/>
  <c r="F26" i="94"/>
  <c r="F25" i="94"/>
  <c r="F19" i="94"/>
  <c r="F18" i="94"/>
  <c r="F15" i="94"/>
  <c r="F14" i="94"/>
  <c r="F13" i="94"/>
  <c r="E26" i="94"/>
  <c r="E25" i="94"/>
  <c r="E20" i="94"/>
  <c r="E19" i="94"/>
  <c r="E18" i="94"/>
  <c r="E15" i="94"/>
  <c r="E14" i="94"/>
  <c r="E13" i="94"/>
  <c r="E12" i="94"/>
  <c r="E11" i="94"/>
  <c r="E10" i="94"/>
  <c r="E9" i="94"/>
  <c r="E8" i="94"/>
  <c r="E7" i="94"/>
  <c r="L7" i="94"/>
  <c r="L26" i="93"/>
  <c r="L25" i="93"/>
  <c r="L20" i="93"/>
  <c r="L19" i="93"/>
  <c r="L18" i="93"/>
  <c r="L15" i="93"/>
  <c r="L14" i="93"/>
  <c r="L13" i="93"/>
  <c r="L12" i="93"/>
  <c r="L11" i="93"/>
  <c r="L10" i="93"/>
  <c r="L9" i="93"/>
  <c r="L8" i="93"/>
  <c r="F26" i="93"/>
  <c r="F25" i="93"/>
  <c r="F18" i="93"/>
  <c r="F12" i="93"/>
  <c r="F11" i="93"/>
  <c r="F10" i="93"/>
  <c r="F9" i="93"/>
  <c r="F8" i="93"/>
  <c r="F20" i="93"/>
  <c r="F19" i="93"/>
  <c r="F15" i="93"/>
  <c r="F14" i="93"/>
  <c r="F13" i="93"/>
  <c r="E26" i="93"/>
  <c r="E25" i="93"/>
  <c r="E20" i="93"/>
  <c r="E19" i="93"/>
  <c r="E18" i="93"/>
  <c r="E15" i="93"/>
  <c r="E14" i="93"/>
  <c r="E13" i="93"/>
  <c r="E12" i="93"/>
  <c r="E11" i="93"/>
  <c r="E10" i="93"/>
  <c r="E9" i="93"/>
  <c r="E8" i="93"/>
  <c r="E7" i="93"/>
  <c r="F7" i="93"/>
  <c r="L26" i="92"/>
  <c r="L25" i="92"/>
  <c r="L20" i="92"/>
  <c r="L19" i="92"/>
  <c r="L18" i="92"/>
  <c r="L15" i="92"/>
  <c r="L14" i="92"/>
  <c r="L13" i="92"/>
  <c r="L12" i="92"/>
  <c r="L11" i="92"/>
  <c r="L10" i="92"/>
  <c r="L9" i="92"/>
  <c r="L8" i="92"/>
  <c r="F12" i="92"/>
  <c r="F11" i="92"/>
  <c r="F10" i="92"/>
  <c r="F9" i="92"/>
  <c r="F8" i="92"/>
  <c r="F26" i="92"/>
  <c r="F25" i="92"/>
  <c r="F20" i="92"/>
  <c r="F19" i="92"/>
  <c r="F18" i="92"/>
  <c r="F15" i="92"/>
  <c r="F14" i="92"/>
  <c r="F13" i="92"/>
  <c r="E26" i="92"/>
  <c r="E25" i="92"/>
  <c r="E20" i="92"/>
  <c r="E19" i="92"/>
  <c r="E18" i="92"/>
  <c r="E15" i="92"/>
  <c r="E14" i="92"/>
  <c r="E13" i="92"/>
  <c r="E12" i="92"/>
  <c r="E11" i="92"/>
  <c r="E10" i="92"/>
  <c r="E9" i="92"/>
  <c r="E8" i="92"/>
  <c r="E7" i="92"/>
  <c r="L7" i="92"/>
  <c r="F7" i="92"/>
  <c r="L7" i="95" l="1"/>
  <c r="F7" i="94"/>
  <c r="L7" i="93"/>
  <c r="L26" i="91"/>
  <c r="L25" i="91"/>
  <c r="L20" i="91"/>
  <c r="L19" i="91"/>
  <c r="L18" i="91"/>
  <c r="L15" i="91"/>
  <c r="L14" i="91"/>
  <c r="L13" i="91"/>
  <c r="L12" i="91"/>
  <c r="L11" i="91"/>
  <c r="L10" i="91"/>
  <c r="L9" i="91"/>
  <c r="L8" i="91"/>
  <c r="F12" i="91"/>
  <c r="F11" i="91"/>
  <c r="F10" i="91"/>
  <c r="F9" i="91"/>
  <c r="F8" i="91"/>
  <c r="F26" i="91"/>
  <c r="F25" i="91"/>
  <c r="F20" i="91"/>
  <c r="F19" i="91"/>
  <c r="F18" i="91"/>
  <c r="F15" i="91"/>
  <c r="F14" i="91"/>
  <c r="F13" i="91"/>
  <c r="E26" i="91"/>
  <c r="E25" i="91"/>
  <c r="E20" i="91"/>
  <c r="E19" i="91"/>
  <c r="E18" i="91"/>
  <c r="E15" i="91"/>
  <c r="E14" i="91"/>
  <c r="E13" i="91"/>
  <c r="E12" i="91"/>
  <c r="E11" i="91"/>
  <c r="E10" i="91"/>
  <c r="E9" i="91"/>
  <c r="E8" i="91"/>
  <c r="E7" i="91"/>
  <c r="F7" i="91"/>
  <c r="L26" i="90"/>
  <c r="L25" i="90"/>
  <c r="L20" i="90"/>
  <c r="L19" i="90"/>
  <c r="L18" i="90"/>
  <c r="L15" i="90"/>
  <c r="L14" i="90"/>
  <c r="L13" i="90"/>
  <c r="L12" i="90"/>
  <c r="L11" i="90"/>
  <c r="L10" i="90"/>
  <c r="L9" i="90"/>
  <c r="L8" i="90"/>
  <c r="F12" i="90"/>
  <c r="F11" i="90"/>
  <c r="F10" i="90"/>
  <c r="F9" i="90"/>
  <c r="F8" i="90"/>
  <c r="F26" i="90"/>
  <c r="F25" i="90"/>
  <c r="F20" i="90"/>
  <c r="F19" i="90"/>
  <c r="F18" i="90"/>
  <c r="F15" i="90"/>
  <c r="F14" i="90"/>
  <c r="F13" i="90"/>
  <c r="E26" i="90"/>
  <c r="E25" i="90"/>
  <c r="E20" i="90"/>
  <c r="E19" i="90"/>
  <c r="E18" i="90"/>
  <c r="E15" i="90"/>
  <c r="E14" i="90"/>
  <c r="E13" i="90"/>
  <c r="E12" i="90"/>
  <c r="E11" i="90"/>
  <c r="E10" i="90"/>
  <c r="E9" i="90"/>
  <c r="E8" i="90"/>
  <c r="E7" i="90"/>
  <c r="L7" i="90"/>
  <c r="F7" i="90"/>
  <c r="E26" i="89"/>
  <c r="E25" i="89"/>
  <c r="E20" i="89"/>
  <c r="E19" i="89"/>
  <c r="E18" i="89"/>
  <c r="E15" i="89"/>
  <c r="E14" i="89"/>
  <c r="E13" i="89"/>
  <c r="E12" i="89"/>
  <c r="E11" i="89"/>
  <c r="E10" i="89"/>
  <c r="E9" i="89"/>
  <c r="E8" i="89"/>
  <c r="E7" i="89"/>
  <c r="E26" i="88"/>
  <c r="E25" i="88"/>
  <c r="E20" i="88"/>
  <c r="E19" i="88"/>
  <c r="E18" i="88"/>
  <c r="E15" i="88"/>
  <c r="E14" i="88"/>
  <c r="E13" i="88"/>
  <c r="E12" i="88"/>
  <c r="E11" i="88"/>
  <c r="E10" i="88"/>
  <c r="E9" i="88"/>
  <c r="E8" i="88"/>
  <c r="E7" i="88"/>
  <c r="L18" i="89"/>
  <c r="L15" i="89"/>
  <c r="L14" i="89"/>
  <c r="L13" i="89"/>
  <c r="L8" i="89"/>
  <c r="L26" i="89"/>
  <c r="F25" i="89"/>
  <c r="F20" i="89"/>
  <c r="F19" i="89"/>
  <c r="F18" i="89"/>
  <c r="F13" i="89"/>
  <c r="F12" i="89"/>
  <c r="F11" i="89"/>
  <c r="F10" i="89"/>
  <c r="F9" i="89"/>
  <c r="F8" i="89"/>
  <c r="F26" i="89"/>
  <c r="F15" i="89"/>
  <c r="F14" i="89"/>
  <c r="F7" i="89"/>
  <c r="L25" i="88"/>
  <c r="L19" i="88"/>
  <c r="L18" i="88"/>
  <c r="L12" i="88"/>
  <c r="L11" i="88"/>
  <c r="L10" i="88"/>
  <c r="L9" i="88"/>
  <c r="L8" i="88"/>
  <c r="L26" i="88"/>
  <c r="L20" i="88"/>
  <c r="L15" i="88"/>
  <c r="L14" i="88"/>
  <c r="L13" i="88"/>
  <c r="F12" i="88"/>
  <c r="F11" i="88"/>
  <c r="F10" i="88"/>
  <c r="F9" i="88"/>
  <c r="F8" i="88"/>
  <c r="F26" i="88"/>
  <c r="F25" i="88"/>
  <c r="F19" i="88"/>
  <c r="F18" i="88"/>
  <c r="F7" i="88"/>
  <c r="L26" i="87"/>
  <c r="L25" i="87"/>
  <c r="L20" i="87"/>
  <c r="L19" i="87"/>
  <c r="L18" i="87"/>
  <c r="L15" i="87"/>
  <c r="L14" i="87"/>
  <c r="L13" i="87"/>
  <c r="L12" i="87"/>
  <c r="L11" i="87"/>
  <c r="L10" i="87"/>
  <c r="L9" i="87"/>
  <c r="L8" i="87"/>
  <c r="F12" i="87"/>
  <c r="F11" i="87"/>
  <c r="F10" i="87"/>
  <c r="F9" i="87"/>
  <c r="F8" i="87"/>
  <c r="F26" i="87"/>
  <c r="F25" i="87"/>
  <c r="F20" i="87"/>
  <c r="F19" i="87"/>
  <c r="F18" i="87"/>
  <c r="F15" i="87"/>
  <c r="F14" i="87"/>
  <c r="F13" i="87"/>
  <c r="E26" i="87"/>
  <c r="E25" i="87"/>
  <c r="E20" i="87"/>
  <c r="E19" i="87"/>
  <c r="E18" i="87"/>
  <c r="E15" i="87"/>
  <c r="E14" i="87"/>
  <c r="E13" i="87"/>
  <c r="E12" i="87"/>
  <c r="E11" i="87"/>
  <c r="E10" i="87"/>
  <c r="E9" i="87"/>
  <c r="E8" i="87"/>
  <c r="E7" i="87"/>
  <c r="F7" i="87"/>
  <c r="L26" i="85"/>
  <c r="F25" i="85"/>
  <c r="F20" i="85"/>
  <c r="F19" i="85"/>
  <c r="F26" i="85"/>
  <c r="F18" i="85"/>
  <c r="F7" i="85"/>
  <c r="L15" i="86"/>
  <c r="F26" i="86"/>
  <c r="F20" i="86"/>
  <c r="L14" i="86"/>
  <c r="L13" i="86"/>
  <c r="F12" i="86"/>
  <c r="F11" i="86"/>
  <c r="F10" i="86"/>
  <c r="F9" i="86"/>
  <c r="F8" i="86"/>
  <c r="F15" i="86"/>
  <c r="F14" i="78"/>
  <c r="F13" i="78"/>
  <c r="F7" i="86"/>
  <c r="L16" i="78"/>
  <c r="L15" i="78"/>
  <c r="L14" i="78"/>
  <c r="L13" i="78"/>
  <c r="L9" i="78"/>
  <c r="L27" i="78"/>
  <c r="L26" i="78"/>
  <c r="F21" i="78"/>
  <c r="L20" i="78"/>
  <c r="L19" i="78"/>
  <c r="F16" i="78"/>
  <c r="F15" i="78"/>
  <c r="L12" i="78"/>
  <c r="F11" i="78"/>
  <c r="F10" i="78"/>
  <c r="F9" i="78"/>
  <c r="L8" i="78"/>
  <c r="F7" i="78"/>
  <c r="F12" i="78" l="1"/>
  <c r="L21" i="78"/>
  <c r="L10" i="78"/>
  <c r="L11" i="78"/>
  <c r="L26" i="86"/>
  <c r="F13" i="86"/>
  <c r="L8" i="86"/>
  <c r="L9" i="86"/>
  <c r="F14" i="86"/>
  <c r="F10" i="85"/>
  <c r="L10" i="85"/>
  <c r="L12" i="85"/>
  <c r="F12" i="85"/>
  <c r="L11" i="85"/>
  <c r="F11" i="85"/>
  <c r="L13" i="85"/>
  <c r="F13" i="85"/>
  <c r="L14" i="85"/>
  <c r="F14" i="85"/>
  <c r="F9" i="85"/>
  <c r="L9" i="85"/>
  <c r="L15" i="85"/>
  <c r="F15" i="85"/>
  <c r="L20" i="85"/>
  <c r="F27" i="78"/>
  <c r="F26" i="78"/>
  <c r="F8" i="85"/>
  <c r="L8" i="85"/>
  <c r="L7" i="86"/>
  <c r="F8" i="78"/>
  <c r="F19" i="78"/>
  <c r="L19" i="85"/>
  <c r="L25" i="85"/>
  <c r="L27" i="85" s="1"/>
  <c r="L18" i="85"/>
  <c r="L7" i="91"/>
  <c r="L25" i="89"/>
  <c r="L19" i="89"/>
  <c r="L20" i="89"/>
  <c r="L12" i="89"/>
  <c r="L9" i="89"/>
  <c r="L10" i="89"/>
  <c r="L11" i="89"/>
  <c r="L7" i="89"/>
  <c r="F20" i="88"/>
  <c r="F14" i="88"/>
  <c r="F13" i="88"/>
  <c r="F15" i="88"/>
  <c r="L7" i="88"/>
  <c r="L7" i="87"/>
  <c r="L7" i="85"/>
  <c r="F25" i="86"/>
  <c r="L25" i="86"/>
  <c r="F18" i="86"/>
  <c r="L18" i="86"/>
  <c r="F19" i="86"/>
  <c r="L19" i="86"/>
  <c r="L20" i="86"/>
  <c r="L10" i="86"/>
  <c r="L11" i="86"/>
  <c r="L12" i="86"/>
  <c r="L7" i="78"/>
  <c r="J27" i="95"/>
  <c r="E27" i="95"/>
  <c r="K27" i="95" s="1"/>
  <c r="L27" i="95"/>
  <c r="F27" i="95"/>
  <c r="J21" i="95"/>
  <c r="J32" i="95" s="1"/>
  <c r="L21" i="95"/>
  <c r="J16" i="95"/>
  <c r="E16" i="95"/>
  <c r="J27" i="94"/>
  <c r="E27" i="94"/>
  <c r="K27" i="94" s="1"/>
  <c r="L27" i="94"/>
  <c r="F27" i="94"/>
  <c r="J21" i="94"/>
  <c r="E21" i="94"/>
  <c r="J16" i="94"/>
  <c r="J32" i="94" s="1"/>
  <c r="E16" i="94"/>
  <c r="J27" i="93"/>
  <c r="E27" i="93"/>
  <c r="K27" i="93" s="1"/>
  <c r="L27" i="93"/>
  <c r="F27" i="93"/>
  <c r="J21" i="93"/>
  <c r="E21" i="93"/>
  <c r="J16" i="93"/>
  <c r="J32" i="93" s="1"/>
  <c r="J27" i="92"/>
  <c r="E27" i="92"/>
  <c r="K27" i="92" s="1"/>
  <c r="L27" i="92"/>
  <c r="F27" i="92"/>
  <c r="J21" i="92"/>
  <c r="L21" i="92"/>
  <c r="J16" i="92"/>
  <c r="J32" i="92" s="1"/>
  <c r="E16" i="92"/>
  <c r="J27" i="91"/>
  <c r="E27" i="91"/>
  <c r="K27" i="91" s="1"/>
  <c r="L27" i="91"/>
  <c r="F27" i="91"/>
  <c r="J21" i="91"/>
  <c r="E21" i="91"/>
  <c r="J16" i="91"/>
  <c r="J32" i="91" s="1"/>
  <c r="E16" i="91"/>
  <c r="J27" i="90"/>
  <c r="E27" i="90"/>
  <c r="K27" i="90" s="1"/>
  <c r="L27" i="90"/>
  <c r="F27" i="90"/>
  <c r="J21" i="90"/>
  <c r="E21" i="90"/>
  <c r="J16" i="90"/>
  <c r="J32" i="90" s="1"/>
  <c r="J27" i="89"/>
  <c r="E27" i="89"/>
  <c r="K27" i="89" s="1"/>
  <c r="L27" i="89"/>
  <c r="F27" i="89"/>
  <c r="J21" i="89"/>
  <c r="E21" i="89"/>
  <c r="J16" i="89"/>
  <c r="J32" i="89" s="1"/>
  <c r="E16" i="89"/>
  <c r="J27" i="88"/>
  <c r="E27" i="88"/>
  <c r="K27" i="88" s="1"/>
  <c r="L27" i="88"/>
  <c r="F27" i="88"/>
  <c r="J21" i="88"/>
  <c r="L21" i="88"/>
  <c r="J16" i="88"/>
  <c r="J32" i="88" s="1"/>
  <c r="J27" i="87"/>
  <c r="E27" i="87"/>
  <c r="K27" i="87" s="1"/>
  <c r="L27" i="87"/>
  <c r="F27" i="87"/>
  <c r="J21" i="87"/>
  <c r="J16" i="87"/>
  <c r="J32" i="87" s="1"/>
  <c r="E16" i="87"/>
  <c r="E21" i="85"/>
  <c r="J27" i="85"/>
  <c r="E27" i="85"/>
  <c r="K27" i="85" s="1"/>
  <c r="J21" i="85"/>
  <c r="J16" i="85"/>
  <c r="E16" i="85"/>
  <c r="F21" i="86" l="1"/>
  <c r="L16" i="95"/>
  <c r="E21" i="95"/>
  <c r="L21" i="94"/>
  <c r="L16" i="93"/>
  <c r="E16" i="93"/>
  <c r="L21" i="93"/>
  <c r="E21" i="92"/>
  <c r="L16" i="91"/>
  <c r="L21" i="91"/>
  <c r="E16" i="90"/>
  <c r="L21" i="90"/>
  <c r="L16" i="89"/>
  <c r="L21" i="89"/>
  <c r="E21" i="88"/>
  <c r="L16" i="88"/>
  <c r="E16" i="88"/>
  <c r="K21" i="87"/>
  <c r="E21" i="87"/>
  <c r="L21" i="87"/>
  <c r="L16" i="87"/>
  <c r="F27" i="85"/>
  <c r="L21" i="85"/>
  <c r="F21" i="85"/>
  <c r="J32" i="85"/>
  <c r="L16" i="85"/>
  <c r="K21" i="85" l="1"/>
  <c r="F21" i="95"/>
  <c r="K21" i="95"/>
  <c r="K16" i="95"/>
  <c r="F16" i="95"/>
  <c r="E30" i="95" s="1"/>
  <c r="K30" i="95" s="1"/>
  <c r="K16" i="94"/>
  <c r="F16" i="94"/>
  <c r="F21" i="94"/>
  <c r="K21" i="94"/>
  <c r="L16" i="94"/>
  <c r="F21" i="93"/>
  <c r="K21" i="93"/>
  <c r="F16" i="93"/>
  <c r="E30" i="93" s="1"/>
  <c r="K30" i="93" s="1"/>
  <c r="K16" i="93"/>
  <c r="K16" i="92"/>
  <c r="F16" i="92"/>
  <c r="L16" i="92"/>
  <c r="F21" i="92"/>
  <c r="K21" i="92"/>
  <c r="K16" i="91"/>
  <c r="F16" i="91"/>
  <c r="K21" i="91"/>
  <c r="F21" i="91"/>
  <c r="F16" i="90"/>
  <c r="F21" i="90"/>
  <c r="K21" i="90"/>
  <c r="L16" i="90"/>
  <c r="K16" i="90"/>
  <c r="F21" i="89"/>
  <c r="K21" i="89"/>
  <c r="K16" i="89"/>
  <c r="F16" i="89"/>
  <c r="E30" i="89" s="1"/>
  <c r="K30" i="89" s="1"/>
  <c r="F21" i="88"/>
  <c r="K21" i="88"/>
  <c r="K16" i="88"/>
  <c r="F16" i="88"/>
  <c r="E30" i="88" s="1"/>
  <c r="K30" i="88" s="1"/>
  <c r="K16" i="87"/>
  <c r="F16" i="87"/>
  <c r="F21" i="87"/>
  <c r="F16" i="85"/>
  <c r="E30" i="85" s="1"/>
  <c r="K30" i="85" s="1"/>
  <c r="K16" i="85"/>
  <c r="J27" i="86"/>
  <c r="E27" i="86"/>
  <c r="K27" i="86" s="1"/>
  <c r="L27" i="86"/>
  <c r="F27" i="86"/>
  <c r="J21" i="86"/>
  <c r="L21" i="86"/>
  <c r="J16" i="86"/>
  <c r="E30" i="94" l="1"/>
  <c r="K30" i="94" s="1"/>
  <c r="E30" i="92"/>
  <c r="K30" i="92" s="1"/>
  <c r="E30" i="91"/>
  <c r="K30" i="91" s="1"/>
  <c r="E30" i="90"/>
  <c r="K30" i="90" s="1"/>
  <c r="E30" i="87"/>
  <c r="K30" i="87" s="1"/>
  <c r="K21" i="86"/>
  <c r="J32" i="86"/>
  <c r="E16" i="86"/>
  <c r="E28" i="78"/>
  <c r="L16" i="86" l="1"/>
  <c r="K16" i="86"/>
  <c r="F16" i="86"/>
  <c r="E30" i="86" s="1"/>
  <c r="K30" i="86" s="1"/>
  <c r="J28" i="78" l="1"/>
  <c r="K28" i="78"/>
  <c r="L28" i="78"/>
  <c r="F28" i="78"/>
  <c r="L22" i="78"/>
  <c r="K22" i="78"/>
  <c r="J22" i="78"/>
  <c r="E22" i="78"/>
  <c r="J17" i="78"/>
  <c r="F22" i="78" l="1"/>
  <c r="J33" i="78"/>
  <c r="E17" i="78"/>
  <c r="L17" i="78"/>
  <c r="F17" i="78" l="1"/>
  <c r="E31" i="78" s="1"/>
  <c r="K31" i="78" s="1"/>
  <c r="K17" i="78"/>
</calcChain>
</file>

<file path=xl/sharedStrings.xml><?xml version="1.0" encoding="utf-8"?>
<sst xmlns="http://schemas.openxmlformats.org/spreadsheetml/2006/main" count="366" uniqueCount="47">
  <si>
    <t>Chambre</t>
  </si>
  <si>
    <t>Présence</t>
  </si>
  <si>
    <t>Nom &amp; Prénom</t>
  </si>
  <si>
    <t>Chambres d'hôtes</t>
  </si>
  <si>
    <t>Départ</t>
  </si>
  <si>
    <t>Provenance</t>
  </si>
  <si>
    <t>Motif</t>
  </si>
  <si>
    <t>Début du mois</t>
  </si>
  <si>
    <t>Fin du mois</t>
  </si>
  <si>
    <t>Residenz Montreux</t>
  </si>
  <si>
    <t>Résident avec résidence secondaire</t>
  </si>
  <si>
    <t>Nbre Pers</t>
  </si>
  <si>
    <t>Hôtes externes</t>
  </si>
  <si>
    <t>Total des séjours</t>
  </si>
  <si>
    <t>TOTAL "A"</t>
  </si>
  <si>
    <t>TOTAL "B"</t>
  </si>
  <si>
    <t xml:space="preserve">TOTAL "C" </t>
  </si>
  <si>
    <t>Pour information: taxe de séjour par nuit et par personne : CHF 3.- (sauf séjour d'essai, convalescence)</t>
  </si>
  <si>
    <t>TOTAL taxe de séjour et taxe communale :</t>
  </si>
  <si>
    <t>Mme Lizé</t>
  </si>
  <si>
    <t>Paris</t>
  </si>
  <si>
    <t>M. et Mme Anderhub</t>
  </si>
  <si>
    <t>Zürich</t>
  </si>
  <si>
    <t>Pour information: taxe communale par nuit et par personne : CHF 3.- (sauf séjour d'essai, convalescence)</t>
  </si>
  <si>
    <t>Arrivée</t>
  </si>
  <si>
    <t>Vacances</t>
  </si>
  <si>
    <t>Neuchâtel</t>
  </si>
  <si>
    <t>Mme Jamen</t>
  </si>
  <si>
    <t>M. et Mme Meyer</t>
  </si>
  <si>
    <t>Visite résident</t>
  </si>
  <si>
    <t>Convalescence</t>
  </si>
  <si>
    <t>Séjour d'essai</t>
  </si>
  <si>
    <t>-</t>
  </si>
  <si>
    <t>Nbre nuitées du mois</t>
  </si>
  <si>
    <t xml:space="preserve">Prix total du séjour </t>
  </si>
  <si>
    <t>Résidence secondaire</t>
  </si>
  <si>
    <t>Mme Raimondi</t>
  </si>
  <si>
    <t>Nbre total de nuitées du mois soumises à la taxe</t>
  </si>
  <si>
    <r>
      <t>Taxe de séjour à déclarer</t>
    </r>
    <r>
      <rPr>
        <b/>
        <sz val="10"/>
        <rFont val="Arial"/>
        <family val="2"/>
      </rPr>
      <t xml:space="preserve"> </t>
    </r>
  </si>
  <si>
    <t>Taxe communale à déclarer</t>
  </si>
  <si>
    <t>Autre</t>
  </si>
  <si>
    <t>M. Chablaix</t>
  </si>
  <si>
    <t>Chernex</t>
  </si>
  <si>
    <t>Fév 21</t>
  </si>
  <si>
    <t xml:space="preserve">Mme Stutz </t>
  </si>
  <si>
    <t>Bâle</t>
  </si>
  <si>
    <t>résidence secondaire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</si>
</sst>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&quot;fr.&quot;\ * #,##0.00_ ;_ &quot;fr.&quot;\ * \-#,##0.00_ ;_ &quot;fr.&quot;\ * &quot;-&quot;??_ ;_ @_ "/>
    <numFmt numFmtId="164" formatCode="_ &quot;SFr.&quot;\ * #,##0.00_ ;_ &quot;SFr.&quot;\ * \-#,##0.00_ ;_ &quot;SFr.&quot;\ * &quot;-&quot;??_ ;_ @_ "/>
    <numFmt numFmtId="165" formatCode="0\ &quot;nuits&quot;"/>
    <numFmt numFmtId="166" formatCode="dd/mm/yy;@"/>
    <numFmt numFmtId="167" formatCode="_ [$CHF]\ * #,##0.00_ ;_ [$CHF]\ * \-#,##0.00_ ;_ [$CHF]\ * &quot;-&quot;??_ ;_ @_ "/>
  </numFmts>
  <fonts count="16" x14ac:knownFonts="1">
    <font>
      <sz val="10"/>
      <name val="Arial"/>
    </font>
    <font>
      <b/>
      <sz val="10"/>
      <name val="Arial"/>
      <family val="2"/>
    </font>
    <font>
      <u/>
      <sz val="14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b/>
      <sz val="10"/>
      <color theme="1"/>
      <name val="Arial"/>
      <family val="2"/>
    </font>
    <font>
      <b/>
      <sz val="10"/>
      <color theme="1" tint="0.34998626667073579"/>
      <name val="Arial"/>
      <family val="2"/>
    </font>
    <font>
      <sz val="10"/>
      <color theme="1" tint="0.3499862666707357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15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/>
    <xf numFmtId="0" fontId="1" fillId="0" borderId="0" xfId="0" applyFont="1" applyAlignment="1">
      <alignment horizontal="left"/>
    </xf>
    <xf numFmtId="14" fontId="1" fillId="0" borderId="0" xfId="0" applyNumberFormat="1" applyFont="1"/>
    <xf numFmtId="14" fontId="0" fillId="0" borderId="0" xfId="0" applyNumberFormat="1"/>
    <xf numFmtId="0" fontId="0" fillId="0" borderId="0" xfId="0" applyFill="1" applyBorder="1"/>
    <xf numFmtId="165" fontId="0" fillId="0" borderId="0" xfId="0" applyNumberFormat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166" fontId="3" fillId="0" borderId="0" xfId="0" applyNumberFormat="1" applyFont="1" applyBorder="1"/>
    <xf numFmtId="166" fontId="0" fillId="0" borderId="0" xfId="0" applyNumberFormat="1" applyFill="1" applyBorder="1" applyAlignment="1">
      <alignment horizontal="center"/>
    </xf>
    <xf numFmtId="164" fontId="0" fillId="0" borderId="0" xfId="0" applyNumberFormat="1" applyBorder="1"/>
    <xf numFmtId="0" fontId="4" fillId="0" borderId="1" xfId="0" applyFont="1" applyBorder="1"/>
    <xf numFmtId="0" fontId="4" fillId="0" borderId="0" xfId="0" applyFont="1" applyFill="1" applyBorder="1"/>
    <xf numFmtId="49" fontId="7" fillId="0" borderId="0" xfId="0" applyNumberFormat="1" applyFont="1" applyAlignment="1"/>
    <xf numFmtId="0" fontId="4" fillId="0" borderId="0" xfId="0" applyFont="1"/>
    <xf numFmtId="166" fontId="4" fillId="0" borderId="0" xfId="0" applyNumberFormat="1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9" fillId="0" borderId="0" xfId="0" applyFont="1" applyAlignment="1">
      <alignment horizontal="center" vertical="center" wrapText="1"/>
    </xf>
    <xf numFmtId="165" fontId="4" fillId="0" borderId="0" xfId="0" applyNumberFormat="1" applyFont="1" applyBorder="1" applyAlignment="1">
      <alignment horizontal="center"/>
    </xf>
    <xf numFmtId="167" fontId="0" fillId="0" borderId="1" xfId="1" applyNumberFormat="1" applyFont="1" applyBorder="1"/>
    <xf numFmtId="167" fontId="0" fillId="0" borderId="0" xfId="1" applyNumberFormat="1" applyFont="1" applyFill="1" applyBorder="1"/>
    <xf numFmtId="167" fontId="1" fillId="0" borderId="2" xfId="1" applyNumberFormat="1" applyFont="1" applyBorder="1"/>
    <xf numFmtId="0" fontId="5" fillId="0" borderId="0" xfId="0" applyFont="1" applyBorder="1"/>
    <xf numFmtId="0" fontId="4" fillId="0" borderId="3" xfId="0" applyFont="1" applyBorder="1" applyAlignment="1">
      <alignment wrapText="1"/>
    </xf>
    <xf numFmtId="0" fontId="0" fillId="0" borderId="4" xfId="0" applyBorder="1" applyAlignment="1">
      <alignment horizontal="center"/>
    </xf>
    <xf numFmtId="166" fontId="0" fillId="0" borderId="4" xfId="0" applyNumberFormat="1" applyFill="1" applyBorder="1" applyAlignment="1">
      <alignment horizontal="center"/>
    </xf>
    <xf numFmtId="166" fontId="4" fillId="0" borderId="4" xfId="0" applyNumberFormat="1" applyFont="1" applyFill="1" applyBorder="1" applyAlignment="1">
      <alignment horizontal="center"/>
    </xf>
    <xf numFmtId="0" fontId="4" fillId="0" borderId="4" xfId="0" applyFont="1" applyBorder="1"/>
    <xf numFmtId="167" fontId="0" fillId="0" borderId="4" xfId="1" applyNumberFormat="1" applyFont="1" applyBorder="1"/>
    <xf numFmtId="0" fontId="4" fillId="0" borderId="6" xfId="0" applyFont="1" applyBorder="1"/>
    <xf numFmtId="0" fontId="0" fillId="0" borderId="4" xfId="0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4" xfId="0" applyFont="1" applyFill="1" applyBorder="1"/>
    <xf numFmtId="0" fontId="4" fillId="0" borderId="0" xfId="0" applyFont="1" applyBorder="1"/>
    <xf numFmtId="14" fontId="4" fillId="0" borderId="0" xfId="0" applyNumberFormat="1" applyFont="1"/>
    <xf numFmtId="0" fontId="4" fillId="0" borderId="3" xfId="0" applyFont="1" applyFill="1" applyBorder="1"/>
    <xf numFmtId="167" fontId="0" fillId="0" borderId="4" xfId="1" applyNumberFormat="1" applyFont="1" applyFill="1" applyBorder="1"/>
    <xf numFmtId="0" fontId="0" fillId="0" borderId="0" xfId="0" applyFill="1"/>
    <xf numFmtId="0" fontId="0" fillId="0" borderId="1" xfId="0" applyFill="1" applyBorder="1" applyAlignment="1">
      <alignment horizontal="center"/>
    </xf>
    <xf numFmtId="0" fontId="4" fillId="0" borderId="6" xfId="0" applyFont="1" applyFill="1" applyBorder="1"/>
    <xf numFmtId="0" fontId="4" fillId="0" borderId="13" xfId="0" applyFont="1" applyFill="1" applyBorder="1"/>
    <xf numFmtId="0" fontId="0" fillId="0" borderId="12" xfId="0" applyFill="1" applyBorder="1" applyAlignment="1">
      <alignment horizontal="center"/>
    </xf>
    <xf numFmtId="166" fontId="0" fillId="0" borderId="12" xfId="0" applyNumberFormat="1" applyFill="1" applyBorder="1" applyAlignment="1">
      <alignment horizontal="center"/>
    </xf>
    <xf numFmtId="0" fontId="4" fillId="0" borderId="12" xfId="0" applyFont="1" applyFill="1" applyBorder="1"/>
    <xf numFmtId="0" fontId="4" fillId="0" borderId="1" xfId="0" applyFont="1" applyFill="1" applyBorder="1"/>
    <xf numFmtId="166" fontId="4" fillId="0" borderId="1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7" fontId="1" fillId="0" borderId="0" xfId="0" applyNumberFormat="1" applyFont="1" applyFill="1" applyBorder="1"/>
    <xf numFmtId="167" fontId="1" fillId="0" borderId="0" xfId="0" applyNumberFormat="1" applyFont="1" applyBorder="1"/>
    <xf numFmtId="167" fontId="4" fillId="0" borderId="1" xfId="1" applyNumberFormat="1" applyFont="1" applyFill="1" applyBorder="1"/>
    <xf numFmtId="0" fontId="14" fillId="0" borderId="0" xfId="0" applyFont="1" applyAlignment="1">
      <alignment horizontal="center" vertical="center" wrapText="1"/>
    </xf>
    <xf numFmtId="165" fontId="15" fillId="0" borderId="0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7" fontId="7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5" fillId="0" borderId="8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166" fontId="4" fillId="0" borderId="12" xfId="0" applyNumberFormat="1" applyFont="1" applyFill="1" applyBorder="1" applyAlignment="1">
      <alignment horizontal="center"/>
    </xf>
    <xf numFmtId="164" fontId="4" fillId="0" borderId="12" xfId="0" applyNumberFormat="1" applyFont="1" applyFill="1" applyBorder="1"/>
    <xf numFmtId="0" fontId="4" fillId="0" borderId="3" xfId="0" applyFont="1" applyBorder="1"/>
    <xf numFmtId="165" fontId="15" fillId="2" borderId="4" xfId="0" applyNumberFormat="1" applyFont="1" applyFill="1" applyBorder="1" applyAlignment="1">
      <alignment horizontal="center"/>
    </xf>
    <xf numFmtId="165" fontId="11" fillId="2" borderId="4" xfId="0" applyNumberFormat="1" applyFont="1" applyFill="1" applyBorder="1" applyAlignment="1">
      <alignment horizontal="center"/>
    </xf>
    <xf numFmtId="165" fontId="15" fillId="2" borderId="1" xfId="0" applyNumberFormat="1" applyFont="1" applyFill="1" applyBorder="1" applyAlignment="1">
      <alignment horizontal="center"/>
    </xf>
    <xf numFmtId="165" fontId="11" fillId="2" borderId="1" xfId="0" applyNumberFormat="1" applyFont="1" applyFill="1" applyBorder="1" applyAlignment="1">
      <alignment horizontal="center"/>
    </xf>
    <xf numFmtId="167" fontId="0" fillId="2" borderId="4" xfId="0" applyNumberFormat="1" applyFill="1" applyBorder="1"/>
    <xf numFmtId="167" fontId="0" fillId="2" borderId="5" xfId="1" applyNumberFormat="1" applyFont="1" applyFill="1" applyBorder="1"/>
    <xf numFmtId="167" fontId="0" fillId="2" borderId="1" xfId="0" applyNumberFormat="1" applyFill="1" applyBorder="1"/>
    <xf numFmtId="167" fontId="0" fillId="2" borderId="7" xfId="1" applyNumberFormat="1" applyFont="1" applyFill="1" applyBorder="1"/>
    <xf numFmtId="167" fontId="4" fillId="2" borderId="4" xfId="1" applyNumberFormat="1" applyFont="1" applyFill="1" applyBorder="1"/>
    <xf numFmtId="167" fontId="4" fillId="2" borderId="1" xfId="1" applyNumberFormat="1" applyFont="1" applyFill="1" applyBorder="1"/>
    <xf numFmtId="165" fontId="15" fillId="2" borderId="12" xfId="0" applyNumberFormat="1" applyFont="1" applyFill="1" applyBorder="1" applyAlignment="1">
      <alignment horizontal="center"/>
    </xf>
    <xf numFmtId="165" fontId="11" fillId="2" borderId="12" xfId="0" applyNumberFormat="1" applyFont="1" applyFill="1" applyBorder="1" applyAlignment="1">
      <alignment horizontal="center"/>
    </xf>
    <xf numFmtId="167" fontId="0" fillId="2" borderId="12" xfId="0" applyNumberFormat="1" applyFill="1" applyBorder="1"/>
    <xf numFmtId="167" fontId="0" fillId="2" borderId="14" xfId="0" applyNumberFormat="1" applyFill="1" applyBorder="1"/>
    <xf numFmtId="167" fontId="0" fillId="2" borderId="15" xfId="0" applyNumberFormat="1" applyFill="1" applyBorder="1"/>
    <xf numFmtId="167" fontId="0" fillId="2" borderId="16" xfId="1" applyNumberFormat="1" applyFont="1" applyFill="1" applyBorder="1"/>
    <xf numFmtId="0" fontId="4" fillId="0" borderId="17" xfId="0" applyFont="1" applyBorder="1"/>
    <xf numFmtId="0" fontId="0" fillId="0" borderId="15" xfId="0" applyBorder="1" applyAlignment="1">
      <alignment horizontal="center"/>
    </xf>
    <xf numFmtId="166" fontId="0" fillId="0" borderId="15" xfId="0" applyNumberFormat="1" applyFill="1" applyBorder="1" applyAlignment="1">
      <alignment horizontal="center"/>
    </xf>
    <xf numFmtId="165" fontId="15" fillId="2" borderId="15" xfId="0" applyNumberFormat="1" applyFont="1" applyFill="1" applyBorder="1" applyAlignment="1">
      <alignment horizontal="center"/>
    </xf>
    <xf numFmtId="165" fontId="11" fillId="2" borderId="15" xfId="0" applyNumberFormat="1" applyFont="1" applyFill="1" applyBorder="1" applyAlignment="1">
      <alignment horizontal="center"/>
    </xf>
    <xf numFmtId="0" fontId="4" fillId="0" borderId="15" xfId="0" applyFont="1" applyBorder="1"/>
    <xf numFmtId="167" fontId="0" fillId="0" borderId="15" xfId="1" applyNumberFormat="1" applyFont="1" applyBorder="1"/>
    <xf numFmtId="165" fontId="13" fillId="2" borderId="10" xfId="0" applyNumberFormat="1" applyFont="1" applyFill="1" applyBorder="1" applyAlignment="1">
      <alignment horizontal="center"/>
    </xf>
    <xf numFmtId="165" fontId="10" fillId="2" borderId="10" xfId="0" applyNumberFormat="1" applyFont="1" applyFill="1" applyBorder="1" applyAlignment="1">
      <alignment horizontal="center"/>
    </xf>
    <xf numFmtId="167" fontId="1" fillId="2" borderId="10" xfId="0" applyNumberFormat="1" applyFont="1" applyFill="1" applyBorder="1"/>
    <xf numFmtId="167" fontId="1" fillId="2" borderId="11" xfId="0" applyNumberFormat="1" applyFont="1" applyFill="1" applyBorder="1"/>
    <xf numFmtId="0" fontId="4" fillId="0" borderId="17" xfId="0" applyFont="1" applyFill="1" applyBorder="1"/>
    <xf numFmtId="0" fontId="0" fillId="0" borderId="15" xfId="0" applyFill="1" applyBorder="1" applyAlignment="1">
      <alignment horizontal="center"/>
    </xf>
    <xf numFmtId="0" fontId="4" fillId="0" borderId="15" xfId="0" applyFont="1" applyFill="1" applyBorder="1"/>
    <xf numFmtId="167" fontId="0" fillId="0" borderId="15" xfId="1" applyNumberFormat="1" applyFont="1" applyFill="1" applyBorder="1" applyAlignment="1">
      <alignment horizontal="center"/>
    </xf>
    <xf numFmtId="167" fontId="0" fillId="2" borderId="15" xfId="1" applyNumberFormat="1" applyFont="1" applyFill="1" applyBorder="1"/>
    <xf numFmtId="165" fontId="1" fillId="2" borderId="19" xfId="0" applyNumberFormat="1" applyFont="1" applyFill="1" applyBorder="1" applyAlignment="1">
      <alignment horizontal="center"/>
    </xf>
    <xf numFmtId="165" fontId="10" fillId="2" borderId="19" xfId="0" applyNumberFormat="1" applyFont="1" applyFill="1" applyBorder="1" applyAlignment="1">
      <alignment horizontal="center"/>
    </xf>
    <xf numFmtId="167" fontId="1" fillId="2" borderId="19" xfId="0" applyNumberFormat="1" applyFont="1" applyFill="1" applyBorder="1"/>
    <xf numFmtId="167" fontId="1" fillId="2" borderId="20" xfId="0" applyNumberFormat="1" applyFont="1" applyFill="1" applyBorder="1"/>
    <xf numFmtId="166" fontId="4" fillId="0" borderId="15" xfId="0" applyNumberFormat="1" applyFont="1" applyFill="1" applyBorder="1" applyAlignment="1">
      <alignment horizontal="center"/>
    </xf>
    <xf numFmtId="164" fontId="4" fillId="0" borderId="15" xfId="0" applyNumberFormat="1" applyFont="1" applyFill="1" applyBorder="1"/>
    <xf numFmtId="167" fontId="0" fillId="2" borderId="21" xfId="0" applyNumberFormat="1" applyFill="1" applyBorder="1"/>
    <xf numFmtId="165" fontId="1" fillId="2" borderId="10" xfId="0" applyNumberFormat="1" applyFont="1" applyFill="1" applyBorder="1" applyAlignment="1">
      <alignment horizontal="center"/>
    </xf>
    <xf numFmtId="167" fontId="1" fillId="2" borderId="22" xfId="0" applyNumberFormat="1" applyFont="1" applyFill="1" applyBorder="1"/>
    <xf numFmtId="0" fontId="1" fillId="2" borderId="9" xfId="0" applyFont="1" applyFill="1" applyBorder="1"/>
    <xf numFmtId="0" fontId="1" fillId="2" borderId="10" xfId="0" applyFont="1" applyFill="1" applyBorder="1" applyAlignment="1">
      <alignment horizontal="center"/>
    </xf>
    <xf numFmtId="166" fontId="1" fillId="2" borderId="10" xfId="0" applyNumberFormat="1" applyFont="1" applyFill="1" applyBorder="1" applyAlignment="1">
      <alignment horizontal="center"/>
    </xf>
    <xf numFmtId="0" fontId="4" fillId="2" borderId="10" xfId="0" applyFont="1" applyFill="1" applyBorder="1"/>
    <xf numFmtId="0" fontId="1" fillId="2" borderId="10" xfId="0" applyFont="1" applyFill="1" applyBorder="1"/>
    <xf numFmtId="167" fontId="1" fillId="2" borderId="10" xfId="1" applyNumberFormat="1" applyFont="1" applyFill="1" applyBorder="1"/>
    <xf numFmtId="0" fontId="1" fillId="2" borderId="18" xfId="0" applyFont="1" applyFill="1" applyBorder="1"/>
    <xf numFmtId="0" fontId="1" fillId="2" borderId="19" xfId="0" applyFont="1" applyFill="1" applyBorder="1" applyAlignment="1">
      <alignment horizontal="center"/>
    </xf>
    <xf numFmtId="166" fontId="1" fillId="2" borderId="19" xfId="0" applyNumberFormat="1" applyFont="1" applyFill="1" applyBorder="1" applyAlignment="1">
      <alignment horizontal="center"/>
    </xf>
    <xf numFmtId="0" fontId="4" fillId="2" borderId="19" xfId="0" applyFont="1" applyFill="1" applyBorder="1"/>
    <xf numFmtId="0" fontId="1" fillId="2" borderId="19" xfId="0" applyFont="1" applyFill="1" applyBorder="1"/>
    <xf numFmtId="0" fontId="5" fillId="2" borderId="9" xfId="0" applyFont="1" applyFill="1" applyBorder="1"/>
    <xf numFmtId="0" fontId="0" fillId="2" borderId="10" xfId="0" applyFill="1" applyBorder="1" applyAlignment="1">
      <alignment horizontal="center"/>
    </xf>
    <xf numFmtId="166" fontId="3" fillId="2" borderId="10" xfId="0" applyNumberFormat="1" applyFont="1" applyFill="1" applyBorder="1"/>
    <xf numFmtId="0" fontId="0" fillId="2" borderId="10" xfId="0" applyFill="1" applyBorder="1"/>
    <xf numFmtId="164" fontId="0" fillId="2" borderId="10" xfId="0" applyNumberFormat="1" applyFill="1" applyBorder="1"/>
    <xf numFmtId="167" fontId="10" fillId="2" borderId="10" xfId="0" applyNumberFormat="1" applyFont="1" applyFill="1" applyBorder="1" applyAlignment="1">
      <alignment horizontal="center"/>
    </xf>
    <xf numFmtId="167" fontId="0" fillId="2" borderId="11" xfId="0" applyNumberFormat="1" applyFill="1" applyBorder="1" applyAlignment="1">
      <alignment horizontal="center"/>
    </xf>
    <xf numFmtId="167" fontId="0" fillId="0" borderId="1" xfId="1" applyNumberFormat="1" applyFont="1" applyBorder="1" applyAlignment="1">
      <alignment horizontal="left"/>
    </xf>
    <xf numFmtId="0" fontId="4" fillId="0" borderId="23" xfId="0" applyFont="1" applyBorder="1"/>
    <xf numFmtId="0" fontId="0" fillId="0" borderId="24" xfId="0" applyBorder="1" applyAlignment="1">
      <alignment horizontal="center"/>
    </xf>
    <xf numFmtId="166" fontId="0" fillId="0" borderId="24" xfId="0" applyNumberFormat="1" applyFill="1" applyBorder="1" applyAlignment="1">
      <alignment horizontal="center"/>
    </xf>
    <xf numFmtId="165" fontId="15" fillId="2" borderId="24" xfId="0" applyNumberFormat="1" applyFont="1" applyFill="1" applyBorder="1" applyAlignment="1">
      <alignment horizontal="center"/>
    </xf>
    <xf numFmtId="165" fontId="11" fillId="2" borderId="24" xfId="0" applyNumberFormat="1" applyFont="1" applyFill="1" applyBorder="1" applyAlignment="1">
      <alignment horizontal="center"/>
    </xf>
    <xf numFmtId="0" fontId="4" fillId="0" borderId="24" xfId="0" applyFont="1" applyBorder="1"/>
    <xf numFmtId="167" fontId="0" fillId="0" borderId="24" xfId="1" applyNumberFormat="1" applyFont="1" applyBorder="1"/>
    <xf numFmtId="167" fontId="0" fillId="2" borderId="24" xfId="0" applyNumberFormat="1" applyFill="1" applyBorder="1"/>
    <xf numFmtId="167" fontId="0" fillId="2" borderId="25" xfId="1" applyNumberFormat="1" applyFont="1" applyFill="1" applyBorder="1"/>
  </cellXfs>
  <cellStyles count="2">
    <cellStyle name="Monétaire" xfId="1" builtinId="4"/>
    <cellStyle name="Normal" xfId="0" builtinId="0"/>
  </cellStyles>
  <dxfs count="74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6E2C6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11</xdr:col>
      <xdr:colOff>7449</xdr:colOff>
      <xdr:row>4</xdr:row>
      <xdr:rowOff>148496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388225" y="0"/>
          <a:ext cx="1486999" cy="777146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11</xdr:col>
      <xdr:colOff>150324</xdr:colOff>
      <xdr:row>4</xdr:row>
      <xdr:rowOff>148496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486999" cy="7771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569424</xdr:colOff>
      <xdr:row>4</xdr:row>
      <xdr:rowOff>119921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486999" cy="777146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712299</xdr:colOff>
      <xdr:row>4</xdr:row>
      <xdr:rowOff>119921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629874" cy="77714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369399</xdr:colOff>
      <xdr:row>4</xdr:row>
      <xdr:rowOff>110396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134574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512274</xdr:colOff>
      <xdr:row>4</xdr:row>
      <xdr:rowOff>110396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277449" cy="72952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110396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110396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100871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100871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91346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91346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62771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62771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91346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91346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110396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110396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100871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100871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91346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91346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396875</xdr:colOff>
      <xdr:row>0</xdr:row>
      <xdr:rowOff>0</xdr:rowOff>
    </xdr:from>
    <xdr:to>
      <xdr:col>10</xdr:col>
      <xdr:colOff>169374</xdr:colOff>
      <xdr:row>4</xdr:row>
      <xdr:rowOff>72296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934549" cy="729521"/>
        </a:xfrm>
        <a:prstGeom prst="rect">
          <a:avLst/>
        </a:prstGeom>
      </xdr:spPr>
    </xdr:pic>
    <xdr:clientData/>
  </xdr:twoCellAnchor>
  <xdr:twoCellAnchor editAs="oneCell">
    <xdr:from>
      <xdr:col>9</xdr:col>
      <xdr:colOff>396875</xdr:colOff>
      <xdr:row>0</xdr:row>
      <xdr:rowOff>0</xdr:rowOff>
    </xdr:from>
    <xdr:to>
      <xdr:col>10</xdr:col>
      <xdr:colOff>312249</xdr:colOff>
      <xdr:row>4</xdr:row>
      <xdr:rowOff>72296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3575" y="0"/>
          <a:ext cx="1077424" cy="7295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1"/>
  <sheetViews>
    <sheetView tabSelected="1" topLeftCell="A4" zoomScaleNormal="100" zoomScaleSheetLayoutView="140" workbookViewId="0">
      <selection activeCell="D13" sqref="D13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570312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44197</v>
      </c>
      <c r="E3" s="75"/>
      <c r="F3" s="75"/>
      <c r="G3" s="75"/>
      <c r="H3" s="75"/>
    </row>
    <row r="4" spans="1:12" ht="12.7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21.75" customHeight="1" x14ac:dyDescent="0.2">
      <c r="A7" s="35" t="s">
        <v>19</v>
      </c>
      <c r="B7" s="36">
        <v>2</v>
      </c>
      <c r="C7" s="37">
        <v>44221</v>
      </c>
      <c r="D7" s="38">
        <v>44223</v>
      </c>
      <c r="E7" s="84">
        <f>IF(MONTH(C7)&amp;YEAR(C7)=MONTH(D7)&amp;YEAR(D7),IF(C7="","",IF(MIN(EOMONTH(DATE(2021,1,1),0),D7)&gt;=MAX(DATE(2021,1,1),C7),MIN(EOMONTH(DATE(2021,1,1),0),D7)-MAX(DATE(2021,1,1),C7),"")),IF(C7="","",IF(MIN(EOMONTH(DATE(2021,1,1),0),D7)&gt;=MAX(DATE(2021,1,1),C7),MIN(EOMONTH(DATE(2021,1,1),0),D7)-MAX(DATE(2021,1,1),C7),""))+1)</f>
        <v>2</v>
      </c>
      <c r="F7" s="85">
        <f t="shared" ref="F7:F16" si="0">IF(K7="","",B7*E7)</f>
        <v>4</v>
      </c>
      <c r="G7" s="36">
        <v>800</v>
      </c>
      <c r="H7" s="39" t="s">
        <v>29</v>
      </c>
      <c r="I7" s="39" t="s">
        <v>20</v>
      </c>
      <c r="J7" s="40"/>
      <c r="K7" s="88">
        <f t="shared" ref="K7:K16" si="1">IF(H7="","",IF(OR(H7="séjour d'essai",H7="Convalescence"),"-",B7*E7*3))</f>
        <v>12</v>
      </c>
      <c r="L7" s="89">
        <f>K7</f>
        <v>12</v>
      </c>
    </row>
    <row r="8" spans="1:12" ht="19.899999999999999" customHeight="1" x14ac:dyDescent="0.2">
      <c r="A8" s="41" t="s">
        <v>21</v>
      </c>
      <c r="B8" s="6">
        <v>2</v>
      </c>
      <c r="C8" s="16">
        <v>44224</v>
      </c>
      <c r="D8" s="16">
        <v>44225</v>
      </c>
      <c r="E8" s="86">
        <f t="shared" ref="E8:E16" si="2">IF(MONTH(C8)&amp;YEAR(C8)=MONTH(D8)&amp;YEAR(D8),IF(C8="","",IF(MIN(EOMONTH(DATE(2021,1,1),0),D8)&gt;=MAX(DATE(2021,1,1),C8),MIN(EOMONTH(DATE(2021,1,1),0),D8)-MAX(DATE(2021,1,1),C8),"")),IF(C8="","",IF(MIN(EOMONTH(DATE(2021,1,1),0),D8)&gt;=MAX(DATE(2021,1,1),C8),MIN(EOMONTH(DATE(2021,1,1),0),D8)-MAX(DATE(2021,1,1),C8),""))+1)</f>
        <v>1</v>
      </c>
      <c r="F8" s="87">
        <f t="shared" si="0"/>
        <v>2</v>
      </c>
      <c r="G8" s="6">
        <v>400</v>
      </c>
      <c r="H8" s="20" t="s">
        <v>29</v>
      </c>
      <c r="I8" s="20" t="s">
        <v>22</v>
      </c>
      <c r="J8" s="31"/>
      <c r="K8" s="90">
        <f t="shared" si="1"/>
        <v>6</v>
      </c>
      <c r="L8" s="91">
        <f t="shared" ref="L8:L16" si="3">K8</f>
        <v>6</v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/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x14ac:dyDescent="0.2">
      <c r="A15" s="41"/>
      <c r="B15" s="6"/>
      <c r="C15" s="16"/>
      <c r="D15" s="16"/>
      <c r="E15" s="86" t="str">
        <f t="shared" si="2"/>
        <v/>
      </c>
      <c r="F15" s="87" t="str">
        <f t="shared" si="0"/>
        <v/>
      </c>
      <c r="G15" s="6"/>
      <c r="H15" s="20"/>
      <c r="I15" s="20"/>
      <c r="J15" s="31"/>
      <c r="K15" s="90" t="str">
        <f t="shared" si="1"/>
        <v/>
      </c>
      <c r="L15" s="91" t="str">
        <f t="shared" si="3"/>
        <v/>
      </c>
    </row>
    <row r="16" spans="1:12" ht="19.899999999999999" customHeight="1" thickBot="1" x14ac:dyDescent="0.25">
      <c r="A16" s="100"/>
      <c r="B16" s="101"/>
      <c r="C16" s="102"/>
      <c r="D16" s="102"/>
      <c r="E16" s="103" t="str">
        <f t="shared" si="2"/>
        <v/>
      </c>
      <c r="F16" s="104" t="str">
        <f t="shared" si="0"/>
        <v/>
      </c>
      <c r="G16" s="101"/>
      <c r="H16" s="105"/>
      <c r="I16" s="105"/>
      <c r="J16" s="106"/>
      <c r="K16" s="98" t="str">
        <f t="shared" si="1"/>
        <v/>
      </c>
      <c r="L16" s="99" t="str">
        <f t="shared" si="3"/>
        <v/>
      </c>
    </row>
    <row r="17" spans="1:12" s="1" customFormat="1" ht="19.899999999999999" customHeight="1" thickBot="1" x14ac:dyDescent="0.25">
      <c r="A17" s="125" t="s">
        <v>14</v>
      </c>
      <c r="B17" s="126"/>
      <c r="C17" s="127"/>
      <c r="D17" s="127"/>
      <c r="E17" s="107">
        <f>SUM(E7:E16)</f>
        <v>3</v>
      </c>
      <c r="F17" s="108">
        <f>SUM(F7:F16)</f>
        <v>6</v>
      </c>
      <c r="G17" s="126"/>
      <c r="H17" s="128"/>
      <c r="I17" s="129"/>
      <c r="J17" s="130">
        <f>SUM(J7:J16)</f>
        <v>0</v>
      </c>
      <c r="K17" s="109">
        <f>SUM(K7:K16)</f>
        <v>18</v>
      </c>
      <c r="L17" s="110">
        <f>SUM(L7:L16)</f>
        <v>18</v>
      </c>
    </row>
    <row r="18" spans="1:12" ht="19.899999999999999" customHeight="1" thickBot="1" x14ac:dyDescent="0.25">
      <c r="A18" s="11"/>
      <c r="B18" s="14"/>
      <c r="C18" s="18"/>
      <c r="D18" s="18"/>
      <c r="E18" s="15"/>
      <c r="F18" s="15"/>
      <c r="G18" s="14"/>
      <c r="H18" s="21"/>
      <c r="I18" s="11"/>
      <c r="J18" s="32"/>
      <c r="K18" s="3"/>
      <c r="L18" s="3"/>
    </row>
    <row r="19" spans="1:12" s="55" customFormat="1" ht="19.899999999999999" customHeight="1" x14ac:dyDescent="0.2">
      <c r="A19" s="53" t="s">
        <v>28</v>
      </c>
      <c r="B19" s="42">
        <v>2</v>
      </c>
      <c r="C19" s="37">
        <v>44199</v>
      </c>
      <c r="D19" s="37">
        <v>44235</v>
      </c>
      <c r="E19" s="84">
        <f t="shared" ref="E19:E21" si="4">IF(MONTH(C19)&amp;YEAR(C19)=MONTH(D19)&amp;YEAR(D19),IF(C19="","",IF(MIN(EOMONTH(DATE(2021,1,1),0),D19)&gt;=MAX(DATE(2021,1,1),C19),MIN(EOMONTH(DATE(2021,1,1),0),D19)-MAX(DATE(2021,1,1),C19),"")),IF(C19="","",IF(MIN(EOMONTH(DATE(2021,1,1),0),D19)&gt;=MAX(DATE(2021,1,1),C19),MIN(EOMONTH(DATE(2021,1,1),0),D19)-MAX(DATE(2021,1,1),C19),""))+1)</f>
        <v>29</v>
      </c>
      <c r="F19" s="85">
        <f t="shared" ref="F19:F21" si="5">IF(K19="","",B19*E19)</f>
        <v>58</v>
      </c>
      <c r="G19" s="42">
        <v>407</v>
      </c>
      <c r="H19" s="50" t="s">
        <v>25</v>
      </c>
      <c r="I19" s="50" t="s">
        <v>26</v>
      </c>
      <c r="J19" s="54"/>
      <c r="K19" s="92">
        <f>IF(H19="","",IF(OR(H19="séjour d'essai",H19="Convalescence"),"-",B19*E19*3))</f>
        <v>174</v>
      </c>
      <c r="L19" s="89">
        <f t="shared" ref="L19:L21" si="6">K19</f>
        <v>174</v>
      </c>
    </row>
    <row r="20" spans="1:12" s="55" customFormat="1" ht="19.899999999999999" customHeight="1" x14ac:dyDescent="0.2">
      <c r="A20" s="57" t="s">
        <v>41</v>
      </c>
      <c r="B20" s="56">
        <v>1</v>
      </c>
      <c r="C20" s="16">
        <v>44202</v>
      </c>
      <c r="D20" s="63">
        <v>44227</v>
      </c>
      <c r="E20" s="86">
        <f t="shared" si="4"/>
        <v>25</v>
      </c>
      <c r="F20" s="87" t="str">
        <f>IF(K20="-","-",B20*E20)</f>
        <v>-</v>
      </c>
      <c r="G20" s="56">
        <v>311</v>
      </c>
      <c r="H20" s="62" t="s">
        <v>31</v>
      </c>
      <c r="I20" s="62" t="s">
        <v>42</v>
      </c>
      <c r="J20" s="70"/>
      <c r="K20" s="93" t="str">
        <f>IF(H20="","",IF(OR(H20="séjour d'essai",H20="Convalescence"),"-",B20*E20*3))</f>
        <v>-</v>
      </c>
      <c r="L20" s="91" t="str">
        <f t="shared" si="6"/>
        <v>-</v>
      </c>
    </row>
    <row r="21" spans="1:12" s="55" customFormat="1" ht="19.899999999999999" customHeight="1" thickBot="1" x14ac:dyDescent="0.25">
      <c r="A21" s="111"/>
      <c r="B21" s="112"/>
      <c r="C21" s="102"/>
      <c r="D21" s="102"/>
      <c r="E21" s="103" t="str">
        <f t="shared" si="4"/>
        <v/>
      </c>
      <c r="F21" s="104" t="str">
        <f t="shared" si="5"/>
        <v/>
      </c>
      <c r="G21" s="112"/>
      <c r="H21" s="113"/>
      <c r="I21" s="113"/>
      <c r="J21" s="114"/>
      <c r="K21" s="115" t="str">
        <f>IF(H21="","",IF(OR(H21="séjour d'essai",H21="Convalescence"),"-",B21*E21*3))</f>
        <v/>
      </c>
      <c r="L21" s="99" t="str">
        <f t="shared" si="6"/>
        <v/>
      </c>
    </row>
    <row r="22" spans="1:12" s="1" customFormat="1" ht="19.899999999999999" customHeight="1" thickBot="1" x14ac:dyDescent="0.25">
      <c r="A22" s="131" t="s">
        <v>15</v>
      </c>
      <c r="B22" s="132"/>
      <c r="C22" s="133"/>
      <c r="D22" s="133"/>
      <c r="E22" s="116">
        <f>SUM(E19:E21)</f>
        <v>54</v>
      </c>
      <c r="F22" s="117">
        <f>SUM(F19:F21)</f>
        <v>58</v>
      </c>
      <c r="G22" s="132"/>
      <c r="H22" s="134"/>
      <c r="I22" s="135"/>
      <c r="J22" s="118">
        <f>SUM(J19:J21)</f>
        <v>0</v>
      </c>
      <c r="K22" s="118">
        <f>SUM(K19:K19)</f>
        <v>174</v>
      </c>
      <c r="L22" s="119">
        <f>SUM(L19)</f>
        <v>174</v>
      </c>
    </row>
    <row r="23" spans="1:12" s="1" customFormat="1" ht="19.899999999999999" customHeight="1" x14ac:dyDescent="0.2">
      <c r="A23" s="64"/>
      <c r="B23" s="65"/>
      <c r="C23" s="66"/>
      <c r="D23" s="66"/>
      <c r="E23" s="67"/>
      <c r="F23" s="67"/>
      <c r="G23" s="65"/>
      <c r="H23" s="21"/>
      <c r="I23" s="64"/>
      <c r="J23" s="68"/>
      <c r="K23" s="69"/>
      <c r="L23" s="69"/>
    </row>
    <row r="24" spans="1:12" ht="9.75" customHeight="1" x14ac:dyDescent="0.2">
      <c r="A24" s="11"/>
      <c r="B24" s="14"/>
      <c r="C24" s="18"/>
      <c r="D24" s="18"/>
      <c r="E24" s="12"/>
      <c r="F24" s="12"/>
      <c r="G24" s="14"/>
      <c r="H24" s="21"/>
      <c r="I24" s="11"/>
      <c r="J24" s="13"/>
    </row>
    <row r="25" spans="1:12" ht="19.899999999999999" customHeight="1" thickBot="1" x14ac:dyDescent="0.3">
      <c r="A25" s="79" t="s">
        <v>10</v>
      </c>
      <c r="B25" s="79"/>
      <c r="C25" s="79"/>
      <c r="D25" s="79"/>
      <c r="E25" s="79"/>
      <c r="F25" s="80"/>
      <c r="G25" s="14"/>
      <c r="H25" s="21"/>
      <c r="I25" s="11"/>
      <c r="J25" s="13"/>
      <c r="K25" s="3"/>
      <c r="L25" s="3"/>
    </row>
    <row r="26" spans="1:12" ht="19.899999999999999" customHeight="1" x14ac:dyDescent="0.2">
      <c r="A26" s="58" t="s">
        <v>27</v>
      </c>
      <c r="B26" s="59">
        <v>1</v>
      </c>
      <c r="C26" s="60">
        <v>44105</v>
      </c>
      <c r="D26" s="81"/>
      <c r="E26" s="94">
        <f t="shared" ref="E26:E27" si="7">IF(MONTH(C26)&amp;YEAR(C26)=MONTH(D26)&amp;YEAR(D26),IF(C26="","",IF(MIN(EOMONTH(DATE(2021,1,1),0),D26)&gt;=MAX(DATE(2021,1,1),C26),MIN(EOMONTH(DATE(2021,1,1),0),D26)-MAX(DATE(2021,1,1),C26),"")),IF(C26="","",IF(MIN(EOMONTH(DATE(2021,1,1),0),D26)&gt;=MAX(DATE(2021,1,1),C26),MIN(EOMONTH(DATE(2021,1,1),0),D26)-MAX(DATE(2021,1,1),C26),""))+1)</f>
        <v>31</v>
      </c>
      <c r="F26" s="95">
        <f t="shared" ref="F26:F27" si="8">IF(K26="","",B26*E26)</f>
        <v>31</v>
      </c>
      <c r="G26" s="59">
        <v>401</v>
      </c>
      <c r="H26" s="61" t="s">
        <v>35</v>
      </c>
      <c r="I26" s="61" t="s">
        <v>32</v>
      </c>
      <c r="J26" s="82" t="s">
        <v>32</v>
      </c>
      <c r="K26" s="96">
        <f t="shared" ref="K26:K27" si="9">IF(H26="","",IF(OR(H26="séjour d'essai",H26="Convalescence"),"-",B26*E26*3))</f>
        <v>93</v>
      </c>
      <c r="L26" s="97">
        <f t="shared" ref="L26:L27" si="10">K26</f>
        <v>93</v>
      </c>
    </row>
    <row r="27" spans="1:12" ht="19.899999999999999" customHeight="1" thickBot="1" x14ac:dyDescent="0.25">
      <c r="A27" s="111" t="s">
        <v>36</v>
      </c>
      <c r="B27" s="112">
        <v>1</v>
      </c>
      <c r="C27" s="102">
        <v>44207</v>
      </c>
      <c r="D27" s="120"/>
      <c r="E27" s="103">
        <f t="shared" si="7"/>
        <v>21</v>
      </c>
      <c r="F27" s="104">
        <f t="shared" si="8"/>
        <v>21</v>
      </c>
      <c r="G27" s="112">
        <v>310</v>
      </c>
      <c r="H27" s="113" t="s">
        <v>35</v>
      </c>
      <c r="I27" s="113" t="s">
        <v>32</v>
      </c>
      <c r="J27" s="121" t="s">
        <v>32</v>
      </c>
      <c r="K27" s="98">
        <f t="shared" si="9"/>
        <v>63</v>
      </c>
      <c r="L27" s="122">
        <f t="shared" si="10"/>
        <v>63</v>
      </c>
    </row>
    <row r="28" spans="1:12" s="1" customFormat="1" ht="19.899999999999999" customHeight="1" thickBot="1" x14ac:dyDescent="0.25">
      <c r="A28" s="125" t="s">
        <v>16</v>
      </c>
      <c r="B28" s="126"/>
      <c r="C28" s="127"/>
      <c r="D28" s="127"/>
      <c r="E28" s="123">
        <f>SUM(E26:E27)</f>
        <v>52</v>
      </c>
      <c r="F28" s="108">
        <f>SUM(F26:F27)</f>
        <v>52</v>
      </c>
      <c r="G28" s="126"/>
      <c r="H28" s="128"/>
      <c r="I28" s="129"/>
      <c r="J28" s="109">
        <f>SUM(J26)</f>
        <v>0</v>
      </c>
      <c r="K28" s="124">
        <f>E28*3</f>
        <v>156</v>
      </c>
      <c r="L28" s="110">
        <f>SUM(L26)</f>
        <v>93</v>
      </c>
    </row>
    <row r="29" spans="1:12" ht="9.75" customHeight="1" x14ac:dyDescent="0.2">
      <c r="A29" s="21"/>
      <c r="B29" s="14"/>
      <c r="C29" s="18"/>
      <c r="D29" s="24"/>
      <c r="E29" s="43"/>
      <c r="F29" s="43"/>
      <c r="G29" s="14"/>
      <c r="H29" s="21"/>
      <c r="I29" s="11"/>
      <c r="J29" s="13"/>
      <c r="K29" s="3"/>
      <c r="L29" s="3"/>
    </row>
    <row r="30" spans="1:12" ht="14.25" customHeight="1" thickBot="1" x14ac:dyDescent="0.25">
      <c r="A30" s="21"/>
      <c r="B30" s="4"/>
      <c r="C30" s="17"/>
      <c r="D30" s="17"/>
      <c r="E30" s="30"/>
      <c r="F30" s="30"/>
      <c r="G30" s="4"/>
      <c r="H30" s="51"/>
      <c r="I30" s="3"/>
      <c r="J30" s="19"/>
    </row>
    <row r="31" spans="1:12" ht="19.899999999999999" customHeight="1" thickBot="1" x14ac:dyDescent="0.3">
      <c r="A31" s="136" t="s">
        <v>18</v>
      </c>
      <c r="B31" s="137"/>
      <c r="C31" s="138"/>
      <c r="D31" s="138"/>
      <c r="E31" s="108">
        <f>F17+F22+F28</f>
        <v>116</v>
      </c>
      <c r="F31" s="123"/>
      <c r="G31" s="137"/>
      <c r="H31" s="128"/>
      <c r="I31" s="139"/>
      <c r="J31" s="140"/>
      <c r="K31" s="141">
        <f>E31*6</f>
        <v>696</v>
      </c>
      <c r="L31" s="142"/>
    </row>
    <row r="32" spans="1:12" ht="19.899999999999999" customHeight="1" x14ac:dyDescent="0.2">
      <c r="A32" s="21"/>
      <c r="B32" s="14"/>
      <c r="C32" s="18"/>
      <c r="D32" s="24"/>
      <c r="E32" s="43"/>
      <c r="F32" s="43"/>
      <c r="G32" s="14"/>
      <c r="H32" s="21"/>
      <c r="I32" s="11"/>
      <c r="J32" s="13"/>
      <c r="K32" s="3"/>
      <c r="L32" s="3"/>
    </row>
    <row r="33" spans="1:12" ht="19.899999999999999" customHeight="1" thickBot="1" x14ac:dyDescent="0.25">
      <c r="A33" t="s">
        <v>7</v>
      </c>
      <c r="B33" s="5"/>
      <c r="C33" s="10">
        <v>44197</v>
      </c>
      <c r="G33" s="77"/>
      <c r="H33" s="23"/>
      <c r="I33" s="8" t="s">
        <v>13</v>
      </c>
      <c r="J33" s="33">
        <f>J17+J22+J28</f>
        <v>0</v>
      </c>
      <c r="K33" s="23"/>
      <c r="L33" s="23"/>
    </row>
    <row r="34" spans="1:12" ht="20.100000000000001" customHeight="1" thickTop="1" x14ac:dyDescent="0.2">
      <c r="A34" t="s">
        <v>8</v>
      </c>
      <c r="C34" s="52">
        <v>44227</v>
      </c>
      <c r="J34" s="7"/>
    </row>
    <row r="35" spans="1:12" ht="20.100000000000001" customHeight="1" x14ac:dyDescent="0.2">
      <c r="A35" s="45" t="s">
        <v>23</v>
      </c>
      <c r="J35" s="7"/>
    </row>
    <row r="36" spans="1:12" s="28" customFormat="1" ht="20.100000000000001" customHeight="1" x14ac:dyDescent="0.2">
      <c r="A36" s="45" t="s">
        <v>17</v>
      </c>
      <c r="B36" s="46"/>
      <c r="C36" s="47"/>
      <c r="D36" s="47"/>
      <c r="E36" s="46"/>
      <c r="F36" s="46"/>
      <c r="H36" s="49"/>
    </row>
    <row r="37" spans="1:12" ht="20.100000000000001" customHeight="1" x14ac:dyDescent="0.2"/>
    <row r="38" spans="1:12" ht="20.100000000000001" customHeight="1" x14ac:dyDescent="0.2"/>
    <row r="39" spans="1:12" ht="20.100000000000001" customHeight="1" x14ac:dyDescent="0.2">
      <c r="J39" s="7"/>
    </row>
    <row r="40" spans="1:12" ht="20.100000000000001" customHeight="1" x14ac:dyDescent="0.2"/>
    <row r="41" spans="1:12" ht="20.100000000000001" customHeight="1" x14ac:dyDescent="0.2"/>
    <row r="42" spans="1:12" ht="20.100000000000001" customHeight="1" x14ac:dyDescent="0.2"/>
    <row r="43" spans="1:12" ht="20.100000000000001" customHeight="1" x14ac:dyDescent="0.2"/>
    <row r="44" spans="1:12" ht="20.100000000000001" customHeight="1" x14ac:dyDescent="0.2"/>
    <row r="45" spans="1:12" ht="20.100000000000001" customHeight="1" x14ac:dyDescent="0.2"/>
    <row r="46" spans="1:12" ht="20.100000000000001" customHeight="1" x14ac:dyDescent="0.2"/>
    <row r="47" spans="1:12" ht="20.100000000000001" customHeight="1" x14ac:dyDescent="0.2"/>
    <row r="48" spans="1:12" ht="20.100000000000001" customHeight="1" x14ac:dyDescent="0.2"/>
    <row r="49" spans="2:8" ht="20.100000000000001" customHeight="1" x14ac:dyDescent="0.2"/>
    <row r="50" spans="2:8" ht="20.100000000000001" customHeight="1" x14ac:dyDescent="0.2">
      <c r="B50"/>
      <c r="C50"/>
      <c r="D50"/>
      <c r="E50"/>
      <c r="F50"/>
      <c r="H50"/>
    </row>
    <row r="51" spans="2:8" ht="20.100000000000001" customHeight="1" x14ac:dyDescent="0.2">
      <c r="B51"/>
      <c r="C51"/>
      <c r="D51"/>
      <c r="E51"/>
      <c r="F51"/>
      <c r="H51"/>
    </row>
  </sheetData>
  <conditionalFormatting sqref="K32:L32">
    <cfRule type="containsText" dxfId="73" priority="4" operator="containsText" text="Séjour d'essai ">
      <formula>NOT(ISERROR(SEARCH("Séjour d'essai ",K32)))</formula>
    </cfRule>
  </conditionalFormatting>
  <conditionalFormatting sqref="K19:L21">
    <cfRule type="containsText" dxfId="72" priority="2" operator="containsText" text="Séjour d'essai ">
      <formula>NOT(ISERROR(SEARCH("Séjour d'essai ",K19)))</formula>
    </cfRule>
  </conditionalFormatting>
  <conditionalFormatting sqref="H19:H21">
    <cfRule type="containsText" dxfId="71" priority="1" operator="containsText" text="séjour d'essai; convalescence">
      <formula>NOT(ISERROR(SEARCH("séjour d'essai; convalescence",H19)))</formula>
    </cfRule>
  </conditionalFormatting>
  <conditionalFormatting sqref="K33:L1048576 K29:L30 K22:L25 K1:L6 K17:L18 L7:L16">
    <cfRule type="containsText" dxfId="70" priority="6" operator="containsText" text="Séjour d'essai ">
      <formula>NOT(ISERROR(SEARCH("Séjour d'essai ",K1)))</formula>
    </cfRule>
  </conditionalFormatting>
  <conditionalFormatting sqref="H9:H16">
    <cfRule type="containsText" dxfId="69" priority="5" operator="containsText" text="séjour d'essai; convalescence">
      <formula>NOT(ISERROR(SEARCH("séjour d'essai; convalescence",H9)))</formula>
    </cfRule>
  </conditionalFormatting>
  <conditionalFormatting sqref="K26:L28">
    <cfRule type="containsText" dxfId="68" priority="3" operator="containsText" text="Séjour d'essai ">
      <formula>NOT(ISERROR(SEARCH("Séjour d'essai ",K26)))</formula>
    </cfRule>
  </conditionalFormatting>
  <printOptions horizontalCentered="1"/>
  <pageMargins left="0.78740157480314965" right="0.78740157480314965" top="0.59055118110236227" bottom="0.59055118110236227" header="0" footer="0"/>
  <pageSetup paperSize="9" scale="76" orientation="landscape" r:id="rId1"/>
  <headerFooter alignWithMargins="0">
    <oddFooter xml:space="preserve">&amp;L&amp;D&amp;RLN 1.4.2.6 occupation chambres d'hôtes   
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séjour'!$A$1:$A$9</xm:f>
          </x14:formula1>
          <xm:sqref>H7:H16 H26:H27</xm:sqref>
        </x14:dataValidation>
        <x14:dataValidation type="list" allowBlank="1" showInputMessage="1" showErrorMessage="1">
          <x14:formula1>
            <xm:f>'Motifs séjour'!$A$1:$A$8</xm:f>
          </x14:formula1>
          <xm:sqref>H19:H21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0"/>
  <sheetViews>
    <sheetView topLeftCell="A4" workbookViewId="0">
      <selection activeCell="J18" sqref="J18:J19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710937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 t="s">
        <v>43</v>
      </c>
      <c r="E3" s="75"/>
      <c r="F3" s="75"/>
      <c r="G3" s="75"/>
      <c r="H3" s="75"/>
    </row>
    <row r="4" spans="1:12" ht="11.2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 t="s">
        <v>21</v>
      </c>
      <c r="B7" s="36">
        <v>2</v>
      </c>
      <c r="C7" s="37">
        <v>44240</v>
      </c>
      <c r="D7" s="37">
        <v>44241</v>
      </c>
      <c r="E7" s="84">
        <f>IF(MONTH(C7)&amp;YEAR(C7)=MONTH(D7)&amp;YEAR(D7),IF(C7="","",IF(MIN(EOMONTH(DATE(2021,2,1),0),D7)&gt;=MAX(DATE(2021,2,1),C7),MIN(EOMONTH(DATE(2021,2,1),0),D7)-MAX(DATE(2021,2,1),C7),"")),IF(C7="","",IF(MIN(EOMONTH(DATE(2021,2,1),0),D7)&gt;=MAX(DATE(2021,2,1),C7),MIN(EOMONTH(DATE(2021,2,1),0),D7)-MAX(DATE(2021,2,1),C7),""))+1)</f>
        <v>1</v>
      </c>
      <c r="F7" s="85">
        <f t="shared" ref="F7:F15" si="0">IF(K7="","",B7*E7)</f>
        <v>2</v>
      </c>
      <c r="G7" s="36">
        <v>400</v>
      </c>
      <c r="H7" s="39" t="s">
        <v>29</v>
      </c>
      <c r="I7" s="39" t="s">
        <v>22</v>
      </c>
      <c r="J7" s="40"/>
      <c r="K7" s="88">
        <f t="shared" ref="K7:K15" si="1">IF(H7="","",IF(OR(H7="séjour d'essai",H7="Convalescence"),"-",B7*E7*3))</f>
        <v>6</v>
      </c>
      <c r="L7" s="89">
        <f>K7</f>
        <v>6</v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(2021,2,1),0),D8)&gt;=MAX(DATE(2021,2,1),C8),MIN(EOMONTH(DATE(2021,2,1),0),D8)-MAX(DATE(2021,2,1),C8),"")),IF(C8="","",IF(MIN(EOMONTH(DATE(2021,2,1),0),D8)&gt;=MAX(DATE(2021,2,1),C8),MIN(EOMONTH(DATE(2021,2,1),0),D8)-MAX(DATE(2021,2,1)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1</v>
      </c>
      <c r="F16" s="108">
        <f>SUM(F7:F15)</f>
        <v>2</v>
      </c>
      <c r="G16" s="126"/>
      <c r="H16" s="128"/>
      <c r="I16" s="129"/>
      <c r="J16" s="130">
        <f>SUM(J7:J15)</f>
        <v>0</v>
      </c>
      <c r="K16" s="109">
        <f>SUM(K7:K15)</f>
        <v>6</v>
      </c>
      <c r="L16" s="110">
        <f>SUM(L7:L15)</f>
        <v>6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 t="s">
        <v>28</v>
      </c>
      <c r="B18" s="42">
        <v>2</v>
      </c>
      <c r="C18" s="37">
        <v>44199</v>
      </c>
      <c r="D18" s="37">
        <v>44239</v>
      </c>
      <c r="E18" s="84">
        <f>IF(MONTH(C18)&amp;YEAR(C18)=MONTH(D18)&amp;YEAR(D18),IF(C18="","",IF(MIN(EOMONTH(DATE(2021,2,1),0),D18)&gt;=MAX(DATE(2021,2,1),C18),MIN(EOMONTH(DATE(2021,2,1),0),D18)-MAX(DATE(2021,2,1),C18),"")),IF(C18="","",IF(MIN(EOMONTH(DATE(2021,2,1),0),D18)&gt;=MAX(DATE(2021,2,1),C18),MIN(EOMONTH(DATE(2021,2,1),0),D18)-MAX(DATE(2021,2,1),C18),"")))</f>
        <v>11</v>
      </c>
      <c r="F18" s="85">
        <f t="shared" ref="F18:F20" si="4">IF(K18="","",B18*E18)</f>
        <v>22</v>
      </c>
      <c r="G18" s="42">
        <v>407</v>
      </c>
      <c r="H18" s="50" t="s">
        <v>25</v>
      </c>
      <c r="I18" s="50" t="s">
        <v>26</v>
      </c>
      <c r="J18" s="54"/>
      <c r="K18" s="92">
        <f>IF(H18="","",IF(OR(H18="séjour d'essai",H18="Convalescence"),"-",B18*E18*3))</f>
        <v>66</v>
      </c>
      <c r="L18" s="89">
        <f t="shared" ref="L18:L20" si="5">K18</f>
        <v>66</v>
      </c>
    </row>
    <row r="19" spans="1:12" s="55" customFormat="1" ht="19.899999999999999" customHeight="1" x14ac:dyDescent="0.2">
      <c r="A19" s="57" t="s">
        <v>28</v>
      </c>
      <c r="B19" s="56">
        <v>2</v>
      </c>
      <c r="C19" s="16">
        <v>44241</v>
      </c>
      <c r="D19" s="63">
        <v>44267</v>
      </c>
      <c r="E19" s="86">
        <f>IF(MONTH(C19)&amp;YEAR(C19)=MONTH(D19)&amp;YEAR(D19),IF(C19="","",IF(MIN(EOMONTH(DATE(2021,2,1),0),D19)&gt;=MAX(DATE(2021,2,1),C19),MIN(EOMONTH(DATE(2021,2,1),0),D19)-MAX(DATE(2021,2,1),C19),"")),IF(C19="","",IF(MIN(EOMONTH(DATE(2021,2,1),0),D19)&gt;=MAX(DATE(2021,2,1),C19),MIN(EOMONTH(DATE(2021,2,1),0),D19)-MAX(DATE(2021,2,1),C19),""))+1)</f>
        <v>15</v>
      </c>
      <c r="F19" s="87">
        <f t="shared" si="4"/>
        <v>30</v>
      </c>
      <c r="G19" s="56">
        <v>407</v>
      </c>
      <c r="H19" s="62" t="s">
        <v>25</v>
      </c>
      <c r="I19" s="62" t="s">
        <v>26</v>
      </c>
      <c r="J19" s="70"/>
      <c r="K19" s="93">
        <f>IF(H19="","",IF(OR(H19="séjour d'essai",H19="Convalescence"),"-",B19*E19*3))</f>
        <v>90</v>
      </c>
      <c r="L19" s="91">
        <f t="shared" si="5"/>
        <v>90</v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ref="E20" si="6">IF(MONTH(C20)&amp;YEAR(C20)=MONTH(D20)&amp;YEAR(D20),IF(C20="","",IF(MIN(EOMONTH(DATE(2021,2,1),0),D20)&gt;=MAX(DATE(2021,2,1),C20),MIN(EOMONTH(DATE(2021,2,1),0),D20)-MAX(DATE(2021,2,1),C20),"")),IF(C20="","",IF(MIN(EOMONTH(DATE(2021,2,1),0),D20)&gt;=MAX(DATE(2021,2,1),C20),MIN(EOMONTH(DATE(2021,2,1),0),D20)-MAX(DATE(2021,2,1),C20),""))+1)</f>
        <v/>
      </c>
      <c r="F20" s="104" t="str">
        <f t="shared" si="4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5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26</v>
      </c>
      <c r="F21" s="117">
        <f>SUM(F18:F20)</f>
        <v>52</v>
      </c>
      <c r="G21" s="132"/>
      <c r="H21" s="134"/>
      <c r="I21" s="135"/>
      <c r="J21" s="118">
        <f>SUM(J18:J20)</f>
        <v>0</v>
      </c>
      <c r="K21" s="118">
        <f>SUM(K18:K19)</f>
        <v>156</v>
      </c>
      <c r="L21" s="119">
        <f>SUM(L18:L19)</f>
        <v>156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 t="s">
        <v>27</v>
      </c>
      <c r="B25" s="59">
        <v>1</v>
      </c>
      <c r="C25" s="60">
        <v>44105</v>
      </c>
      <c r="D25" s="81"/>
      <c r="E25" s="94">
        <f t="shared" ref="E25:E26" si="7">IF(MONTH(C25)&amp;YEAR(C25)=MONTH(D25)&amp;YEAR(D25),IF(C25="","",IF(MIN(EOMONTH(DATE(2021,2,1),0),D25)&gt;=MAX(DATE(2021,2,1),C25),MIN(EOMONTH(DATE(2021,2,1),0),D25)-MAX(DATE(2021,2,1),C25),"")),IF(C25="","",IF(MIN(EOMONTH(DATE(2021,2,1),0),D25)&gt;=MAX(DATE(2021,2,1),C25),MIN(EOMONTH(DATE(2021,2,1),0),D25)-MAX(DATE(2021,2,1),C25),""))+1)</f>
        <v>28</v>
      </c>
      <c r="F25" s="95">
        <f t="shared" ref="F25:F26" si="8">IF(K25="","",B25*E25)</f>
        <v>28</v>
      </c>
      <c r="G25" s="59">
        <v>401</v>
      </c>
      <c r="H25" s="61" t="s">
        <v>35</v>
      </c>
      <c r="I25" s="61" t="s">
        <v>32</v>
      </c>
      <c r="J25" s="82" t="s">
        <v>32</v>
      </c>
      <c r="K25" s="96">
        <f>IF(H25="","",IF(OR(H25="séjour d'essai",H25="Convalescence"),"-",B25*E25*3))</f>
        <v>84</v>
      </c>
      <c r="L25" s="97">
        <f t="shared" ref="L25:L26" si="9">K25</f>
        <v>84</v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28</v>
      </c>
      <c r="F27" s="108">
        <f>SUM(F25:F26)</f>
        <v>28</v>
      </c>
      <c r="G27" s="126"/>
      <c r="H27" s="128"/>
      <c r="I27" s="129"/>
      <c r="J27" s="109">
        <f>SUM(J25)</f>
        <v>0</v>
      </c>
      <c r="K27" s="124">
        <f>E27*3</f>
        <v>84</v>
      </c>
      <c r="L27" s="110">
        <f>SUM(L25)</f>
        <v>84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82</v>
      </c>
      <c r="F30" s="123"/>
      <c r="G30" s="137"/>
      <c r="H30" s="128"/>
      <c r="I30" s="139"/>
      <c r="J30" s="140"/>
      <c r="K30" s="141">
        <f>E30*6</f>
        <v>492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44228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44255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67" priority="4" operator="containsText" text="Séjour d'essai ">
      <formula>NOT(ISERROR(SEARCH("Séjour d'essai ",K7)))</formula>
    </cfRule>
  </conditionalFormatting>
  <conditionalFormatting sqref="K18:L20">
    <cfRule type="containsText" dxfId="66" priority="2" operator="containsText" text="Séjour d'essai ">
      <formula>NOT(ISERROR(SEARCH("Séjour d'essai ",K18)))</formula>
    </cfRule>
  </conditionalFormatting>
  <conditionalFormatting sqref="H18:H20">
    <cfRule type="containsText" dxfId="65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64" priority="6" operator="containsText" text="Séjour d'essai ">
      <formula>NOT(ISERROR(SEARCH("Séjour d'essai ",K1)))</formula>
    </cfRule>
  </conditionalFormatting>
  <conditionalFormatting sqref="H8:H15">
    <cfRule type="containsText" dxfId="63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62" priority="3" operator="containsText" text="Séjour d'essai ">
      <formula>NOT(ISERROR(SEARCH("Séjour d'essai ",K25)))</formula>
    </cfRule>
  </conditionalFormatting>
  <pageMargins left="0.7" right="0.7" top="0.78740157499999996" bottom="0.78740157499999996" header="0.3" footer="0.3"/>
  <pageSetup paperSize="9" scale="66" orientation="landscape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4" workbookViewId="0">
      <selection activeCell="J20" sqref="J19:J20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8554687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44256</v>
      </c>
      <c r="E3" s="75"/>
      <c r="F3" s="75"/>
      <c r="G3" s="75"/>
      <c r="H3" s="75"/>
    </row>
    <row r="4" spans="1:12" ht="12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 t="s">
        <v>44</v>
      </c>
      <c r="B7" s="36">
        <v>1</v>
      </c>
      <c r="C7" s="37">
        <v>44268</v>
      </c>
      <c r="D7" s="37">
        <v>44270</v>
      </c>
      <c r="E7" s="84">
        <f t="shared" ref="E7" si="0">IF(MONTH(C7)&amp;YEAR(C7)=MONTH(D7)&amp;YEAR(D7),IF(C7="","",IF(MIN(EOMONTH(DATE(2021,3,1),0),D7)&gt;=MAX(DATE(2021,3,1),C7),MIN(EOMONTH(DATE(2021,3,1),0),D7)-MAX(DATE(2021,3,1),C7),"")),IF(C7="","",IF(MIN(EOMONTH(DATE(2021,3,1),0),D7)&gt;=MAX(DATE(2021,3,1),C7),MIN(EOMONTH(DATE(2021,3,1),0),D7)-MAX(DATE(2021,3,1),C7),""))+1)</f>
        <v>2</v>
      </c>
      <c r="F7" s="85">
        <f t="shared" ref="F7:F15" si="1">IF(K7="","",B7*E7)</f>
        <v>2</v>
      </c>
      <c r="G7" s="36">
        <v>400</v>
      </c>
      <c r="H7" s="39" t="s">
        <v>25</v>
      </c>
      <c r="I7" s="39" t="s">
        <v>45</v>
      </c>
      <c r="J7" s="40"/>
      <c r="K7" s="88">
        <f t="shared" ref="K7:K15" si="2">IF(H7="","",IF(OR(H7="séjour d'essai",H7="Convalescence"),"-",B7*E7*3))</f>
        <v>6</v>
      </c>
      <c r="L7" s="89">
        <f>K7</f>
        <v>6</v>
      </c>
    </row>
    <row r="8" spans="1:12" ht="19.899999999999999" customHeight="1" x14ac:dyDescent="0.2">
      <c r="A8" s="41" t="s">
        <v>21</v>
      </c>
      <c r="B8" s="6">
        <v>2</v>
      </c>
      <c r="C8" s="16">
        <v>44268</v>
      </c>
      <c r="D8" s="16">
        <v>44269</v>
      </c>
      <c r="E8" s="86">
        <f>IF(MONTH(C8)&amp;YEAR(C8)=MONTH(D8)&amp;YEAR(D8),IF(C8="","",IF(MIN(EOMONTH(DATE(2021,3,1),0),D8)&gt;=MAX(DATE(2021,3,1),C8),MIN(EOMONTH(DATE(2021,3,1),0),D8)-MAX(DATE(2021,3,1),C8),"")),IF(C8="","",IF(MIN(EOMONTH(DATE(2021,3,1),0),D8)&gt;=MAX(DATE(2021,3,1),C8),MIN(EOMONTH(DATE(2021,3,1),0),D8)-MAX(DATE(2021,3,1),C8),""))+1)</f>
        <v>1</v>
      </c>
      <c r="F8" s="87">
        <f t="shared" si="1"/>
        <v>2</v>
      </c>
      <c r="G8" s="6">
        <v>800</v>
      </c>
      <c r="H8" s="20" t="s">
        <v>25</v>
      </c>
      <c r="I8" s="20" t="s">
        <v>22</v>
      </c>
      <c r="J8" s="31"/>
      <c r="K8" s="90">
        <f t="shared" si="2"/>
        <v>6</v>
      </c>
      <c r="L8" s="91">
        <f t="shared" ref="L8:L15" si="3">K8</f>
        <v>6</v>
      </c>
    </row>
    <row r="9" spans="1:12" ht="19.899999999999999" customHeight="1" x14ac:dyDescent="0.2">
      <c r="A9" s="41"/>
      <c r="B9" s="6"/>
      <c r="C9" s="16"/>
      <c r="D9" s="16"/>
      <c r="E9" s="86" t="str">
        <f t="shared" ref="E9:E15" si="4">IF(MONTH(C9)&amp;YEAR(C9)=MONTH(D9)&amp;YEAR(D9),IF(C9="","",IF(MIN(EOMONTH(DATE(2021,3,1),0),D9)&gt;=MAX(DATE(2021,3,1),C9),MIN(EOMONTH(DATE(2021,3,1),0),D9)-MAX(DATE(2021,3,1),C9),"")),IF(C9="","",IF(MIN(EOMONTH(DATE(2021,3,1),0),D9)&gt;=MAX(DATE(2021,3,1),C9),MIN(EOMONTH(DATE(2021,3,1),0),D9)-MAX(DATE(2021,3,1),C9),""))+1)</f>
        <v/>
      </c>
      <c r="F9" s="87" t="str">
        <f t="shared" si="1"/>
        <v/>
      </c>
      <c r="G9" s="6"/>
      <c r="H9" s="20"/>
      <c r="I9" s="20"/>
      <c r="J9" s="31"/>
      <c r="K9" s="90" t="str">
        <f t="shared" si="2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4"/>
        <v/>
      </c>
      <c r="F10" s="87" t="str">
        <f t="shared" si="1"/>
        <v/>
      </c>
      <c r="G10" s="6"/>
      <c r="H10" s="20"/>
      <c r="I10" s="20"/>
      <c r="J10" s="31"/>
      <c r="K10" s="90" t="str">
        <f t="shared" si="2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4"/>
        <v/>
      </c>
      <c r="F11" s="87" t="str">
        <f t="shared" si="1"/>
        <v/>
      </c>
      <c r="G11" s="6"/>
      <c r="H11" s="20"/>
      <c r="I11" s="20"/>
      <c r="J11" s="31"/>
      <c r="K11" s="90" t="str">
        <f t="shared" si="2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4"/>
        <v/>
      </c>
      <c r="F12" s="87" t="str">
        <f t="shared" si="1"/>
        <v/>
      </c>
      <c r="G12" s="6"/>
      <c r="H12" s="20"/>
      <c r="I12" s="20"/>
      <c r="J12" s="31"/>
      <c r="K12" s="90" t="str">
        <f t="shared" si="2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4"/>
        <v/>
      </c>
      <c r="F13" s="87" t="str">
        <f t="shared" si="1"/>
        <v/>
      </c>
      <c r="G13" s="6"/>
      <c r="H13" s="20"/>
      <c r="I13" s="20"/>
      <c r="J13" s="31"/>
      <c r="K13" s="90" t="str">
        <f t="shared" si="2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4"/>
        <v/>
      </c>
      <c r="F14" s="87" t="str">
        <f t="shared" si="1"/>
        <v/>
      </c>
      <c r="G14" s="6"/>
      <c r="H14" s="20"/>
      <c r="I14" s="20"/>
      <c r="J14" s="31"/>
      <c r="K14" s="90" t="str">
        <f t="shared" si="2"/>
        <v/>
      </c>
      <c r="L14" s="91" t="str">
        <f t="shared" si="3"/>
        <v/>
      </c>
    </row>
    <row r="15" spans="1:12" ht="19.899999999999999" customHeight="1" thickBot="1" x14ac:dyDescent="0.25">
      <c r="A15" s="144"/>
      <c r="B15" s="145"/>
      <c r="C15" s="146"/>
      <c r="D15" s="146"/>
      <c r="E15" s="147" t="str">
        <f t="shared" si="4"/>
        <v/>
      </c>
      <c r="F15" s="148" t="str">
        <f t="shared" si="1"/>
        <v/>
      </c>
      <c r="G15" s="145"/>
      <c r="H15" s="149"/>
      <c r="I15" s="149"/>
      <c r="J15" s="150"/>
      <c r="K15" s="151" t="str">
        <f t="shared" si="2"/>
        <v/>
      </c>
      <c r="L15" s="152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3</v>
      </c>
      <c r="F16" s="108">
        <f>SUM(F7:F15)</f>
        <v>4</v>
      </c>
      <c r="G16" s="126"/>
      <c r="H16" s="128"/>
      <c r="I16" s="129"/>
      <c r="J16" s="130">
        <f>SUM(J7:J15)</f>
        <v>0</v>
      </c>
      <c r="K16" s="109">
        <f>SUM(K7:K15)</f>
        <v>12</v>
      </c>
      <c r="L16" s="110">
        <f>SUM(L7:L15)</f>
        <v>12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83" t="s">
        <v>28</v>
      </c>
      <c r="B18" s="36">
        <v>2</v>
      </c>
      <c r="C18" s="37">
        <v>44241</v>
      </c>
      <c r="D18" s="37">
        <v>44267</v>
      </c>
      <c r="E18" s="84">
        <v>11</v>
      </c>
      <c r="F18" s="85">
        <f t="shared" ref="F18:F20" si="5">IF(K18="","",B18*E18)</f>
        <v>22</v>
      </c>
      <c r="G18" s="36">
        <v>407</v>
      </c>
      <c r="H18" s="39" t="s">
        <v>25</v>
      </c>
      <c r="I18" s="39" t="s">
        <v>26</v>
      </c>
      <c r="J18" s="40"/>
      <c r="K18" s="92">
        <f>IF(H18="","",IF(OR(H18="séjour d'essai",H18="Convalescence"),"-",B18*E18*3))</f>
        <v>66</v>
      </c>
      <c r="L18" s="89">
        <f t="shared" ref="L18:L20" si="6">K18</f>
        <v>66</v>
      </c>
    </row>
    <row r="19" spans="1:12" s="55" customFormat="1" ht="19.899999999999999" customHeight="1" x14ac:dyDescent="0.2">
      <c r="A19" s="41" t="s">
        <v>28</v>
      </c>
      <c r="B19" s="6">
        <v>2</v>
      </c>
      <c r="C19" s="16">
        <v>44269</v>
      </c>
      <c r="D19" s="16">
        <v>44280</v>
      </c>
      <c r="E19" s="86">
        <f t="shared" ref="E19:E20" si="7">IF(MONTH(C19)&amp;YEAR(C19)=MONTH(D19)&amp;YEAR(D19),IF(C19="","",IF(MIN(EOMONTH(DATE(2021,3,1),0),D19)&gt;=MAX(DATE(2021,3,1),C19),MIN(EOMONTH(DATE(2021,3,1),0),D19)-MAX(DATE(2021,3,1),C19),"")),IF(C19="","",IF(MIN(EOMONTH(DATE(2021,3,1),0),D19)&gt;=MAX(DATE(2021,3,1),C19),MIN(EOMONTH(DATE(2021,3,1),0),D19)-MAX(DATE(2021,3,1),C19),""))+1)</f>
        <v>11</v>
      </c>
      <c r="F19" s="87">
        <f t="shared" si="5"/>
        <v>22</v>
      </c>
      <c r="G19" s="6">
        <v>407</v>
      </c>
      <c r="H19" s="20" t="s">
        <v>25</v>
      </c>
      <c r="I19" s="20" t="s">
        <v>26</v>
      </c>
      <c r="J19" s="143"/>
      <c r="K19" s="93">
        <f>IF(H19="","",IF(OR(H19="séjour d'essai",H19="Convalescence"),"-",B19*E19*3))</f>
        <v>66</v>
      </c>
      <c r="L19" s="91">
        <f t="shared" si="6"/>
        <v>66</v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7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22</v>
      </c>
      <c r="F21" s="117">
        <f>SUM(F18:F20)</f>
        <v>44</v>
      </c>
      <c r="G21" s="132"/>
      <c r="H21" s="134"/>
      <c r="I21" s="135"/>
      <c r="J21" s="118">
        <f>SUM(J18:J20)</f>
        <v>0</v>
      </c>
      <c r="K21" s="118">
        <f>SUM(K18:K19)</f>
        <v>132</v>
      </c>
      <c r="L21" s="119">
        <f>SUM(L18:L19)</f>
        <v>132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 t="s">
        <v>27</v>
      </c>
      <c r="B25" s="59">
        <v>1</v>
      </c>
      <c r="C25" s="60">
        <v>44105</v>
      </c>
      <c r="D25" s="81"/>
      <c r="E25" s="94">
        <f t="shared" ref="E25:E26" si="8">IF(MONTH(C25)&amp;YEAR(C25)=MONTH(D25)&amp;YEAR(D25),IF(C25="","",IF(MIN(EOMONTH(DATE(2021,3,1),0),D25)&gt;=MAX(DATE(2021,3,1),C25),MIN(EOMONTH(DATE(2021,3,1),0),D25)-MAX(DATE(2021,3,1),C25),"")),IF(C25="","",IF(MIN(EOMONTH(DATE(2021,3,1),0),D25)&gt;=MAX(DATE(2021,3,1),C25),MIN(EOMONTH(DATE(2021,3,1),0),D25)-MAX(DATE(2021,3,1),C25),""))+1)</f>
        <v>31</v>
      </c>
      <c r="F25" s="95">
        <f t="shared" ref="F25:F26" si="9">IF(K25="","",B25*E25)</f>
        <v>31</v>
      </c>
      <c r="G25" s="59">
        <v>401</v>
      </c>
      <c r="H25" s="61" t="s">
        <v>46</v>
      </c>
      <c r="I25" s="61"/>
      <c r="J25" s="82"/>
      <c r="K25" s="96">
        <f>IF(H25="","",IF(OR(H25="séjour d'essai",H25="Convalescence"),"-",B25*E25*3))</f>
        <v>93</v>
      </c>
      <c r="L25" s="97">
        <f t="shared" ref="L25:L26" si="10">K25</f>
        <v>93</v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8"/>
        <v/>
      </c>
      <c r="F26" s="104" t="str">
        <f t="shared" si="9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10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31</v>
      </c>
      <c r="F27" s="108">
        <f>SUM(F25:F26)</f>
        <v>31</v>
      </c>
      <c r="G27" s="126"/>
      <c r="H27" s="128"/>
      <c r="I27" s="129"/>
      <c r="J27" s="109">
        <f>SUM(J25)</f>
        <v>0</v>
      </c>
      <c r="K27" s="124">
        <f>E27*3</f>
        <v>93</v>
      </c>
      <c r="L27" s="110">
        <f>SUM(L25)</f>
        <v>93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79</v>
      </c>
      <c r="F30" s="123"/>
      <c r="G30" s="137"/>
      <c r="H30" s="128"/>
      <c r="I30" s="139"/>
      <c r="J30" s="140"/>
      <c r="K30" s="141">
        <f>E30*6</f>
        <v>474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44256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44286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61" priority="6" operator="containsText" text="Séjour d'essai ">
      <formula>NOT(ISERROR(SEARCH("Séjour d'essai ",K7)))</formula>
    </cfRule>
  </conditionalFormatting>
  <conditionalFormatting sqref="K18:L20">
    <cfRule type="containsText" dxfId="60" priority="4" operator="containsText" text="Séjour d'essai ">
      <formula>NOT(ISERROR(SEARCH("Séjour d'essai ",K18)))</formula>
    </cfRule>
  </conditionalFormatting>
  <conditionalFormatting sqref="H20">
    <cfRule type="containsText" dxfId="59" priority="3" operator="containsText" text="séjour d'essai; convalescence">
      <formula>NOT(ISERROR(SEARCH("séjour d'essai; convalescence",H20)))</formula>
    </cfRule>
  </conditionalFormatting>
  <conditionalFormatting sqref="K32:L1048576 K28:L29 K21:L24 K1:L6 K16:L17">
    <cfRule type="containsText" dxfId="58" priority="8" operator="containsText" text="Séjour d'essai ">
      <formula>NOT(ISERROR(SEARCH("Séjour d'essai ",K1)))</formula>
    </cfRule>
  </conditionalFormatting>
  <conditionalFormatting sqref="H9:H15">
    <cfRule type="containsText" dxfId="57" priority="7" operator="containsText" text="séjour d'essai; convalescence">
      <formula>NOT(ISERROR(SEARCH("séjour d'essai; convalescence",H9)))</formula>
    </cfRule>
  </conditionalFormatting>
  <conditionalFormatting sqref="K25:L27">
    <cfRule type="containsText" dxfId="56" priority="5" operator="containsText" text="Séjour d'essai ">
      <formula>NOT(ISERROR(SEARCH("Séjour d'essai ",K25)))</formula>
    </cfRule>
  </conditionalFormatting>
  <conditionalFormatting sqref="H19">
    <cfRule type="containsText" dxfId="55" priority="2" operator="containsText" text="séjour d'essai; convalescence">
      <formula>NOT(ISERROR(SEARCH("séjour d'essai; convalescence",H19)))</formula>
    </cfRule>
  </conditionalFormatting>
  <conditionalFormatting sqref="H7:H8">
    <cfRule type="containsText" dxfId="54" priority="1" operator="containsText" text="séjour d'essai; convalescence">
      <formula>NOT(ISERROR(SEARCH("séjour d'essai; convalescence",H7)))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séjour'!$A$1:$A$9</xm:f>
          </x14:formula1>
          <xm:sqref>H25:H26 H18:H19 H7:H15</xm:sqref>
        </x14:dataValidation>
        <x14:dataValidation type="list" allowBlank="1" showInputMessage="1" showErrorMessage="1">
          <x14:formula1>
            <xm:f>'Motifs séjour'!$A$1:$A$8</xm:f>
          </x14:formula1>
          <xm:sqref>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0"/>
  <sheetViews>
    <sheetView topLeftCell="A4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1.14062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44287</v>
      </c>
      <c r="E3" s="75"/>
      <c r="F3" s="75"/>
      <c r="G3" s="75"/>
      <c r="H3" s="75"/>
    </row>
    <row r="4" spans="1:12" ht="12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(2021,4,1),0),D7)&gt;=MAX(DATE(2021,4,1),C7),MIN(EOMONTH(DATE(2021,4,1),0),D7)-MAX(DATE(2021,4,1),C7),"")),IF(C7="","",IF(MIN(EOMONTH(DATE(2021,4,1),0),D7)&gt;=MAX(DATE(2021,4,1),C7),MIN(EOMONTH(DATE(2021,4,1),0),D7)-MAX(DATE(2021,4,1)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(2021,4,1),0),D8)&gt;=MAX(DATE(2021,4,1),C8),MIN(EOMONTH(DATE(2021,4,1),0),D8)-MAX(DATE(2021,4,1),C8),"")),IF(C8="","",IF(MIN(EOMONTH(DATE(2021,4,1),0),D8)&gt;=MAX(DATE(2021,4,1),C8),MIN(EOMONTH(DATE(2021,4,1),0),D8)-MAX(DATE(2021,4,1)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(2021,4,1),0),D18)&gt;=MAX(DATE(2021,4,1),C18),MIN(EOMONTH(DATE(2021,4,1),0),D18)-MAX(DATE(2021,4,1),C18),"")),IF(C18="","",IF(MIN(EOMONTH(DATE(2021,4,1),0),D18)&gt;=MAX(DATE(2021,4,1),C18),MIN(EOMONTH(DATE(2021,4,1),0),D18)-MAX(DATE(2021,4,1)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(2021,4,1),0),D25)&gt;=MAX(DATE(2021,4,1),C25),MIN(EOMONTH(DATE(2021,4,1),0),D25)-MAX(DATE(2021,4,1),C25),"")),IF(C25="","",IF(MIN(EOMONTH(DATE(2021,4,1),0),D25)&gt;=MAX(DATE(2021,4,1),C25),MIN(EOMONTH(DATE(2021,4,1),0),D25)-MAX(DATE(2021,4,1)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44287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44316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53" priority="4" operator="containsText" text="Séjour d'essai ">
      <formula>NOT(ISERROR(SEARCH("Séjour d'essai ",K7)))</formula>
    </cfRule>
  </conditionalFormatting>
  <conditionalFormatting sqref="K18:L20">
    <cfRule type="containsText" dxfId="52" priority="2" operator="containsText" text="Séjour d'essai ">
      <formula>NOT(ISERROR(SEARCH("Séjour d'essai ",K18)))</formula>
    </cfRule>
  </conditionalFormatting>
  <conditionalFormatting sqref="H18:H20">
    <cfRule type="containsText" dxfId="51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50" priority="6" operator="containsText" text="Séjour d'essai ">
      <formula>NOT(ISERROR(SEARCH("Séjour d'essai ",K1)))</formula>
    </cfRule>
  </conditionalFormatting>
  <conditionalFormatting sqref="H8:H15">
    <cfRule type="containsText" dxfId="49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48" priority="3" operator="containsText" text="Séjour d'essai ">
      <formula>NOT(ISERROR(SEARCH("Séjour d'essai ",K25)))</formula>
    </cfRule>
  </conditionalFormatting>
  <pageMargins left="0.7" right="0.7" top="0.75" bottom="0.75" header="0.3" footer="0.3"/>
  <pageSetup paperSize="9" scale="66" orientation="landscape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7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570312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44317</v>
      </c>
      <c r="E3" s="75"/>
      <c r="F3" s="75"/>
      <c r="G3" s="75"/>
      <c r="H3" s="75"/>
    </row>
    <row r="4" spans="1:12" ht="12.7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(2021,5,1),0),D7)&gt;=MAX(DATE(2021,5,1),C7),MIN(EOMONTH(DATE(2021,5,1),0),D7)-MAX(DATE(2021,5,1),C7),"")),IF(C7="","",IF(MIN(EOMONTH(DATE(2021,5,1),0),D7)&gt;=MAX(DATE(2021,5,1),C7),MIN(EOMONTH(DATE(2021,5,1),0),D7)-MAX(DATE(2021,5,1)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(2021,5,1),0),D8)&gt;=MAX(DATE(2021,5,1),C8),MIN(EOMONTH(DATE(2021,5,1),0),D8)-MAX(DATE(2021,5,1),C8),"")),IF(C8="","",IF(MIN(EOMONTH(DATE(2021,5,1),0),D8)&gt;=MAX(DATE(2021,5,1),C8),MIN(EOMONTH(DATE(2021,5,1),0),D8)-MAX(DATE(2021,5,1)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(2021,5,1),0),D18)&gt;=MAX(DATE(2021,5,1),C18),MIN(EOMONTH(DATE(2021,5,1),0),D18)-MAX(DATE(2021,5,1),C18),"")),IF(C18="","",IF(MIN(EOMONTH(DATE(2021,5,1),0),D18)&gt;=MAX(DATE(2021,5,1),C18),MIN(EOMONTH(DATE(2021,5,1),0),D18)-MAX(DATE(2021,5,1)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(2021,5,1),0),D25)&gt;=MAX(DATE(2021,5,1),C25),MIN(EOMONTH(DATE(2021,5,1),0),D25)-MAX(DATE(2021,5,1),C25),"")),IF(C25="","",IF(MIN(EOMONTH(DATE(2021,5,1),0),D25)&gt;=MAX(DATE(2021,5,1),C25),MIN(EOMONTH(DATE(2021,5,1),0),D25)-MAX(DATE(2021,5,1)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44317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44347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47" priority="4" operator="containsText" text="Séjour d'essai ">
      <formula>NOT(ISERROR(SEARCH("Séjour d'essai ",K7)))</formula>
    </cfRule>
  </conditionalFormatting>
  <conditionalFormatting sqref="K18:L20">
    <cfRule type="containsText" dxfId="46" priority="2" operator="containsText" text="Séjour d'essai ">
      <formula>NOT(ISERROR(SEARCH("Séjour d'essai ",K18)))</formula>
    </cfRule>
  </conditionalFormatting>
  <conditionalFormatting sqref="H18:H20">
    <cfRule type="containsText" dxfId="45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44" priority="6" operator="containsText" text="Séjour d'essai ">
      <formula>NOT(ISERROR(SEARCH("Séjour d'essai ",K1)))</formula>
    </cfRule>
  </conditionalFormatting>
  <conditionalFormatting sqref="H8:H15">
    <cfRule type="containsText" dxfId="43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42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7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8554687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44348</v>
      </c>
      <c r="E3" s="75"/>
      <c r="F3" s="75"/>
      <c r="G3" s="75"/>
      <c r="H3" s="75"/>
    </row>
    <row r="4" spans="1:12" ht="13.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(2021,6,1),0),D7)&gt;=MAX(DATE(2021,6,1),C7),MIN(EOMONTH(DATE(2021,6,1),0),D7)-MAX(DATE(2021,6,1),C7),"")),IF(C7="","",IF(MIN(EOMONTH(DATE(2021,6,1),0),D7)&gt;=MAX(DATE(2021,6,1),C7),MIN(EOMONTH(DATE(2021,6,1),0),D7)-MAX(DATE(2021,6,1)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(2021,6,1),0),D8)&gt;=MAX(DATE(2021,6,1),C8),MIN(EOMONTH(DATE(2021,6,1),0),D8)-MAX(DATE(2021,6,1),C8),"")),IF(C8="","",IF(MIN(EOMONTH(DATE(2021,6,1),0),D8)&gt;=MAX(DATE(2021,6,1),C8),MIN(EOMONTH(DATE(2021,6,1),0),D8)-MAX(DATE(2021,6,1)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(2021,6,1),0),D18)&gt;=MAX(DATE(2021,6,1),C18),MIN(EOMONTH(DATE(2021,6,1),0),D18)-MAX(DATE(2021,6,1),C18),"")),IF(C18="","",IF(MIN(EOMONTH(DATE(2021,6,1),0),D18)&gt;=MAX(DATE(2021,6,1),C18),MIN(EOMONTH(DATE(2021,6,1),0),D18)-MAX(DATE(2021,6,1)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(2021,6,1),0),D25)&gt;=MAX(DATE(2021,6,1),C25),MIN(EOMONTH(DATE(2021,6,1),0),D25)-MAX(DATE(2021,6,1),C25),"")),IF(C25="","",IF(MIN(EOMONTH(DATE(2021,6,1),0),D25)&gt;=MAX(DATE(2021,6,1),C25),MIN(EOMONTH(DATE(2021,6,1),0),D25)-MAX(DATE(2021,6,1)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44348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44377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41" priority="4" operator="containsText" text="Séjour d'essai ">
      <formula>NOT(ISERROR(SEARCH("Séjour d'essai ",K7)))</formula>
    </cfRule>
  </conditionalFormatting>
  <conditionalFormatting sqref="K18:L20">
    <cfRule type="containsText" dxfId="40" priority="2" operator="containsText" text="Séjour d'essai ">
      <formula>NOT(ISERROR(SEARCH("Séjour d'essai ",K18)))</formula>
    </cfRule>
  </conditionalFormatting>
  <conditionalFormatting sqref="H18:H20">
    <cfRule type="containsText" dxfId="39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38" priority="6" operator="containsText" text="Séjour d'essai ">
      <formula>NOT(ISERROR(SEARCH("Séjour d'essai ",K1)))</formula>
    </cfRule>
  </conditionalFormatting>
  <conditionalFormatting sqref="H8:H15">
    <cfRule type="containsText" dxfId="37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36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7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570312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44378</v>
      </c>
      <c r="E3" s="75"/>
      <c r="F3" s="75"/>
      <c r="G3" s="75"/>
      <c r="H3" s="75"/>
    </row>
    <row r="4" spans="1:12" ht="15.7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(2021,7,1),0),D7)&gt;=MAX(DATE(2021,7,1),C7),MIN(EOMONTH(DATE(2021,7,1),0),D7)-MAX(DATE(2021,7,1),C7),"")),IF(C7="","",IF(MIN(EOMONTH(DATE(2021,7,1),0),D7)&gt;=MAX(DATE(2021,7,1),C7),MIN(EOMONTH(DATE(2021,7,1),0),D7)-MAX(DATE(2021,7,1)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(2021,7,1),0),D8)&gt;=MAX(DATE(2021,7,1),C8),MIN(EOMONTH(DATE(2021,7,1),0),D8)-MAX(DATE(2021,7,1),C8),"")),IF(C8="","",IF(MIN(EOMONTH(DATE(2021,7,1),0),D8)&gt;=MAX(DATE(2021,7,1),C8),MIN(EOMONTH(DATE(2021,7,1),0),D8)-MAX(DATE(2021,7,1)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(2021,7,1),0),D18)&gt;=MAX(DATE(2021,7,1),C18),MIN(EOMONTH(DATE(2021,7,1),0),D18)-MAX(DATE(2021,7,1),C18),"")),IF(C18="","",IF(MIN(EOMONTH(DATE(2021,7,1),0),D18)&gt;=MAX(DATE(2021,7,1),C18),MIN(EOMONTH(DATE(2021,7,1),0),D18)-MAX(DATE(2021,7,1)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(2021,7,1),0),D25)&gt;=MAX(DATE(2021,7,1),C25),MIN(EOMONTH(DATE(2021,7,1),0),D25)-MAX(DATE(2021,7,1),C25),"")),IF(C25="","",IF(MIN(EOMONTH(DATE(2021,7,1),0),D25)&gt;=MAX(DATE(2021,7,1),C25),MIN(EOMONTH(DATE(2021,7,1),0),D25)-MAX(DATE(2021,7,1)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44378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44408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35" priority="4" operator="containsText" text="Séjour d'essai ">
      <formula>NOT(ISERROR(SEARCH("Séjour d'essai ",K7)))</formula>
    </cfRule>
  </conditionalFormatting>
  <conditionalFormatting sqref="K18:L20">
    <cfRule type="containsText" dxfId="34" priority="2" operator="containsText" text="Séjour d'essai ">
      <formula>NOT(ISERROR(SEARCH("Séjour d'essai ",K18)))</formula>
    </cfRule>
  </conditionalFormatting>
  <conditionalFormatting sqref="H18:H20">
    <cfRule type="containsText" dxfId="33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32" priority="6" operator="containsText" text="Séjour d'essai ">
      <formula>NOT(ISERROR(SEARCH("Séjour d'essai ",K1)))</formula>
    </cfRule>
  </conditionalFormatting>
  <conditionalFormatting sqref="H8:H15">
    <cfRule type="containsText" dxfId="31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30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7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710937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44409</v>
      </c>
      <c r="E3" s="75"/>
      <c r="F3" s="75"/>
      <c r="G3" s="75"/>
      <c r="H3" s="75"/>
    </row>
    <row r="4" spans="1:12" ht="13.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(2021,8,1),0),D7)&gt;=MAX(DATE(2021,8,1),C7),MIN(EOMONTH(DATE(2021,8,1),0),D7)-MAX(DATE(2021,8,1),C7),"")),IF(C7="","",IF(MIN(EOMONTH(DATE(2021,8,1),0),D7)&gt;=MAX(DATE(2021,8,1),C7),MIN(EOMONTH(DATE(2021,8,1),0),D7)-MAX(DATE(2021,8,1)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(2021,8,1),0),D8)&gt;=MAX(DATE(2021,8,1),C8),MIN(EOMONTH(DATE(2021,8,1),0),D8)-MAX(DATE(2021,8,1),C8),"")),IF(C8="","",IF(MIN(EOMONTH(DATE(2021,8,1),0),D8)&gt;=MAX(DATE(2021,8,1),C8),MIN(EOMONTH(DATE(2021,8,1),0),D8)-MAX(DATE(2021,8,1)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(2021,8,1),0),D18)&gt;=MAX(DATE(2021,8,1),C18),MIN(EOMONTH(DATE(2021,8,1),0),D18)-MAX(DATE(2021,8,1),C18),"")),IF(C18="","",IF(MIN(EOMONTH(DATE(2021,8,1),0),D18)&gt;=MAX(DATE(2021,8,1),C18),MIN(EOMONTH(DATE(2021,8,1),0),D18)-MAX(DATE(2021,8,1)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(2021,8,1),0),D25)&gt;=MAX(DATE(2021,8,1),C25),MIN(EOMONTH(DATE(2021,8,1),0),D25)-MAX(DATE(2021,8,1),C25),"")),IF(C25="","",IF(MIN(EOMONTH(DATE(2021,8,1),0),D25)&gt;=MAX(DATE(2021,8,1),C25),MIN(EOMONTH(DATE(2021,8,1),0),D25)-MAX(DATE(2021,8,1)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44409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44439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29" priority="4" operator="containsText" text="Séjour d'essai ">
      <formula>NOT(ISERROR(SEARCH("Séjour d'essai ",K7)))</formula>
    </cfRule>
  </conditionalFormatting>
  <conditionalFormatting sqref="K18:L20">
    <cfRule type="containsText" dxfId="28" priority="2" operator="containsText" text="Séjour d'essai ">
      <formula>NOT(ISERROR(SEARCH("Séjour d'essai ",K18)))</formula>
    </cfRule>
  </conditionalFormatting>
  <conditionalFormatting sqref="H18:H20">
    <cfRule type="containsText" dxfId="27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26" priority="6" operator="containsText" text="Séjour d'essai ">
      <formula>NOT(ISERROR(SEARCH("Séjour d'essai ",K1)))</formula>
    </cfRule>
  </conditionalFormatting>
  <conditionalFormatting sqref="H8:H15">
    <cfRule type="containsText" dxfId="25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24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10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4257812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44440</v>
      </c>
      <c r="E3" s="75"/>
      <c r="F3" s="75"/>
      <c r="G3" s="75"/>
      <c r="H3" s="75"/>
    </row>
    <row r="4" spans="1:12" ht="12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(2021,9,1),0),D7)&gt;=MAX(DATE(2021,9,1),C7),MIN(EOMONTH(DATE(2021,9,1),0),D7)-MAX(DATE(2021,9,1),C7),"")),IF(C7="","",IF(MIN(EOMONTH(DATE(2021,9,1),0),D7)&gt;=MAX(DATE(2021,9,1),C7),MIN(EOMONTH(DATE(2021,9,1),0),D7)-MAX(DATE(2021,9,1)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(2021,9,1),0),D8)&gt;=MAX(DATE(2021,9,1),C8),MIN(EOMONTH(DATE(2021,9,1),0),D8)-MAX(DATE(2021,9,1),C8),"")),IF(C8="","",IF(MIN(EOMONTH(DATE(2021,9,1),0),D8)&gt;=MAX(DATE(2021,9,1),C8),MIN(EOMONTH(DATE(2021,9,1),0),D8)-MAX(DATE(2021,9,1)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(2021,9,1),0),D18)&gt;=MAX(DATE(2021,9,1),C18),MIN(EOMONTH(DATE(2021,9,1),0),D18)-MAX(DATE(2021,9,1),C18),"")),IF(C18="","",IF(MIN(EOMONTH(DATE(2021,9,1),0),D18)&gt;=MAX(DATE(2021,9,1),C18),MIN(EOMONTH(DATE(2021,9,1),0),D18)-MAX(DATE(2021,9,1)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(2021,9,1),0),D25)&gt;=MAX(DATE(2021,9,1),C25),MIN(EOMONTH(DATE(2021,9,1),0),D25)-MAX(DATE(2021,9,1),C25),"")),IF(C25="","",IF(MIN(EOMONTH(DATE(2021,9,1),0),D25)&gt;=MAX(DATE(2021,9,1),C25),MIN(EOMONTH(DATE(2021,9,1),0),D25)-MAX(DATE(2021,9,1)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44440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44469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23" priority="4" operator="containsText" text="Séjour d'essai ">
      <formula>NOT(ISERROR(SEARCH("Séjour d'essai ",K7)))</formula>
    </cfRule>
  </conditionalFormatting>
  <conditionalFormatting sqref="K18:L20">
    <cfRule type="containsText" dxfId="22" priority="2" operator="containsText" text="Séjour d'essai ">
      <formula>NOT(ISERROR(SEARCH("Séjour d'essai ",K18)))</formula>
    </cfRule>
  </conditionalFormatting>
  <conditionalFormatting sqref="H18:H20">
    <cfRule type="containsText" dxfId="21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20" priority="6" operator="containsText" text="Séjour d'essai ">
      <formula>NOT(ISERROR(SEARCH("Séjour d'essai ",K1)))</formula>
    </cfRule>
  </conditionalFormatting>
  <conditionalFormatting sqref="H8:H15">
    <cfRule type="containsText" dxfId="19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18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7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4" width="11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44470</v>
      </c>
      <c r="E3" s="75"/>
      <c r="F3" s="75"/>
      <c r="G3" s="75"/>
      <c r="H3" s="75"/>
    </row>
    <row r="4" spans="1:12" ht="12.7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(2021,10,1),0),D7)&gt;=MAX(DATE(2021,10,1),C7),MIN(EOMONTH(DATE(2021,10,1),0),D7)-MAX(DATE(2021,10,1),C7),"")),IF(C7="","",IF(MIN(EOMONTH(DATE(2021,10,1),0),D7)&gt;=MAX(DATE(2021,10,1),C7),MIN(EOMONTH(DATE(2021,10,1),0),D7)-MAX(DATE(2021,10,1)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(2021,10,1),0),D8)&gt;=MAX(DATE(2021,10,1),C8),MIN(EOMONTH(DATE(2021,10,1),0),D8)-MAX(DATE(2021,10,1),C8),"")),IF(C8="","",IF(MIN(EOMONTH(DATE(2021,10,1),0),D8)&gt;=MAX(DATE(2021,10,1),C8),MIN(EOMONTH(DATE(2021,10,1),0),D8)-MAX(DATE(2021,10,1)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(2021,10,1),0),D18)&gt;=MAX(DATE(2021,10,1),C18),MIN(EOMONTH(DATE(2021,10,1),0),D18)-MAX(DATE(2021,10,1),C18),"")),IF(C18="","",IF(MIN(EOMONTH(DATE(2021,10,1),0),D18)&gt;=MAX(DATE(2021,10,1),C18),MIN(EOMONTH(DATE(2021,10,1),0),D18)-MAX(DATE(2021,10,1)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(2021,10,1),0),D25)&gt;=MAX(DATE(2021,10,1),C25),MIN(EOMONTH(DATE(2021,10,1),0),D25)-MAX(DATE(2021,10,1),C25),"")),IF(C25="","",IF(MIN(EOMONTH(DATE(2021,10,1),0),D25)&gt;=MAX(DATE(2021,10,1),C25),MIN(EOMONTH(DATE(2021,10,1),0),D25)-MAX(DATE(2021,10,1)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44470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44500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17" priority="4" operator="containsText" text="Séjour d'essai ">
      <formula>NOT(ISERROR(SEARCH("Séjour d'essai ",K7)))</formula>
    </cfRule>
  </conditionalFormatting>
  <conditionalFormatting sqref="K18:L20">
    <cfRule type="containsText" dxfId="16" priority="2" operator="containsText" text="Séjour d'essai ">
      <formula>NOT(ISERROR(SEARCH("Séjour d'essai ",K18)))</formula>
    </cfRule>
  </conditionalFormatting>
  <conditionalFormatting sqref="H18:H20">
    <cfRule type="containsText" dxfId="15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14" priority="6" operator="containsText" text="Séjour d'essai ">
      <formula>NOT(ISERROR(SEARCH("Séjour d'essai ",K1)))</formula>
    </cfRule>
  </conditionalFormatting>
  <conditionalFormatting sqref="H8:H15">
    <cfRule type="containsText" dxfId="13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12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3" width="11" style="10" customWidth="1"/>
    <col min="4" max="4" width="10.5703125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44501</v>
      </c>
      <c r="E3" s="75"/>
      <c r="F3" s="75"/>
      <c r="G3" s="75"/>
      <c r="H3" s="75"/>
    </row>
    <row r="4" spans="1:12" ht="13.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(2021,11,1),0),D7)&gt;=MAX(DATE(2021,11,1),C7),MIN(EOMONTH(DATE(2021,11,1),0),D7)-MAX(DATE(2021,11,1),C7),"")),IF(C7="","",IF(MIN(EOMONTH(DATE(2021,11,1),0),D7)&gt;=MAX(DATE(2021,11,1),C7),MIN(EOMONTH(DATE(2021,11,1),0),D7)-MAX(DATE(2021,11,1)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(2021,11,1),0),D8)&gt;=MAX(DATE(2021,11,1),C8),MIN(EOMONTH(DATE(2021,11,1),0),D8)-MAX(DATE(2021,11,1),C8),"")),IF(C8="","",IF(MIN(EOMONTH(DATE(2021,11,1),0),D8)&gt;=MAX(DATE(2021,11,1),C8),MIN(EOMONTH(DATE(2021,11,1),0),D8)-MAX(DATE(2021,11,1)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(2021,11,1),0),D18)&gt;=MAX(DATE(2021,11,1),C18),MIN(EOMONTH(DATE(2021,11,1),0),D18)-MAX(DATE(2021,11,1),C18),"")),IF(C18="","",IF(MIN(EOMONTH(DATE(2021,11,1),0),D18)&gt;=MAX(DATE(2021,11,1),C18),MIN(EOMONTH(DATE(2021,11,1),0),D18)-MAX(DATE(2021,11,1)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(2021,11,1),0),D25)&gt;=MAX(DATE(2021,11,1),C25),MIN(EOMONTH(DATE(2021,11,1),0),D25)-MAX(DATE(2021,11,1),C25),"")),IF(C25="","",IF(MIN(EOMONTH(DATE(2021,11,1),0),D25)&gt;=MAX(DATE(2021,11,1),C25),MIN(EOMONTH(DATE(2021,11,1),0),D25)-MAX(DATE(2021,11,1)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44501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44530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11" priority="4" operator="containsText" text="Séjour d'essai ">
      <formula>NOT(ISERROR(SEARCH("Séjour d'essai ",K7)))</formula>
    </cfRule>
  </conditionalFormatting>
  <conditionalFormatting sqref="K18:L20">
    <cfRule type="containsText" dxfId="10" priority="2" operator="containsText" text="Séjour d'essai ">
      <formula>NOT(ISERROR(SEARCH("Séjour d'essai ",K18)))</formula>
    </cfRule>
  </conditionalFormatting>
  <conditionalFormatting sqref="H18:H20">
    <cfRule type="containsText" dxfId="9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8" priority="6" operator="containsText" text="Séjour d'essai ">
      <formula>NOT(ISERROR(SEARCH("Séjour d'essai ",K1)))</formula>
    </cfRule>
  </conditionalFormatting>
  <conditionalFormatting sqref="H8:H15">
    <cfRule type="containsText" dxfId="7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6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opLeftCell="A4" workbookViewId="0">
      <selection activeCell="K25" sqref="K25:K26"/>
    </sheetView>
  </sheetViews>
  <sheetFormatPr baseColWidth="10" defaultRowHeight="12.75" x14ac:dyDescent="0.2"/>
  <cols>
    <col min="1" max="1" width="20.5703125" customWidth="1"/>
    <col min="2" max="2" width="5.85546875" style="77" customWidth="1"/>
    <col min="3" max="4" width="11" style="10" customWidth="1"/>
    <col min="5" max="5" width="11.5703125" style="77" bestFit="1" customWidth="1"/>
    <col min="6" max="6" width="11.5703125" style="77" customWidth="1"/>
    <col min="7" max="7" width="8.42578125" customWidth="1"/>
    <col min="8" max="8" width="19.42578125" style="48" bestFit="1" customWidth="1"/>
    <col min="9" max="9" width="20.140625" customWidth="1"/>
    <col min="10" max="10" width="14.42578125" bestFit="1" customWidth="1"/>
    <col min="11" max="12" width="13.7109375" customWidth="1"/>
  </cols>
  <sheetData>
    <row r="1" spans="1:12" ht="15.75" customHeight="1" x14ac:dyDescent="0.25">
      <c r="A1" s="73" t="s">
        <v>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spans="1:12" s="1" customFormat="1" ht="6" customHeight="1" x14ac:dyDescent="0.2">
      <c r="B2" s="2"/>
      <c r="C2" s="9"/>
      <c r="D2" s="9"/>
      <c r="E2" s="2"/>
      <c r="F2" s="2"/>
      <c r="H2" s="48"/>
    </row>
    <row r="3" spans="1:12" ht="15" customHeight="1" x14ac:dyDescent="0.25">
      <c r="B3"/>
      <c r="C3" s="22"/>
      <c r="D3" s="74">
        <v>44531</v>
      </c>
      <c r="E3" s="75"/>
      <c r="F3" s="75"/>
      <c r="G3" s="75"/>
      <c r="H3" s="75"/>
    </row>
    <row r="4" spans="1:12" ht="15" customHeight="1" x14ac:dyDescent="0.2">
      <c r="I4" s="76" t="s">
        <v>9</v>
      </c>
      <c r="J4" s="77"/>
    </row>
    <row r="5" spans="1:12" s="28" customFormat="1" ht="104.25" customHeight="1" x14ac:dyDescent="0.2">
      <c r="A5" s="25" t="s">
        <v>2</v>
      </c>
      <c r="B5" s="29" t="s">
        <v>11</v>
      </c>
      <c r="C5" s="78" t="s">
        <v>1</v>
      </c>
      <c r="D5" s="78"/>
      <c r="E5" s="71" t="s">
        <v>33</v>
      </c>
      <c r="F5" s="44" t="s">
        <v>37</v>
      </c>
      <c r="G5" s="27" t="s">
        <v>0</v>
      </c>
      <c r="H5" s="27" t="s">
        <v>6</v>
      </c>
      <c r="I5" s="27" t="s">
        <v>5</v>
      </c>
      <c r="J5" s="26" t="s">
        <v>34</v>
      </c>
      <c r="K5" s="26" t="s">
        <v>38</v>
      </c>
      <c r="L5" s="26" t="s">
        <v>39</v>
      </c>
    </row>
    <row r="6" spans="1:12" ht="19.899999999999999" customHeight="1" thickBot="1" x14ac:dyDescent="0.3">
      <c r="A6" s="34" t="s">
        <v>12</v>
      </c>
      <c r="B6" s="14"/>
      <c r="C6" s="24" t="s">
        <v>24</v>
      </c>
      <c r="D6" s="18" t="s">
        <v>4</v>
      </c>
      <c r="E6" s="72"/>
      <c r="F6" s="12"/>
      <c r="G6" s="14"/>
      <c r="H6" s="21"/>
      <c r="I6" s="11"/>
      <c r="J6" s="13"/>
      <c r="K6" s="3"/>
      <c r="L6" s="3"/>
    </row>
    <row r="7" spans="1:12" ht="19.899999999999999" customHeight="1" x14ac:dyDescent="0.2">
      <c r="A7" s="83"/>
      <c r="B7" s="36"/>
      <c r="C7" s="37"/>
      <c r="D7" s="37"/>
      <c r="E7" s="84" t="str">
        <f>IF(MONTH(C7)&amp;YEAR(C7)=MONTH(D7)&amp;YEAR(D7),IF(C7="","",IF(MIN(EOMONTH(DATE(2021,12,1),0),D7)&gt;=MAX(DATE(2021,12,1),C7),MIN(EOMONTH(DATE(2021,12,1),0),D7)-MAX(DATE(2021,12,1),C7),"")),IF(C7="","",IF(MIN(EOMONTH(DATE(2021,12,1),0),D7)&gt;=MAX(DATE(2021,12,1),C7),MIN(EOMONTH(DATE(2021,12,1),0),D7)-MAX(DATE(2021,12,1),C7),""))+1)</f>
        <v/>
      </c>
      <c r="F7" s="85" t="str">
        <f t="shared" ref="F7:F15" si="0">IF(K7="","",B7*E7)</f>
        <v/>
      </c>
      <c r="G7" s="36"/>
      <c r="H7" s="39"/>
      <c r="I7" s="39"/>
      <c r="J7" s="40"/>
      <c r="K7" s="88" t="str">
        <f t="shared" ref="K7:K15" si="1">IF(H7="","",IF(OR(H7="séjour d'essai",H7="Convalescence"),"-",B7*E7*3))</f>
        <v/>
      </c>
      <c r="L7" s="89" t="str">
        <f>K7</f>
        <v/>
      </c>
    </row>
    <row r="8" spans="1:12" ht="19.899999999999999" customHeight="1" x14ac:dyDescent="0.2">
      <c r="A8" s="41"/>
      <c r="B8" s="6"/>
      <c r="C8" s="16"/>
      <c r="D8" s="16"/>
      <c r="E8" s="86" t="str">
        <f t="shared" ref="E8:E15" si="2">IF(MONTH(C8)&amp;YEAR(C8)=MONTH(D8)&amp;YEAR(D8),IF(C8="","",IF(MIN(EOMONTH(DATE(2021,12,1),0),D8)&gt;=MAX(DATE(2021,12,1),C8),MIN(EOMONTH(DATE(2021,12,1),0),D8)-MAX(DATE(2021,12,1),C8),"")),IF(C8="","",IF(MIN(EOMONTH(DATE(2021,12,1),0),D8)&gt;=MAX(DATE(2021,12,1),C8),MIN(EOMONTH(DATE(2021,12,1),0),D8)-MAX(DATE(2021,12,1),C8),""))+1)</f>
        <v/>
      </c>
      <c r="F8" s="87" t="str">
        <f t="shared" si="0"/>
        <v/>
      </c>
      <c r="G8" s="6"/>
      <c r="H8" s="20"/>
      <c r="I8" s="20"/>
      <c r="J8" s="31"/>
      <c r="K8" s="90" t="str">
        <f t="shared" si="1"/>
        <v/>
      </c>
      <c r="L8" s="91" t="str">
        <f t="shared" ref="L8:L15" si="3">K8</f>
        <v/>
      </c>
    </row>
    <row r="9" spans="1:12" ht="19.899999999999999" customHeight="1" x14ac:dyDescent="0.2">
      <c r="A9" s="41"/>
      <c r="B9" s="6"/>
      <c r="C9" s="16"/>
      <c r="D9" s="16"/>
      <c r="E9" s="86" t="str">
        <f t="shared" si="2"/>
        <v/>
      </c>
      <c r="F9" s="87" t="str">
        <f t="shared" si="0"/>
        <v/>
      </c>
      <c r="G9" s="6"/>
      <c r="H9" s="20"/>
      <c r="I9" s="20"/>
      <c r="J9" s="31"/>
      <c r="K9" s="90" t="str">
        <f t="shared" si="1"/>
        <v/>
      </c>
      <c r="L9" s="91" t="str">
        <f t="shared" si="3"/>
        <v/>
      </c>
    </row>
    <row r="10" spans="1:12" ht="19.899999999999999" customHeight="1" x14ac:dyDescent="0.2">
      <c r="A10" s="41"/>
      <c r="B10" s="6"/>
      <c r="C10" s="16"/>
      <c r="D10" s="16"/>
      <c r="E10" s="86" t="str">
        <f t="shared" si="2"/>
        <v/>
      </c>
      <c r="F10" s="87" t="str">
        <f t="shared" si="0"/>
        <v/>
      </c>
      <c r="G10" s="6"/>
      <c r="H10" s="20"/>
      <c r="I10" s="20"/>
      <c r="J10" s="31"/>
      <c r="K10" s="90" t="str">
        <f t="shared" si="1"/>
        <v/>
      </c>
      <c r="L10" s="91" t="str">
        <f t="shared" si="3"/>
        <v/>
      </c>
    </row>
    <row r="11" spans="1:12" ht="19.899999999999999" customHeight="1" x14ac:dyDescent="0.2">
      <c r="A11" s="41"/>
      <c r="B11" s="6"/>
      <c r="C11" s="16"/>
      <c r="D11" s="16"/>
      <c r="E11" s="86" t="str">
        <f t="shared" si="2"/>
        <v/>
      </c>
      <c r="F11" s="87" t="str">
        <f t="shared" si="0"/>
        <v/>
      </c>
      <c r="G11" s="6"/>
      <c r="H11" s="20"/>
      <c r="I11" s="20"/>
      <c r="J11" s="31"/>
      <c r="K11" s="90" t="str">
        <f t="shared" si="1"/>
        <v/>
      </c>
      <c r="L11" s="91" t="str">
        <f t="shared" si="3"/>
        <v/>
      </c>
    </row>
    <row r="12" spans="1:12" ht="19.899999999999999" customHeight="1" x14ac:dyDescent="0.2">
      <c r="A12" s="41"/>
      <c r="B12" s="6"/>
      <c r="C12" s="16"/>
      <c r="D12" s="16"/>
      <c r="E12" s="86" t="str">
        <f t="shared" si="2"/>
        <v/>
      </c>
      <c r="F12" s="87" t="str">
        <f t="shared" si="0"/>
        <v/>
      </c>
      <c r="G12" s="6"/>
      <c r="H12" s="20"/>
      <c r="I12" s="20"/>
      <c r="J12" s="31"/>
      <c r="K12" s="90" t="str">
        <f t="shared" si="1"/>
        <v/>
      </c>
      <c r="L12" s="91" t="str">
        <f t="shared" si="3"/>
        <v/>
      </c>
    </row>
    <row r="13" spans="1:12" ht="19.899999999999999" customHeight="1" x14ac:dyDescent="0.2">
      <c r="A13" s="41"/>
      <c r="B13" s="6"/>
      <c r="C13" s="16"/>
      <c r="D13" s="16"/>
      <c r="E13" s="86" t="str">
        <f t="shared" si="2"/>
        <v/>
      </c>
      <c r="F13" s="87" t="str">
        <f t="shared" si="0"/>
        <v/>
      </c>
      <c r="G13" s="6"/>
      <c r="H13" s="20"/>
      <c r="I13" s="20"/>
      <c r="J13" s="31"/>
      <c r="K13" s="90" t="str">
        <f t="shared" si="1"/>
        <v/>
      </c>
      <c r="L13" s="91" t="str">
        <f t="shared" si="3"/>
        <v/>
      </c>
    </row>
    <row r="14" spans="1:12" ht="19.899999999999999" customHeight="1" x14ac:dyDescent="0.2">
      <c r="A14" s="41"/>
      <c r="B14" s="6"/>
      <c r="C14" s="16"/>
      <c r="D14" s="16"/>
      <c r="E14" s="86" t="str">
        <f t="shared" si="2"/>
        <v/>
      </c>
      <c r="F14" s="87" t="str">
        <f t="shared" si="0"/>
        <v/>
      </c>
      <c r="G14" s="6"/>
      <c r="H14" s="20"/>
      <c r="I14" s="20"/>
      <c r="J14" s="31"/>
      <c r="K14" s="90" t="str">
        <f t="shared" si="1"/>
        <v/>
      </c>
      <c r="L14" s="91" t="str">
        <f t="shared" si="3"/>
        <v/>
      </c>
    </row>
    <row r="15" spans="1:12" ht="19.899999999999999" customHeight="1" thickBot="1" x14ac:dyDescent="0.25">
      <c r="A15" s="100"/>
      <c r="B15" s="101"/>
      <c r="C15" s="102"/>
      <c r="D15" s="102"/>
      <c r="E15" s="103" t="str">
        <f t="shared" si="2"/>
        <v/>
      </c>
      <c r="F15" s="104" t="str">
        <f t="shared" si="0"/>
        <v/>
      </c>
      <c r="G15" s="101"/>
      <c r="H15" s="105"/>
      <c r="I15" s="105"/>
      <c r="J15" s="106"/>
      <c r="K15" s="98" t="str">
        <f t="shared" si="1"/>
        <v/>
      </c>
      <c r="L15" s="99" t="str">
        <f t="shared" si="3"/>
        <v/>
      </c>
    </row>
    <row r="16" spans="1:12" s="1" customFormat="1" ht="19.899999999999999" customHeight="1" thickBot="1" x14ac:dyDescent="0.25">
      <c r="A16" s="125" t="s">
        <v>14</v>
      </c>
      <c r="B16" s="126"/>
      <c r="C16" s="127"/>
      <c r="D16" s="127"/>
      <c r="E16" s="107">
        <f>SUM(E7:E15)</f>
        <v>0</v>
      </c>
      <c r="F16" s="108">
        <f>SUM(F7:F15)</f>
        <v>0</v>
      </c>
      <c r="G16" s="126"/>
      <c r="H16" s="128"/>
      <c r="I16" s="129"/>
      <c r="J16" s="130">
        <f>SUM(J7:J15)</f>
        <v>0</v>
      </c>
      <c r="K16" s="109">
        <f>SUM(K7:K15)</f>
        <v>0</v>
      </c>
      <c r="L16" s="110">
        <f>SUM(L7:L15)</f>
        <v>0</v>
      </c>
    </row>
    <row r="17" spans="1:12" ht="19.899999999999999" customHeight="1" thickBot="1" x14ac:dyDescent="0.25">
      <c r="A17" s="11"/>
      <c r="B17" s="14"/>
      <c r="C17" s="18"/>
      <c r="D17" s="18"/>
      <c r="E17" s="15"/>
      <c r="F17" s="15"/>
      <c r="G17" s="14"/>
      <c r="H17" s="21"/>
      <c r="I17" s="11"/>
      <c r="J17" s="32"/>
      <c r="K17" s="3"/>
      <c r="L17" s="3"/>
    </row>
    <row r="18" spans="1:12" s="55" customFormat="1" ht="19.899999999999999" customHeight="1" x14ac:dyDescent="0.2">
      <c r="A18" s="53"/>
      <c r="B18" s="42"/>
      <c r="C18" s="37"/>
      <c r="D18" s="37"/>
      <c r="E18" s="84" t="str">
        <f t="shared" ref="E18:E20" si="4">IF(MONTH(C18)&amp;YEAR(C18)=MONTH(D18)&amp;YEAR(D18),IF(C18="","",IF(MIN(EOMONTH(DATE(2021,12,1),0),D18)&gt;=MAX(DATE(2021,12,1),C18),MIN(EOMONTH(DATE(2021,12,1),0),D18)-MAX(DATE(2021,12,1),C18),"")),IF(C18="","",IF(MIN(EOMONTH(DATE(2021,12,1),0),D18)&gt;=MAX(DATE(2021,12,1),C18),MIN(EOMONTH(DATE(2021,12,1),0),D18)-MAX(DATE(2021,12,1),C18),""))+1)</f>
        <v/>
      </c>
      <c r="F18" s="85" t="str">
        <f t="shared" ref="F18:F20" si="5">IF(K18="","",B18*E18)</f>
        <v/>
      </c>
      <c r="G18" s="42"/>
      <c r="H18" s="50"/>
      <c r="I18" s="50"/>
      <c r="J18" s="54"/>
      <c r="K18" s="92" t="str">
        <f>IF(H18="","",IF(OR(H18="séjour d'essai",H18="Convalescence"),"-",B18*E18*3))</f>
        <v/>
      </c>
      <c r="L18" s="89" t="str">
        <f t="shared" ref="L18:L20" si="6">K18</f>
        <v/>
      </c>
    </row>
    <row r="19" spans="1:12" s="55" customFormat="1" ht="19.899999999999999" customHeight="1" x14ac:dyDescent="0.2">
      <c r="A19" s="57"/>
      <c r="B19" s="56"/>
      <c r="C19" s="16"/>
      <c r="D19" s="63"/>
      <c r="E19" s="86" t="str">
        <f t="shared" si="4"/>
        <v/>
      </c>
      <c r="F19" s="87" t="str">
        <f t="shared" si="5"/>
        <v/>
      </c>
      <c r="G19" s="56"/>
      <c r="H19" s="62"/>
      <c r="I19" s="62"/>
      <c r="J19" s="70"/>
      <c r="K19" s="93" t="str">
        <f>IF(H19="","",IF(OR(H19="séjour d'essai",H19="Convalescence"),"-",B19*E19*3))</f>
        <v/>
      </c>
      <c r="L19" s="91" t="str">
        <f t="shared" si="6"/>
        <v/>
      </c>
    </row>
    <row r="20" spans="1:12" s="55" customFormat="1" ht="19.899999999999999" customHeight="1" thickBot="1" x14ac:dyDescent="0.25">
      <c r="A20" s="111"/>
      <c r="B20" s="112"/>
      <c r="C20" s="102"/>
      <c r="D20" s="102"/>
      <c r="E20" s="103" t="str">
        <f t="shared" si="4"/>
        <v/>
      </c>
      <c r="F20" s="104" t="str">
        <f t="shared" si="5"/>
        <v/>
      </c>
      <c r="G20" s="112"/>
      <c r="H20" s="113"/>
      <c r="I20" s="113"/>
      <c r="J20" s="114"/>
      <c r="K20" s="115" t="str">
        <f>IF(H20="","",IF(OR(H20="séjour d'essai",H20="Convalescence"),"-",B20*E20*3))</f>
        <v/>
      </c>
      <c r="L20" s="99" t="str">
        <f t="shared" si="6"/>
        <v/>
      </c>
    </row>
    <row r="21" spans="1:12" s="1" customFormat="1" ht="19.899999999999999" customHeight="1" thickBot="1" x14ac:dyDescent="0.25">
      <c r="A21" s="131" t="s">
        <v>15</v>
      </c>
      <c r="B21" s="132"/>
      <c r="C21" s="133"/>
      <c r="D21" s="133"/>
      <c r="E21" s="116">
        <f>SUM(E18:E20)</f>
        <v>0</v>
      </c>
      <c r="F21" s="117">
        <f>SUM(F18:F20)</f>
        <v>0</v>
      </c>
      <c r="G21" s="132"/>
      <c r="H21" s="134"/>
      <c r="I21" s="135"/>
      <c r="J21" s="118">
        <f>SUM(J18:J20)</f>
        <v>0</v>
      </c>
      <c r="K21" s="118">
        <f>SUM(K18:K19)</f>
        <v>0</v>
      </c>
      <c r="L21" s="119">
        <f>SUM(L18:L19)</f>
        <v>0</v>
      </c>
    </row>
    <row r="22" spans="1:12" s="1" customFormat="1" ht="19.899999999999999" customHeight="1" x14ac:dyDescent="0.2">
      <c r="A22" s="64"/>
      <c r="B22" s="65"/>
      <c r="C22" s="66"/>
      <c r="D22" s="66"/>
      <c r="E22" s="67"/>
      <c r="F22" s="67"/>
      <c r="G22" s="65"/>
      <c r="H22" s="21"/>
      <c r="I22" s="64"/>
      <c r="J22" s="68"/>
      <c r="K22" s="69"/>
      <c r="L22" s="69"/>
    </row>
    <row r="23" spans="1:12" ht="9.75" customHeight="1" x14ac:dyDescent="0.2">
      <c r="A23" s="11"/>
      <c r="B23" s="14"/>
      <c r="C23" s="18"/>
      <c r="D23" s="18"/>
      <c r="E23" s="12"/>
      <c r="F23" s="12"/>
      <c r="G23" s="14"/>
      <c r="H23" s="21"/>
      <c r="I23" s="11"/>
      <c r="J23" s="13"/>
    </row>
    <row r="24" spans="1:12" ht="19.899999999999999" customHeight="1" thickBot="1" x14ac:dyDescent="0.3">
      <c r="A24" s="79" t="s">
        <v>10</v>
      </c>
      <c r="B24" s="79"/>
      <c r="C24" s="79"/>
      <c r="D24" s="79"/>
      <c r="E24" s="79"/>
      <c r="F24" s="80"/>
      <c r="G24" s="14"/>
      <c r="H24" s="21"/>
      <c r="I24" s="11"/>
      <c r="J24" s="13"/>
      <c r="K24" s="3"/>
      <c r="L24" s="3"/>
    </row>
    <row r="25" spans="1:12" ht="19.899999999999999" customHeight="1" x14ac:dyDescent="0.2">
      <c r="A25" s="58"/>
      <c r="B25" s="59"/>
      <c r="C25" s="60"/>
      <c r="D25" s="81"/>
      <c r="E25" s="94" t="str">
        <f t="shared" ref="E25:E26" si="7">IF(MONTH(C25)&amp;YEAR(C25)=MONTH(D25)&amp;YEAR(D25),IF(C25="","",IF(MIN(EOMONTH(DATE(2021,12,1),0),D25)&gt;=MAX(DATE(2021,12,1),C25),MIN(EOMONTH(DATE(2021,12,1),0),D25)-MAX(DATE(2021,12,1),C25),"")),IF(C25="","",IF(MIN(EOMONTH(DATE(2021,12,1),0),D25)&gt;=MAX(DATE(2021,12,1),C25),MIN(EOMONTH(DATE(2021,12,1),0),D25)-MAX(DATE(2021,12,1),C25),""))+1)</f>
        <v/>
      </c>
      <c r="F25" s="95" t="str">
        <f t="shared" ref="F25:F26" si="8">IF(K25="","",B25*E25)</f>
        <v/>
      </c>
      <c r="G25" s="59"/>
      <c r="H25" s="61"/>
      <c r="I25" s="61"/>
      <c r="J25" s="82"/>
      <c r="K25" s="96" t="str">
        <f>IF(H25="","",IF(OR(H25="séjour d'essai",H25="Convalescence"),"-",B25*E25*3))</f>
        <v/>
      </c>
      <c r="L25" s="97" t="str">
        <f t="shared" ref="L25:L26" si="9">K25</f>
        <v/>
      </c>
    </row>
    <row r="26" spans="1:12" ht="19.899999999999999" customHeight="1" thickBot="1" x14ac:dyDescent="0.25">
      <c r="A26" s="111"/>
      <c r="B26" s="112"/>
      <c r="C26" s="102"/>
      <c r="D26" s="120"/>
      <c r="E26" s="103" t="str">
        <f t="shared" si="7"/>
        <v/>
      </c>
      <c r="F26" s="104" t="str">
        <f t="shared" si="8"/>
        <v/>
      </c>
      <c r="G26" s="112"/>
      <c r="H26" s="113"/>
      <c r="I26" s="113"/>
      <c r="J26" s="121"/>
      <c r="K26" s="98" t="str">
        <f>IF(H26="","",IF(OR(H26="séjour d'essai",H26="Convalescence"),"-",B26*E26*3))</f>
        <v/>
      </c>
      <c r="L26" s="122" t="str">
        <f t="shared" si="9"/>
        <v/>
      </c>
    </row>
    <row r="27" spans="1:12" s="1" customFormat="1" ht="19.899999999999999" customHeight="1" thickBot="1" x14ac:dyDescent="0.25">
      <c r="A27" s="125" t="s">
        <v>16</v>
      </c>
      <c r="B27" s="126"/>
      <c r="C27" s="127"/>
      <c r="D27" s="127"/>
      <c r="E27" s="123">
        <f>SUM(E25:E26)</f>
        <v>0</v>
      </c>
      <c r="F27" s="108">
        <f>SUM(F25:F26)</f>
        <v>0</v>
      </c>
      <c r="G27" s="126"/>
      <c r="H27" s="128"/>
      <c r="I27" s="129"/>
      <c r="J27" s="109">
        <f>SUM(J25)</f>
        <v>0</v>
      </c>
      <c r="K27" s="124">
        <f>E27*3</f>
        <v>0</v>
      </c>
      <c r="L27" s="110">
        <f>SUM(L25)</f>
        <v>0</v>
      </c>
    </row>
    <row r="28" spans="1:12" ht="9.75" customHeight="1" x14ac:dyDescent="0.2">
      <c r="A28" s="21"/>
      <c r="B28" s="14"/>
      <c r="C28" s="18"/>
      <c r="D28" s="24"/>
      <c r="E28" s="43"/>
      <c r="F28" s="43"/>
      <c r="G28" s="14"/>
      <c r="H28" s="21"/>
      <c r="I28" s="11"/>
      <c r="J28" s="13"/>
      <c r="K28" s="3"/>
      <c r="L28" s="3"/>
    </row>
    <row r="29" spans="1:12" ht="14.25" customHeight="1" thickBot="1" x14ac:dyDescent="0.25">
      <c r="A29" s="21"/>
      <c r="B29" s="4"/>
      <c r="C29" s="17"/>
      <c r="D29" s="17"/>
      <c r="E29" s="30"/>
      <c r="F29" s="30"/>
      <c r="G29" s="4"/>
      <c r="H29" s="51"/>
      <c r="I29" s="3"/>
      <c r="J29" s="19"/>
    </row>
    <row r="30" spans="1:12" ht="19.899999999999999" customHeight="1" thickBot="1" x14ac:dyDescent="0.3">
      <c r="A30" s="136" t="s">
        <v>18</v>
      </c>
      <c r="B30" s="137"/>
      <c r="C30" s="138"/>
      <c r="D30" s="138"/>
      <c r="E30" s="108">
        <f>F16+F21+F27</f>
        <v>0</v>
      </c>
      <c r="F30" s="123"/>
      <c r="G30" s="137"/>
      <c r="H30" s="128"/>
      <c r="I30" s="139"/>
      <c r="J30" s="140"/>
      <c r="K30" s="141">
        <f>E30*6</f>
        <v>0</v>
      </c>
      <c r="L30" s="142"/>
    </row>
    <row r="31" spans="1:12" ht="19.899999999999999" customHeight="1" x14ac:dyDescent="0.2">
      <c r="A31" s="21"/>
      <c r="B31" s="14"/>
      <c r="C31" s="18"/>
      <c r="D31" s="24"/>
      <c r="E31" s="43"/>
      <c r="F31" s="43"/>
      <c r="G31" s="14"/>
      <c r="H31" s="21"/>
      <c r="I31" s="11"/>
      <c r="J31" s="13"/>
      <c r="K31" s="3"/>
      <c r="L31" s="3"/>
    </row>
    <row r="32" spans="1:12" ht="19.899999999999999" customHeight="1" thickBot="1" x14ac:dyDescent="0.25">
      <c r="A32" t="s">
        <v>7</v>
      </c>
      <c r="B32" s="5"/>
      <c r="C32" s="10">
        <v>44531</v>
      </c>
      <c r="G32" s="77"/>
      <c r="H32" s="23"/>
      <c r="I32" s="8" t="s">
        <v>13</v>
      </c>
      <c r="J32" s="33">
        <f>J16+J21+J27</f>
        <v>0</v>
      </c>
      <c r="K32" s="23"/>
      <c r="L32" s="23"/>
    </row>
    <row r="33" spans="1:10" ht="20.100000000000001" customHeight="1" thickTop="1" x14ac:dyDescent="0.2">
      <c r="A33" t="s">
        <v>8</v>
      </c>
      <c r="C33" s="52">
        <v>44561</v>
      </c>
      <c r="J33" s="7"/>
    </row>
    <row r="34" spans="1:10" ht="20.100000000000001" customHeight="1" x14ac:dyDescent="0.2">
      <c r="A34" s="45" t="s">
        <v>23</v>
      </c>
      <c r="J34" s="7"/>
    </row>
    <row r="35" spans="1:10" s="28" customFormat="1" ht="20.100000000000001" customHeight="1" x14ac:dyDescent="0.2">
      <c r="A35" s="45" t="s">
        <v>17</v>
      </c>
      <c r="B35" s="46"/>
      <c r="C35" s="47"/>
      <c r="D35" s="47"/>
      <c r="E35" s="46"/>
      <c r="F35" s="46"/>
      <c r="H35" s="49"/>
    </row>
    <row r="36" spans="1:10" ht="20.100000000000001" customHeight="1" x14ac:dyDescent="0.2"/>
    <row r="37" spans="1:10" ht="20.100000000000001" customHeight="1" x14ac:dyDescent="0.2"/>
    <row r="38" spans="1:10" ht="20.100000000000001" customHeight="1" x14ac:dyDescent="0.2">
      <c r="J38" s="7"/>
    </row>
    <row r="39" spans="1:10" ht="20.100000000000001" customHeight="1" x14ac:dyDescent="0.2"/>
    <row r="40" spans="1:10" ht="20.100000000000001" customHeight="1" x14ac:dyDescent="0.2"/>
    <row r="41" spans="1:10" ht="20.100000000000001" customHeight="1" x14ac:dyDescent="0.2"/>
    <row r="42" spans="1:10" ht="20.100000000000001" customHeight="1" x14ac:dyDescent="0.2"/>
    <row r="43" spans="1:10" ht="20.100000000000001" customHeight="1" x14ac:dyDescent="0.2"/>
    <row r="44" spans="1:10" ht="20.100000000000001" customHeight="1" x14ac:dyDescent="0.2"/>
    <row r="45" spans="1:10" ht="20.100000000000001" customHeight="1" x14ac:dyDescent="0.2"/>
    <row r="46" spans="1:10" ht="20.100000000000001" customHeight="1" x14ac:dyDescent="0.2"/>
    <row r="47" spans="1:10" ht="20.100000000000001" customHeight="1" x14ac:dyDescent="0.2"/>
    <row r="48" spans="1:10" ht="20.100000000000001" customHeight="1" x14ac:dyDescent="0.2"/>
    <row r="49" spans="2:8" ht="20.100000000000001" customHeight="1" x14ac:dyDescent="0.2">
      <c r="B49"/>
      <c r="C49"/>
      <c r="D49"/>
      <c r="E49"/>
      <c r="F49"/>
      <c r="H49"/>
    </row>
    <row r="50" spans="2:8" ht="20.100000000000001" customHeight="1" x14ac:dyDescent="0.2">
      <c r="B50"/>
      <c r="C50"/>
      <c r="D50"/>
      <c r="E50"/>
      <c r="F50"/>
      <c r="H50"/>
    </row>
  </sheetData>
  <conditionalFormatting sqref="K31:L31 L7:L15">
    <cfRule type="containsText" dxfId="5" priority="4" operator="containsText" text="Séjour d'essai ">
      <formula>NOT(ISERROR(SEARCH("Séjour d'essai ",K7)))</formula>
    </cfRule>
  </conditionalFormatting>
  <conditionalFormatting sqref="K18:L20">
    <cfRule type="containsText" dxfId="4" priority="2" operator="containsText" text="Séjour d'essai ">
      <formula>NOT(ISERROR(SEARCH("Séjour d'essai ",K18)))</formula>
    </cfRule>
  </conditionalFormatting>
  <conditionalFormatting sqref="H18:H20">
    <cfRule type="containsText" dxfId="3" priority="1" operator="containsText" text="séjour d'essai; convalescence">
      <formula>NOT(ISERROR(SEARCH("séjour d'essai; convalescence",H18)))</formula>
    </cfRule>
  </conditionalFormatting>
  <conditionalFormatting sqref="K32:L1048576 K28:L29 K21:L24 K1:L6 K16:L17">
    <cfRule type="containsText" dxfId="2" priority="6" operator="containsText" text="Séjour d'essai ">
      <formula>NOT(ISERROR(SEARCH("Séjour d'essai ",K1)))</formula>
    </cfRule>
  </conditionalFormatting>
  <conditionalFormatting sqref="H8:H15">
    <cfRule type="containsText" dxfId="1" priority="5" operator="containsText" text="séjour d'essai; convalescence">
      <formula>NOT(ISERROR(SEARCH("séjour d'essai; convalescence",H8)))</formula>
    </cfRule>
  </conditionalFormatting>
  <conditionalFormatting sqref="K25:L27">
    <cfRule type="containsText" dxfId="0" priority="3" operator="containsText" text="Séjour d'essai ">
      <formula>NOT(ISERROR(SEARCH("Séjour d'essai ",K25)))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séjour'!$A$1:$A$8</xm:f>
          </x14:formula1>
          <xm:sqref>H18:H20</xm:sqref>
        </x14:dataValidation>
        <x14:dataValidation type="list" allowBlank="1" showInputMessage="1" showErrorMessage="1">
          <x14:formula1>
            <xm:f>'Motifs séjour'!$A$1:$A$9</xm:f>
          </x14:formula1>
          <xm:sqref>H25:H26 H7:H15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7" sqref="A7"/>
    </sheetView>
  </sheetViews>
  <sheetFormatPr baseColWidth="10" defaultRowHeight="12.75" x14ac:dyDescent="0.2"/>
  <sheetData>
    <row r="1" spans="1:1" x14ac:dyDescent="0.2">
      <c r="A1" s="23" t="s">
        <v>29</v>
      </c>
    </row>
    <row r="2" spans="1:1" x14ac:dyDescent="0.2">
      <c r="A2" s="23" t="s">
        <v>25</v>
      </c>
    </row>
    <row r="3" spans="1:1" x14ac:dyDescent="0.2">
      <c r="A3" s="23" t="s">
        <v>31</v>
      </c>
    </row>
    <row r="4" spans="1:1" x14ac:dyDescent="0.2">
      <c r="A4" s="23" t="s">
        <v>35</v>
      </c>
    </row>
    <row r="5" spans="1:1" x14ac:dyDescent="0.2">
      <c r="A5" s="23" t="s">
        <v>30</v>
      </c>
    </row>
    <row r="6" spans="1:1" x14ac:dyDescent="0.2">
      <c r="A6" s="2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Motifs séjour</vt:lpstr>
      <vt:lpstr>Janvier!Zone_d_impression</vt:lpstr>
    </vt:vector>
  </TitlesOfParts>
  <Company>Nova Vita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</dc:creator>
  <cp:lastModifiedBy>Julien Reverchon</cp:lastModifiedBy>
  <cp:lastPrinted>2021-03-16T16:23:32Z</cp:lastPrinted>
  <dcterms:created xsi:type="dcterms:W3CDTF">2001-09-20T13:01:35Z</dcterms:created>
  <dcterms:modified xsi:type="dcterms:W3CDTF">2021-04-12T12:42:34Z</dcterms:modified>
</cp:coreProperties>
</file>