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jdu\Desktop\"/>
    </mc:Choice>
  </mc:AlternateContent>
  <bookViews>
    <workbookView xWindow="240" yWindow="40" windowWidth="23260" windowHeight="9350" activeTab="1"/>
  </bookViews>
  <sheets>
    <sheet name="tube" sheetId="4" r:id="rId1"/>
    <sheet name="Devis" sheetId="5" r:id="rId2"/>
  </sheets>
  <externalReferences>
    <externalReference r:id="rId3"/>
  </externalReferences>
  <definedNames>
    <definedName name="_xlnm._FilterDatabase" localSheetId="0" hidden="1">tube!$G$1:$I$15</definedName>
    <definedName name="_xlnm.Print_Area" localSheetId="1">Devis!$A$1:$C$32</definedName>
  </definedNames>
  <calcPr calcId="152511"/>
</workbook>
</file>

<file path=xl/calcChain.xml><?xml version="1.0" encoding="utf-8"?>
<calcChain xmlns="http://schemas.openxmlformats.org/spreadsheetml/2006/main">
  <c r="C30" i="5" l="1"/>
  <c r="C25" i="5"/>
  <c r="C24" i="5" s="1"/>
  <c r="C13" i="5"/>
  <c r="C12" i="5"/>
  <c r="C11" i="5"/>
  <c r="C9" i="5"/>
  <c r="C20" i="5" s="1"/>
  <c r="C8" i="5"/>
  <c r="C5" i="5"/>
  <c r="C21" i="5" l="1"/>
  <c r="C19" i="5"/>
  <c r="C32" i="5" s="1"/>
  <c r="C22" i="5"/>
  <c r="C23" i="5" s="1"/>
  <c r="C28" i="5"/>
  <c r="C18" i="5"/>
  <c r="C17" i="5" s="1"/>
  <c r="C34" i="5" l="1"/>
</calcChain>
</file>

<file path=xl/sharedStrings.xml><?xml version="1.0" encoding="utf-8"?>
<sst xmlns="http://schemas.openxmlformats.org/spreadsheetml/2006/main" count="83" uniqueCount="43">
  <si>
    <t>N° OF</t>
  </si>
  <si>
    <t>Référence</t>
  </si>
  <si>
    <t>Description</t>
  </si>
  <si>
    <t>Qté.</t>
  </si>
  <si>
    <t>Qté. terminée</t>
  </si>
  <si>
    <t>Livraison</t>
  </si>
  <si>
    <t>Øinter</t>
  </si>
  <si>
    <t>Øexter</t>
  </si>
  <si>
    <t>lg</t>
  </si>
  <si>
    <t>VERIFICATION</t>
  </si>
  <si>
    <t>Tarif tube</t>
  </si>
  <si>
    <t>Exemple</t>
  </si>
  <si>
    <t>Longueur</t>
  </si>
  <si>
    <t>Ø EXT</t>
  </si>
  <si>
    <t xml:space="preserve">Ø INT </t>
  </si>
  <si>
    <t>CALCUL PRIX</t>
  </si>
  <si>
    <t>tube</t>
  </si>
  <si>
    <t>CALCUL 1</t>
  </si>
  <si>
    <t>CALCUL 2</t>
  </si>
  <si>
    <t>CALCUL 3</t>
  </si>
  <si>
    <t>CALCUL 4</t>
  </si>
  <si>
    <t>CALCUL 5</t>
  </si>
  <si>
    <t>CALCUL 6</t>
  </si>
  <si>
    <t>CALCUL 7</t>
  </si>
  <si>
    <t>CALCUL 8</t>
  </si>
  <si>
    <t>CALCUL 9</t>
  </si>
  <si>
    <t>CALCUL 10</t>
  </si>
  <si>
    <t>CALCUL 11</t>
  </si>
  <si>
    <t>CALCUL 12</t>
  </si>
  <si>
    <t>CALCUL 13</t>
  </si>
  <si>
    <t>CALCUL 14</t>
  </si>
  <si>
    <t>CALCUL 15</t>
  </si>
  <si>
    <t>CALCUL 16</t>
  </si>
  <si>
    <t>CALCUL 17</t>
  </si>
  <si>
    <t>CALCUL 18</t>
  </si>
  <si>
    <t>CALCUL 19</t>
  </si>
  <si>
    <t>CALCUL 20</t>
  </si>
  <si>
    <t>CALCUL 21</t>
  </si>
  <si>
    <t>CALCUL 22</t>
  </si>
  <si>
    <t>CALCUL 23</t>
  </si>
  <si>
    <t>CALCUL 24</t>
  </si>
  <si>
    <t>Prix Matière</t>
  </si>
  <si>
    <t>Prix au kgs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</si>
</sst>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00000"/>
    <numFmt numFmtId="165" formatCode="#,##0.00\ &quot;€&quot;"/>
    <numFmt numFmtId="166" formatCode="#,##0.00\ _€"/>
    <numFmt numFmtId="167" formatCode="0.00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2"/>
      <name val="Comic Sans MS"/>
      <family val="4"/>
    </font>
    <font>
      <sz val="12"/>
      <name val="Arial"/>
      <family val="2"/>
    </font>
    <font>
      <b/>
      <i/>
      <sz val="12"/>
      <name val="Comic Sans MS"/>
      <family val="4"/>
    </font>
    <font>
      <b/>
      <sz val="20"/>
      <name val="Comic Sans MS"/>
      <family val="4"/>
    </font>
    <font>
      <sz val="10"/>
      <name val="Comic Sans MS"/>
      <family val="4"/>
    </font>
    <font>
      <b/>
      <sz val="11"/>
      <name val="Comic Sans MS"/>
      <family val="4"/>
    </font>
    <font>
      <b/>
      <sz val="10"/>
      <name val="Comic Sans MS"/>
      <family val="4"/>
    </font>
    <font>
      <b/>
      <sz val="10"/>
      <name val="Arial"/>
      <family val="2"/>
    </font>
    <font>
      <b/>
      <sz val="12"/>
      <color indexed="9"/>
      <name val="Comic Sans MS"/>
      <family val="4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14" fontId="0" fillId="0" borderId="0" xfId="0" applyNumberFormat="1"/>
    <xf numFmtId="0" fontId="18" fillId="0" borderId="0" xfId="42" applyProtection="1"/>
    <xf numFmtId="0" fontId="18" fillId="0" borderId="0" xfId="42" applyBorder="1" applyProtection="1"/>
    <xf numFmtId="164" fontId="19" fillId="0" borderId="0" xfId="42" applyNumberFormat="1" applyFont="1" applyFill="1" applyBorder="1" applyProtection="1"/>
    <xf numFmtId="0" fontId="18" fillId="0" borderId="0" xfId="42" applyFill="1" applyBorder="1" applyProtection="1"/>
    <xf numFmtId="165" fontId="20" fillId="33" borderId="10" xfId="42" applyNumberFormat="1" applyFont="1" applyFill="1" applyBorder="1" applyAlignment="1" applyProtection="1">
      <alignment horizontal="center"/>
    </xf>
    <xf numFmtId="0" fontId="21" fillId="0" borderId="0" xfId="42" applyFont="1" applyBorder="1" applyProtection="1"/>
    <xf numFmtId="0" fontId="22" fillId="0" borderId="10" xfId="42" applyFont="1" applyBorder="1" applyAlignment="1" applyProtection="1">
      <alignment horizontal="center"/>
    </xf>
    <xf numFmtId="165" fontId="23" fillId="33" borderId="10" xfId="42" applyNumberFormat="1" applyFont="1" applyFill="1" applyBorder="1" applyAlignment="1" applyProtection="1">
      <alignment horizontal="center"/>
    </xf>
    <xf numFmtId="0" fontId="24" fillId="0" borderId="0" xfId="42" applyFont="1" applyBorder="1" applyProtection="1"/>
    <xf numFmtId="0" fontId="24" fillId="0" borderId="0" xfId="42" applyFont="1" applyFill="1" applyBorder="1" applyProtection="1"/>
    <xf numFmtId="0" fontId="25" fillId="0" borderId="11" xfId="42" applyFont="1" applyFill="1" applyBorder="1" applyProtection="1"/>
    <xf numFmtId="0" fontId="24" fillId="0" borderId="12" xfId="42" applyFont="1" applyFill="1" applyBorder="1" applyProtection="1"/>
    <xf numFmtId="0" fontId="26" fillId="0" borderId="13" xfId="42" applyFont="1" applyFill="1" applyBorder="1" applyProtection="1"/>
    <xf numFmtId="0" fontId="24" fillId="0" borderId="14" xfId="42" applyFont="1" applyFill="1" applyBorder="1" applyProtection="1"/>
    <xf numFmtId="0" fontId="26" fillId="0" borderId="15" xfId="42" applyFont="1" applyFill="1" applyBorder="1" applyProtection="1"/>
    <xf numFmtId="164" fontId="25" fillId="0" borderId="16" xfId="42" applyNumberFormat="1" applyFont="1" applyFill="1" applyBorder="1" applyProtection="1"/>
    <xf numFmtId="0" fontId="26" fillId="0" borderId="17" xfId="42" applyFont="1" applyFill="1" applyBorder="1" applyProtection="1"/>
    <xf numFmtId="0" fontId="26" fillId="0" borderId="0" xfId="42" applyFont="1" applyFill="1" applyBorder="1" applyProtection="1"/>
    <xf numFmtId="0" fontId="19" fillId="0" borderId="0" xfId="42" applyFont="1" applyFill="1" applyBorder="1" applyAlignment="1" applyProtection="1">
      <alignment horizontal="center"/>
    </xf>
    <xf numFmtId="166" fontId="18" fillId="0" borderId="0" xfId="42" applyNumberFormat="1" applyBorder="1" applyProtection="1"/>
    <xf numFmtId="167" fontId="18" fillId="0" borderId="0" xfId="42" applyNumberFormat="1" applyBorder="1" applyProtection="1"/>
    <xf numFmtId="0" fontId="18" fillId="0" borderId="0" xfId="42" applyBorder="1" applyAlignment="1" applyProtection="1">
      <alignment horizontal="center" vertical="center"/>
    </xf>
    <xf numFmtId="0" fontId="19" fillId="0" borderId="0" xfId="42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44" fontId="16" fillId="0" borderId="0" xfId="44" applyFont="1"/>
    <xf numFmtId="2" fontId="18" fillId="35" borderId="24" xfId="43" applyNumberFormat="1" applyFont="1" applyFill="1" applyBorder="1"/>
    <xf numFmtId="7" fontId="16" fillId="0" borderId="0" xfId="44" applyNumberFormat="1" applyFont="1"/>
    <xf numFmtId="0" fontId="20" fillId="36" borderId="23" xfId="42" applyFont="1" applyFill="1" applyBorder="1" applyAlignment="1" applyProtection="1">
      <alignment horizontal="center" vertical="center"/>
    </xf>
    <xf numFmtId="0" fontId="24" fillId="0" borderId="22" xfId="42" applyFont="1" applyBorder="1" applyAlignment="1" applyProtection="1">
      <alignment horizontal="center" vertical="center"/>
    </xf>
    <xf numFmtId="0" fontId="24" fillId="0" borderId="21" xfId="42" applyFont="1" applyBorder="1" applyAlignment="1" applyProtection="1">
      <alignment horizontal="center" vertical="center"/>
    </xf>
    <xf numFmtId="0" fontId="26" fillId="34" borderId="20" xfId="42" applyFont="1" applyFill="1" applyBorder="1" applyAlignment="1" applyProtection="1">
      <alignment horizontal="center" vertical="center"/>
    </xf>
    <xf numFmtId="0" fontId="24" fillId="0" borderId="19" xfId="42" applyFont="1" applyBorder="1" applyAlignment="1">
      <alignment horizontal="center" vertical="center"/>
    </xf>
    <xf numFmtId="0" fontId="24" fillId="0" borderId="18" xfId="42" applyFont="1" applyBorder="1" applyAlignment="1">
      <alignment horizontal="center" vertical="center"/>
    </xf>
    <xf numFmtId="0" fontId="26" fillId="34" borderId="15" xfId="42" applyFont="1" applyFill="1" applyBorder="1" applyProtection="1"/>
    <xf numFmtId="0" fontId="24" fillId="34" borderId="14" xfId="42" applyFont="1" applyFill="1" applyBorder="1" applyProtection="1"/>
    <xf numFmtId="0" fontId="26" fillId="0" borderId="14" xfId="42" applyFont="1" applyFill="1" applyBorder="1" applyProtection="1"/>
    <xf numFmtId="0" fontId="24" fillId="37" borderId="0" xfId="42" applyFont="1" applyFill="1" applyBorder="1" applyProtection="1"/>
    <xf numFmtId="0" fontId="26" fillId="37" borderId="14" xfId="42" applyFont="1" applyFill="1" applyBorder="1" applyProtection="1"/>
    <xf numFmtId="0" fontId="27" fillId="38" borderId="0" xfId="43" applyFont="1" applyFill="1"/>
    <xf numFmtId="0" fontId="26" fillId="35" borderId="14" xfId="42" applyFont="1" applyFill="1" applyBorder="1" applyProtection="1"/>
    <xf numFmtId="167" fontId="24" fillId="39" borderId="14" xfId="42" applyNumberFormat="1" applyFont="1" applyFill="1" applyBorder="1" applyProtection="1"/>
    <xf numFmtId="0" fontId="28" fillId="40" borderId="0" xfId="42" applyFont="1" applyFill="1" applyBorder="1" applyProtection="1"/>
    <xf numFmtId="0" fontId="28" fillId="40" borderId="14" xfId="42" applyFont="1" applyFill="1" applyBorder="1" applyProtection="1"/>
    <xf numFmtId="166" fontId="24" fillId="39" borderId="14" xfId="42" applyNumberFormat="1" applyFont="1" applyFill="1" applyBorder="1" applyProtection="1"/>
    <xf numFmtId="2" fontId="28" fillId="40" borderId="14" xfId="42" applyNumberFormat="1" applyFont="1" applyFill="1" applyBorder="1" applyAlignment="1" applyProtection="1"/>
    <xf numFmtId="2" fontId="24" fillId="41" borderId="14" xfId="42" applyNumberFormat="1" applyFont="1" applyFill="1" applyBorder="1" applyAlignment="1" applyProtection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4" builtinId="4"/>
    <cellStyle name="Neutre" xfId="8" builtinId="28" customBuiltin="1"/>
    <cellStyle name="Normal" xfId="0" builtinId="0"/>
    <cellStyle name="Normal 2" xfId="42"/>
    <cellStyle name="Normal_Feuil1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112347</xdr:colOff>
      <xdr:row>2</xdr:row>
      <xdr:rowOff>92808</xdr:rowOff>
    </xdr:from>
    <xdr:to>
      <xdr:col>14</xdr:col>
      <xdr:colOff>473808</xdr:colOff>
      <xdr:row>4</xdr:row>
      <xdr:rowOff>107462</xdr:rowOff>
    </xdr:to>
    <xdr:sp macro="[0]!TARIFTUBE" textlink="">
      <xdr:nvSpPr>
        <xdr:cNvPr id="3" name="Rectangle 2"/>
        <xdr:cNvSpPr/>
      </xdr:nvSpPr>
      <xdr:spPr>
        <a:xfrm>
          <a:off x="10736385" y="459154"/>
          <a:ext cx="3409461" cy="39565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R\Meca\MA\M&#233;thodes\H%20Liner\Calcul%20Prix%20de%20vente%20H%20Liner\Mati&#232;res%20premi&#232;res\Calcul%20prix%20mati&#232;res%20H%20Liner%20M%20(BC0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5">
          <cell r="D5">
            <v>27.33</v>
          </cell>
        </row>
        <row r="11">
          <cell r="F11">
            <v>1373</v>
          </cell>
        </row>
        <row r="13">
          <cell r="D13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"/>
  <sheetViews>
    <sheetView zoomScale="130" zoomScaleNormal="130" workbookViewId="0">
      <selection activeCell="D4" sqref="D4"/>
    </sheetView>
  </sheetViews>
  <sheetFormatPr baseColWidth="10" defaultRowHeight="14.5" x14ac:dyDescent="0.35"/>
  <cols>
    <col min="1" max="1" width="11.7265625" customWidth="1"/>
    <col min="2" max="2" width="11.453125" customWidth="1"/>
    <col min="3" max="3" width="13" customWidth="1"/>
    <col min="5" max="5" width="12.7265625" customWidth="1"/>
    <col min="10" max="10" width="10.90625" style="27"/>
  </cols>
  <sheetData>
    <row r="1" spans="1:10" ht="15" thickBot="1" x14ac:dyDescent="0.4">
      <c r="A1" s="26" t="s">
        <v>0</v>
      </c>
      <c r="B1" s="26" t="s">
        <v>1</v>
      </c>
      <c r="C1" s="26" t="s">
        <v>2</v>
      </c>
      <c r="D1" s="26" t="s">
        <v>3</v>
      </c>
      <c r="E1" s="26" t="s">
        <v>4</v>
      </c>
      <c r="F1" s="26" t="s">
        <v>5</v>
      </c>
      <c r="G1" s="26" t="s">
        <v>6</v>
      </c>
      <c r="H1" s="26" t="s">
        <v>7</v>
      </c>
      <c r="I1" s="26" t="s">
        <v>8</v>
      </c>
      <c r="J1" s="26" t="s">
        <v>10</v>
      </c>
    </row>
    <row r="2" spans="1:10" ht="14" customHeight="1" thickBot="1" x14ac:dyDescent="0.4">
      <c r="A2" s="28" t="s">
        <v>11</v>
      </c>
      <c r="B2" s="28" t="s">
        <v>11</v>
      </c>
      <c r="C2" s="28" t="s">
        <v>16</v>
      </c>
      <c r="D2" s="28" t="s">
        <v>11</v>
      </c>
      <c r="E2" s="28" t="s">
        <v>11</v>
      </c>
      <c r="F2" s="28" t="s">
        <v>11</v>
      </c>
      <c r="G2">
        <v>1</v>
      </c>
      <c r="H2">
        <v>2</v>
      </c>
      <c r="I2">
        <v>3</v>
      </c>
      <c r="J2" s="29"/>
    </row>
    <row r="3" spans="1:10" ht="15" thickBot="1" x14ac:dyDescent="0.4">
      <c r="A3" s="28" t="s">
        <v>11</v>
      </c>
      <c r="B3" s="28" t="s">
        <v>11</v>
      </c>
      <c r="C3" s="28" t="s">
        <v>16</v>
      </c>
      <c r="D3" s="28" t="s">
        <v>11</v>
      </c>
      <c r="E3" s="28" t="s">
        <v>11</v>
      </c>
      <c r="F3" s="28" t="s">
        <v>11</v>
      </c>
      <c r="G3">
        <v>4</v>
      </c>
      <c r="H3">
        <v>5</v>
      </c>
      <c r="I3">
        <v>6</v>
      </c>
    </row>
    <row r="4" spans="1:10" ht="15" thickBot="1" x14ac:dyDescent="0.4">
      <c r="A4" s="28" t="s">
        <v>11</v>
      </c>
      <c r="B4" s="28" t="s">
        <v>11</v>
      </c>
      <c r="C4" s="28" t="s">
        <v>16</v>
      </c>
      <c r="D4" s="28" t="s">
        <v>11</v>
      </c>
      <c r="E4" s="28" t="s">
        <v>11</v>
      </c>
      <c r="F4" s="28" t="s">
        <v>11</v>
      </c>
      <c r="G4">
        <v>5</v>
      </c>
      <c r="H4">
        <v>6</v>
      </c>
      <c r="I4">
        <v>7</v>
      </c>
    </row>
    <row r="5" spans="1:10" ht="15" thickBot="1" x14ac:dyDescent="0.4">
      <c r="A5" s="28" t="s">
        <v>11</v>
      </c>
      <c r="B5" s="28" t="s">
        <v>11</v>
      </c>
      <c r="C5" s="28" t="s">
        <v>16</v>
      </c>
      <c r="D5" s="28" t="s">
        <v>11</v>
      </c>
      <c r="E5" s="28" t="s">
        <v>11</v>
      </c>
      <c r="F5" s="28" t="s">
        <v>11</v>
      </c>
      <c r="G5">
        <v>7</v>
      </c>
      <c r="H5">
        <v>8</v>
      </c>
      <c r="I5">
        <v>9</v>
      </c>
    </row>
    <row r="6" spans="1:10" ht="15" thickBot="1" x14ac:dyDescent="0.4">
      <c r="A6" s="28" t="s">
        <v>11</v>
      </c>
      <c r="B6" s="28" t="s">
        <v>11</v>
      </c>
      <c r="C6" s="28" t="s">
        <v>16</v>
      </c>
      <c r="D6" s="28" t="s">
        <v>11</v>
      </c>
      <c r="E6" s="28" t="s">
        <v>11</v>
      </c>
      <c r="F6" s="28" t="s">
        <v>11</v>
      </c>
      <c r="G6">
        <v>10</v>
      </c>
      <c r="H6">
        <v>11</v>
      </c>
      <c r="I6">
        <v>12</v>
      </c>
    </row>
    <row r="7" spans="1:10" ht="15" thickBot="1" x14ac:dyDescent="0.4">
      <c r="A7" s="28" t="s">
        <v>11</v>
      </c>
      <c r="B7" s="28" t="s">
        <v>11</v>
      </c>
      <c r="C7" s="28" t="s">
        <v>16</v>
      </c>
      <c r="D7" s="28" t="s">
        <v>11</v>
      </c>
      <c r="E7" s="28" t="s">
        <v>11</v>
      </c>
      <c r="F7" s="28" t="s">
        <v>11</v>
      </c>
      <c r="G7">
        <v>13</v>
      </c>
      <c r="H7">
        <v>14</v>
      </c>
      <c r="I7">
        <v>15</v>
      </c>
    </row>
    <row r="8" spans="1:10" ht="15" thickBot="1" x14ac:dyDescent="0.4">
      <c r="A8" s="28" t="s">
        <v>11</v>
      </c>
      <c r="B8" s="28" t="s">
        <v>11</v>
      </c>
      <c r="C8" s="28" t="s">
        <v>16</v>
      </c>
      <c r="D8" s="28" t="s">
        <v>11</v>
      </c>
      <c r="E8" s="28" t="s">
        <v>11</v>
      </c>
      <c r="F8" s="28" t="s">
        <v>11</v>
      </c>
      <c r="G8">
        <v>16</v>
      </c>
      <c r="H8">
        <v>17</v>
      </c>
      <c r="I8">
        <v>18</v>
      </c>
    </row>
    <row r="9" spans="1:10" x14ac:dyDescent="0.35">
      <c r="F9" s="1"/>
    </row>
    <row r="10" spans="1:10" x14ac:dyDescent="0.35">
      <c r="F10" s="1"/>
    </row>
    <row r="11" spans="1:10" x14ac:dyDescent="0.35">
      <c r="F11" s="1"/>
    </row>
    <row r="12" spans="1:10" x14ac:dyDescent="0.35">
      <c r="F12" s="1"/>
    </row>
    <row r="13" spans="1:10" x14ac:dyDescent="0.35">
      <c r="F13" s="1"/>
    </row>
    <row r="14" spans="1:10" x14ac:dyDescent="0.35">
      <c r="F14" s="1"/>
    </row>
    <row r="15" spans="1:10" x14ac:dyDescent="0.35">
      <c r="A15" s="25"/>
      <c r="B15" s="25"/>
      <c r="F15" s="1"/>
    </row>
  </sheetData>
  <autoFilter ref="G1:I15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7"/>
  <sheetViews>
    <sheetView showGridLines="0" tabSelected="1" zoomScaleNormal="100" workbookViewId="0">
      <selection activeCell="D5" sqref="D5"/>
    </sheetView>
  </sheetViews>
  <sheetFormatPr baseColWidth="10" defaultColWidth="11.453125" defaultRowHeight="12.5" x14ac:dyDescent="0.25"/>
  <cols>
    <col min="1" max="1" width="73.6328125" style="2" bestFit="1" customWidth="1"/>
    <col min="2" max="2" width="15.54296875" style="2" customWidth="1"/>
    <col min="3" max="3" width="39.90625" style="2" customWidth="1"/>
    <col min="4" max="4" width="27.6328125" style="2" customWidth="1"/>
    <col min="5" max="5" width="14.54296875" style="2" customWidth="1"/>
    <col min="6" max="6" width="14.81640625" style="2" customWidth="1"/>
    <col min="7" max="7" width="12" style="2" customWidth="1"/>
    <col min="8" max="8" width="32.36328125" style="2" customWidth="1"/>
    <col min="9" max="9" width="28.90625" style="2" customWidth="1"/>
    <col min="10" max="10" width="27" style="2" customWidth="1"/>
    <col min="11" max="11" width="31.90625" style="2" customWidth="1"/>
    <col min="12" max="12" width="25.08984375" style="2" customWidth="1"/>
    <col min="13" max="13" width="21.453125" style="2" customWidth="1"/>
    <col min="14" max="14" width="21.90625" style="2" customWidth="1"/>
    <col min="15" max="16384" width="11.453125" style="2"/>
  </cols>
  <sheetData>
    <row r="1" spans="1:15" ht="20.149999999999999" customHeight="1" thickBot="1" x14ac:dyDescent="0.4">
      <c r="A1" s="30" t="s">
        <v>15</v>
      </c>
      <c r="B1" s="31"/>
      <c r="C1" s="32"/>
      <c r="D1" s="24"/>
      <c r="E1" s="24"/>
      <c r="F1" s="23"/>
      <c r="G1" s="3"/>
      <c r="H1" s="3"/>
      <c r="I1" s="20"/>
      <c r="J1" s="5"/>
      <c r="K1" s="5"/>
      <c r="L1" s="5"/>
      <c r="M1" s="5"/>
      <c r="N1" s="5"/>
      <c r="O1" s="5"/>
    </row>
    <row r="2" spans="1:15" ht="19.5" customHeight="1" x14ac:dyDescent="0.5">
      <c r="A2" s="16" t="s">
        <v>14</v>
      </c>
      <c r="B2" s="10"/>
      <c r="C2"/>
      <c r="D2" s="3"/>
      <c r="F2" s="3"/>
      <c r="J2" s="5"/>
      <c r="K2" s="5"/>
      <c r="L2" s="5"/>
      <c r="M2" s="5"/>
      <c r="N2" s="5"/>
      <c r="O2" s="5"/>
    </row>
    <row r="3" spans="1:15" ht="20.149999999999999" customHeight="1" x14ac:dyDescent="0.5">
      <c r="A3" s="16" t="s">
        <v>13</v>
      </c>
      <c r="B3" s="10"/>
      <c r="C3"/>
      <c r="D3" s="22"/>
      <c r="E3" s="3"/>
      <c r="F3" s="3"/>
      <c r="G3" s="3"/>
      <c r="J3" s="5"/>
      <c r="K3" s="5"/>
      <c r="L3" s="5"/>
      <c r="M3" s="5"/>
      <c r="N3" s="5"/>
      <c r="O3" s="5"/>
    </row>
    <row r="4" spans="1:15" ht="19.5" customHeight="1" x14ac:dyDescent="0.5">
      <c r="A4" s="16" t="s">
        <v>12</v>
      </c>
      <c r="B4" s="10"/>
      <c r="C4"/>
      <c r="D4" s="21"/>
      <c r="F4" s="3"/>
      <c r="G4" s="3"/>
      <c r="H4" s="3"/>
      <c r="I4" s="20"/>
      <c r="J4" s="5"/>
      <c r="K4" s="5"/>
      <c r="L4" s="5"/>
      <c r="M4" s="5"/>
      <c r="N4" s="5"/>
      <c r="O4" s="5"/>
    </row>
    <row r="5" spans="1:15" customFormat="1" ht="20.149999999999999" customHeight="1" x14ac:dyDescent="0.5">
      <c r="A5" s="36" t="s">
        <v>17</v>
      </c>
      <c r="B5" s="10"/>
      <c r="C5" s="37">
        <f>(C3-C2)/2</f>
        <v>0</v>
      </c>
    </row>
    <row r="6" spans="1:15" customFormat="1" ht="20.149999999999999" customHeight="1" x14ac:dyDescent="0.5">
      <c r="A6" s="36" t="s">
        <v>18</v>
      </c>
      <c r="B6" s="10"/>
      <c r="C6" s="37">
        <v>0.21890000000000001</v>
      </c>
    </row>
    <row r="7" spans="1:15" customFormat="1" ht="19.5" customHeight="1" x14ac:dyDescent="0.5">
      <c r="A7" s="36" t="s">
        <v>19</v>
      </c>
      <c r="B7" s="10"/>
      <c r="C7" s="38">
        <v>0.04</v>
      </c>
    </row>
    <row r="8" spans="1:15" customFormat="1" ht="19.5" customHeight="1" x14ac:dyDescent="0.5">
      <c r="A8" s="36" t="s">
        <v>20</v>
      </c>
      <c r="B8" s="10"/>
      <c r="C8" s="38">
        <f>(C3-C2)/2/C6</f>
        <v>0</v>
      </c>
    </row>
    <row r="9" spans="1:15" customFormat="1" ht="19.5" customHeight="1" x14ac:dyDescent="0.5">
      <c r="A9" s="36" t="s">
        <v>21</v>
      </c>
      <c r="B9" s="10"/>
      <c r="C9" s="38">
        <f>ROUNDUP(C8,0)</f>
        <v>0</v>
      </c>
    </row>
    <row r="10" spans="1:15" customFormat="1" ht="19.5" customHeight="1" x14ac:dyDescent="0.5">
      <c r="A10" s="36" t="s">
        <v>22</v>
      </c>
      <c r="B10" s="39"/>
      <c r="C10" s="40">
        <v>2.2999999999999998</v>
      </c>
    </row>
    <row r="11" spans="1:15" customFormat="1" ht="19.5" customHeight="1" x14ac:dyDescent="0.5">
      <c r="A11" s="36" t="s">
        <v>23</v>
      </c>
      <c r="B11" s="10"/>
      <c r="C11" s="38">
        <f>IF(C7&gt;(0.03),C13,C12)</f>
        <v>0.19413176470588234</v>
      </c>
    </row>
    <row r="12" spans="1:15" customFormat="1" ht="19.5" customHeight="1" x14ac:dyDescent="0.5">
      <c r="A12" s="36" t="s">
        <v>24</v>
      </c>
      <c r="B12" s="10"/>
      <c r="C12" s="41">
        <f>((C10+(0.59/1.7))/1000)*30</f>
        <v>7.9411764705882348E-2</v>
      </c>
    </row>
    <row r="13" spans="1:15" customFormat="1" ht="20.149999999999999" customHeight="1" x14ac:dyDescent="0.5">
      <c r="A13" s="36" t="s">
        <v>25</v>
      </c>
      <c r="B13" s="10"/>
      <c r="C13" s="41">
        <f>((C10+(0.2153/1.7))/1000)*80</f>
        <v>0.19413176470588234</v>
      </c>
    </row>
    <row r="14" spans="1:15" customFormat="1" ht="17.25" customHeight="1" x14ac:dyDescent="0.5">
      <c r="A14" s="36" t="s">
        <v>26</v>
      </c>
      <c r="B14" s="10"/>
      <c r="C14" s="42">
        <v>500</v>
      </c>
    </row>
    <row r="15" spans="1:15" customFormat="1" ht="20.149999999999999" customHeight="1" x14ac:dyDescent="0.5">
      <c r="A15" s="36" t="s">
        <v>27</v>
      </c>
      <c r="B15" s="11"/>
      <c r="C15" s="37">
        <v>100</v>
      </c>
    </row>
    <row r="16" spans="1:15" customFormat="1" ht="20.149999999999999" customHeight="1" x14ac:dyDescent="0.5">
      <c r="A16" s="36" t="s">
        <v>28</v>
      </c>
      <c r="B16" s="10"/>
      <c r="C16" s="37">
        <v>30</v>
      </c>
    </row>
    <row r="17" spans="1:15" customFormat="1" ht="20.149999999999999" customHeight="1" x14ac:dyDescent="0.5">
      <c r="A17" s="36" t="s">
        <v>29</v>
      </c>
      <c r="B17" s="10"/>
      <c r="C17" s="43">
        <f>C18*[1]Feuil2!D5</f>
        <v>0</v>
      </c>
    </row>
    <row r="18" spans="1:15" customFormat="1" ht="20.149999999999999" customHeight="1" x14ac:dyDescent="0.6">
      <c r="A18" s="36" t="s">
        <v>30</v>
      </c>
      <c r="B18" s="44"/>
      <c r="C18" s="45">
        <f>C16/100*C25</f>
        <v>0</v>
      </c>
    </row>
    <row r="19" spans="1:15" customFormat="1" ht="20.149999999999999" customHeight="1" x14ac:dyDescent="0.5">
      <c r="A19" s="36" t="s">
        <v>31</v>
      </c>
      <c r="B19" s="10"/>
      <c r="C19" s="46">
        <f>C20*C11</f>
        <v>0</v>
      </c>
    </row>
    <row r="20" spans="1:15" customFormat="1" ht="20.149999999999999" customHeight="1" x14ac:dyDescent="0.6">
      <c r="A20" s="36" t="s">
        <v>32</v>
      </c>
      <c r="B20" s="44"/>
      <c r="C20" s="47">
        <f>C4/C7*(PI()*((C3+C2)/2)/1000*C9*2)</f>
        <v>0</v>
      </c>
    </row>
    <row r="21" spans="1:15" customFormat="1" ht="20.149999999999999" customHeight="1" x14ac:dyDescent="0.5">
      <c r="A21" s="36" t="s">
        <v>33</v>
      </c>
      <c r="B21" s="10"/>
      <c r="C21" s="48">
        <f>C20/C14</f>
        <v>0</v>
      </c>
    </row>
    <row r="22" spans="1:15" customFormat="1" ht="20.149999999999999" customHeight="1" x14ac:dyDescent="0.5">
      <c r="A22" s="36" t="s">
        <v>34</v>
      </c>
      <c r="B22" s="10"/>
      <c r="C22" s="48">
        <f>C20*C7</f>
        <v>0</v>
      </c>
    </row>
    <row r="23" spans="1:15" customFormat="1" ht="20.149999999999999" customHeight="1" x14ac:dyDescent="0.5">
      <c r="A23" s="36" t="s">
        <v>35</v>
      </c>
      <c r="B23" s="10"/>
      <c r="C23" s="48">
        <f>C22*0.08</f>
        <v>0</v>
      </c>
    </row>
    <row r="24" spans="1:15" customFormat="1" ht="20.149999999999999" customHeight="1" x14ac:dyDescent="0.5">
      <c r="A24" s="36" t="s">
        <v>36</v>
      </c>
      <c r="B24" s="10"/>
      <c r="C24" s="46">
        <f>C25*[1]Feuil2!D13</f>
        <v>0</v>
      </c>
    </row>
    <row r="25" spans="1:15" customFormat="1" ht="20.149999999999999" customHeight="1" x14ac:dyDescent="0.6">
      <c r="A25" s="36" t="s">
        <v>37</v>
      </c>
      <c r="B25" s="44"/>
      <c r="C25" s="45">
        <f>((3.14*((C3/1000/2)*(C3/1000/2)))-(3.14*((C2/1000/2)*(C2/1000/2))))*C4*[1]Feuil2!F11*(C15/100)</f>
        <v>0</v>
      </c>
    </row>
    <row r="26" spans="1:15" ht="20.149999999999999" customHeight="1" thickBot="1" x14ac:dyDescent="0.55000000000000004">
      <c r="A26" s="19"/>
      <c r="B26" s="11"/>
      <c r="C26" s="11"/>
      <c r="D26" s="3"/>
      <c r="E26" s="3"/>
      <c r="F26" s="3"/>
      <c r="K26" s="5"/>
      <c r="L26" s="5"/>
    </row>
    <row r="27" spans="1:15" ht="20.149999999999999" customHeight="1" x14ac:dyDescent="0.25">
      <c r="A27" s="33" t="s">
        <v>9</v>
      </c>
      <c r="B27" s="34"/>
      <c r="C27" s="35"/>
      <c r="D27" s="3"/>
      <c r="E27" s="3"/>
      <c r="F27" s="3"/>
      <c r="K27" s="5"/>
      <c r="L27" s="5"/>
    </row>
    <row r="28" spans="1:15" ht="20.149999999999999" customHeight="1" x14ac:dyDescent="0.5">
      <c r="A28" s="18" t="s">
        <v>38</v>
      </c>
      <c r="B28" s="11"/>
      <c r="C28" s="17">
        <f>C25+C18+C23</f>
        <v>0</v>
      </c>
      <c r="D28" s="3"/>
      <c r="E28" s="3"/>
      <c r="F28" s="3"/>
      <c r="K28" s="5"/>
      <c r="L28" s="5"/>
    </row>
    <row r="29" spans="1:15" ht="20.149999999999999" customHeight="1" x14ac:dyDescent="0.5">
      <c r="A29" s="16" t="s">
        <v>39</v>
      </c>
      <c r="B29" s="11"/>
      <c r="C29" s="15">
        <v>1.36</v>
      </c>
      <c r="D29" s="3"/>
      <c r="E29" s="3"/>
      <c r="F29" s="3"/>
      <c r="K29" s="5"/>
      <c r="L29" s="5"/>
    </row>
    <row r="30" spans="1:15" ht="20.149999999999999" customHeight="1" thickBot="1" x14ac:dyDescent="0.55000000000000004">
      <c r="A30" s="14" t="s">
        <v>40</v>
      </c>
      <c r="B30" s="13"/>
      <c r="C30" s="12">
        <f>((3.14*C3/2*C3/2-3.14*C2/2*C2/2)*C4*1000/1000)*C29/1000</f>
        <v>0</v>
      </c>
      <c r="D30" s="3"/>
      <c r="E30" s="3"/>
      <c r="F30" s="3"/>
      <c r="K30" s="5"/>
      <c r="L30" s="5"/>
    </row>
    <row r="31" spans="1:15" ht="20.149999999999999" customHeight="1" x14ac:dyDescent="0.45">
      <c r="A31" s="11"/>
      <c r="B31" s="11"/>
      <c r="C31" s="11"/>
      <c r="D31" s="3"/>
      <c r="E31" s="3"/>
      <c r="F31" s="3"/>
      <c r="K31" s="5"/>
      <c r="L31" s="5"/>
    </row>
    <row r="32" spans="1:15" ht="26.25" customHeight="1" x14ac:dyDescent="0.8">
      <c r="A32" s="8" t="s">
        <v>41</v>
      </c>
      <c r="B32" s="10"/>
      <c r="C32" s="9">
        <f>(C19+C17+C24)</f>
        <v>0</v>
      </c>
      <c r="D32" s="3"/>
      <c r="N32" s="5"/>
      <c r="O32" s="5"/>
    </row>
    <row r="33" spans="1:7" x14ac:dyDescent="0.25">
      <c r="D33" s="3"/>
    </row>
    <row r="34" spans="1:7" ht="19.5" x14ac:dyDescent="0.6">
      <c r="A34" s="8" t="s">
        <v>42</v>
      </c>
      <c r="B34" s="7"/>
      <c r="C34" s="6" t="e">
        <f>C32/C28</f>
        <v>#DIV/0!</v>
      </c>
      <c r="D34" s="3"/>
      <c r="F34" s="3"/>
    </row>
    <row r="35" spans="1:7" x14ac:dyDescent="0.25">
      <c r="D35" s="3"/>
    </row>
    <row r="36" spans="1:7" ht="18" customHeight="1" x14ac:dyDescent="0.35">
      <c r="D36" s="3"/>
      <c r="F36" s="5"/>
      <c r="G36" s="4"/>
    </row>
    <row r="37" spans="1:7" x14ac:dyDescent="0.25">
      <c r="D37" s="3"/>
    </row>
  </sheetData>
  <mergeCells count="2">
    <mergeCell ref="A1:C1"/>
    <mergeCell ref="A27:C27"/>
  </mergeCells>
  <pageMargins left="0.78740157499999996" right="0.78740157499999996" top="0.984251969" bottom="0.984251969" header="0.4921259845" footer="0.4921259845"/>
  <pageSetup paperSize="9" scale="4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tube</vt:lpstr>
      <vt:lpstr>Devis</vt:lpstr>
      <vt:lpstr>Devis!Zone_d_impression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DUPLAIN</dc:creator>
  <cp:lastModifiedBy>Jordan DUPLAIN</cp:lastModifiedBy>
  <dcterms:created xsi:type="dcterms:W3CDTF">2021-04-02T14:19:52Z</dcterms:created>
  <dcterms:modified xsi:type="dcterms:W3CDTF">2021-04-13T09:22:45Z</dcterms:modified>
</cp:coreProperties>
</file>