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\\mafsfi001\Finance_Users\gbeztout\My Documents\Process MANUTAN\Projet\"/>
    </mc:Choice>
  </mc:AlternateContent>
  <xr:revisionPtr revIDLastSave="0" documentId="13_ncr:1_{9B58BB1A-05E3-4F1E-806C-E4DC8457BA7C}" xr6:coauthVersionLast="45" xr6:coauthVersionMax="45" xr10:uidLastSave="{00000000-0000-0000-0000-000000000000}"/>
  <bookViews>
    <workbookView xWindow="6030" yWindow="1440" windowWidth="14385" windowHeight="14160" xr2:uid="{00000000-000D-0000-FFFF-FFFF00000000}"/>
  </bookViews>
  <sheets>
    <sheet name="2022" sheetId="22" r:id="rId1"/>
    <sheet name="Noms" sheetId="19" r:id="rId2"/>
    <sheet name="2022a" sheetId="21" state="hidden" r:id="rId3"/>
    <sheet name="2021 (2)" sheetId="20" state="hidden" r:id="rId4"/>
    <sheet name="2021" sheetId="18" state="hidden" r:id="rId5"/>
    <sheet name="Aide" sheetId="3" state="hidden" r:id="rId6"/>
  </sheets>
  <definedNames>
    <definedName name="_xlnm._FilterDatabase" localSheetId="1" hidden="1">Noms!#REF!</definedName>
    <definedName name="An" localSheetId="4">'2021'!$A$1</definedName>
    <definedName name="An" localSheetId="3">'2021 (2)'!$A$1</definedName>
    <definedName name="An" localSheetId="0">'2022'!$A$1</definedName>
    <definedName name="An" localSheetId="2">'2022a'!$A$1</definedName>
    <definedName name="Feries" localSheetId="4">OFFSET('2021'!$AQ$7,,,COUNTA('2021'!$AQ:$AQ)-2)</definedName>
    <definedName name="Feries" localSheetId="3">OFFSET('2021 (2)'!$AW$7,,,COUNTA('2021 (2)'!$AW:$AW)-2)</definedName>
    <definedName name="Feries" localSheetId="0">OFFSET('2022'!$AW$7,,,COUNTA('2022'!$AW:$AW)-2)</definedName>
    <definedName name="Feries" localSheetId="2">OFFSET('2022a'!$AW$7,,,COUNTA('2022a'!$AW:$AW)-2)</definedName>
    <definedName name="_xlnm.Print_Titles" localSheetId="4">'2021'!$2:$4</definedName>
    <definedName name="_xlnm.Print_Titles" localSheetId="3">'2021 (2)'!$2:$4</definedName>
    <definedName name="_xlnm.Print_Titles" localSheetId="0">'2022'!$2:$4</definedName>
    <definedName name="_xlnm.Print_Titles" localSheetId="2">'2022a'!$2:$4</definedName>
    <definedName name="Legende" localSheetId="4">OFFSET('2021'!$AU$7,,,COUNTA('2021'!$AU$7:$AU$11))</definedName>
    <definedName name="Legende" localSheetId="3">OFFSET('2021 (2)'!$BA$7,,,COUNTA('2021 (2)'!$BA$7:$BA$11))</definedName>
    <definedName name="Legende" localSheetId="0">OFFSET('2022'!$BA$7,,,COUNTA('2022'!$BA$7:$BA$11))</definedName>
    <definedName name="Legende" localSheetId="2">OFFSET('2022a'!$BA$7,,,COUNTA('2022a'!$BA$7:$BA$11))</definedName>
    <definedName name="Legende">OFFSET(#REF!,,,COUNTA(#REF!)-2)</definedName>
    <definedName name="Personnel">#REF!,#REF!,#REF!,#REF!,#REF!,#REF!,#REF!,#REF!,#REF!,#REF!,#REF!,#REF!</definedName>
    <definedName name="Plage_mois" localSheetId="4">'2021'!$B$172:$AF$181,'2021'!$B$157:$AF$166,'2021'!$B$142:$AF$151,'2021'!$B$127:$AF$136,'2021'!$B$112:$AF$121,'2021'!$B$97:$AF$106,'2021'!$B$82:$AF$91,'2021'!$B$67:$AF$76,'2021'!$B$52:$AF$61,'2021'!$B$37:$AF$46,'2021'!$B$22:$AC$31,'2021'!$B$8:$AF$17</definedName>
    <definedName name="Plage_mois" localSheetId="3">'2021 (2)'!$B$172:$AF$181,'2021 (2)'!$B$157:$AF$166,'2021 (2)'!$B$142:$AF$151,'2021 (2)'!$B$127:$AF$136,'2021 (2)'!$B$112:$AF$121,'2021 (2)'!$B$97:$AF$106,'2021 (2)'!$B$82:$AF$91,'2021 (2)'!$B$67:$AF$76,'2021 (2)'!$B$52:$AF$61,'2021 (2)'!$B$37:$AF$46,'2021 (2)'!$B$22:$AC$31,'2021 (2)'!$B$8:$AF$17</definedName>
    <definedName name="Plage_mois" localSheetId="0">'2022'!$B$172:$AF$181,'2022'!$B$157:$AF$166,'2022'!$B$142:$AF$151,'2022'!$B$127:$AF$136,'2022'!$B$112:$AF$121,'2022'!$B$97:$AF$106,'2022'!$B$82:$AF$91,'2022'!$B$67:$AF$76,'2022'!$B$52:$AF$61,'2022'!$B$37:$AF$46,'2022'!$B$22:$AC$31,'2022'!$B$8:$AF$17</definedName>
    <definedName name="Plage_mois" localSheetId="2">'2022a'!$B$172:$AF$181,'2022a'!$B$157:$AF$166,'2022a'!$B$142:$AF$151,'2022a'!$B$127:$AF$136,'2022a'!$B$112:$AF$121,'2022a'!$B$97:$AF$106,'2022a'!$B$82:$AF$91,'2022a'!$B$67:$AF$76,'2022a'!$B$52:$AF$61,'2022a'!$B$37:$AF$46,'2022a'!$B$22:$AC$31,'2022a'!$B$8:$AF$17</definedName>
    <definedName name="Plage_mois">#REF!,#REF!,#REF!,#REF!,#REF!,#REF!,#REF!,#REF!,#REF!,#REF!,#REF!,#REF!</definedName>
    <definedName name="Recup_FN" localSheetId="4">OFFSET('2021'!$AR$7,,,COUNTA('2021'!$AR:$AR)-1)</definedName>
    <definedName name="Recup_FN" localSheetId="3">OFFSET('2021 (2)'!$AX$7,,,COUNTA('2021 (2)'!$AX:$AX)-1)</definedName>
    <definedName name="Recup_FN" localSheetId="0">OFFSET('2022'!$AX$7,,,COUNTA('2022'!$AX:$AX)-1)</definedName>
    <definedName name="Recup_FN" localSheetId="2">OFFSET('2022a'!$AX$7,,,COUNTA('2022a'!$AX:$AX)-1)</definedName>
    <definedName name="Recup_FN">OFFSET(#REF!,,,COUNTA(#REF!)-1)</definedName>
    <definedName name="_xlnm.Print_Area" localSheetId="4">'2021'!$A$2:$AF$181</definedName>
    <definedName name="_xlnm.Print_Area" localSheetId="3">'2021 (2)'!$A$2:$AF$181</definedName>
    <definedName name="_xlnm.Print_Area" localSheetId="0">'2022'!$A$2:$AF$181</definedName>
    <definedName name="_xlnm.Print_Area" localSheetId="2">'2022a'!$A$2:$AF$181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7" i="19" l="1"/>
  <c r="C19" i="19"/>
  <c r="C119" i="19"/>
  <c r="C68" i="19"/>
  <c r="C61" i="19"/>
  <c r="C97" i="19"/>
  <c r="C79" i="19"/>
  <c r="C62" i="19"/>
  <c r="C69" i="19"/>
  <c r="C59" i="19"/>
  <c r="C53" i="19"/>
  <c r="C35" i="19"/>
  <c r="C30" i="19"/>
  <c r="C58" i="19"/>
  <c r="C108" i="19"/>
  <c r="C67" i="19"/>
  <c r="C80" i="19"/>
  <c r="C25" i="19"/>
  <c r="C84" i="19"/>
  <c r="C82" i="19"/>
  <c r="C95" i="19"/>
  <c r="C100" i="19"/>
  <c r="C137" i="19"/>
  <c r="C114" i="19"/>
  <c r="C140" i="19"/>
  <c r="C124" i="19"/>
  <c r="C31" i="19"/>
  <c r="C43" i="19"/>
  <c r="C109" i="19"/>
  <c r="C146" i="19"/>
  <c r="C37" i="19"/>
  <c r="C112" i="19"/>
  <c r="C147" i="19"/>
  <c r="C131" i="19"/>
  <c r="C21" i="19"/>
  <c r="C132" i="19"/>
  <c r="C55" i="19"/>
  <c r="C110" i="19"/>
  <c r="C86" i="19"/>
  <c r="C18" i="19"/>
  <c r="C51" i="19"/>
  <c r="C20" i="19"/>
  <c r="C39" i="19"/>
  <c r="C118" i="19"/>
  <c r="C122" i="19"/>
  <c r="C50" i="19"/>
  <c r="C138" i="19"/>
  <c r="C23" i="19"/>
  <c r="C27" i="19"/>
  <c r="C120" i="19"/>
  <c r="C70" i="19"/>
  <c r="C54" i="19"/>
  <c r="C107" i="19"/>
  <c r="C75" i="19"/>
  <c r="C139" i="19"/>
  <c r="C28" i="19"/>
  <c r="C29" i="19"/>
  <c r="C115" i="19"/>
  <c r="C49" i="19"/>
  <c r="C81" i="19"/>
  <c r="C99" i="19"/>
  <c r="C96" i="19"/>
  <c r="C125" i="19"/>
  <c r="C24" i="19"/>
  <c r="C98" i="19"/>
  <c r="C52" i="19"/>
  <c r="C72" i="19"/>
  <c r="C93" i="19"/>
  <c r="C105" i="19"/>
  <c r="C65" i="19"/>
  <c r="C106" i="19"/>
  <c r="C126" i="19"/>
  <c r="C89" i="19"/>
  <c r="C111" i="19"/>
  <c r="C83" i="19"/>
  <c r="C40" i="19"/>
  <c r="C142" i="19"/>
  <c r="C87" i="19"/>
  <c r="C73" i="19"/>
  <c r="C150" i="19"/>
  <c r="C64" i="19"/>
  <c r="C113" i="19"/>
  <c r="C88" i="19"/>
  <c r="C22" i="19"/>
  <c r="C134" i="19"/>
  <c r="C71" i="19"/>
  <c r="C116" i="19"/>
  <c r="C56" i="19"/>
  <c r="C60" i="19"/>
  <c r="C152" i="19"/>
  <c r="C145" i="19"/>
  <c r="C48" i="19"/>
  <c r="C129" i="19"/>
  <c r="C153" i="19"/>
  <c r="C128" i="19"/>
  <c r="C149" i="19"/>
  <c r="C45" i="19"/>
  <c r="C133" i="19"/>
  <c r="C78" i="19"/>
  <c r="C46" i="19"/>
  <c r="C94" i="19"/>
  <c r="C103" i="19"/>
  <c r="C151" i="19"/>
  <c r="C76" i="19"/>
  <c r="C41" i="19"/>
  <c r="C36" i="19"/>
  <c r="C33" i="19"/>
  <c r="C91" i="19"/>
  <c r="C92" i="19"/>
  <c r="C66" i="19"/>
  <c r="C32" i="19"/>
  <c r="C57" i="19"/>
  <c r="C144" i="19"/>
  <c r="C38" i="19"/>
  <c r="C85" i="19"/>
  <c r="C136" i="19"/>
  <c r="C26" i="19"/>
  <c r="C16" i="19"/>
  <c r="C34" i="19"/>
  <c r="C141" i="19"/>
  <c r="C104" i="19"/>
  <c r="C135" i="19"/>
  <c r="C148" i="19"/>
  <c r="C90" i="19"/>
  <c r="C17" i="19"/>
  <c r="C143" i="19"/>
  <c r="C127" i="19"/>
  <c r="C117" i="19"/>
  <c r="C44" i="19"/>
  <c r="C121" i="19"/>
  <c r="C63" i="19"/>
  <c r="C77" i="19"/>
  <c r="C15" i="19"/>
  <c r="C130" i="19"/>
  <c r="C123" i="19"/>
  <c r="C74" i="19"/>
  <c r="C101" i="19"/>
  <c r="C102" i="19"/>
  <c r="C42" i="19"/>
  <c r="AI51" i="22" l="1" a="1"/>
  <c r="AI51" i="22" s="1"/>
  <c r="AI52" i="22" a="1"/>
  <c r="AI52" i="22" s="1"/>
  <c r="AI53" i="22" a="1"/>
  <c r="AI53" i="22" s="1"/>
  <c r="AI54" i="22" a="1"/>
  <c r="AI54" i="22" s="1"/>
  <c r="AI55" i="22" a="1"/>
  <c r="AI55" i="22" s="1"/>
  <c r="AI56" i="22" a="1"/>
  <c r="AI56" i="22" s="1"/>
  <c r="AI57" i="22" a="1"/>
  <c r="AI57" i="22" s="1"/>
  <c r="AV13" i="22" l="1"/>
  <c r="AK6" i="22" l="1"/>
  <c r="AN6" i="22"/>
  <c r="AW181" i="22"/>
  <c r="AW180" i="22"/>
  <c r="AW179" i="22"/>
  <c r="AW178" i="22"/>
  <c r="AW177" i="22"/>
  <c r="AW174" i="22"/>
  <c r="AW173" i="22"/>
  <c r="AW172" i="22"/>
  <c r="AW176" i="22" s="1"/>
  <c r="AW171" i="22"/>
  <c r="AN170" i="22"/>
  <c r="AM170" i="22"/>
  <c r="AL170" i="22"/>
  <c r="AK170" i="22"/>
  <c r="AJ170" i="22"/>
  <c r="AW166" i="22"/>
  <c r="AW165" i="22"/>
  <c r="AW164" i="22"/>
  <c r="AW163" i="22"/>
  <c r="AW162" i="22"/>
  <c r="AW159" i="22"/>
  <c r="AW158" i="22"/>
  <c r="AW157" i="22"/>
  <c r="AW161" i="22" s="1"/>
  <c r="AW156" i="22"/>
  <c r="AN155" i="22"/>
  <c r="AM155" i="22"/>
  <c r="AL155" i="22"/>
  <c r="AK155" i="22"/>
  <c r="AJ155" i="22"/>
  <c r="AW151" i="22"/>
  <c r="AW150" i="22"/>
  <c r="AW149" i="22"/>
  <c r="AW148" i="22"/>
  <c r="AW147" i="22"/>
  <c r="AW144" i="22"/>
  <c r="AW143" i="22"/>
  <c r="AW142" i="22"/>
  <c r="AW146" i="22" s="1"/>
  <c r="AW141" i="22"/>
  <c r="AN140" i="22"/>
  <c r="AM140" i="22"/>
  <c r="AL140" i="22"/>
  <c r="AK140" i="22"/>
  <c r="AJ140" i="22"/>
  <c r="AW136" i="22"/>
  <c r="AW135" i="22"/>
  <c r="AW134" i="22"/>
  <c r="AW133" i="22"/>
  <c r="AW132" i="22"/>
  <c r="AW129" i="22"/>
  <c r="AW128" i="22"/>
  <c r="AW127" i="22"/>
  <c r="AW131" i="22" s="1"/>
  <c r="AW126" i="22"/>
  <c r="AN125" i="22"/>
  <c r="AM125" i="22"/>
  <c r="AL125" i="22"/>
  <c r="AK125" i="22"/>
  <c r="AJ125" i="22"/>
  <c r="AW121" i="22"/>
  <c r="AW120" i="22"/>
  <c r="AW119" i="22"/>
  <c r="AW118" i="22"/>
  <c r="AW117" i="22"/>
  <c r="AW114" i="22"/>
  <c r="AW113" i="22"/>
  <c r="AW112" i="22"/>
  <c r="AW116" i="22" s="1"/>
  <c r="AW111" i="22"/>
  <c r="AN110" i="22"/>
  <c r="AM110" i="22"/>
  <c r="AL110" i="22"/>
  <c r="AK110" i="22"/>
  <c r="AJ110" i="22"/>
  <c r="AW106" i="22"/>
  <c r="AW105" i="22"/>
  <c r="AW104" i="22"/>
  <c r="AW103" i="22"/>
  <c r="AW102" i="22"/>
  <c r="AW99" i="22"/>
  <c r="AW98" i="22"/>
  <c r="AW97" i="22"/>
  <c r="AW101" i="22" s="1"/>
  <c r="AW96" i="22"/>
  <c r="AN95" i="22"/>
  <c r="AM95" i="22"/>
  <c r="AL95" i="22"/>
  <c r="AK95" i="22"/>
  <c r="AJ95" i="22"/>
  <c r="AW91" i="22"/>
  <c r="AW90" i="22"/>
  <c r="AW89" i="22"/>
  <c r="AW88" i="22"/>
  <c r="AW87" i="22"/>
  <c r="AW84" i="22"/>
  <c r="AW83" i="22"/>
  <c r="AW82" i="22"/>
  <c r="AW86" i="22" s="1"/>
  <c r="AW81" i="22"/>
  <c r="AN80" i="22"/>
  <c r="AM80" i="22"/>
  <c r="AL80" i="22"/>
  <c r="AK80" i="22"/>
  <c r="AJ80" i="22"/>
  <c r="AW76" i="22"/>
  <c r="AW75" i="22"/>
  <c r="AW74" i="22"/>
  <c r="AW73" i="22"/>
  <c r="AW72" i="22"/>
  <c r="AW69" i="22"/>
  <c r="AW68" i="22"/>
  <c r="AW67" i="22"/>
  <c r="AW71" i="22" s="1"/>
  <c r="AW66" i="22"/>
  <c r="AN65" i="22"/>
  <c r="AM65" i="22"/>
  <c r="AL65" i="22"/>
  <c r="AK65" i="22"/>
  <c r="AJ65" i="22"/>
  <c r="AW61" i="22"/>
  <c r="AW60" i="22"/>
  <c r="AW59" i="22"/>
  <c r="AW58" i="22"/>
  <c r="AW57" i="22"/>
  <c r="AW54" i="22"/>
  <c r="AW53" i="22"/>
  <c r="AW52" i="22"/>
  <c r="AW56" i="22" s="1"/>
  <c r="AW51" i="22"/>
  <c r="AN50" i="22"/>
  <c r="AM50" i="22"/>
  <c r="AL50" i="22"/>
  <c r="AK50" i="22"/>
  <c r="AJ50" i="22"/>
  <c r="AW46" i="22"/>
  <c r="AW45" i="22"/>
  <c r="AW44" i="22"/>
  <c r="AW43" i="22"/>
  <c r="AW42" i="22"/>
  <c r="AW39" i="22"/>
  <c r="AW38" i="22"/>
  <c r="AW37" i="22"/>
  <c r="AW41" i="22" s="1"/>
  <c r="AW36" i="22"/>
  <c r="AN35" i="22"/>
  <c r="AM35" i="22"/>
  <c r="AL35" i="22"/>
  <c r="AK35" i="22"/>
  <c r="AJ35" i="22"/>
  <c r="AW31" i="22"/>
  <c r="AI31" i="22"/>
  <c r="AW30" i="22"/>
  <c r="AW29" i="22"/>
  <c r="AW28" i="22"/>
  <c r="AW27" i="22"/>
  <c r="AW24" i="22"/>
  <c r="AW23" i="22"/>
  <c r="AW22" i="22"/>
  <c r="AW26" i="22" s="1"/>
  <c r="AW21" i="22"/>
  <c r="AU20" i="22"/>
  <c r="AT20" i="22"/>
  <c r="AS20" i="22"/>
  <c r="AR20" i="22"/>
  <c r="AQ20" i="22"/>
  <c r="AN20" i="22"/>
  <c r="AM20" i="22"/>
  <c r="AL20" i="22"/>
  <c r="AK20" i="22"/>
  <c r="AJ20" i="22"/>
  <c r="AW17" i="22"/>
  <c r="A17" i="22"/>
  <c r="A31" i="22" s="1"/>
  <c r="A46" i="22" s="1"/>
  <c r="A61" i="22" s="1"/>
  <c r="A76" i="22" s="1"/>
  <c r="A91" i="22" s="1"/>
  <c r="A106" i="22" s="1"/>
  <c r="A121" i="22" s="1"/>
  <c r="A136" i="22" s="1"/>
  <c r="A151" i="22" s="1"/>
  <c r="A166" i="22" s="1"/>
  <c r="A181" i="22" s="1"/>
  <c r="AW16" i="22"/>
  <c r="A16" i="22"/>
  <c r="A30" i="22" s="1"/>
  <c r="A45" i="22" s="1"/>
  <c r="A60" i="22" s="1"/>
  <c r="A75" i="22" s="1"/>
  <c r="A90" i="22" s="1"/>
  <c r="A105" i="22" s="1"/>
  <c r="A120" i="22" s="1"/>
  <c r="A135" i="22" s="1"/>
  <c r="A150" i="22" s="1"/>
  <c r="A165" i="22" s="1"/>
  <c r="A180" i="22" s="1"/>
  <c r="AW15" i="22"/>
  <c r="A15" i="22"/>
  <c r="A29" i="22" s="1"/>
  <c r="A44" i="22" s="1"/>
  <c r="A59" i="22" s="1"/>
  <c r="A74" i="22" s="1"/>
  <c r="A89" i="22" s="1"/>
  <c r="A104" i="22" s="1"/>
  <c r="A119" i="22" s="1"/>
  <c r="A134" i="22" s="1"/>
  <c r="A149" i="22" s="1"/>
  <c r="A164" i="22" s="1"/>
  <c r="A179" i="22" s="1"/>
  <c r="AW14" i="22"/>
  <c r="A14" i="22"/>
  <c r="A28" i="22" s="1"/>
  <c r="A43" i="22" s="1"/>
  <c r="A58" i="22" s="1"/>
  <c r="A73" i="22" s="1"/>
  <c r="A88" i="22" s="1"/>
  <c r="A103" i="22" s="1"/>
  <c r="A118" i="22" s="1"/>
  <c r="A133" i="22" s="1"/>
  <c r="A148" i="22" s="1"/>
  <c r="A163" i="22" s="1"/>
  <c r="A178" i="22" s="1"/>
  <c r="AW13" i="22"/>
  <c r="A13" i="22"/>
  <c r="A27" i="22" s="1"/>
  <c r="A42" i="22" s="1"/>
  <c r="A57" i="22" s="1"/>
  <c r="A72" i="22" s="1"/>
  <c r="A87" i="22" s="1"/>
  <c r="A102" i="22" s="1"/>
  <c r="A117" i="22" s="1"/>
  <c r="A132" i="22" s="1"/>
  <c r="A147" i="22" s="1"/>
  <c r="A162" i="22" s="1"/>
  <c r="A177" i="22" s="1"/>
  <c r="A12" i="22"/>
  <c r="A26" i="22" s="1"/>
  <c r="A41" i="22" s="1"/>
  <c r="A56" i="22" s="1"/>
  <c r="A71" i="22" s="1"/>
  <c r="A86" i="22" s="1"/>
  <c r="A101" i="22" s="1"/>
  <c r="A116" i="22" s="1"/>
  <c r="A131" i="22" s="1"/>
  <c r="A146" i="22" s="1"/>
  <c r="A161" i="22" s="1"/>
  <c r="A176" i="22" s="1"/>
  <c r="A11" i="22"/>
  <c r="A25" i="22" s="1"/>
  <c r="A40" i="22" s="1"/>
  <c r="A55" i="22" s="1"/>
  <c r="A70" i="22" s="1"/>
  <c r="A85" i="22" s="1"/>
  <c r="A100" i="22" s="1"/>
  <c r="A115" i="22" s="1"/>
  <c r="A130" i="22" s="1"/>
  <c r="A145" i="22" s="1"/>
  <c r="A160" i="22" s="1"/>
  <c r="A175" i="22" s="1"/>
  <c r="BC10" i="22"/>
  <c r="AW10" i="22"/>
  <c r="A10" i="22"/>
  <c r="A24" i="22" s="1"/>
  <c r="A39" i="22" s="1"/>
  <c r="A54" i="22" s="1"/>
  <c r="A69" i="22" s="1"/>
  <c r="A84" i="22" s="1"/>
  <c r="A99" i="22" s="1"/>
  <c r="A114" i="22" s="1"/>
  <c r="A129" i="22" s="1"/>
  <c r="A144" i="22" s="1"/>
  <c r="A159" i="22" s="1"/>
  <c r="A174" i="22" s="1"/>
  <c r="BC9" i="22"/>
  <c r="AW9" i="22"/>
  <c r="A9" i="22"/>
  <c r="A23" i="22" s="1"/>
  <c r="A38" i="22" s="1"/>
  <c r="A53" i="22" s="1"/>
  <c r="A68" i="22" s="1"/>
  <c r="A83" i="22" s="1"/>
  <c r="A98" i="22" s="1"/>
  <c r="A113" i="22" s="1"/>
  <c r="A128" i="22" s="1"/>
  <c r="A143" i="22" s="1"/>
  <c r="A158" i="22" s="1"/>
  <c r="A173" i="22" s="1"/>
  <c r="BC8" i="22"/>
  <c r="AW8" i="22"/>
  <c r="AW11" i="22" s="1"/>
  <c r="A8" i="22"/>
  <c r="BC7" i="22"/>
  <c r="AX7" i="22"/>
  <c r="AW7" i="22"/>
  <c r="BC6" i="22"/>
  <c r="AU6" i="22"/>
  <c r="AT6" i="22"/>
  <c r="AS6" i="22"/>
  <c r="AR6" i="22"/>
  <c r="AQ6" i="22"/>
  <c r="AM6" i="22"/>
  <c r="AL6" i="22"/>
  <c r="AJ6" i="22"/>
  <c r="B6" i="22"/>
  <c r="B20" i="22" s="1"/>
  <c r="B35" i="22" s="1"/>
  <c r="AN5" i="22"/>
  <c r="AM5" i="22"/>
  <c r="AL5" i="22"/>
  <c r="AK5" i="22"/>
  <c r="AJ5" i="22"/>
  <c r="AW4" i="22"/>
  <c r="K4" i="22"/>
  <c r="J4" i="22"/>
  <c r="I4" i="22"/>
  <c r="E4" i="22"/>
  <c r="D4" i="22"/>
  <c r="A2" i="22"/>
  <c r="E1" i="22"/>
  <c r="AX7" i="21"/>
  <c r="E1" i="21"/>
  <c r="AU12" i="22" l="1"/>
  <c r="AI9" i="22" a="1"/>
  <c r="AI9" i="22" s="1"/>
  <c r="AQ10" i="22"/>
  <c r="AR10" i="22"/>
  <c r="AS10" i="22"/>
  <c r="B7" i="22"/>
  <c r="C7" i="22" s="1"/>
  <c r="D7" i="22" s="1"/>
  <c r="E7" i="22" s="1"/>
  <c r="F7" i="22" s="1"/>
  <c r="G7" i="22" s="1"/>
  <c r="H7" i="22" s="1"/>
  <c r="I7" i="22" s="1"/>
  <c r="J7" i="22" s="1"/>
  <c r="K7" i="22" s="1"/>
  <c r="L7" i="22" s="1"/>
  <c r="M7" i="22" s="1"/>
  <c r="N7" i="22" s="1"/>
  <c r="O7" i="22" s="1"/>
  <c r="P7" i="22" s="1"/>
  <c r="Q7" i="22" s="1"/>
  <c r="R7" i="22" s="1"/>
  <c r="S7" i="22" s="1"/>
  <c r="T7" i="22" s="1"/>
  <c r="U7" i="22" s="1"/>
  <c r="V7" i="22" s="1"/>
  <c r="W7" i="22" s="1"/>
  <c r="X7" i="22" s="1"/>
  <c r="Y7" i="22" s="1"/>
  <c r="Z7" i="22" s="1"/>
  <c r="AA7" i="22" s="1"/>
  <c r="AB7" i="22" s="1"/>
  <c r="AC7" i="22" s="1"/>
  <c r="AD7" i="22" s="1"/>
  <c r="AE7" i="22" s="1"/>
  <c r="AF7" i="22" s="1"/>
  <c r="AT5" i="22"/>
  <c r="AS5" i="22"/>
  <c r="AR11" i="22"/>
  <c r="AT12" i="22"/>
  <c r="AI10" i="22" a="1"/>
  <c r="AI10" i="22" s="1"/>
  <c r="AS11" i="22"/>
  <c r="AW25" i="22"/>
  <c r="AQ9" i="22"/>
  <c r="AT11" i="22"/>
  <c r="AW12" i="22"/>
  <c r="AR9" i="22"/>
  <c r="AU5" i="22"/>
  <c r="AI13" i="22" a="1"/>
  <c r="AI13" i="22" s="1"/>
  <c r="AP13" i="22" s="1"/>
  <c r="AI12" i="22" a="1"/>
  <c r="AI12" i="22" s="1"/>
  <c r="AP12" i="22" s="1"/>
  <c r="AI11" i="22" a="1"/>
  <c r="AI11" i="22" s="1"/>
  <c r="AP11" i="22" s="1"/>
  <c r="AS8" i="22"/>
  <c r="AQ7" i="22"/>
  <c r="AQ8" i="22"/>
  <c r="AU11" i="22"/>
  <c r="AI7" i="22" a="1"/>
  <c r="AI7" i="22" s="1"/>
  <c r="AS9" i="22"/>
  <c r="B36" i="22"/>
  <c r="C36" i="22" s="1"/>
  <c r="D36" i="22" s="1"/>
  <c r="E36" i="22" s="1"/>
  <c r="F36" i="22" s="1"/>
  <c r="G36" i="22" s="1"/>
  <c r="H36" i="22" s="1"/>
  <c r="I36" i="22" s="1"/>
  <c r="J36" i="22" s="1"/>
  <c r="K36" i="22" s="1"/>
  <c r="L36" i="22" s="1"/>
  <c r="M36" i="22" s="1"/>
  <c r="N36" i="22" s="1"/>
  <c r="O36" i="22" s="1"/>
  <c r="P36" i="22" s="1"/>
  <c r="Q36" i="22" s="1"/>
  <c r="R36" i="22" s="1"/>
  <c r="S36" i="22" s="1"/>
  <c r="T36" i="22" s="1"/>
  <c r="U36" i="22" s="1"/>
  <c r="V36" i="22" s="1"/>
  <c r="W36" i="22" s="1"/>
  <c r="X36" i="22" s="1"/>
  <c r="Y36" i="22" s="1"/>
  <c r="Z36" i="22" s="1"/>
  <c r="AA36" i="22" s="1"/>
  <c r="AB36" i="22" s="1"/>
  <c r="AC36" i="22" s="1"/>
  <c r="AD36" i="22" s="1"/>
  <c r="AE36" i="22" s="1"/>
  <c r="AF36" i="22" s="1"/>
  <c r="B50" i="22"/>
  <c r="AQ12" i="22"/>
  <c r="AI8" i="22" a="1"/>
  <c r="AI8" i="22" s="1"/>
  <c r="AR7" i="22"/>
  <c r="AR8" i="22"/>
  <c r="AT9" i="22"/>
  <c r="AU10" i="22"/>
  <c r="AU7" i="22"/>
  <c r="AS7" i="22"/>
  <c r="AT8" i="22"/>
  <c r="AU9" i="22"/>
  <c r="AQ5" i="22"/>
  <c r="AT7" i="22"/>
  <c r="AU8" i="22"/>
  <c r="AR12" i="22"/>
  <c r="A22" i="22"/>
  <c r="AR5" i="22"/>
  <c r="AQ11" i="22"/>
  <c r="AS12" i="22"/>
  <c r="B21" i="22"/>
  <c r="AW40" i="22"/>
  <c r="AW55" i="22"/>
  <c r="AW70" i="22"/>
  <c r="AW85" i="22"/>
  <c r="AW100" i="22"/>
  <c r="AW115" i="22"/>
  <c r="AW145" i="22"/>
  <c r="AW130" i="22"/>
  <c r="AW160" i="22"/>
  <c r="AW175" i="22"/>
  <c r="AN6" i="21"/>
  <c r="AL6" i="21"/>
  <c r="AM6" i="21"/>
  <c r="AK6" i="21"/>
  <c r="AJ6" i="21"/>
  <c r="AN16" i="18"/>
  <c r="AN15" i="18"/>
  <c r="AN14" i="18"/>
  <c r="AN13" i="18"/>
  <c r="AN12" i="18"/>
  <c r="AN11" i="18"/>
  <c r="AN10" i="18"/>
  <c r="AN9" i="18"/>
  <c r="AN8" i="18"/>
  <c r="AN7" i="18"/>
  <c r="AV11" i="22" l="1"/>
  <c r="AV7" i="22"/>
  <c r="AV12" i="22"/>
  <c r="AV10" i="22"/>
  <c r="AV8" i="22"/>
  <c r="AV9" i="22"/>
  <c r="AU17" i="22"/>
  <c r="AP9" i="22"/>
  <c r="AJ9" i="22" s="1"/>
  <c r="AP10" i="22"/>
  <c r="AL10" i="22" s="1"/>
  <c r="AP8" i="22"/>
  <c r="AK8" i="22" s="1"/>
  <c r="AN11" i="22"/>
  <c r="AM11" i="22"/>
  <c r="AL11" i="22"/>
  <c r="AK11" i="22"/>
  <c r="AJ11" i="22"/>
  <c r="AL13" i="22"/>
  <c r="AK13" i="22"/>
  <c r="AJ13" i="22"/>
  <c r="AN13" i="22"/>
  <c r="AM13" i="22"/>
  <c r="AT17" i="22"/>
  <c r="A37" i="22"/>
  <c r="AN30" i="22" a="1"/>
  <c r="AN30" i="22" s="1"/>
  <c r="AN28" i="22" a="1"/>
  <c r="AN28" i="22" s="1"/>
  <c r="AN29" i="22" a="1"/>
  <c r="AN29" i="22" s="1"/>
  <c r="AI17" i="22"/>
  <c r="AP7" i="22"/>
  <c r="AM7" i="22" s="1"/>
  <c r="AP25" i="22"/>
  <c r="AP24" i="22"/>
  <c r="AP23" i="22"/>
  <c r="AP22" i="22"/>
  <c r="C21" i="22"/>
  <c r="D21" i="22" s="1"/>
  <c r="E21" i="22" s="1"/>
  <c r="F21" i="22" s="1"/>
  <c r="G21" i="22" s="1"/>
  <c r="H21" i="22" s="1"/>
  <c r="I21" i="22" s="1"/>
  <c r="J21" i="22" s="1"/>
  <c r="K21" i="22" s="1"/>
  <c r="L21" i="22" s="1"/>
  <c r="M21" i="22" s="1"/>
  <c r="N21" i="22" s="1"/>
  <c r="O21" i="22" s="1"/>
  <c r="P21" i="22" s="1"/>
  <c r="Q21" i="22" s="1"/>
  <c r="R21" i="22" s="1"/>
  <c r="S21" i="22" s="1"/>
  <c r="T21" i="22" s="1"/>
  <c r="U21" i="22" s="1"/>
  <c r="V21" i="22" s="1"/>
  <c r="W21" i="22" s="1"/>
  <c r="X21" i="22" s="1"/>
  <c r="Y21" i="22" s="1"/>
  <c r="Z21" i="22" s="1"/>
  <c r="AA21" i="22" s="1"/>
  <c r="AB21" i="22" s="1"/>
  <c r="AC21" i="22" s="1"/>
  <c r="AP27" i="22"/>
  <c r="AP26" i="22"/>
  <c r="AP21" i="22"/>
  <c r="AV5" i="22"/>
  <c r="AR17" i="22"/>
  <c r="AQ17" i="22"/>
  <c r="AJ12" i="22"/>
  <c r="AN12" i="22"/>
  <c r="AM12" i="22"/>
  <c r="AL12" i="22"/>
  <c r="AK12" i="22"/>
  <c r="AS17" i="22"/>
  <c r="B51" i="22"/>
  <c r="C51" i="22" s="1"/>
  <c r="D51" i="22" s="1"/>
  <c r="E51" i="22" s="1"/>
  <c r="F51" i="22" s="1"/>
  <c r="G51" i="22" s="1"/>
  <c r="H51" i="22" s="1"/>
  <c r="I51" i="22" s="1"/>
  <c r="J51" i="22" s="1"/>
  <c r="K51" i="22" s="1"/>
  <c r="L51" i="22" s="1"/>
  <c r="M51" i="22" s="1"/>
  <c r="N51" i="22" s="1"/>
  <c r="O51" i="22" s="1"/>
  <c r="P51" i="22" s="1"/>
  <c r="Q51" i="22" s="1"/>
  <c r="R51" i="22" s="1"/>
  <c r="S51" i="22" s="1"/>
  <c r="T51" i="22" s="1"/>
  <c r="U51" i="22" s="1"/>
  <c r="V51" i="22" s="1"/>
  <c r="W51" i="22" s="1"/>
  <c r="X51" i="22" s="1"/>
  <c r="Y51" i="22" s="1"/>
  <c r="Z51" i="22" s="1"/>
  <c r="AA51" i="22" s="1"/>
  <c r="AB51" i="22" s="1"/>
  <c r="AC51" i="22" s="1"/>
  <c r="AD51" i="22" s="1"/>
  <c r="AE51" i="22" s="1"/>
  <c r="B65" i="22"/>
  <c r="A8" i="21"/>
  <c r="A15" i="21"/>
  <c r="AK9" i="22" l="1"/>
  <c r="AL9" i="22"/>
  <c r="AM9" i="22"/>
  <c r="AN9" i="22"/>
  <c r="AM8" i="22"/>
  <c r="AL8" i="22"/>
  <c r="AN8" i="22"/>
  <c r="AM10" i="22"/>
  <c r="AJ8" i="22"/>
  <c r="AN10" i="22"/>
  <c r="AO13" i="22"/>
  <c r="AO11" i="22"/>
  <c r="AJ10" i="22"/>
  <c r="AK10" i="22"/>
  <c r="AO12" i="22"/>
  <c r="B66" i="22"/>
  <c r="C66" i="22" s="1"/>
  <c r="D66" i="22" s="1"/>
  <c r="E66" i="22" s="1"/>
  <c r="F66" i="22" s="1"/>
  <c r="G66" i="22" s="1"/>
  <c r="H66" i="22" s="1"/>
  <c r="I66" i="22" s="1"/>
  <c r="J66" i="22" s="1"/>
  <c r="K66" i="22" s="1"/>
  <c r="L66" i="22" s="1"/>
  <c r="M66" i="22" s="1"/>
  <c r="N66" i="22" s="1"/>
  <c r="O66" i="22" s="1"/>
  <c r="P66" i="22" s="1"/>
  <c r="Q66" i="22" s="1"/>
  <c r="R66" i="22" s="1"/>
  <c r="S66" i="22" s="1"/>
  <c r="T66" i="22" s="1"/>
  <c r="U66" i="22" s="1"/>
  <c r="V66" i="22" s="1"/>
  <c r="W66" i="22" s="1"/>
  <c r="X66" i="22" s="1"/>
  <c r="Y66" i="22" s="1"/>
  <c r="Z66" i="22" s="1"/>
  <c r="AA66" i="22" s="1"/>
  <c r="AB66" i="22" s="1"/>
  <c r="AC66" i="22" s="1"/>
  <c r="AD66" i="22" s="1"/>
  <c r="AE66" i="22" s="1"/>
  <c r="AF66" i="22" s="1"/>
  <c r="B80" i="22"/>
  <c r="AN27" i="22"/>
  <c r="AM27" i="22"/>
  <c r="AN26" i="22"/>
  <c r="AL27" i="22"/>
  <c r="AM26" i="22"/>
  <c r="AN25" i="22"/>
  <c r="AK27" i="22"/>
  <c r="AL26" i="22"/>
  <c r="AM25" i="22"/>
  <c r="AN24" i="22"/>
  <c r="AJ26" i="22"/>
  <c r="AK25" i="22"/>
  <c r="AL24" i="22"/>
  <c r="AM23" i="22"/>
  <c r="AN22" i="22"/>
  <c r="AJ25" i="22"/>
  <c r="AK24" i="22"/>
  <c r="AK23" i="22"/>
  <c r="AJ22" i="22"/>
  <c r="AJ21" i="22"/>
  <c r="AL7" i="22"/>
  <c r="AJ23" i="22"/>
  <c r="AK7" i="22"/>
  <c r="AJ7" i="22"/>
  <c r="AM24" i="22"/>
  <c r="AJ24" i="22"/>
  <c r="AJ27" i="22"/>
  <c r="AN21" i="22"/>
  <c r="AK26" i="22"/>
  <c r="AM22" i="22"/>
  <c r="AM21" i="22"/>
  <c r="AN23" i="22"/>
  <c r="AL22" i="22"/>
  <c r="AL21" i="22"/>
  <c r="AL25" i="22"/>
  <c r="AL23" i="22"/>
  <c r="AK22" i="22"/>
  <c r="AK21" i="22"/>
  <c r="AN7" i="22"/>
  <c r="A52" i="22"/>
  <c r="AN43" i="22" a="1"/>
  <c r="AN43" i="22" s="1"/>
  <c r="AN41" i="22" a="1"/>
  <c r="AN41" i="22" s="1"/>
  <c r="AJ41" i="22" a="1"/>
  <c r="AJ41" i="22" s="1"/>
  <c r="AN40" i="22" a="1"/>
  <c r="AN40" i="22" s="1"/>
  <c r="AJ40" i="22" a="1"/>
  <c r="AJ40" i="22" s="1"/>
  <c r="AN39" i="22" a="1"/>
  <c r="AN39" i="22" s="1"/>
  <c r="AJ39" i="22" a="1"/>
  <c r="AJ39" i="22" s="1"/>
  <c r="AN38" i="22" a="1"/>
  <c r="AN38" i="22" s="1"/>
  <c r="AJ38" i="22" a="1"/>
  <c r="AJ38" i="22" s="1"/>
  <c r="AN37" i="22" a="1"/>
  <c r="AN37" i="22" s="1"/>
  <c r="AJ37" i="22" a="1"/>
  <c r="AJ37" i="22" s="1"/>
  <c r="AN36" i="22" a="1"/>
  <c r="AN36" i="22" s="1"/>
  <c r="AJ36" i="22" a="1"/>
  <c r="AJ36" i="22" s="1"/>
  <c r="AK43" i="22" a="1"/>
  <c r="AK43" i="22" s="1"/>
  <c r="AJ42" i="22" a="1"/>
  <c r="AJ42" i="22" s="1"/>
  <c r="AN42" i="22" a="1"/>
  <c r="AN42" i="22" s="1"/>
  <c r="AM41" i="22" a="1"/>
  <c r="AM41" i="22" s="1"/>
  <c r="AI41" i="22" a="1"/>
  <c r="AI41" i="22" s="1"/>
  <c r="AM40" i="22" a="1"/>
  <c r="AM40" i="22" s="1"/>
  <c r="AI40" i="22" a="1"/>
  <c r="AI40" i="22" s="1"/>
  <c r="AM39" i="22" a="1"/>
  <c r="AM39" i="22" s="1"/>
  <c r="AI39" i="22" a="1"/>
  <c r="AI39" i="22" s="1"/>
  <c r="AM38" i="22" a="1"/>
  <c r="AM38" i="22" s="1"/>
  <c r="AI38" i="22" a="1"/>
  <c r="AI38" i="22" s="1"/>
  <c r="AM37" i="22" a="1"/>
  <c r="AM37" i="22" s="1"/>
  <c r="AI37" i="22" a="1"/>
  <c r="AI37" i="22" s="1"/>
  <c r="AM36" i="22" a="1"/>
  <c r="AM36" i="22" s="1"/>
  <c r="AI36" i="22" a="1"/>
  <c r="AI36" i="22" s="1"/>
  <c r="AJ43" i="22" a="1"/>
  <c r="AJ43" i="22" s="1"/>
  <c r="AI42" i="22" a="1"/>
  <c r="AI42" i="22" s="1"/>
  <c r="AM42" i="22" a="1"/>
  <c r="AM42" i="22" s="1"/>
  <c r="AL41" i="22" a="1"/>
  <c r="AL41" i="22" s="1"/>
  <c r="AL40" i="22" a="1"/>
  <c r="AL40" i="22" s="1"/>
  <c r="AL39" i="22" a="1"/>
  <c r="AL39" i="22" s="1"/>
  <c r="AL38" i="22" a="1"/>
  <c r="AL38" i="22" s="1"/>
  <c r="AL37" i="22" a="1"/>
  <c r="AL37" i="22" s="1"/>
  <c r="AL36" i="22" a="1"/>
  <c r="AL36" i="22" s="1"/>
  <c r="AI43" i="22" a="1"/>
  <c r="AI43" i="22" s="1"/>
  <c r="AL42" i="22" a="1"/>
  <c r="AL42" i="22" s="1"/>
  <c r="AM43" i="22" a="1"/>
  <c r="AM43" i="22" s="1"/>
  <c r="AK41" i="22" a="1"/>
  <c r="AK41" i="22" s="1"/>
  <c r="AK40" i="22" a="1"/>
  <c r="AK40" i="22" s="1"/>
  <c r="AK39" i="22" a="1"/>
  <c r="AK39" i="22" s="1"/>
  <c r="AK38" i="22" a="1"/>
  <c r="AK38" i="22" s="1"/>
  <c r="AK37" i="22" a="1"/>
  <c r="AK37" i="22" s="1"/>
  <c r="AK36" i="22" a="1"/>
  <c r="AK36" i="22" s="1"/>
  <c r="AK46" i="22" s="1"/>
  <c r="AL43" i="22" a="1"/>
  <c r="AL43" i="22" s="1"/>
  <c r="AK42" i="22" a="1"/>
  <c r="AK42" i="22" s="1"/>
  <c r="AN5" i="21"/>
  <c r="AM5" i="21"/>
  <c r="AL5" i="21"/>
  <c r="AK5" i="21"/>
  <c r="AJ5" i="21"/>
  <c r="AL17" i="22" l="1"/>
  <c r="AL18" i="22" s="1"/>
  <c r="AO9" i="22"/>
  <c r="AM17" i="22"/>
  <c r="AM18" i="22" s="1"/>
  <c r="AN17" i="22"/>
  <c r="AN18" i="22" s="1"/>
  <c r="AO8" i="22"/>
  <c r="AO10" i="22"/>
  <c r="AO23" i="22"/>
  <c r="AK31" i="22"/>
  <c r="AK17" i="22"/>
  <c r="AK18" i="22" s="1"/>
  <c r="AL31" i="22"/>
  <c r="AO24" i="22"/>
  <c r="AO26" i="22"/>
  <c r="AP37" i="22"/>
  <c r="AO37" i="22"/>
  <c r="AP41" i="22"/>
  <c r="AO41" i="22"/>
  <c r="AO27" i="22"/>
  <c r="AO22" i="22"/>
  <c r="AP38" i="22"/>
  <c r="AO38" i="22"/>
  <c r="A67" i="22"/>
  <c r="AM58" i="22" a="1"/>
  <c r="AM58" i="22" s="1"/>
  <c r="AI58" i="22" a="1"/>
  <c r="AI58" i="22" s="1"/>
  <c r="AM57" i="22" a="1"/>
  <c r="AM57" i="22" s="1"/>
  <c r="AM56" i="22" a="1"/>
  <c r="AM56" i="22" s="1"/>
  <c r="AM55" i="22" a="1"/>
  <c r="AM55" i="22" s="1"/>
  <c r="AL58" i="22" a="1"/>
  <c r="AL58" i="22" s="1"/>
  <c r="AL57" i="22" a="1"/>
  <c r="AL57" i="22" s="1"/>
  <c r="AL56" i="22" a="1"/>
  <c r="AL56" i="22" s="1"/>
  <c r="AL55" i="22" a="1"/>
  <c r="AL55" i="22" s="1"/>
  <c r="AL54" i="22" a="1"/>
  <c r="AL54" i="22" s="1"/>
  <c r="AL53" i="22" a="1"/>
  <c r="AL53" i="22" s="1"/>
  <c r="AL52" i="22" a="1"/>
  <c r="AL52" i="22" s="1"/>
  <c r="AN58" i="22" a="1"/>
  <c r="AN58" i="22" s="1"/>
  <c r="AJ58" i="22" a="1"/>
  <c r="AJ58" i="22" s="1"/>
  <c r="AN57" i="22" a="1"/>
  <c r="AN57" i="22" s="1"/>
  <c r="AJ57" i="22" a="1"/>
  <c r="AJ57" i="22" s="1"/>
  <c r="AN56" i="22" a="1"/>
  <c r="AN56" i="22" s="1"/>
  <c r="AJ56" i="22" a="1"/>
  <c r="AJ56" i="22" s="1"/>
  <c r="AN55" i="22" a="1"/>
  <c r="AN55" i="22" s="1"/>
  <c r="AJ55" i="22" a="1"/>
  <c r="AJ55" i="22" s="1"/>
  <c r="AN54" i="22" a="1"/>
  <c r="AN54" i="22" s="1"/>
  <c r="AJ54" i="22" a="1"/>
  <c r="AJ54" i="22" s="1"/>
  <c r="AN53" i="22" a="1"/>
  <c r="AN53" i="22" s="1"/>
  <c r="AJ53" i="22" a="1"/>
  <c r="AJ53" i="22" s="1"/>
  <c r="AN52" i="22" a="1"/>
  <c r="AN52" i="22" s="1"/>
  <c r="AJ52" i="22" a="1"/>
  <c r="AJ52" i="22" s="1"/>
  <c r="AN51" i="22" a="1"/>
  <c r="AN51" i="22" s="1"/>
  <c r="AJ51" i="22" a="1"/>
  <c r="AJ51" i="22" s="1"/>
  <c r="AK53" i="22" a="1"/>
  <c r="AK53" i="22" s="1"/>
  <c r="AM52" i="22" a="1"/>
  <c r="AM52" i="22" s="1"/>
  <c r="AK55" i="22" a="1"/>
  <c r="AK55" i="22" s="1"/>
  <c r="AM54" i="22" a="1"/>
  <c r="AM54" i="22" s="1"/>
  <c r="AK52" i="22" a="1"/>
  <c r="AK52" i="22" s="1"/>
  <c r="AK56" i="22" a="1"/>
  <c r="AK56" i="22" s="1"/>
  <c r="AM51" i="22" a="1"/>
  <c r="AM51" i="22" s="1"/>
  <c r="AK54" i="22" a="1"/>
  <c r="AK54" i="22" s="1"/>
  <c r="AL51" i="22" a="1"/>
  <c r="AL51" i="22" s="1"/>
  <c r="AK57" i="22" a="1"/>
  <c r="AK57" i="22" s="1"/>
  <c r="AM53" i="22" a="1"/>
  <c r="AM53" i="22" s="1"/>
  <c r="AK58" i="22" a="1"/>
  <c r="AK58" i="22" s="1"/>
  <c r="AK51" i="22" a="1"/>
  <c r="AK51" i="22" s="1"/>
  <c r="AJ17" i="22"/>
  <c r="AJ18" i="22" s="1"/>
  <c r="AO7" i="22"/>
  <c r="AO25" i="22"/>
  <c r="AO42" i="22"/>
  <c r="AP42" i="22"/>
  <c r="AP39" i="22"/>
  <c r="AO39" i="22"/>
  <c r="AM31" i="22"/>
  <c r="B95" i="22"/>
  <c r="B81" i="22"/>
  <c r="C81" i="22" s="1"/>
  <c r="D81" i="22" s="1"/>
  <c r="E81" i="22" s="1"/>
  <c r="F81" i="22" s="1"/>
  <c r="G81" i="22" s="1"/>
  <c r="H81" i="22" s="1"/>
  <c r="I81" i="22" s="1"/>
  <c r="J81" i="22" s="1"/>
  <c r="K81" i="22" s="1"/>
  <c r="L81" i="22" s="1"/>
  <c r="M81" i="22" s="1"/>
  <c r="N81" i="22" s="1"/>
  <c r="O81" i="22" s="1"/>
  <c r="P81" i="22" s="1"/>
  <c r="Q81" i="22" s="1"/>
  <c r="R81" i="22" s="1"/>
  <c r="S81" i="22" s="1"/>
  <c r="T81" i="22" s="1"/>
  <c r="U81" i="22" s="1"/>
  <c r="V81" i="22" s="1"/>
  <c r="W81" i="22" s="1"/>
  <c r="X81" i="22" s="1"/>
  <c r="Y81" i="22" s="1"/>
  <c r="Z81" i="22" s="1"/>
  <c r="AA81" i="22" s="1"/>
  <c r="AB81" i="22" s="1"/>
  <c r="AC81" i="22" s="1"/>
  <c r="AD81" i="22" s="1"/>
  <c r="AE81" i="22" s="1"/>
  <c r="AP43" i="22"/>
  <c r="AO43" i="22"/>
  <c r="AL46" i="22"/>
  <c r="AJ46" i="22"/>
  <c r="AI46" i="22"/>
  <c r="AP36" i="22"/>
  <c r="AO36" i="22"/>
  <c r="AP40" i="22"/>
  <c r="AO40" i="22"/>
  <c r="AN46" i="22"/>
  <c r="AM46" i="22"/>
  <c r="AN31" i="22"/>
  <c r="AO21" i="22"/>
  <c r="AJ31" i="22"/>
  <c r="AT5" i="21"/>
  <c r="AQ8" i="21"/>
  <c r="AR8" i="21"/>
  <c r="AS5" i="21"/>
  <c r="AT12" i="21"/>
  <c r="AR7" i="21"/>
  <c r="AS11" i="21"/>
  <c r="AU12" i="21"/>
  <c r="AT9" i="21"/>
  <c r="AU9" i="21"/>
  <c r="AR11" i="21"/>
  <c r="AS12" i="21"/>
  <c r="AU5" i="21"/>
  <c r="AS8" i="21"/>
  <c r="AQ10" i="21"/>
  <c r="AT11" i="21"/>
  <c r="AQ7" i="21"/>
  <c r="AT8" i="21"/>
  <c r="AR10" i="21"/>
  <c r="AU11" i="21"/>
  <c r="AU8" i="21"/>
  <c r="AS10" i="21"/>
  <c r="AQ12" i="21"/>
  <c r="AS7" i="21"/>
  <c r="AQ9" i="21"/>
  <c r="AT10" i="21"/>
  <c r="AR12" i="21"/>
  <c r="AQ5" i="21"/>
  <c r="AT7" i="21"/>
  <c r="AR9" i="21"/>
  <c r="AU10" i="21"/>
  <c r="AR5" i="21"/>
  <c r="AV5" i="21" s="1"/>
  <c r="AU7" i="21"/>
  <c r="AS9" i="21"/>
  <c r="AQ11" i="21"/>
  <c r="AL61" i="22" l="1"/>
  <c r="AJ61" i="22"/>
  <c r="AO31" i="22"/>
  <c r="AP52" i="22"/>
  <c r="AO52" i="22"/>
  <c r="AP56" i="22"/>
  <c r="AO56" i="22"/>
  <c r="AP53" i="22"/>
  <c r="AO53" i="22"/>
  <c r="AN61" i="22"/>
  <c r="AP57" i="22"/>
  <c r="AO57" i="22"/>
  <c r="AP51" i="22"/>
  <c r="AO51" i="22"/>
  <c r="AI61" i="22"/>
  <c r="AP58" i="22"/>
  <c r="AO58" i="22"/>
  <c r="AP55" i="22"/>
  <c r="AO55" i="22"/>
  <c r="AO54" i="22"/>
  <c r="AP54" i="22"/>
  <c r="AO14" i="22"/>
  <c r="AO17" i="22" s="1"/>
  <c r="AO46" i="22"/>
  <c r="B110" i="22"/>
  <c r="B96" i="22"/>
  <c r="C96" i="22" s="1"/>
  <c r="D96" i="22" s="1"/>
  <c r="E96" i="22" s="1"/>
  <c r="F96" i="22" s="1"/>
  <c r="G96" i="22" s="1"/>
  <c r="H96" i="22" s="1"/>
  <c r="I96" i="22" s="1"/>
  <c r="J96" i="22" s="1"/>
  <c r="K96" i="22" s="1"/>
  <c r="L96" i="22" s="1"/>
  <c r="M96" i="22" s="1"/>
  <c r="N96" i="22" s="1"/>
  <c r="O96" i="22" s="1"/>
  <c r="P96" i="22" s="1"/>
  <c r="Q96" i="22" s="1"/>
  <c r="R96" i="22" s="1"/>
  <c r="S96" i="22" s="1"/>
  <c r="T96" i="22" s="1"/>
  <c r="U96" i="22" s="1"/>
  <c r="V96" i="22" s="1"/>
  <c r="W96" i="22" s="1"/>
  <c r="X96" i="22" s="1"/>
  <c r="Y96" i="22" s="1"/>
  <c r="Z96" i="22" s="1"/>
  <c r="AA96" i="22" s="1"/>
  <c r="AB96" i="22" s="1"/>
  <c r="AC96" i="22" s="1"/>
  <c r="AD96" i="22" s="1"/>
  <c r="AE96" i="22" s="1"/>
  <c r="AF96" i="22" s="1"/>
  <c r="AK61" i="22"/>
  <c r="AM61" i="22"/>
  <c r="AM73" i="22" a="1"/>
  <c r="AM73" i="22" s="1"/>
  <c r="AI73" i="22" a="1"/>
  <c r="AI73" i="22" s="1"/>
  <c r="AM72" i="22" a="1"/>
  <c r="AM72" i="22" s="1"/>
  <c r="AI72" i="22" a="1"/>
  <c r="AI72" i="22" s="1"/>
  <c r="AM71" i="22" a="1"/>
  <c r="AM71" i="22" s="1"/>
  <c r="AI71" i="22" a="1"/>
  <c r="AI71" i="22" s="1"/>
  <c r="AM70" i="22" a="1"/>
  <c r="AM70" i="22" s="1"/>
  <c r="A82" i="22"/>
  <c r="AL73" i="22" a="1"/>
  <c r="AL73" i="22" s="1"/>
  <c r="AL72" i="22" a="1"/>
  <c r="AL72" i="22" s="1"/>
  <c r="AL71" i="22" a="1"/>
  <c r="AL71" i="22" s="1"/>
  <c r="AL70" i="22" a="1"/>
  <c r="AL70" i="22" s="1"/>
  <c r="AL69" i="22" a="1"/>
  <c r="AL69" i="22" s="1"/>
  <c r="AL68" i="22" a="1"/>
  <c r="AL68" i="22" s="1"/>
  <c r="AL67" i="22" a="1"/>
  <c r="AL67" i="22" s="1"/>
  <c r="AL66" i="22" a="1"/>
  <c r="AL66" i="22" s="1"/>
  <c r="AN73" i="22" a="1"/>
  <c r="AN73" i="22" s="1"/>
  <c r="AJ73" i="22" a="1"/>
  <c r="AJ73" i="22" s="1"/>
  <c r="AN72" i="22" a="1"/>
  <c r="AN72" i="22" s="1"/>
  <c r="AJ72" i="22" a="1"/>
  <c r="AJ72" i="22" s="1"/>
  <c r="AN71" i="22" a="1"/>
  <c r="AN71" i="22" s="1"/>
  <c r="AJ71" i="22" a="1"/>
  <c r="AJ71" i="22" s="1"/>
  <c r="AN70" i="22" a="1"/>
  <c r="AN70" i="22" s="1"/>
  <c r="AJ70" i="22" a="1"/>
  <c r="AJ70" i="22" s="1"/>
  <c r="AN69" i="22" a="1"/>
  <c r="AN69" i="22" s="1"/>
  <c r="AJ69" i="22" a="1"/>
  <c r="AJ69" i="22" s="1"/>
  <c r="AN68" i="22" a="1"/>
  <c r="AN68" i="22" s="1"/>
  <c r="AJ68" i="22" a="1"/>
  <c r="AJ68" i="22" s="1"/>
  <c r="AN67" i="22" a="1"/>
  <c r="AN67" i="22" s="1"/>
  <c r="AJ67" i="22" a="1"/>
  <c r="AJ67" i="22" s="1"/>
  <c r="AN66" i="22" a="1"/>
  <c r="AN66" i="22" s="1"/>
  <c r="AJ66" i="22" a="1"/>
  <c r="AJ66" i="22" s="1"/>
  <c r="AM68" i="22" a="1"/>
  <c r="AM68" i="22" s="1"/>
  <c r="AK67" i="22" a="1"/>
  <c r="AK67" i="22" s="1"/>
  <c r="AM69" i="22" a="1"/>
  <c r="AM69" i="22" s="1"/>
  <c r="AK68" i="22" a="1"/>
  <c r="AK68" i="22" s="1"/>
  <c r="AI66" i="22" a="1"/>
  <c r="AI66" i="22" s="1"/>
  <c r="AK69" i="22" a="1"/>
  <c r="AK69" i="22" s="1"/>
  <c r="AI67" i="22" a="1"/>
  <c r="AI67" i="22" s="1"/>
  <c r="AK72" i="22" a="1"/>
  <c r="AK72" i="22" s="1"/>
  <c r="AK70" i="22" a="1"/>
  <c r="AK70" i="22" s="1"/>
  <c r="AI68" i="22" a="1"/>
  <c r="AI68" i="22" s="1"/>
  <c r="AI69" i="22" a="1"/>
  <c r="AI69" i="22" s="1"/>
  <c r="AI70" i="22" a="1"/>
  <c r="AI70" i="22" s="1"/>
  <c r="AK73" i="22" a="1"/>
  <c r="AK73" i="22" s="1"/>
  <c r="AM66" i="22" a="1"/>
  <c r="AM66" i="22" s="1"/>
  <c r="AK71" i="22" a="1"/>
  <c r="AK71" i="22" s="1"/>
  <c r="AM67" i="22" a="1"/>
  <c r="AM67" i="22" s="1"/>
  <c r="AK66" i="22" a="1"/>
  <c r="AK66" i="22" s="1"/>
  <c r="BC10" i="21"/>
  <c r="BC9" i="21"/>
  <c r="BC8" i="21"/>
  <c r="BC7" i="21"/>
  <c r="BC6" i="21"/>
  <c r="AN76" i="22" l="1"/>
  <c r="AP67" i="22"/>
  <c r="AO67" i="22"/>
  <c r="AM76" i="22"/>
  <c r="AP71" i="22"/>
  <c r="AO71" i="22"/>
  <c r="AP66" i="22"/>
  <c r="AO66" i="22"/>
  <c r="AI76" i="22"/>
  <c r="B125" i="22"/>
  <c r="B111" i="22"/>
  <c r="C111" i="22" s="1"/>
  <c r="D111" i="22" s="1"/>
  <c r="E111" i="22" s="1"/>
  <c r="F111" i="22" s="1"/>
  <c r="G111" i="22" s="1"/>
  <c r="H111" i="22" s="1"/>
  <c r="I111" i="22" s="1"/>
  <c r="J111" i="22" s="1"/>
  <c r="K111" i="22" s="1"/>
  <c r="L111" i="22" s="1"/>
  <c r="M111" i="22" s="1"/>
  <c r="N111" i="22" s="1"/>
  <c r="O111" i="22" s="1"/>
  <c r="P111" i="22" s="1"/>
  <c r="Q111" i="22" s="1"/>
  <c r="R111" i="22" s="1"/>
  <c r="S111" i="22" s="1"/>
  <c r="T111" i="22" s="1"/>
  <c r="U111" i="22" s="1"/>
  <c r="V111" i="22" s="1"/>
  <c r="W111" i="22" s="1"/>
  <c r="X111" i="22" s="1"/>
  <c r="Y111" i="22" s="1"/>
  <c r="Z111" i="22" s="1"/>
  <c r="AA111" i="22" s="1"/>
  <c r="AB111" i="22" s="1"/>
  <c r="AC111" i="22" s="1"/>
  <c r="AD111" i="22" s="1"/>
  <c r="AE111" i="22" s="1"/>
  <c r="AF111" i="22" s="1"/>
  <c r="AP72" i="22"/>
  <c r="AO72" i="22"/>
  <c r="AP69" i="22"/>
  <c r="AO69" i="22"/>
  <c r="AP68" i="22"/>
  <c r="AO68" i="22"/>
  <c r="AP73" i="22"/>
  <c r="AO73" i="22"/>
  <c r="AO61" i="22"/>
  <c r="AP70" i="22"/>
  <c r="AO70" i="22"/>
  <c r="AK76" i="22"/>
  <c r="AJ76" i="22"/>
  <c r="AL76" i="22"/>
  <c r="AK88" i="22" a="1"/>
  <c r="AK88" i="22" s="1"/>
  <c r="AK87" i="22" a="1"/>
  <c r="AK87" i="22" s="1"/>
  <c r="A97" i="22"/>
  <c r="AJ88" i="22" a="1"/>
  <c r="AJ88" i="22" s="1"/>
  <c r="AI87" i="22" a="1"/>
  <c r="AI87" i="22" s="1"/>
  <c r="AM86" i="22" a="1"/>
  <c r="AM86" i="22" s="1"/>
  <c r="AI86" i="22" a="1"/>
  <c r="AI86" i="22" s="1"/>
  <c r="AM85" i="22" a="1"/>
  <c r="AM85" i="22" s="1"/>
  <c r="AI85" i="22" a="1"/>
  <c r="AI85" i="22" s="1"/>
  <c r="AM84" i="22" a="1"/>
  <c r="AM84" i="22" s="1"/>
  <c r="AI84" i="22" a="1"/>
  <c r="AI84" i="22" s="1"/>
  <c r="AM83" i="22" a="1"/>
  <c r="AM83" i="22" s="1"/>
  <c r="AI83" i="22" a="1"/>
  <c r="AI83" i="22" s="1"/>
  <c r="AM82" i="22" a="1"/>
  <c r="AM82" i="22" s="1"/>
  <c r="AI82" i="22" a="1"/>
  <c r="AI82" i="22" s="1"/>
  <c r="AM81" i="22" a="1"/>
  <c r="AM81" i="22" s="1"/>
  <c r="AI81" i="22" a="1"/>
  <c r="AI81" i="22" s="1"/>
  <c r="AN88" i="22" a="1"/>
  <c r="AN88" i="22" s="1"/>
  <c r="AM87" i="22" a="1"/>
  <c r="AM87" i="22" s="1"/>
  <c r="AI88" i="22" a="1"/>
  <c r="AI88" i="22" s="1"/>
  <c r="AL86" i="22" a="1"/>
  <c r="AL86" i="22" s="1"/>
  <c r="AL85" i="22" a="1"/>
  <c r="AL85" i="22" s="1"/>
  <c r="AL84" i="22" a="1"/>
  <c r="AL84" i="22" s="1"/>
  <c r="AL83" i="22" a="1"/>
  <c r="AL83" i="22" s="1"/>
  <c r="AL82" i="22" a="1"/>
  <c r="AL82" i="22" s="1"/>
  <c r="AL81" i="22" a="1"/>
  <c r="AL81" i="22" s="1"/>
  <c r="AM88" i="22" a="1"/>
  <c r="AM88" i="22" s="1"/>
  <c r="AL87" i="22" a="1"/>
  <c r="AL87" i="22" s="1"/>
  <c r="AJ87" i="22" a="1"/>
  <c r="AJ87" i="22" s="1"/>
  <c r="AN86" i="22" a="1"/>
  <c r="AN86" i="22" s="1"/>
  <c r="AJ86" i="22" a="1"/>
  <c r="AJ86" i="22" s="1"/>
  <c r="AN85" i="22" a="1"/>
  <c r="AN85" i="22" s="1"/>
  <c r="AJ85" i="22" a="1"/>
  <c r="AJ85" i="22" s="1"/>
  <c r="AN84" i="22" a="1"/>
  <c r="AN84" i="22" s="1"/>
  <c r="AJ84" i="22" a="1"/>
  <c r="AJ84" i="22" s="1"/>
  <c r="AN83" i="22" a="1"/>
  <c r="AN83" i="22" s="1"/>
  <c r="AJ83" i="22" a="1"/>
  <c r="AJ83" i="22" s="1"/>
  <c r="AN82" i="22" a="1"/>
  <c r="AN82" i="22" s="1"/>
  <c r="AJ82" i="22" a="1"/>
  <c r="AJ82" i="22" s="1"/>
  <c r="AN81" i="22" a="1"/>
  <c r="AN81" i="22" s="1"/>
  <c r="AJ81" i="22" a="1"/>
  <c r="AJ81" i="22" s="1"/>
  <c r="AN87" i="22" a="1"/>
  <c r="AN87" i="22" s="1"/>
  <c r="AK82" i="22" a="1"/>
  <c r="AK82" i="22" s="1"/>
  <c r="AK85" i="22" a="1"/>
  <c r="AK85" i="22" s="1"/>
  <c r="AK83" i="22" a="1"/>
  <c r="AK83" i="22" s="1"/>
  <c r="AK86" i="22" a="1"/>
  <c r="AK86" i="22" s="1"/>
  <c r="AK81" i="22" a="1"/>
  <c r="AK81" i="22" s="1"/>
  <c r="AL88" i="22" a="1"/>
  <c r="AL88" i="22" s="1"/>
  <c r="AK84" i="22" a="1"/>
  <c r="AK84" i="22" s="1"/>
  <c r="AI13" i="21" a="1"/>
  <c r="AI13" i="21" s="1"/>
  <c r="AI12" i="21" a="1"/>
  <c r="AI12" i="21" s="1"/>
  <c r="AI11" i="21" a="1"/>
  <c r="AI11" i="21" s="1"/>
  <c r="AI10" i="21" a="1"/>
  <c r="AI10" i="21" s="1"/>
  <c r="AI9" i="21" a="1"/>
  <c r="AI9" i="21" s="1"/>
  <c r="AI8" i="21" a="1"/>
  <c r="AI8" i="21" s="1"/>
  <c r="AI7" i="21" a="1"/>
  <c r="AI7" i="21" s="1"/>
  <c r="AU20" i="21"/>
  <c r="AT20" i="21"/>
  <c r="AS20" i="21"/>
  <c r="AR20" i="21"/>
  <c r="AQ20" i="21"/>
  <c r="AN20" i="21"/>
  <c r="AM20" i="21"/>
  <c r="AL20" i="21"/>
  <c r="AK20" i="21"/>
  <c r="AJ20" i="21"/>
  <c r="AU6" i="21"/>
  <c r="AT6" i="21"/>
  <c r="AS6" i="21"/>
  <c r="AR6" i="21"/>
  <c r="AQ6" i="21"/>
  <c r="AT17" i="20"/>
  <c r="AU6" i="20"/>
  <c r="AT6" i="20"/>
  <c r="AS6" i="20"/>
  <c r="AR6" i="20"/>
  <c r="AW181" i="21"/>
  <c r="AW180" i="21"/>
  <c r="AW179" i="21"/>
  <c r="AW178" i="21"/>
  <c r="AW177" i="21"/>
  <c r="AW174" i="21"/>
  <c r="AW173" i="21"/>
  <c r="AW172" i="21"/>
  <c r="AW176" i="21" s="1"/>
  <c r="AW171" i="21"/>
  <c r="AN170" i="21"/>
  <c r="AM170" i="21"/>
  <c r="AL170" i="21"/>
  <c r="AK170" i="21"/>
  <c r="AJ170" i="21"/>
  <c r="AW166" i="21"/>
  <c r="AW165" i="21"/>
  <c r="AW164" i="21"/>
  <c r="AW163" i="21"/>
  <c r="AW162" i="21"/>
  <c r="AW159" i="21"/>
  <c r="AW158" i="21"/>
  <c r="AW157" i="21"/>
  <c r="AW156" i="21"/>
  <c r="AN155" i="21"/>
  <c r="AM155" i="21"/>
  <c r="AL155" i="21"/>
  <c r="AK155" i="21"/>
  <c r="AJ155" i="21"/>
  <c r="AW151" i="21"/>
  <c r="AW150" i="21"/>
  <c r="AW149" i="21"/>
  <c r="AW148" i="21"/>
  <c r="AW147" i="21"/>
  <c r="AW144" i="21"/>
  <c r="AW143" i="21"/>
  <c r="AW142" i="21"/>
  <c r="AW145" i="21" s="1"/>
  <c r="AW141" i="21"/>
  <c r="AN140" i="21"/>
  <c r="AM140" i="21"/>
  <c r="AL140" i="21"/>
  <c r="AK140" i="21"/>
  <c r="AJ140" i="21"/>
  <c r="AW136" i="21"/>
  <c r="AW135" i="21"/>
  <c r="AW134" i="21"/>
  <c r="AW133" i="21"/>
  <c r="AW132" i="21"/>
  <c r="AW129" i="21"/>
  <c r="AW128" i="21"/>
  <c r="AW127" i="21"/>
  <c r="AW130" i="21" s="1"/>
  <c r="AW126" i="21"/>
  <c r="AN125" i="21"/>
  <c r="AM125" i="21"/>
  <c r="AL125" i="21"/>
  <c r="AK125" i="21"/>
  <c r="AJ125" i="21"/>
  <c r="AW121" i="21"/>
  <c r="AW120" i="21"/>
  <c r="AW119" i="21"/>
  <c r="AW118" i="21"/>
  <c r="AW117" i="21"/>
  <c r="AW114" i="21"/>
  <c r="AW113" i="21"/>
  <c r="AW112" i="21"/>
  <c r="AW116" i="21" s="1"/>
  <c r="AW111" i="21"/>
  <c r="AN110" i="21"/>
  <c r="AM110" i="21"/>
  <c r="AL110" i="21"/>
  <c r="AK110" i="21"/>
  <c r="AJ110" i="21"/>
  <c r="AW106" i="21"/>
  <c r="AW105" i="21"/>
  <c r="AW104" i="21"/>
  <c r="AW103" i="21"/>
  <c r="AW102" i="21"/>
  <c r="AW99" i="21"/>
  <c r="AW98" i="21"/>
  <c r="AW97" i="21"/>
  <c r="AW100" i="21" s="1"/>
  <c r="AW96" i="21"/>
  <c r="AN95" i="21"/>
  <c r="AM95" i="21"/>
  <c r="AL95" i="21"/>
  <c r="AK95" i="21"/>
  <c r="AJ95" i="21"/>
  <c r="AW91" i="21"/>
  <c r="AW90" i="21"/>
  <c r="AW89" i="21"/>
  <c r="AW88" i="21"/>
  <c r="AW87" i="21"/>
  <c r="AW84" i="21"/>
  <c r="AW83" i="21"/>
  <c r="AW82" i="21"/>
  <c r="AW81" i="21"/>
  <c r="AN80" i="21"/>
  <c r="AM80" i="21"/>
  <c r="AL80" i="21"/>
  <c r="AK80" i="21"/>
  <c r="AJ80" i="21"/>
  <c r="AW76" i="21"/>
  <c r="AW75" i="21"/>
  <c r="AW74" i="21"/>
  <c r="AW73" i="21"/>
  <c r="AW72" i="21"/>
  <c r="AW69" i="21"/>
  <c r="AW68" i="21"/>
  <c r="AW67" i="21"/>
  <c r="AW71" i="21" s="1"/>
  <c r="AW66" i="21"/>
  <c r="AN65" i="21"/>
  <c r="AM65" i="21"/>
  <c r="AL65" i="21"/>
  <c r="AK65" i="21"/>
  <c r="AJ65" i="21"/>
  <c r="AW61" i="21"/>
  <c r="AW60" i="21"/>
  <c r="AW59" i="21"/>
  <c r="AW58" i="21"/>
  <c r="AW57" i="21"/>
  <c r="AW54" i="21"/>
  <c r="AW53" i="21"/>
  <c r="AW52" i="21"/>
  <c r="AW56" i="21" s="1"/>
  <c r="AW51" i="21"/>
  <c r="AN50" i="21"/>
  <c r="AM50" i="21"/>
  <c r="AL50" i="21"/>
  <c r="AK50" i="21"/>
  <c r="AJ50" i="21"/>
  <c r="AW46" i="21"/>
  <c r="AW45" i="21"/>
  <c r="AW44" i="21"/>
  <c r="AW43" i="21"/>
  <c r="AW42" i="21"/>
  <c r="AW39" i="21"/>
  <c r="AW38" i="21"/>
  <c r="AW37" i="21"/>
  <c r="AW40" i="21" s="1"/>
  <c r="AW36" i="21"/>
  <c r="AN35" i="21"/>
  <c r="AM35" i="21"/>
  <c r="AL35" i="21"/>
  <c r="AK35" i="21"/>
  <c r="AJ35" i="21"/>
  <c r="AW31" i="21"/>
  <c r="A31" i="21"/>
  <c r="A46" i="21" s="1"/>
  <c r="A61" i="21" s="1"/>
  <c r="A76" i="21" s="1"/>
  <c r="A91" i="21" s="1"/>
  <c r="A106" i="21" s="1"/>
  <c r="A121" i="21" s="1"/>
  <c r="A136" i="21" s="1"/>
  <c r="A151" i="21" s="1"/>
  <c r="A166" i="21" s="1"/>
  <c r="A181" i="21" s="1"/>
  <c r="AW30" i="21"/>
  <c r="A30" i="21"/>
  <c r="A45" i="21" s="1"/>
  <c r="A60" i="21" s="1"/>
  <c r="A75" i="21" s="1"/>
  <c r="A90" i="21" s="1"/>
  <c r="A105" i="21" s="1"/>
  <c r="A120" i="21" s="1"/>
  <c r="A135" i="21" s="1"/>
  <c r="A150" i="21" s="1"/>
  <c r="A165" i="21" s="1"/>
  <c r="A180" i="21" s="1"/>
  <c r="AW29" i="21"/>
  <c r="A29" i="21"/>
  <c r="A44" i="21" s="1"/>
  <c r="A59" i="21" s="1"/>
  <c r="A74" i="21" s="1"/>
  <c r="A89" i="21" s="1"/>
  <c r="A104" i="21" s="1"/>
  <c r="A119" i="21" s="1"/>
  <c r="A134" i="21" s="1"/>
  <c r="A149" i="21" s="1"/>
  <c r="A164" i="21" s="1"/>
  <c r="A179" i="21" s="1"/>
  <c r="AW28" i="21"/>
  <c r="A28" i="21"/>
  <c r="A43" i="21" s="1"/>
  <c r="A58" i="21" s="1"/>
  <c r="A73" i="21" s="1"/>
  <c r="A88" i="21" s="1"/>
  <c r="A103" i="21" s="1"/>
  <c r="A118" i="21" s="1"/>
  <c r="A133" i="21" s="1"/>
  <c r="A148" i="21" s="1"/>
  <c r="A163" i="21" s="1"/>
  <c r="A178" i="21" s="1"/>
  <c r="AW27" i="21"/>
  <c r="A26" i="21"/>
  <c r="A41" i="21" s="1"/>
  <c r="A56" i="21" s="1"/>
  <c r="A71" i="21" s="1"/>
  <c r="A86" i="21" s="1"/>
  <c r="A101" i="21" s="1"/>
  <c r="A116" i="21" s="1"/>
  <c r="A131" i="21" s="1"/>
  <c r="A146" i="21" s="1"/>
  <c r="A161" i="21" s="1"/>
  <c r="A176" i="21" s="1"/>
  <c r="AW24" i="21"/>
  <c r="AW23" i="21"/>
  <c r="A23" i="21"/>
  <c r="A38" i="21" s="1"/>
  <c r="A53" i="21" s="1"/>
  <c r="A68" i="21" s="1"/>
  <c r="A83" i="21" s="1"/>
  <c r="A98" i="21" s="1"/>
  <c r="A113" i="21" s="1"/>
  <c r="A128" i="21" s="1"/>
  <c r="A143" i="21" s="1"/>
  <c r="A158" i="21" s="1"/>
  <c r="A173" i="21" s="1"/>
  <c r="AW22" i="21"/>
  <c r="AW26" i="21" s="1"/>
  <c r="A22" i="21"/>
  <c r="AN28" i="21" s="1" a="1"/>
  <c r="AN28" i="21" s="1"/>
  <c r="AW21" i="21"/>
  <c r="AW17" i="21"/>
  <c r="AU17" i="21"/>
  <c r="AT17" i="21"/>
  <c r="AS17" i="21"/>
  <c r="AR17" i="21"/>
  <c r="AQ17" i="21"/>
  <c r="A17" i="21"/>
  <c r="AW16" i="21"/>
  <c r="A16" i="21"/>
  <c r="AW15" i="21"/>
  <c r="AW14" i="21"/>
  <c r="A14" i="21"/>
  <c r="AW13" i="21"/>
  <c r="A13" i="21"/>
  <c r="A27" i="21" s="1"/>
  <c r="A42" i="21" s="1"/>
  <c r="A57" i="21" s="1"/>
  <c r="A72" i="21" s="1"/>
  <c r="A87" i="21" s="1"/>
  <c r="A102" i="21" s="1"/>
  <c r="A117" i="21" s="1"/>
  <c r="A132" i="21" s="1"/>
  <c r="A147" i="21" s="1"/>
  <c r="A162" i="21" s="1"/>
  <c r="A177" i="21" s="1"/>
  <c r="A12" i="21"/>
  <c r="A11" i="21"/>
  <c r="A25" i="21" s="1"/>
  <c r="A40" i="21" s="1"/>
  <c r="A55" i="21" s="1"/>
  <c r="A70" i="21" s="1"/>
  <c r="A85" i="21" s="1"/>
  <c r="A100" i="21" s="1"/>
  <c r="A115" i="21" s="1"/>
  <c r="A130" i="21" s="1"/>
  <c r="A145" i="21" s="1"/>
  <c r="A160" i="21" s="1"/>
  <c r="A175" i="21" s="1"/>
  <c r="AW10" i="21"/>
  <c r="A10" i="21"/>
  <c r="A24" i="21" s="1"/>
  <c r="AW9" i="21"/>
  <c r="A9" i="21"/>
  <c r="AW8" i="21"/>
  <c r="AW11" i="21" s="1"/>
  <c r="AW7" i="21"/>
  <c r="B6" i="21"/>
  <c r="B20" i="21" s="1"/>
  <c r="B21" i="21" s="1"/>
  <c r="C21" i="21" s="1"/>
  <c r="AW4" i="21"/>
  <c r="K4" i="21"/>
  <c r="J4" i="21"/>
  <c r="I4" i="21"/>
  <c r="E4" i="21"/>
  <c r="D4" i="21"/>
  <c r="A2" i="21"/>
  <c r="AQ6" i="20"/>
  <c r="AN65" i="20"/>
  <c r="AN50" i="20"/>
  <c r="AN35" i="20"/>
  <c r="AN20" i="20"/>
  <c r="AN6" i="20"/>
  <c r="AN170" i="20"/>
  <c r="AN155" i="20"/>
  <c r="AN140" i="20"/>
  <c r="AN125" i="20"/>
  <c r="AN110" i="20"/>
  <c r="AN95" i="20"/>
  <c r="AN80" i="20"/>
  <c r="AW181" i="20"/>
  <c r="AW180" i="20"/>
  <c r="AW179" i="20"/>
  <c r="AW178" i="20"/>
  <c r="AW177" i="20"/>
  <c r="AW174" i="20"/>
  <c r="AW173" i="20"/>
  <c r="AW172" i="20"/>
  <c r="AW176" i="20" s="1"/>
  <c r="AW171" i="20"/>
  <c r="AM170" i="20"/>
  <c r="AL170" i="20"/>
  <c r="AK170" i="20"/>
  <c r="AJ170" i="20"/>
  <c r="AW166" i="20"/>
  <c r="AW165" i="20"/>
  <c r="AW164" i="20"/>
  <c r="AW163" i="20"/>
  <c r="AW162" i="20"/>
  <c r="AW159" i="20"/>
  <c r="AW158" i="20"/>
  <c r="AW157" i="20"/>
  <c r="AW161" i="20" s="1"/>
  <c r="AW156" i="20"/>
  <c r="AM155" i="20"/>
  <c r="AL155" i="20"/>
  <c r="AK155" i="20"/>
  <c r="AJ155" i="20"/>
  <c r="AW151" i="20"/>
  <c r="AW150" i="20"/>
  <c r="AW149" i="20"/>
  <c r="AW148" i="20"/>
  <c r="AW147" i="20"/>
  <c r="AW144" i="20"/>
  <c r="AW143" i="20"/>
  <c r="AW142" i="20"/>
  <c r="AW145" i="20" s="1"/>
  <c r="AW141" i="20"/>
  <c r="AM140" i="20"/>
  <c r="AL140" i="20"/>
  <c r="AK140" i="20"/>
  <c r="AJ140" i="20"/>
  <c r="AW136" i="20"/>
  <c r="AW135" i="20"/>
  <c r="AW134" i="20"/>
  <c r="AW133" i="20"/>
  <c r="AW132" i="20"/>
  <c r="AW129" i="20"/>
  <c r="AW128" i="20"/>
  <c r="AW127" i="20"/>
  <c r="AW126" i="20"/>
  <c r="AM125" i="20"/>
  <c r="AL125" i="20"/>
  <c r="AK125" i="20"/>
  <c r="AJ125" i="20"/>
  <c r="AW121" i="20"/>
  <c r="AW120" i="20"/>
  <c r="AW119" i="20"/>
  <c r="AW118" i="20"/>
  <c r="AW117" i="20"/>
  <c r="AW114" i="20"/>
  <c r="AW113" i="20"/>
  <c r="AW112" i="20"/>
  <c r="AW116" i="20" s="1"/>
  <c r="AW111" i="20"/>
  <c r="AM110" i="20"/>
  <c r="AL110" i="20"/>
  <c r="AK110" i="20"/>
  <c r="AJ110" i="20"/>
  <c r="AW106" i="20"/>
  <c r="AW105" i="20"/>
  <c r="AW104" i="20"/>
  <c r="AW103" i="20"/>
  <c r="AW102" i="20"/>
  <c r="AW99" i="20"/>
  <c r="AW98" i="20"/>
  <c r="AW97" i="20"/>
  <c r="AW101" i="20" s="1"/>
  <c r="AW96" i="20"/>
  <c r="AM95" i="20"/>
  <c r="AL95" i="20"/>
  <c r="AK95" i="20"/>
  <c r="AJ95" i="20"/>
  <c r="AW91" i="20"/>
  <c r="AW90" i="20"/>
  <c r="AW89" i="20"/>
  <c r="AW88" i="20"/>
  <c r="AW87" i="20"/>
  <c r="AW84" i="20"/>
  <c r="AW83" i="20"/>
  <c r="AW82" i="20"/>
  <c r="AW86" i="20" s="1"/>
  <c r="AW81" i="20"/>
  <c r="AM80" i="20"/>
  <c r="AL80" i="20"/>
  <c r="AK80" i="20"/>
  <c r="AJ80" i="20"/>
  <c r="AW76" i="20"/>
  <c r="AW75" i="20"/>
  <c r="AW74" i="20"/>
  <c r="AW73" i="20"/>
  <c r="AW72" i="20"/>
  <c r="AW69" i="20"/>
  <c r="AW68" i="20"/>
  <c r="AW67" i="20"/>
  <c r="AW66" i="20"/>
  <c r="AM65" i="20"/>
  <c r="AL65" i="20"/>
  <c r="AK65" i="20"/>
  <c r="AJ65" i="20"/>
  <c r="AW61" i="20"/>
  <c r="AW60" i="20"/>
  <c r="AW59" i="20"/>
  <c r="AW58" i="20"/>
  <c r="AW57" i="20"/>
  <c r="AW54" i="20"/>
  <c r="AW53" i="20"/>
  <c r="AW52" i="20"/>
  <c r="AW51" i="20"/>
  <c r="AM50" i="20"/>
  <c r="AL50" i="20"/>
  <c r="AK50" i="20"/>
  <c r="AJ50" i="20"/>
  <c r="AW46" i="20"/>
  <c r="AW45" i="20"/>
  <c r="AW44" i="20"/>
  <c r="AW43" i="20"/>
  <c r="AW42" i="20"/>
  <c r="AW39" i="20"/>
  <c r="AW38" i="20"/>
  <c r="AW37" i="20"/>
  <c r="AW41" i="20" s="1"/>
  <c r="AW36" i="20"/>
  <c r="AM35" i="20"/>
  <c r="AL35" i="20"/>
  <c r="AK35" i="20"/>
  <c r="AJ35" i="20"/>
  <c r="AW31" i="20"/>
  <c r="AW30" i="20"/>
  <c r="AW29" i="20"/>
  <c r="AW28" i="20"/>
  <c r="AW27" i="20"/>
  <c r="AW24" i="20"/>
  <c r="AW23" i="20"/>
  <c r="AW22" i="20"/>
  <c r="AW26" i="20" s="1"/>
  <c r="AW21" i="20"/>
  <c r="AM20" i="20"/>
  <c r="AL20" i="20"/>
  <c r="AK20" i="20"/>
  <c r="AJ20" i="20"/>
  <c r="AW17" i="20"/>
  <c r="A17" i="20"/>
  <c r="A31" i="20" s="1"/>
  <c r="A46" i="20" s="1"/>
  <c r="A61" i="20" s="1"/>
  <c r="A76" i="20" s="1"/>
  <c r="A91" i="20" s="1"/>
  <c r="A106" i="20" s="1"/>
  <c r="A121" i="20" s="1"/>
  <c r="A136" i="20" s="1"/>
  <c r="A151" i="20" s="1"/>
  <c r="A166" i="20" s="1"/>
  <c r="A181" i="20" s="1"/>
  <c r="AW16" i="20"/>
  <c r="A16" i="20"/>
  <c r="A30" i="20" s="1"/>
  <c r="A45" i="20" s="1"/>
  <c r="A60" i="20" s="1"/>
  <c r="A75" i="20" s="1"/>
  <c r="A90" i="20" s="1"/>
  <c r="A105" i="20" s="1"/>
  <c r="A120" i="20" s="1"/>
  <c r="A135" i="20" s="1"/>
  <c r="A150" i="20" s="1"/>
  <c r="A165" i="20" s="1"/>
  <c r="A180" i="20" s="1"/>
  <c r="AW15" i="20"/>
  <c r="A15" i="20"/>
  <c r="A29" i="20" s="1"/>
  <c r="A44" i="20" s="1"/>
  <c r="A59" i="20" s="1"/>
  <c r="A74" i="20" s="1"/>
  <c r="A89" i="20" s="1"/>
  <c r="A104" i="20" s="1"/>
  <c r="A119" i="20" s="1"/>
  <c r="A134" i="20" s="1"/>
  <c r="A149" i="20" s="1"/>
  <c r="A164" i="20" s="1"/>
  <c r="A179" i="20" s="1"/>
  <c r="AW14" i="20"/>
  <c r="A14" i="20"/>
  <c r="A28" i="20" s="1"/>
  <c r="A43" i="20" s="1"/>
  <c r="A58" i="20" s="1"/>
  <c r="A73" i="20" s="1"/>
  <c r="A88" i="20" s="1"/>
  <c r="A103" i="20" s="1"/>
  <c r="A118" i="20" s="1"/>
  <c r="A133" i="20" s="1"/>
  <c r="A148" i="20" s="1"/>
  <c r="A163" i="20" s="1"/>
  <c r="A178" i="20" s="1"/>
  <c r="AW13" i="20"/>
  <c r="A13" i="20"/>
  <c r="A27" i="20" s="1"/>
  <c r="A42" i="20" s="1"/>
  <c r="A57" i="20" s="1"/>
  <c r="A72" i="20" s="1"/>
  <c r="A87" i="20" s="1"/>
  <c r="A102" i="20" s="1"/>
  <c r="A117" i="20" s="1"/>
  <c r="A132" i="20" s="1"/>
  <c r="A147" i="20" s="1"/>
  <c r="A162" i="20" s="1"/>
  <c r="A177" i="20" s="1"/>
  <c r="A12" i="20"/>
  <c r="A26" i="20" s="1"/>
  <c r="A41" i="20" s="1"/>
  <c r="A56" i="20" s="1"/>
  <c r="A71" i="20" s="1"/>
  <c r="A86" i="20" s="1"/>
  <c r="A101" i="20" s="1"/>
  <c r="A116" i="20" s="1"/>
  <c r="A131" i="20" s="1"/>
  <c r="A146" i="20" s="1"/>
  <c r="A161" i="20" s="1"/>
  <c r="A176" i="20" s="1"/>
  <c r="A11" i="20"/>
  <c r="AW10" i="20"/>
  <c r="A10" i="20"/>
  <c r="A24" i="20" s="1"/>
  <c r="A39" i="20" s="1"/>
  <c r="A54" i="20" s="1"/>
  <c r="A69" i="20" s="1"/>
  <c r="A84" i="20" s="1"/>
  <c r="A99" i="20" s="1"/>
  <c r="A114" i="20" s="1"/>
  <c r="A129" i="20" s="1"/>
  <c r="A144" i="20" s="1"/>
  <c r="A159" i="20" s="1"/>
  <c r="A174" i="20" s="1"/>
  <c r="AW9" i="20"/>
  <c r="A9" i="20"/>
  <c r="A23" i="20" s="1"/>
  <c r="AW8" i="20"/>
  <c r="AW11" i="20" s="1"/>
  <c r="A8" i="20"/>
  <c r="A22" i="20" s="1"/>
  <c r="AW7" i="20"/>
  <c r="AM6" i="20"/>
  <c r="AL6" i="20"/>
  <c r="AK6" i="20"/>
  <c r="AJ6" i="20"/>
  <c r="B6" i="20"/>
  <c r="B20" i="20" s="1"/>
  <c r="AW4" i="20"/>
  <c r="K4" i="20"/>
  <c r="J4" i="20"/>
  <c r="I4" i="20"/>
  <c r="E4" i="20"/>
  <c r="D4" i="20"/>
  <c r="A2" i="20"/>
  <c r="AJ91" i="22" l="1"/>
  <c r="AN91" i="22"/>
  <c r="AM91" i="22"/>
  <c r="AP82" i="22"/>
  <c r="AO82" i="22"/>
  <c r="AP86" i="22"/>
  <c r="AO86" i="22"/>
  <c r="AO76" i="22"/>
  <c r="AK91" i="22"/>
  <c r="AP83" i="22"/>
  <c r="AO83" i="22"/>
  <c r="AO87" i="22"/>
  <c r="AP87" i="22"/>
  <c r="AO88" i="22"/>
  <c r="AP88" i="22"/>
  <c r="AP84" i="22"/>
  <c r="AO84" i="22"/>
  <c r="AK103" i="22" a="1"/>
  <c r="AK103" i="22" s="1"/>
  <c r="AK102" i="22" a="1"/>
  <c r="AK102" i="22" s="1"/>
  <c r="AK101" i="22" a="1"/>
  <c r="AK101" i="22" s="1"/>
  <c r="AK100" i="22" a="1"/>
  <c r="AK100" i="22" s="1"/>
  <c r="AK99" i="22" a="1"/>
  <c r="AK99" i="22" s="1"/>
  <c r="AK98" i="22" a="1"/>
  <c r="AK98" i="22" s="1"/>
  <c r="AK97" i="22" a="1"/>
  <c r="AK97" i="22" s="1"/>
  <c r="AK96" i="22" a="1"/>
  <c r="AK96" i="22" s="1"/>
  <c r="AN103" i="22" a="1"/>
  <c r="AN103" i="22" s="1"/>
  <c r="AJ103" i="22" a="1"/>
  <c r="AJ103" i="22" s="1"/>
  <c r="AN102" i="22" a="1"/>
  <c r="AN102" i="22" s="1"/>
  <c r="AJ102" i="22" a="1"/>
  <c r="AJ102" i="22" s="1"/>
  <c r="AN101" i="22" a="1"/>
  <c r="AN101" i="22" s="1"/>
  <c r="AJ101" i="22" a="1"/>
  <c r="AJ101" i="22" s="1"/>
  <c r="AN100" i="22" a="1"/>
  <c r="AN100" i="22" s="1"/>
  <c r="AJ100" i="22" a="1"/>
  <c r="AJ100" i="22" s="1"/>
  <c r="AL103" i="22" a="1"/>
  <c r="AL103" i="22" s="1"/>
  <c r="AL102" i="22" a="1"/>
  <c r="AL102" i="22" s="1"/>
  <c r="AL101" i="22" a="1"/>
  <c r="AL101" i="22" s="1"/>
  <c r="AL100" i="22" a="1"/>
  <c r="AL100" i="22" s="1"/>
  <c r="AL99" i="22" a="1"/>
  <c r="AL99" i="22" s="1"/>
  <c r="AL98" i="22" a="1"/>
  <c r="AL98" i="22" s="1"/>
  <c r="AL97" i="22" a="1"/>
  <c r="AL97" i="22" s="1"/>
  <c r="AL96" i="22" a="1"/>
  <c r="AL96" i="22" s="1"/>
  <c r="AI102" i="22" a="1"/>
  <c r="AI102" i="22" s="1"/>
  <c r="AN98" i="22" a="1"/>
  <c r="AN98" i="22" s="1"/>
  <c r="AI96" i="22" a="1"/>
  <c r="AI96" i="22" s="1"/>
  <c r="AI103" i="22" a="1"/>
  <c r="AI103" i="22" s="1"/>
  <c r="AM100" i="22" a="1"/>
  <c r="AM100" i="22" s="1"/>
  <c r="AM99" i="22" a="1"/>
  <c r="AM99" i="22" s="1"/>
  <c r="AN97" i="22" a="1"/>
  <c r="AN97" i="22" s="1"/>
  <c r="AM98" i="22" a="1"/>
  <c r="AM98" i="22" s="1"/>
  <c r="AN96" i="22" a="1"/>
  <c r="AN96" i="22" s="1"/>
  <c r="AM101" i="22" a="1"/>
  <c r="AM101" i="22" s="1"/>
  <c r="AJ99" i="22" a="1"/>
  <c r="AJ99" i="22" s="1"/>
  <c r="AM97" i="22" a="1"/>
  <c r="AM97" i="22" s="1"/>
  <c r="A112" i="22"/>
  <c r="AM103" i="22" a="1"/>
  <c r="AM103" i="22" s="1"/>
  <c r="AI101" i="22" a="1"/>
  <c r="AI101" i="22" s="1"/>
  <c r="AI98" i="22" a="1"/>
  <c r="AI98" i="22" s="1"/>
  <c r="AJ96" i="22" a="1"/>
  <c r="AJ96" i="22" s="1"/>
  <c r="AN99" i="22" a="1"/>
  <c r="AN99" i="22" s="1"/>
  <c r="AI97" i="22" a="1"/>
  <c r="AI97" i="22" s="1"/>
  <c r="AM102" i="22" a="1"/>
  <c r="AM102" i="22" s="1"/>
  <c r="AJ98" i="22" a="1"/>
  <c r="AJ98" i="22" s="1"/>
  <c r="AI100" i="22" a="1"/>
  <c r="AI100" i="22" s="1"/>
  <c r="AJ97" i="22" a="1"/>
  <c r="AJ97" i="22" s="1"/>
  <c r="AI99" i="22" a="1"/>
  <c r="AI99" i="22" s="1"/>
  <c r="AM96" i="22" a="1"/>
  <c r="AM96" i="22" s="1"/>
  <c r="AM106" i="22" s="1"/>
  <c r="AL91" i="22"/>
  <c r="AI91" i="22"/>
  <c r="AP81" i="22"/>
  <c r="AO81" i="22"/>
  <c r="AP85" i="22"/>
  <c r="AO85" i="22"/>
  <c r="B140" i="22"/>
  <c r="B126" i="22"/>
  <c r="C126" i="22" s="1"/>
  <c r="D126" i="22" s="1"/>
  <c r="E126" i="22" s="1"/>
  <c r="F126" i="22" s="1"/>
  <c r="G126" i="22" s="1"/>
  <c r="H126" i="22" s="1"/>
  <c r="I126" i="22" s="1"/>
  <c r="J126" i="22" s="1"/>
  <c r="K126" i="22" s="1"/>
  <c r="L126" i="22" s="1"/>
  <c r="M126" i="22" s="1"/>
  <c r="N126" i="22" s="1"/>
  <c r="O126" i="22" s="1"/>
  <c r="P126" i="22" s="1"/>
  <c r="Q126" i="22" s="1"/>
  <c r="R126" i="22" s="1"/>
  <c r="S126" i="22" s="1"/>
  <c r="T126" i="22" s="1"/>
  <c r="U126" i="22" s="1"/>
  <c r="V126" i="22" s="1"/>
  <c r="W126" i="22" s="1"/>
  <c r="X126" i="22" s="1"/>
  <c r="Y126" i="22" s="1"/>
  <c r="Z126" i="22" s="1"/>
  <c r="AA126" i="22" s="1"/>
  <c r="AB126" i="22" s="1"/>
  <c r="AC126" i="22" s="1"/>
  <c r="AD126" i="22" s="1"/>
  <c r="AE126" i="22" s="1"/>
  <c r="D21" i="21"/>
  <c r="E21" i="21" s="1"/>
  <c r="F21" i="21" s="1"/>
  <c r="G21" i="21" s="1"/>
  <c r="H21" i="21" s="1"/>
  <c r="I21" i="21" s="1"/>
  <c r="J21" i="21" s="1"/>
  <c r="K21" i="21" s="1"/>
  <c r="L21" i="21" s="1"/>
  <c r="M21" i="21" s="1"/>
  <c r="N21" i="21" s="1"/>
  <c r="O21" i="21" s="1"/>
  <c r="P21" i="21" s="1"/>
  <c r="Q21" i="21" s="1"/>
  <c r="R21" i="21" s="1"/>
  <c r="S21" i="21" s="1"/>
  <c r="T21" i="21" s="1"/>
  <c r="U21" i="21" s="1"/>
  <c r="V21" i="21" s="1"/>
  <c r="W21" i="21" s="1"/>
  <c r="X21" i="21" s="1"/>
  <c r="Y21" i="21" s="1"/>
  <c r="Z21" i="21" s="1"/>
  <c r="AA21" i="21" s="1"/>
  <c r="AB21" i="21" s="1"/>
  <c r="AC21" i="21" s="1"/>
  <c r="B35" i="21"/>
  <c r="B36" i="21" s="1"/>
  <c r="C36" i="21" s="1"/>
  <c r="D36" i="21" s="1"/>
  <c r="E36" i="21" s="1"/>
  <c r="F36" i="21" s="1"/>
  <c r="G36" i="21" s="1"/>
  <c r="H36" i="21" s="1"/>
  <c r="I36" i="21" s="1"/>
  <c r="J36" i="21" s="1"/>
  <c r="K36" i="21" s="1"/>
  <c r="L36" i="21" s="1"/>
  <c r="M36" i="21" s="1"/>
  <c r="N36" i="21" s="1"/>
  <c r="O36" i="21" s="1"/>
  <c r="P36" i="21" s="1"/>
  <c r="Q36" i="21" s="1"/>
  <c r="R36" i="21" s="1"/>
  <c r="S36" i="21" s="1"/>
  <c r="T36" i="21" s="1"/>
  <c r="U36" i="21" s="1"/>
  <c r="V36" i="21" s="1"/>
  <c r="W36" i="21" s="1"/>
  <c r="X36" i="21" s="1"/>
  <c r="Y36" i="21" s="1"/>
  <c r="Z36" i="21" s="1"/>
  <c r="AA36" i="21" s="1"/>
  <c r="AB36" i="21" s="1"/>
  <c r="AC36" i="21" s="1"/>
  <c r="AD36" i="21" s="1"/>
  <c r="AE36" i="21" s="1"/>
  <c r="AF36" i="21" s="1"/>
  <c r="AW55" i="21"/>
  <c r="AW131" i="21"/>
  <c r="B7" i="21"/>
  <c r="C7" i="21" s="1"/>
  <c r="D7" i="21" s="1"/>
  <c r="E7" i="21" s="1"/>
  <c r="F7" i="21" s="1"/>
  <c r="G7" i="21" s="1"/>
  <c r="H7" i="21" s="1"/>
  <c r="I7" i="21" s="1"/>
  <c r="J7" i="21" s="1"/>
  <c r="K7" i="21" s="1"/>
  <c r="L7" i="21" s="1"/>
  <c r="M7" i="21" s="1"/>
  <c r="N7" i="21" s="1"/>
  <c r="O7" i="21" s="1"/>
  <c r="P7" i="21" s="1"/>
  <c r="Q7" i="21" s="1"/>
  <c r="R7" i="21" s="1"/>
  <c r="S7" i="21" s="1"/>
  <c r="T7" i="21" s="1"/>
  <c r="U7" i="21" s="1"/>
  <c r="V7" i="21" s="1"/>
  <c r="W7" i="21" s="1"/>
  <c r="X7" i="21" s="1"/>
  <c r="Y7" i="21" s="1"/>
  <c r="Z7" i="21" s="1"/>
  <c r="AA7" i="21" s="1"/>
  <c r="AB7" i="21" s="1"/>
  <c r="AC7" i="21" s="1"/>
  <c r="AD7" i="21" s="1"/>
  <c r="A39" i="21"/>
  <c r="A54" i="21" s="1"/>
  <c r="A69" i="21" s="1"/>
  <c r="A84" i="21" s="1"/>
  <c r="A99" i="21" s="1"/>
  <c r="A114" i="21" s="1"/>
  <c r="A129" i="21" s="1"/>
  <c r="A144" i="21" s="1"/>
  <c r="A159" i="21" s="1"/>
  <c r="A174" i="21" s="1"/>
  <c r="AI17" i="21"/>
  <c r="AW12" i="21"/>
  <c r="A37" i="21"/>
  <c r="AN30" i="21" a="1"/>
  <c r="AN30" i="21" s="1"/>
  <c r="AW41" i="21"/>
  <c r="AN29" i="21" a="1"/>
  <c r="AN29" i="21" s="1"/>
  <c r="AW86" i="21"/>
  <c r="AW85" i="21"/>
  <c r="AW25" i="21"/>
  <c r="AP23" i="21" s="1"/>
  <c r="AW70" i="21"/>
  <c r="AW101" i="21"/>
  <c r="AW146" i="21"/>
  <c r="AW161" i="21"/>
  <c r="AW160" i="21"/>
  <c r="AW175" i="21"/>
  <c r="AW115" i="21"/>
  <c r="AW175" i="20"/>
  <c r="AW40" i="20"/>
  <c r="AW85" i="20"/>
  <c r="AN9" i="20" a="1"/>
  <c r="AN9" i="20" s="1"/>
  <c r="AK7" i="20" a="1"/>
  <c r="AK7" i="20" s="1"/>
  <c r="AN10" i="20" a="1"/>
  <c r="AN10" i="20" s="1"/>
  <c r="AK10" i="20" a="1"/>
  <c r="AK10" i="20" s="1"/>
  <c r="AW115" i="20"/>
  <c r="AN11" i="20" a="1"/>
  <c r="AN11" i="20" s="1"/>
  <c r="AM7" i="20" a="1"/>
  <c r="AM7" i="20" s="1"/>
  <c r="AN8" i="20" a="1"/>
  <c r="AN8" i="20" s="1"/>
  <c r="AN12" i="20" a="1"/>
  <c r="AN12" i="20" s="1"/>
  <c r="AN13" i="20" a="1"/>
  <c r="AN13" i="20" s="1"/>
  <c r="AN7" i="20" a="1"/>
  <c r="AN7" i="20" s="1"/>
  <c r="B35" i="20"/>
  <c r="B21" i="20"/>
  <c r="C21" i="20" s="1"/>
  <c r="D21" i="20" s="1"/>
  <c r="E21" i="20" s="1"/>
  <c r="F21" i="20" s="1"/>
  <c r="G21" i="20" s="1"/>
  <c r="H21" i="20" s="1"/>
  <c r="I21" i="20" s="1"/>
  <c r="J21" i="20" s="1"/>
  <c r="K21" i="20" s="1"/>
  <c r="L21" i="20" s="1"/>
  <c r="M21" i="20" s="1"/>
  <c r="N21" i="20" s="1"/>
  <c r="O21" i="20" s="1"/>
  <c r="P21" i="20" s="1"/>
  <c r="Q21" i="20" s="1"/>
  <c r="R21" i="20" s="1"/>
  <c r="S21" i="20" s="1"/>
  <c r="T21" i="20" s="1"/>
  <c r="U21" i="20" s="1"/>
  <c r="V21" i="20" s="1"/>
  <c r="W21" i="20" s="1"/>
  <c r="X21" i="20" s="1"/>
  <c r="Y21" i="20" s="1"/>
  <c r="Z21" i="20" s="1"/>
  <c r="AA21" i="20" s="1"/>
  <c r="AB21" i="20" s="1"/>
  <c r="AC21" i="20" s="1"/>
  <c r="A38" i="20"/>
  <c r="A53" i="20" s="1"/>
  <c r="A68" i="20" s="1"/>
  <c r="A83" i="20" s="1"/>
  <c r="A98" i="20" s="1"/>
  <c r="A113" i="20" s="1"/>
  <c r="A128" i="20" s="1"/>
  <c r="A143" i="20" s="1"/>
  <c r="A158" i="20" s="1"/>
  <c r="A173" i="20" s="1"/>
  <c r="AI11" i="20" a="1"/>
  <c r="AI11" i="20" s="1"/>
  <c r="AK13" i="20" a="1"/>
  <c r="AK13" i="20" s="1"/>
  <c r="AW55" i="20"/>
  <c r="AW56" i="20"/>
  <c r="B7" i="20"/>
  <c r="C7" i="20" s="1"/>
  <c r="D7" i="20" s="1"/>
  <c r="E7" i="20" s="1"/>
  <c r="F7" i="20" s="1"/>
  <c r="G7" i="20" s="1"/>
  <c r="H7" i="20" s="1"/>
  <c r="I7" i="20" s="1"/>
  <c r="J7" i="20" s="1"/>
  <c r="K7" i="20" s="1"/>
  <c r="L7" i="20" s="1"/>
  <c r="M7" i="20" s="1"/>
  <c r="N7" i="20" s="1"/>
  <c r="O7" i="20" s="1"/>
  <c r="P7" i="20" s="1"/>
  <c r="Q7" i="20" s="1"/>
  <c r="R7" i="20" s="1"/>
  <c r="S7" i="20" s="1"/>
  <c r="T7" i="20" s="1"/>
  <c r="U7" i="20" s="1"/>
  <c r="V7" i="20" s="1"/>
  <c r="W7" i="20" s="1"/>
  <c r="X7" i="20" s="1"/>
  <c r="Y7" i="20" s="1"/>
  <c r="Z7" i="20" s="1"/>
  <c r="AA7" i="20" s="1"/>
  <c r="AB7" i="20" s="1"/>
  <c r="AC7" i="20" s="1"/>
  <c r="AD7" i="20" s="1"/>
  <c r="AE7" i="20" s="1"/>
  <c r="AF7" i="20" s="1"/>
  <c r="AW25" i="20"/>
  <c r="AM11" i="20" a="1"/>
  <c r="AM11" i="20" s="1"/>
  <c r="A25" i="20"/>
  <c r="AK25" i="20" s="1" a="1"/>
  <c r="AK25" i="20" s="1"/>
  <c r="AK8" i="20" a="1"/>
  <c r="AK8" i="20" s="1"/>
  <c r="AK12" i="20" a="1"/>
  <c r="AK12" i="20" s="1"/>
  <c r="AW12" i="20"/>
  <c r="AI10" i="20" a="1"/>
  <c r="AI10" i="20" s="1"/>
  <c r="AM10" i="20" a="1"/>
  <c r="AM10" i="20" s="1"/>
  <c r="AI7" i="20" a="1"/>
  <c r="AI7" i="20" s="1"/>
  <c r="AK9" i="20" a="1"/>
  <c r="AK9" i="20" s="1"/>
  <c r="AM9" i="20" a="1"/>
  <c r="AM9" i="20" s="1"/>
  <c r="AK11" i="20" a="1"/>
  <c r="AK11" i="20" s="1"/>
  <c r="AK21" i="20" a="1"/>
  <c r="AK21" i="20" s="1"/>
  <c r="AM24" i="20" a="1"/>
  <c r="AM24" i="20" s="1"/>
  <c r="AI13" i="20" a="1"/>
  <c r="AI13" i="20" s="1"/>
  <c r="AM13" i="20" a="1"/>
  <c r="AM13" i="20" s="1"/>
  <c r="A37" i="20"/>
  <c r="AJ26" i="20" a="1"/>
  <c r="AJ26" i="20" s="1"/>
  <c r="AJ27" i="20" a="1"/>
  <c r="AJ27" i="20" s="1"/>
  <c r="AM26" i="20" a="1"/>
  <c r="AM26" i="20" s="1"/>
  <c r="AK24" i="20" a="1"/>
  <c r="AK24" i="20" s="1"/>
  <c r="AL21" i="20" a="1"/>
  <c r="AL21" i="20" s="1"/>
  <c r="AJ22" i="20" a="1"/>
  <c r="AJ22" i="20" s="1"/>
  <c r="AI9" i="20" a="1"/>
  <c r="AI9" i="20" s="1"/>
  <c r="AI8" i="20" a="1"/>
  <c r="AI8" i="20" s="1"/>
  <c r="AM8" i="20" a="1"/>
  <c r="AM8" i="20" s="1"/>
  <c r="AI12" i="20" a="1"/>
  <c r="AI12" i="20" s="1"/>
  <c r="AM12" i="20" a="1"/>
  <c r="AM12" i="20" s="1"/>
  <c r="AI23" i="20" a="1"/>
  <c r="AI23" i="20" s="1"/>
  <c r="AL26" i="20" a="1"/>
  <c r="AL26" i="20" s="1"/>
  <c r="AL27" i="20" a="1"/>
  <c r="AL27" i="20" s="1"/>
  <c r="AW71" i="20"/>
  <c r="AW70" i="20"/>
  <c r="AW100" i="20"/>
  <c r="AW130" i="20"/>
  <c r="AW131" i="20"/>
  <c r="AW160" i="20"/>
  <c r="AW146" i="20"/>
  <c r="AM178" i="18" a="1"/>
  <c r="AM178" i="18" s="1"/>
  <c r="AL178" i="18" a="1"/>
  <c r="AL178" i="18" s="1"/>
  <c r="AK178" i="18" a="1"/>
  <c r="AK178" i="18" s="1"/>
  <c r="AJ178" i="18" a="1"/>
  <c r="AJ178" i="18" s="1"/>
  <c r="AI178" i="18" a="1"/>
  <c r="AI178" i="18" s="1"/>
  <c r="AM177" i="18" a="1"/>
  <c r="AM177" i="18" s="1"/>
  <c r="AL177" i="18" a="1"/>
  <c r="AL177" i="18" s="1"/>
  <c r="AK177" i="18" a="1"/>
  <c r="AK177" i="18" s="1"/>
  <c r="AJ177" i="18" a="1"/>
  <c r="AJ177" i="18" s="1"/>
  <c r="AI177" i="18" a="1"/>
  <c r="AI177" i="18" s="1"/>
  <c r="AM176" i="18" a="1"/>
  <c r="AM176" i="18" s="1"/>
  <c r="AL176" i="18" a="1"/>
  <c r="AL176" i="18" s="1"/>
  <c r="AK176" i="18" a="1"/>
  <c r="AK176" i="18" s="1"/>
  <c r="AJ176" i="18" a="1"/>
  <c r="AJ176" i="18" s="1"/>
  <c r="AI176" i="18" a="1"/>
  <c r="AI176" i="18" s="1"/>
  <c r="AM175" i="18" a="1"/>
  <c r="AM175" i="18" s="1"/>
  <c r="AL175" i="18" a="1"/>
  <c r="AL175" i="18" s="1"/>
  <c r="AK175" i="18" a="1"/>
  <c r="AK175" i="18" s="1"/>
  <c r="AJ175" i="18" a="1"/>
  <c r="AJ175" i="18" s="1"/>
  <c r="AI175" i="18" a="1"/>
  <c r="AI175" i="18" s="1"/>
  <c r="AM174" i="18" a="1"/>
  <c r="AM174" i="18" s="1"/>
  <c r="AL174" i="18" a="1"/>
  <c r="AL174" i="18" s="1"/>
  <c r="AK174" i="18" a="1"/>
  <c r="AK174" i="18" s="1"/>
  <c r="AJ174" i="18" a="1"/>
  <c r="AJ174" i="18" s="1"/>
  <c r="AI174" i="18" a="1"/>
  <c r="AI174" i="18" s="1"/>
  <c r="AM173" i="18" a="1"/>
  <c r="AM173" i="18" s="1"/>
  <c r="AL173" i="18" a="1"/>
  <c r="AL173" i="18" s="1"/>
  <c r="AK173" i="18" a="1"/>
  <c r="AK173" i="18" s="1"/>
  <c r="AJ173" i="18" a="1"/>
  <c r="AJ173" i="18" s="1"/>
  <c r="AI173" i="18" a="1"/>
  <c r="AI173" i="18" s="1"/>
  <c r="AM172" i="18" a="1"/>
  <c r="AM172" i="18" s="1"/>
  <c r="AL172" i="18" a="1"/>
  <c r="AL172" i="18" s="1"/>
  <c r="AK172" i="18" a="1"/>
  <c r="AK172" i="18" s="1"/>
  <c r="AJ172" i="18" a="1"/>
  <c r="AJ172" i="18" s="1"/>
  <c r="AI172" i="18" a="1"/>
  <c r="AI172" i="18" s="1"/>
  <c r="AM171" i="18" a="1"/>
  <c r="AM171" i="18" s="1"/>
  <c r="AL171" i="18" a="1"/>
  <c r="AL171" i="18" s="1"/>
  <c r="AK171" i="18" a="1"/>
  <c r="AK171" i="18" s="1"/>
  <c r="AJ171" i="18" a="1"/>
  <c r="AJ171" i="18" s="1"/>
  <c r="AI171" i="18" a="1"/>
  <c r="AI171" i="18" s="1"/>
  <c r="AM170" i="18"/>
  <c r="AL170" i="18"/>
  <c r="AK170" i="18"/>
  <c r="AJ170" i="18"/>
  <c r="AM148" i="18" a="1"/>
  <c r="AM148" i="18" s="1"/>
  <c r="AL148" i="18" a="1"/>
  <c r="AL148" i="18" s="1"/>
  <c r="AK148" i="18" a="1"/>
  <c r="AK148" i="18" s="1"/>
  <c r="AJ148" i="18" a="1"/>
  <c r="AJ148" i="18" s="1"/>
  <c r="AI148" i="18" a="1"/>
  <c r="AI148" i="18" s="1"/>
  <c r="AM147" i="18" a="1"/>
  <c r="AM147" i="18" s="1"/>
  <c r="AL147" i="18" a="1"/>
  <c r="AL147" i="18" s="1"/>
  <c r="AK147" i="18" a="1"/>
  <c r="AK147" i="18" s="1"/>
  <c r="AJ147" i="18" a="1"/>
  <c r="AJ147" i="18" s="1"/>
  <c r="AI147" i="18" a="1"/>
  <c r="AI147" i="18" s="1"/>
  <c r="AM146" i="18" a="1"/>
  <c r="AM146" i="18" s="1"/>
  <c r="AL146" i="18" a="1"/>
  <c r="AL146" i="18" s="1"/>
  <c r="AK146" i="18" a="1"/>
  <c r="AK146" i="18" s="1"/>
  <c r="AJ146" i="18" a="1"/>
  <c r="AJ146" i="18" s="1"/>
  <c r="AI146" i="18" a="1"/>
  <c r="AI146" i="18" s="1"/>
  <c r="AM145" i="18" a="1"/>
  <c r="AM145" i="18" s="1"/>
  <c r="AL145" i="18" a="1"/>
  <c r="AL145" i="18" s="1"/>
  <c r="AK145" i="18" a="1"/>
  <c r="AK145" i="18" s="1"/>
  <c r="AJ145" i="18" a="1"/>
  <c r="AJ145" i="18" s="1"/>
  <c r="AI145" i="18" a="1"/>
  <c r="AI145" i="18" s="1"/>
  <c r="AM144" i="18" a="1"/>
  <c r="AM144" i="18" s="1"/>
  <c r="AL144" i="18" a="1"/>
  <c r="AL144" i="18" s="1"/>
  <c r="AK144" i="18" a="1"/>
  <c r="AK144" i="18" s="1"/>
  <c r="AJ144" i="18" a="1"/>
  <c r="AJ144" i="18" s="1"/>
  <c r="AI144" i="18" a="1"/>
  <c r="AI144" i="18" s="1"/>
  <c r="AM143" i="18" a="1"/>
  <c r="AM143" i="18" s="1"/>
  <c r="AL143" i="18" a="1"/>
  <c r="AL143" i="18" s="1"/>
  <c r="AL151" i="18" s="1"/>
  <c r="AK143" i="18" a="1"/>
  <c r="AK143" i="18" s="1"/>
  <c r="AJ143" i="18" a="1"/>
  <c r="AJ143" i="18" s="1"/>
  <c r="AI143" i="18" a="1"/>
  <c r="AI143" i="18" s="1"/>
  <c r="AM142" i="18" a="1"/>
  <c r="AM142" i="18" s="1"/>
  <c r="AL142" i="18" a="1"/>
  <c r="AL142" i="18" s="1"/>
  <c r="AK142" i="18" a="1"/>
  <c r="AK142" i="18" s="1"/>
  <c r="AJ142" i="18" a="1"/>
  <c r="AJ142" i="18" s="1"/>
  <c r="AI142" i="18" a="1"/>
  <c r="AI142" i="18" s="1"/>
  <c r="AM141" i="18" a="1"/>
  <c r="AM141" i="18" s="1"/>
  <c r="AM151" i="18" s="1"/>
  <c r="AL141" i="18" a="1"/>
  <c r="AL141" i="18" s="1"/>
  <c r="AK141" i="18" a="1"/>
  <c r="AK141" i="18" s="1"/>
  <c r="AK151" i="18" s="1"/>
  <c r="AJ141" i="18" a="1"/>
  <c r="AJ141" i="18" s="1"/>
  <c r="AJ151" i="18" s="1"/>
  <c r="AI141" i="18" a="1"/>
  <c r="AI141" i="18" s="1"/>
  <c r="AI151" i="18" s="1"/>
  <c r="AM140" i="18"/>
  <c r="AL140" i="18"/>
  <c r="AK140" i="18"/>
  <c r="AJ140" i="18"/>
  <c r="AM118" i="18" a="1"/>
  <c r="AM118" i="18" s="1"/>
  <c r="AL118" i="18" a="1"/>
  <c r="AL118" i="18" s="1"/>
  <c r="AK118" i="18" a="1"/>
  <c r="AK118" i="18" s="1"/>
  <c r="AJ118" i="18" a="1"/>
  <c r="AJ118" i="18" s="1"/>
  <c r="AI118" i="18" a="1"/>
  <c r="AI118" i="18" s="1"/>
  <c r="AM117" i="18" a="1"/>
  <c r="AM117" i="18" s="1"/>
  <c r="AL117" i="18" a="1"/>
  <c r="AL117" i="18" s="1"/>
  <c r="AK117" i="18" a="1"/>
  <c r="AK117" i="18" s="1"/>
  <c r="AJ117" i="18" a="1"/>
  <c r="AJ117" i="18" s="1"/>
  <c r="AI117" i="18" a="1"/>
  <c r="AI117" i="18" s="1"/>
  <c r="AM116" i="18" a="1"/>
  <c r="AM116" i="18" s="1"/>
  <c r="AL116" i="18" a="1"/>
  <c r="AL116" i="18" s="1"/>
  <c r="AK116" i="18" a="1"/>
  <c r="AK116" i="18" s="1"/>
  <c r="AJ116" i="18" a="1"/>
  <c r="AJ116" i="18" s="1"/>
  <c r="AI116" i="18" a="1"/>
  <c r="AI116" i="18" s="1"/>
  <c r="AM115" i="18" a="1"/>
  <c r="AM115" i="18" s="1"/>
  <c r="AL115" i="18" a="1"/>
  <c r="AL115" i="18" s="1"/>
  <c r="AK115" i="18" a="1"/>
  <c r="AK115" i="18" s="1"/>
  <c r="AJ115" i="18" a="1"/>
  <c r="AJ115" i="18" s="1"/>
  <c r="AI115" i="18" a="1"/>
  <c r="AI115" i="18" s="1"/>
  <c r="AM114" i="18" a="1"/>
  <c r="AM114" i="18" s="1"/>
  <c r="AL114" i="18" a="1"/>
  <c r="AL114" i="18" s="1"/>
  <c r="AK114" i="18" a="1"/>
  <c r="AK114" i="18" s="1"/>
  <c r="AJ114" i="18" a="1"/>
  <c r="AJ114" i="18" s="1"/>
  <c r="AI114" i="18" a="1"/>
  <c r="AI114" i="18" s="1"/>
  <c r="AM113" i="18" a="1"/>
  <c r="AM113" i="18" s="1"/>
  <c r="AL113" i="18" a="1"/>
  <c r="AL113" i="18" s="1"/>
  <c r="AK113" i="18" a="1"/>
  <c r="AK113" i="18" s="1"/>
  <c r="AJ113" i="18" a="1"/>
  <c r="AJ113" i="18" s="1"/>
  <c r="AI113" i="18" a="1"/>
  <c r="AI113" i="18" s="1"/>
  <c r="AM112" i="18" a="1"/>
  <c r="AM112" i="18" s="1"/>
  <c r="AL112" i="18" a="1"/>
  <c r="AL112" i="18" s="1"/>
  <c r="AK112" i="18" a="1"/>
  <c r="AK112" i="18" s="1"/>
  <c r="AJ112" i="18" a="1"/>
  <c r="AJ112" i="18" s="1"/>
  <c r="AI112" i="18" a="1"/>
  <c r="AI112" i="18" s="1"/>
  <c r="AM111" i="18" a="1"/>
  <c r="AM111" i="18" s="1"/>
  <c r="AM121" i="18" s="1"/>
  <c r="AL111" i="18" a="1"/>
  <c r="AL111" i="18" s="1"/>
  <c r="AL121" i="18" s="1"/>
  <c r="AK111" i="18" a="1"/>
  <c r="AK111" i="18" s="1"/>
  <c r="AK121" i="18" s="1"/>
  <c r="AJ111" i="18" a="1"/>
  <c r="AJ111" i="18" s="1"/>
  <c r="AJ121" i="18" s="1"/>
  <c r="AI111" i="18" a="1"/>
  <c r="AI111" i="18" s="1"/>
  <c r="AI121" i="18" s="1"/>
  <c r="AM110" i="18"/>
  <c r="AL110" i="18"/>
  <c r="AK110" i="18"/>
  <c r="AJ110" i="18"/>
  <c r="AM163" i="18" a="1"/>
  <c r="AM163" i="18" s="1"/>
  <c r="AL163" i="18" a="1"/>
  <c r="AL163" i="18" s="1"/>
  <c r="AK163" i="18" a="1"/>
  <c r="AK163" i="18" s="1"/>
  <c r="AJ163" i="18" a="1"/>
  <c r="AJ163" i="18" s="1"/>
  <c r="AI163" i="18" a="1"/>
  <c r="AI163" i="18" s="1"/>
  <c r="AM162" i="18" a="1"/>
  <c r="AM162" i="18" s="1"/>
  <c r="AL162" i="18" a="1"/>
  <c r="AL162" i="18" s="1"/>
  <c r="AK162" i="18" a="1"/>
  <c r="AK162" i="18" s="1"/>
  <c r="AJ162" i="18" a="1"/>
  <c r="AJ162" i="18" s="1"/>
  <c r="AI162" i="18" a="1"/>
  <c r="AI162" i="18" s="1"/>
  <c r="AM161" i="18" a="1"/>
  <c r="AM161" i="18" s="1"/>
  <c r="AL161" i="18" a="1"/>
  <c r="AL161" i="18" s="1"/>
  <c r="AK161" i="18" a="1"/>
  <c r="AK161" i="18" s="1"/>
  <c r="AJ161" i="18" a="1"/>
  <c r="AJ161" i="18" s="1"/>
  <c r="AI161" i="18" a="1"/>
  <c r="AI161" i="18" s="1"/>
  <c r="AM160" i="18" a="1"/>
  <c r="AM160" i="18" s="1"/>
  <c r="AL160" i="18" a="1"/>
  <c r="AL160" i="18" s="1"/>
  <c r="AK160" i="18" a="1"/>
  <c r="AK160" i="18" s="1"/>
  <c r="AJ160" i="18" a="1"/>
  <c r="AJ160" i="18" s="1"/>
  <c r="AI160" i="18" a="1"/>
  <c r="AI160" i="18" s="1"/>
  <c r="AM159" i="18" a="1"/>
  <c r="AM159" i="18" s="1"/>
  <c r="AL159" i="18" a="1"/>
  <c r="AL159" i="18" s="1"/>
  <c r="AK159" i="18" a="1"/>
  <c r="AK159" i="18" s="1"/>
  <c r="AJ159" i="18" a="1"/>
  <c r="AJ159" i="18" s="1"/>
  <c r="AI159" i="18" a="1"/>
  <c r="AI159" i="18" s="1"/>
  <c r="AM158" i="18" a="1"/>
  <c r="AM158" i="18" s="1"/>
  <c r="AL158" i="18" a="1"/>
  <c r="AL158" i="18" s="1"/>
  <c r="AK158" i="18" a="1"/>
  <c r="AK158" i="18" s="1"/>
  <c r="AJ158" i="18" a="1"/>
  <c r="AJ158" i="18" s="1"/>
  <c r="AI158" i="18" a="1"/>
  <c r="AI158" i="18" s="1"/>
  <c r="AM157" i="18" a="1"/>
  <c r="AM157" i="18" s="1"/>
  <c r="AL157" i="18" a="1"/>
  <c r="AL157" i="18" s="1"/>
  <c r="AK157" i="18" a="1"/>
  <c r="AK157" i="18" s="1"/>
  <c r="AJ157" i="18" a="1"/>
  <c r="AJ157" i="18" s="1"/>
  <c r="AI157" i="18" a="1"/>
  <c r="AI157" i="18" s="1"/>
  <c r="AM156" i="18" a="1"/>
  <c r="AM156" i="18" s="1"/>
  <c r="AM166" i="18" s="1"/>
  <c r="AL156" i="18" a="1"/>
  <c r="AL156" i="18" s="1"/>
  <c r="AL166" i="18" s="1"/>
  <c r="AK156" i="18" a="1"/>
  <c r="AK156" i="18" s="1"/>
  <c r="AJ156" i="18" a="1"/>
  <c r="AJ156" i="18" s="1"/>
  <c r="AI156" i="18" a="1"/>
  <c r="AI156" i="18" s="1"/>
  <c r="AI166" i="18" s="1"/>
  <c r="AM155" i="18"/>
  <c r="AL155" i="18"/>
  <c r="AK155" i="18"/>
  <c r="AJ155" i="18"/>
  <c r="AM133" i="18" a="1"/>
  <c r="AM133" i="18" s="1"/>
  <c r="AL133" i="18" a="1"/>
  <c r="AL133" i="18" s="1"/>
  <c r="AK133" i="18" a="1"/>
  <c r="AK133" i="18" s="1"/>
  <c r="AJ133" i="18" a="1"/>
  <c r="AJ133" i="18" s="1"/>
  <c r="AI133" i="18" a="1"/>
  <c r="AI133" i="18" s="1"/>
  <c r="AM132" i="18" a="1"/>
  <c r="AM132" i="18" s="1"/>
  <c r="AL132" i="18" a="1"/>
  <c r="AL132" i="18" s="1"/>
  <c r="AK132" i="18" a="1"/>
  <c r="AK132" i="18" s="1"/>
  <c r="AJ132" i="18" a="1"/>
  <c r="AJ132" i="18" s="1"/>
  <c r="AI132" i="18" a="1"/>
  <c r="AI132" i="18" s="1"/>
  <c r="AM131" i="18" a="1"/>
  <c r="AM131" i="18" s="1"/>
  <c r="AL131" i="18" a="1"/>
  <c r="AL131" i="18" s="1"/>
  <c r="AK131" i="18" a="1"/>
  <c r="AK131" i="18" s="1"/>
  <c r="AJ131" i="18" a="1"/>
  <c r="AJ131" i="18" s="1"/>
  <c r="AI131" i="18" a="1"/>
  <c r="AI131" i="18" s="1"/>
  <c r="AM130" i="18" a="1"/>
  <c r="AM130" i="18" s="1"/>
  <c r="AL130" i="18" a="1"/>
  <c r="AL130" i="18" s="1"/>
  <c r="AK130" i="18" a="1"/>
  <c r="AK130" i="18" s="1"/>
  <c r="AJ130" i="18" a="1"/>
  <c r="AJ130" i="18" s="1"/>
  <c r="AI130" i="18" a="1"/>
  <c r="AI130" i="18" s="1"/>
  <c r="AM129" i="18" a="1"/>
  <c r="AM129" i="18" s="1"/>
  <c r="AL129" i="18" a="1"/>
  <c r="AL129" i="18" s="1"/>
  <c r="AK129" i="18" a="1"/>
  <c r="AK129" i="18" s="1"/>
  <c r="AJ129" i="18" a="1"/>
  <c r="AJ129" i="18" s="1"/>
  <c r="AI129" i="18" a="1"/>
  <c r="AI129" i="18" s="1"/>
  <c r="AM128" i="18" a="1"/>
  <c r="AM128" i="18" s="1"/>
  <c r="AL128" i="18" a="1"/>
  <c r="AL128" i="18" s="1"/>
  <c r="AK128" i="18" a="1"/>
  <c r="AK128" i="18" s="1"/>
  <c r="AJ128" i="18" a="1"/>
  <c r="AJ128" i="18" s="1"/>
  <c r="AI128" i="18" a="1"/>
  <c r="AI128" i="18" s="1"/>
  <c r="AM127" i="18" a="1"/>
  <c r="AM127" i="18" s="1"/>
  <c r="AL127" i="18" a="1"/>
  <c r="AL127" i="18" s="1"/>
  <c r="AK127" i="18" a="1"/>
  <c r="AK127" i="18" s="1"/>
  <c r="AJ127" i="18" a="1"/>
  <c r="AJ127" i="18" s="1"/>
  <c r="AI127" i="18" a="1"/>
  <c r="AI127" i="18" s="1"/>
  <c r="AM126" i="18" a="1"/>
  <c r="AM126" i="18" s="1"/>
  <c r="AM136" i="18" s="1"/>
  <c r="AL126" i="18" a="1"/>
  <c r="AL126" i="18" s="1"/>
  <c r="AL136" i="18" s="1"/>
  <c r="AK126" i="18" a="1"/>
  <c r="AK126" i="18" s="1"/>
  <c r="AK136" i="18" s="1"/>
  <c r="AJ126" i="18" a="1"/>
  <c r="AJ126" i="18" s="1"/>
  <c r="AJ136" i="18" s="1"/>
  <c r="AI126" i="18" a="1"/>
  <c r="AI126" i="18" s="1"/>
  <c r="AI136" i="18" s="1"/>
  <c r="AM125" i="18"/>
  <c r="AL125" i="18"/>
  <c r="AK125" i="18"/>
  <c r="AJ125" i="18"/>
  <c r="AM103" i="18" a="1"/>
  <c r="AM103" i="18" s="1"/>
  <c r="AL103" i="18" a="1"/>
  <c r="AL103" i="18" s="1"/>
  <c r="AK103" i="18" a="1"/>
  <c r="AK103" i="18" s="1"/>
  <c r="AJ103" i="18" a="1"/>
  <c r="AJ103" i="18" s="1"/>
  <c r="AI103" i="18" a="1"/>
  <c r="AI103" i="18" s="1"/>
  <c r="AM102" i="18" a="1"/>
  <c r="AM102" i="18" s="1"/>
  <c r="AL102" i="18" a="1"/>
  <c r="AL102" i="18" s="1"/>
  <c r="AK102" i="18" a="1"/>
  <c r="AK102" i="18" s="1"/>
  <c r="AJ102" i="18" a="1"/>
  <c r="AJ102" i="18" s="1"/>
  <c r="AI102" i="18" a="1"/>
  <c r="AI102" i="18" s="1"/>
  <c r="AM101" i="18" a="1"/>
  <c r="AM101" i="18" s="1"/>
  <c r="AL101" i="18" a="1"/>
  <c r="AL101" i="18" s="1"/>
  <c r="AK101" i="18" a="1"/>
  <c r="AK101" i="18" s="1"/>
  <c r="AJ101" i="18" a="1"/>
  <c r="AJ101" i="18" s="1"/>
  <c r="AI101" i="18" a="1"/>
  <c r="AI101" i="18" s="1"/>
  <c r="AM100" i="18" a="1"/>
  <c r="AM100" i="18" s="1"/>
  <c r="AL100" i="18" a="1"/>
  <c r="AL100" i="18" s="1"/>
  <c r="AK100" i="18" a="1"/>
  <c r="AK100" i="18" s="1"/>
  <c r="AJ100" i="18" a="1"/>
  <c r="AJ100" i="18" s="1"/>
  <c r="AI100" i="18" a="1"/>
  <c r="AI100" i="18" s="1"/>
  <c r="AM99" i="18" a="1"/>
  <c r="AM99" i="18" s="1"/>
  <c r="AL99" i="18" a="1"/>
  <c r="AL99" i="18" s="1"/>
  <c r="AK99" i="18" a="1"/>
  <c r="AK99" i="18" s="1"/>
  <c r="AJ99" i="18" a="1"/>
  <c r="AJ99" i="18" s="1"/>
  <c r="AI99" i="18" a="1"/>
  <c r="AI99" i="18" s="1"/>
  <c r="AM98" i="18" a="1"/>
  <c r="AM98" i="18" s="1"/>
  <c r="AL98" i="18" a="1"/>
  <c r="AL98" i="18" s="1"/>
  <c r="AK98" i="18" a="1"/>
  <c r="AK98" i="18" s="1"/>
  <c r="AJ98" i="18" a="1"/>
  <c r="AJ98" i="18" s="1"/>
  <c r="AI98" i="18" a="1"/>
  <c r="AI98" i="18" s="1"/>
  <c r="AM97" i="18" a="1"/>
  <c r="AM97" i="18" s="1"/>
  <c r="AL97" i="18" a="1"/>
  <c r="AL97" i="18" s="1"/>
  <c r="AK97" i="18" a="1"/>
  <c r="AK97" i="18" s="1"/>
  <c r="AJ97" i="18" a="1"/>
  <c r="AJ97" i="18" s="1"/>
  <c r="AI97" i="18" a="1"/>
  <c r="AI97" i="18" s="1"/>
  <c r="AM96" i="18" a="1"/>
  <c r="AM96" i="18" s="1"/>
  <c r="AL96" i="18" a="1"/>
  <c r="AL96" i="18" s="1"/>
  <c r="AK96" i="18" a="1"/>
  <c r="AK96" i="18" s="1"/>
  <c r="AJ96" i="18" a="1"/>
  <c r="AJ96" i="18" s="1"/>
  <c r="AI96" i="18" a="1"/>
  <c r="AI96" i="18" s="1"/>
  <c r="AM88" i="18" a="1"/>
  <c r="AM88" i="18" s="1"/>
  <c r="AL88" i="18" a="1"/>
  <c r="AL88" i="18" s="1"/>
  <c r="AK88" i="18" a="1"/>
  <c r="AK88" i="18" s="1"/>
  <c r="AJ88" i="18" a="1"/>
  <c r="AJ88" i="18" s="1"/>
  <c r="AI88" i="18" a="1"/>
  <c r="AI88" i="18" s="1"/>
  <c r="AM87" i="18" a="1"/>
  <c r="AM87" i="18" s="1"/>
  <c r="AL87" i="18" a="1"/>
  <c r="AL87" i="18" s="1"/>
  <c r="AK87" i="18" a="1"/>
  <c r="AK87" i="18" s="1"/>
  <c r="AJ87" i="18" a="1"/>
  <c r="AJ87" i="18" s="1"/>
  <c r="AI87" i="18" a="1"/>
  <c r="AI87" i="18" s="1"/>
  <c r="AM86" i="18" a="1"/>
  <c r="AM86" i="18" s="1"/>
  <c r="AL86" i="18" a="1"/>
  <c r="AL86" i="18" s="1"/>
  <c r="AK86" i="18" a="1"/>
  <c r="AK86" i="18" s="1"/>
  <c r="AJ86" i="18" a="1"/>
  <c r="AJ86" i="18" s="1"/>
  <c r="AI86" i="18" a="1"/>
  <c r="AI86" i="18" s="1"/>
  <c r="AM85" i="18" a="1"/>
  <c r="AM85" i="18" s="1"/>
  <c r="AL85" i="18" a="1"/>
  <c r="AL85" i="18" s="1"/>
  <c r="AK85" i="18" a="1"/>
  <c r="AK85" i="18" s="1"/>
  <c r="AJ85" i="18" a="1"/>
  <c r="AJ85" i="18" s="1"/>
  <c r="AI85" i="18" a="1"/>
  <c r="AI85" i="18" s="1"/>
  <c r="AM84" i="18" a="1"/>
  <c r="AM84" i="18" s="1"/>
  <c r="AL84" i="18" a="1"/>
  <c r="AL84" i="18" s="1"/>
  <c r="AK84" i="18" a="1"/>
  <c r="AK84" i="18" s="1"/>
  <c r="AJ84" i="18" a="1"/>
  <c r="AJ84" i="18" s="1"/>
  <c r="AI84" i="18" a="1"/>
  <c r="AI84" i="18" s="1"/>
  <c r="AM83" i="18" a="1"/>
  <c r="AM83" i="18" s="1"/>
  <c r="AL83" i="18" a="1"/>
  <c r="AL83" i="18" s="1"/>
  <c r="AK83" i="18" a="1"/>
  <c r="AK83" i="18" s="1"/>
  <c r="AJ83" i="18" a="1"/>
  <c r="AJ83" i="18" s="1"/>
  <c r="AI83" i="18" a="1"/>
  <c r="AI83" i="18" s="1"/>
  <c r="AM82" i="18" a="1"/>
  <c r="AM82" i="18" s="1"/>
  <c r="AL82" i="18" a="1"/>
  <c r="AL82" i="18" s="1"/>
  <c r="AK82" i="18" a="1"/>
  <c r="AK82" i="18" s="1"/>
  <c r="AJ82" i="18" a="1"/>
  <c r="AJ82" i="18" s="1"/>
  <c r="AI82" i="18" a="1"/>
  <c r="AI82" i="18" s="1"/>
  <c r="AM81" i="18" a="1"/>
  <c r="AM81" i="18" s="1"/>
  <c r="AL81" i="18" a="1"/>
  <c r="AL81" i="18" s="1"/>
  <c r="AK81" i="18" a="1"/>
  <c r="AK81" i="18" s="1"/>
  <c r="AJ81" i="18" a="1"/>
  <c r="AJ81" i="18" s="1"/>
  <c r="AI81" i="18" a="1"/>
  <c r="AI81" i="18" s="1"/>
  <c r="AM73" i="18" a="1"/>
  <c r="AM73" i="18" s="1"/>
  <c r="AL73" i="18" a="1"/>
  <c r="AL73" i="18" s="1"/>
  <c r="AK73" i="18" a="1"/>
  <c r="AK73" i="18" s="1"/>
  <c r="AJ73" i="18" a="1"/>
  <c r="AJ73" i="18" s="1"/>
  <c r="AI73" i="18" a="1"/>
  <c r="AI73" i="18" s="1"/>
  <c r="AM72" i="18" a="1"/>
  <c r="AM72" i="18" s="1"/>
  <c r="AL72" i="18" a="1"/>
  <c r="AL72" i="18" s="1"/>
  <c r="AK72" i="18" a="1"/>
  <c r="AK72" i="18" s="1"/>
  <c r="AJ72" i="18" a="1"/>
  <c r="AJ72" i="18" s="1"/>
  <c r="AI72" i="18" a="1"/>
  <c r="AI72" i="18" s="1"/>
  <c r="AM71" i="18" a="1"/>
  <c r="AM71" i="18" s="1"/>
  <c r="AL71" i="18" a="1"/>
  <c r="AL71" i="18" s="1"/>
  <c r="AK71" i="18" a="1"/>
  <c r="AK71" i="18" s="1"/>
  <c r="AJ71" i="18" a="1"/>
  <c r="AJ71" i="18" s="1"/>
  <c r="AI71" i="18" a="1"/>
  <c r="AI71" i="18" s="1"/>
  <c r="AM70" i="18" a="1"/>
  <c r="AM70" i="18" s="1"/>
  <c r="AL70" i="18" a="1"/>
  <c r="AL70" i="18" s="1"/>
  <c r="AK70" i="18" a="1"/>
  <c r="AK70" i="18" s="1"/>
  <c r="AJ70" i="18" a="1"/>
  <c r="AJ70" i="18" s="1"/>
  <c r="AI70" i="18" a="1"/>
  <c r="AI70" i="18" s="1"/>
  <c r="AM69" i="18" a="1"/>
  <c r="AM69" i="18" s="1"/>
  <c r="AL69" i="18" a="1"/>
  <c r="AL69" i="18" s="1"/>
  <c r="AK69" i="18" a="1"/>
  <c r="AK69" i="18" s="1"/>
  <c r="AJ69" i="18" a="1"/>
  <c r="AJ69" i="18" s="1"/>
  <c r="AI69" i="18" a="1"/>
  <c r="AI69" i="18" s="1"/>
  <c r="AM68" i="18" a="1"/>
  <c r="AM68" i="18" s="1"/>
  <c r="AL68" i="18" a="1"/>
  <c r="AL68" i="18" s="1"/>
  <c r="AK68" i="18" a="1"/>
  <c r="AK68" i="18" s="1"/>
  <c r="AJ68" i="18" a="1"/>
  <c r="AJ68" i="18" s="1"/>
  <c r="AI68" i="18" a="1"/>
  <c r="AI68" i="18" s="1"/>
  <c r="AM67" i="18" a="1"/>
  <c r="AM67" i="18" s="1"/>
  <c r="AL67" i="18" a="1"/>
  <c r="AL67" i="18" s="1"/>
  <c r="AK67" i="18" a="1"/>
  <c r="AK67" i="18" s="1"/>
  <c r="AJ67" i="18" a="1"/>
  <c r="AJ67" i="18" s="1"/>
  <c r="AI67" i="18" a="1"/>
  <c r="AI67" i="18" s="1"/>
  <c r="AM66" i="18" a="1"/>
  <c r="AM66" i="18" s="1"/>
  <c r="AL66" i="18" a="1"/>
  <c r="AL66" i="18" s="1"/>
  <c r="AK66" i="18" a="1"/>
  <c r="AK66" i="18" s="1"/>
  <c r="AJ66" i="18" a="1"/>
  <c r="AJ66" i="18" s="1"/>
  <c r="AI66" i="18" a="1"/>
  <c r="AI66" i="18" s="1"/>
  <c r="AQ181" i="18"/>
  <c r="AQ180" i="18"/>
  <c r="AQ179" i="18"/>
  <c r="AQ178" i="18"/>
  <c r="AQ177" i="18"/>
  <c r="AQ174" i="18"/>
  <c r="AQ173" i="18"/>
  <c r="AQ172" i="18"/>
  <c r="AQ175" i="18" s="1"/>
  <c r="AQ171" i="18"/>
  <c r="AQ166" i="18"/>
  <c r="AQ165" i="18"/>
  <c r="AQ164" i="18"/>
  <c r="AQ163" i="18"/>
  <c r="AQ162" i="18"/>
  <c r="AQ159" i="18"/>
  <c r="AQ158" i="18"/>
  <c r="AQ157" i="18"/>
  <c r="AQ160" i="18" s="1"/>
  <c r="AQ156" i="18"/>
  <c r="AQ151" i="18"/>
  <c r="AQ150" i="18"/>
  <c r="AQ149" i="18"/>
  <c r="AQ148" i="18"/>
  <c r="AQ147" i="18"/>
  <c r="AQ144" i="18"/>
  <c r="AQ143" i="18"/>
  <c r="AQ142" i="18"/>
  <c r="AQ145" i="18" s="1"/>
  <c r="AQ141" i="18"/>
  <c r="AQ136" i="18"/>
  <c r="AQ135" i="18"/>
  <c r="AQ134" i="18"/>
  <c r="AQ133" i="18"/>
  <c r="AQ132" i="18"/>
  <c r="AQ129" i="18"/>
  <c r="AQ128" i="18"/>
  <c r="AQ127" i="18"/>
  <c r="AQ130" i="18" s="1"/>
  <c r="AQ126" i="18"/>
  <c r="AQ121" i="18"/>
  <c r="AQ120" i="18"/>
  <c r="AQ119" i="18"/>
  <c r="AQ118" i="18"/>
  <c r="AQ117" i="18"/>
  <c r="AQ114" i="18"/>
  <c r="AQ113" i="18"/>
  <c r="AQ112" i="18"/>
  <c r="AQ115" i="18" s="1"/>
  <c r="AQ111" i="18"/>
  <c r="AQ106" i="18"/>
  <c r="AQ105" i="18"/>
  <c r="AQ104" i="18"/>
  <c r="AQ103" i="18"/>
  <c r="AQ102" i="18"/>
  <c r="AQ99" i="18"/>
  <c r="AQ98" i="18"/>
  <c r="AQ97" i="18"/>
  <c r="AQ100" i="18" s="1"/>
  <c r="AQ96" i="18"/>
  <c r="AM95" i="18"/>
  <c r="AL95" i="18"/>
  <c r="AK95" i="18"/>
  <c r="AJ95" i="18"/>
  <c r="AQ91" i="18"/>
  <c r="AQ90" i="18"/>
  <c r="AQ89" i="18"/>
  <c r="AQ88" i="18"/>
  <c r="AQ87" i="18"/>
  <c r="AQ84" i="18"/>
  <c r="AQ83" i="18"/>
  <c r="AQ82" i="18"/>
  <c r="AQ85" i="18" s="1"/>
  <c r="AQ81" i="18"/>
  <c r="AM80" i="18"/>
  <c r="AL80" i="18"/>
  <c r="AK80" i="18"/>
  <c r="AJ80" i="18"/>
  <c r="AQ76" i="18"/>
  <c r="AQ75" i="18"/>
  <c r="AQ74" i="18"/>
  <c r="AQ73" i="18"/>
  <c r="AQ72" i="18"/>
  <c r="AQ69" i="18"/>
  <c r="AQ68" i="18"/>
  <c r="AQ67" i="18"/>
  <c r="AQ70" i="18" s="1"/>
  <c r="AQ66" i="18"/>
  <c r="AM65" i="18"/>
  <c r="AL65" i="18"/>
  <c r="AK65" i="18"/>
  <c r="AJ65" i="18"/>
  <c r="AQ61" i="18"/>
  <c r="AQ60" i="18"/>
  <c r="AQ59" i="18"/>
  <c r="AQ58" i="18"/>
  <c r="AQ57" i="18"/>
  <c r="AQ54" i="18"/>
  <c r="AQ53" i="18"/>
  <c r="AQ52" i="18"/>
  <c r="AQ56" i="18" s="1"/>
  <c r="AQ51" i="18"/>
  <c r="AQ46" i="18"/>
  <c r="AQ45" i="18"/>
  <c r="AQ44" i="18"/>
  <c r="AQ43" i="18"/>
  <c r="AQ42" i="18"/>
  <c r="AQ39" i="18"/>
  <c r="AQ38" i="18"/>
  <c r="AQ37" i="18"/>
  <c r="AQ40" i="18" s="1"/>
  <c r="AQ36" i="18"/>
  <c r="AQ31" i="18"/>
  <c r="AQ30" i="18"/>
  <c r="AQ29" i="18"/>
  <c r="AQ28" i="18"/>
  <c r="AQ27" i="18"/>
  <c r="AQ24" i="18"/>
  <c r="AQ23" i="18"/>
  <c r="AQ22" i="18"/>
  <c r="AQ26" i="18" s="1"/>
  <c r="AQ21" i="18"/>
  <c r="AM20" i="18"/>
  <c r="AL20" i="18"/>
  <c r="AK20" i="18"/>
  <c r="AJ20" i="18"/>
  <c r="AM50" i="18"/>
  <c r="AL50" i="18"/>
  <c r="AK50" i="18"/>
  <c r="AJ50" i="18"/>
  <c r="AQ7" i="18"/>
  <c r="AQ9" i="18"/>
  <c r="AQ8" i="18"/>
  <c r="AM35" i="18"/>
  <c r="AL35" i="18"/>
  <c r="AK35" i="18"/>
  <c r="AJ35" i="18"/>
  <c r="AM6" i="18"/>
  <c r="AL6" i="18"/>
  <c r="AK6" i="18"/>
  <c r="AJ6" i="18"/>
  <c r="AJ106" i="22" l="1"/>
  <c r="AN106" i="22"/>
  <c r="AO101" i="22"/>
  <c r="AP101" i="22"/>
  <c r="B155" i="22"/>
  <c r="B141" i="22"/>
  <c r="C141" i="22" s="1"/>
  <c r="D141" i="22" s="1"/>
  <c r="E141" i="22" s="1"/>
  <c r="F141" i="22" s="1"/>
  <c r="G141" i="22" s="1"/>
  <c r="H141" i="22" s="1"/>
  <c r="I141" i="22" s="1"/>
  <c r="J141" i="22" s="1"/>
  <c r="K141" i="22" s="1"/>
  <c r="L141" i="22" s="1"/>
  <c r="M141" i="22" s="1"/>
  <c r="N141" i="22" s="1"/>
  <c r="O141" i="22" s="1"/>
  <c r="P141" i="22" s="1"/>
  <c r="Q141" i="22" s="1"/>
  <c r="R141" i="22" s="1"/>
  <c r="S141" i="22" s="1"/>
  <c r="T141" i="22" s="1"/>
  <c r="U141" i="22" s="1"/>
  <c r="V141" i="22" s="1"/>
  <c r="W141" i="22" s="1"/>
  <c r="X141" i="22" s="1"/>
  <c r="Y141" i="22" s="1"/>
  <c r="Z141" i="22" s="1"/>
  <c r="AA141" i="22" s="1"/>
  <c r="AB141" i="22" s="1"/>
  <c r="AC141" i="22" s="1"/>
  <c r="AD141" i="22" s="1"/>
  <c r="AE141" i="22" s="1"/>
  <c r="AF141" i="22" s="1"/>
  <c r="AO100" i="22"/>
  <c r="AP100" i="22"/>
  <c r="AO91" i="22"/>
  <c r="AK118" i="22" a="1"/>
  <c r="AK118" i="22" s="1"/>
  <c r="AK117" i="22" a="1"/>
  <c r="AK117" i="22" s="1"/>
  <c r="AK116" i="22" a="1"/>
  <c r="AK116" i="22" s="1"/>
  <c r="AK115" i="22" a="1"/>
  <c r="AK115" i="22" s="1"/>
  <c r="AK114" i="22" a="1"/>
  <c r="AK114" i="22" s="1"/>
  <c r="A127" i="22"/>
  <c r="AN118" i="22" a="1"/>
  <c r="AN118" i="22" s="1"/>
  <c r="AJ118" i="22" a="1"/>
  <c r="AJ118" i="22" s="1"/>
  <c r="AN117" i="22" a="1"/>
  <c r="AN117" i="22" s="1"/>
  <c r="AJ117" i="22" a="1"/>
  <c r="AJ117" i="22" s="1"/>
  <c r="AN116" i="22" a="1"/>
  <c r="AN116" i="22" s="1"/>
  <c r="AJ116" i="22" a="1"/>
  <c r="AJ116" i="22" s="1"/>
  <c r="AN115" i="22" a="1"/>
  <c r="AN115" i="22" s="1"/>
  <c r="AJ115" i="22" a="1"/>
  <c r="AJ115" i="22" s="1"/>
  <c r="AN114" i="22" a="1"/>
  <c r="AN114" i="22" s="1"/>
  <c r="AJ114" i="22" a="1"/>
  <c r="AJ114" i="22" s="1"/>
  <c r="AN113" i="22" a="1"/>
  <c r="AN113" i="22" s="1"/>
  <c r="AJ113" i="22" a="1"/>
  <c r="AJ113" i="22" s="1"/>
  <c r="AN112" i="22" a="1"/>
  <c r="AN112" i="22" s="1"/>
  <c r="AJ112" i="22" a="1"/>
  <c r="AJ112" i="22" s="1"/>
  <c r="AN111" i="22" a="1"/>
  <c r="AN111" i="22" s="1"/>
  <c r="AJ111" i="22" a="1"/>
  <c r="AJ111" i="22" s="1"/>
  <c r="AM118" i="22" a="1"/>
  <c r="AM118" i="22" s="1"/>
  <c r="AI118" i="22" a="1"/>
  <c r="AI118" i="22" s="1"/>
  <c r="AM117" i="22" a="1"/>
  <c r="AM117" i="22" s="1"/>
  <c r="AI117" i="22" a="1"/>
  <c r="AI117" i="22" s="1"/>
  <c r="AM116" i="22" a="1"/>
  <c r="AM116" i="22" s="1"/>
  <c r="AI116" i="22" a="1"/>
  <c r="AI116" i="22" s="1"/>
  <c r="AM115" i="22" a="1"/>
  <c r="AM115" i="22" s="1"/>
  <c r="AI115" i="22" a="1"/>
  <c r="AI115" i="22" s="1"/>
  <c r="AM114" i="22" a="1"/>
  <c r="AM114" i="22" s="1"/>
  <c r="AI114" i="22" a="1"/>
  <c r="AI114" i="22" s="1"/>
  <c r="AM113" i="22" a="1"/>
  <c r="AM113" i="22" s="1"/>
  <c r="AI113" i="22" a="1"/>
  <c r="AI113" i="22" s="1"/>
  <c r="AM112" i="22" a="1"/>
  <c r="AM112" i="22" s="1"/>
  <c r="AI112" i="22" a="1"/>
  <c r="AI112" i="22" s="1"/>
  <c r="AM111" i="22" a="1"/>
  <c r="AM111" i="22" s="1"/>
  <c r="AL118" i="22" a="1"/>
  <c r="AL118" i="22" s="1"/>
  <c r="AL117" i="22" a="1"/>
  <c r="AL117" i="22" s="1"/>
  <c r="AL116" i="22" a="1"/>
  <c r="AL116" i="22" s="1"/>
  <c r="AL115" i="22" a="1"/>
  <c r="AL115" i="22" s="1"/>
  <c r="AL114" i="22" a="1"/>
  <c r="AL114" i="22" s="1"/>
  <c r="AL113" i="22" a="1"/>
  <c r="AL113" i="22" s="1"/>
  <c r="AL112" i="22" a="1"/>
  <c r="AL112" i="22" s="1"/>
  <c r="AL111" i="22" a="1"/>
  <c r="AL111" i="22" s="1"/>
  <c r="AK113" i="22" a="1"/>
  <c r="AK113" i="22" s="1"/>
  <c r="AK111" i="22" a="1"/>
  <c r="AK111" i="22" s="1"/>
  <c r="AI111" i="22" a="1"/>
  <c r="AI111" i="22" s="1"/>
  <c r="AK112" i="22" a="1"/>
  <c r="AK112" i="22" s="1"/>
  <c r="AO103" i="22"/>
  <c r="AP103" i="22"/>
  <c r="AO97" i="22"/>
  <c r="AP97" i="22"/>
  <c r="AI106" i="22"/>
  <c r="AO96" i="22"/>
  <c r="AP96" i="22"/>
  <c r="AO102" i="22"/>
  <c r="AP102" i="22"/>
  <c r="AO99" i="22"/>
  <c r="AP99" i="22"/>
  <c r="AO98" i="22"/>
  <c r="AP98" i="22"/>
  <c r="AL106" i="22"/>
  <c r="AK106" i="22"/>
  <c r="AE7" i="21"/>
  <c r="AF7" i="21" s="1"/>
  <c r="AP8" i="21" s="1"/>
  <c r="AP24" i="21"/>
  <c r="AP25" i="21"/>
  <c r="AP26" i="21"/>
  <c r="B50" i="21"/>
  <c r="B65" i="21" s="1"/>
  <c r="AP21" i="21"/>
  <c r="AP27" i="21"/>
  <c r="AP22" i="21"/>
  <c r="B51" i="21"/>
  <c r="C51" i="21" s="1"/>
  <c r="D51" i="21" s="1"/>
  <c r="E51" i="21" s="1"/>
  <c r="F51" i="21" s="1"/>
  <c r="G51" i="21" s="1"/>
  <c r="H51" i="21" s="1"/>
  <c r="I51" i="21" s="1"/>
  <c r="J51" i="21" s="1"/>
  <c r="K51" i="21" s="1"/>
  <c r="L51" i="21" s="1"/>
  <c r="M51" i="21" s="1"/>
  <c r="N51" i="21" s="1"/>
  <c r="O51" i="21" s="1"/>
  <c r="P51" i="21" s="1"/>
  <c r="Q51" i="21" s="1"/>
  <c r="R51" i="21" s="1"/>
  <c r="S51" i="21" s="1"/>
  <c r="T51" i="21" s="1"/>
  <c r="U51" i="21" s="1"/>
  <c r="V51" i="21" s="1"/>
  <c r="W51" i="21" s="1"/>
  <c r="X51" i="21" s="1"/>
  <c r="Y51" i="21" s="1"/>
  <c r="Z51" i="21" s="1"/>
  <c r="AA51" i="21" s="1"/>
  <c r="AB51" i="21" s="1"/>
  <c r="AC51" i="21" s="1"/>
  <c r="AD51" i="21" s="1"/>
  <c r="AE51" i="21" s="1"/>
  <c r="AI31" i="21"/>
  <c r="AN43" i="21" a="1"/>
  <c r="AN43" i="21" s="1"/>
  <c r="AJ43" i="21" a="1"/>
  <c r="AJ43" i="21" s="1"/>
  <c r="AN42" i="21" a="1"/>
  <c r="AN42" i="21" s="1"/>
  <c r="AJ42" i="21" a="1"/>
  <c r="AJ42" i="21" s="1"/>
  <c r="AN41" i="21" a="1"/>
  <c r="AN41" i="21" s="1"/>
  <c r="AJ41" i="21" a="1"/>
  <c r="AJ41" i="21" s="1"/>
  <c r="AN40" i="21" a="1"/>
  <c r="AN40" i="21" s="1"/>
  <c r="AJ40" i="21" a="1"/>
  <c r="AJ40" i="21" s="1"/>
  <c r="AN39" i="21" a="1"/>
  <c r="AN39" i="21" s="1"/>
  <c r="AJ39" i="21" a="1"/>
  <c r="AJ39" i="21" s="1"/>
  <c r="AN38" i="21" a="1"/>
  <c r="AN38" i="21" s="1"/>
  <c r="AJ38" i="21" a="1"/>
  <c r="AJ38" i="21" s="1"/>
  <c r="AN37" i="21" a="1"/>
  <c r="AN37" i="21" s="1"/>
  <c r="AM43" i="21" a="1"/>
  <c r="AM43" i="21" s="1"/>
  <c r="AI43" i="21" a="1"/>
  <c r="AI43" i="21" s="1"/>
  <c r="AM42" i="21" a="1"/>
  <c r="AM42" i="21" s="1"/>
  <c r="AI42" i="21" a="1"/>
  <c r="AI42" i="21" s="1"/>
  <c r="AM41" i="21" a="1"/>
  <c r="AM41" i="21" s="1"/>
  <c r="AI41" i="21" a="1"/>
  <c r="AI41" i="21" s="1"/>
  <c r="A52" i="21"/>
  <c r="AK43" i="21" a="1"/>
  <c r="AK43" i="21" s="1"/>
  <c r="AL40" i="21" a="1"/>
  <c r="AL40" i="21" s="1"/>
  <c r="AL39" i="21" a="1"/>
  <c r="AL39" i="21" s="1"/>
  <c r="AL38" i="21" a="1"/>
  <c r="AL38" i="21" s="1"/>
  <c r="AL37" i="21" a="1"/>
  <c r="AL37" i="21" s="1"/>
  <c r="AN36" i="21" a="1"/>
  <c r="AN36" i="21" s="1"/>
  <c r="AL41" i="21" a="1"/>
  <c r="AL41" i="21" s="1"/>
  <c r="AK40" i="21" a="1"/>
  <c r="AK40" i="21" s="1"/>
  <c r="AK39" i="21" a="1"/>
  <c r="AK39" i="21" s="1"/>
  <c r="AK38" i="21" a="1"/>
  <c r="AK38" i="21" s="1"/>
  <c r="AK37" i="21" a="1"/>
  <c r="AK37" i="21" s="1"/>
  <c r="AM36" i="21" a="1"/>
  <c r="AM36" i="21" s="1"/>
  <c r="AK41" i="21" a="1"/>
  <c r="AK41" i="21" s="1"/>
  <c r="AL36" i="21" a="1"/>
  <c r="AL36" i="21" s="1"/>
  <c r="AL42" i="21" a="1"/>
  <c r="AL42" i="21" s="1"/>
  <c r="AI40" i="21" a="1"/>
  <c r="AI40" i="21" s="1"/>
  <c r="AI39" i="21" a="1"/>
  <c r="AI39" i="21" s="1"/>
  <c r="AI38" i="21" a="1"/>
  <c r="AI38" i="21" s="1"/>
  <c r="AJ37" i="21" a="1"/>
  <c r="AJ37" i="21" s="1"/>
  <c r="AK36" i="21" a="1"/>
  <c r="AK36" i="21" s="1"/>
  <c r="AK42" i="21" a="1"/>
  <c r="AK42" i="21" s="1"/>
  <c r="AI37" i="21" a="1"/>
  <c r="AI37" i="21" s="1"/>
  <c r="AJ36" i="21" a="1"/>
  <c r="AJ36" i="21" s="1"/>
  <c r="AI36" i="21" a="1"/>
  <c r="AI36" i="21" s="1"/>
  <c r="AM40" i="21" a="1"/>
  <c r="AM40" i="21" s="1"/>
  <c r="AM38" i="21" a="1"/>
  <c r="AM38" i="21" s="1"/>
  <c r="AL43" i="21" a="1"/>
  <c r="AL43" i="21" s="1"/>
  <c r="AM39" i="21" a="1"/>
  <c r="AM39" i="21" s="1"/>
  <c r="AM37" i="21" a="1"/>
  <c r="AM37" i="21" s="1"/>
  <c r="AI25" i="20" a="1"/>
  <c r="AI25" i="20" s="1"/>
  <c r="AP25" i="20" s="1"/>
  <c r="AM22" i="20" a="1"/>
  <c r="AM22" i="20" s="1"/>
  <c r="AJ23" i="20" a="1"/>
  <c r="AJ23" i="20" s="1"/>
  <c r="AL25" i="20" a="1"/>
  <c r="AL25" i="20" s="1"/>
  <c r="AM25" i="20" a="1"/>
  <c r="AM25" i="20" s="1"/>
  <c r="AM23" i="20" a="1"/>
  <c r="AM23" i="20" s="1"/>
  <c r="AJ21" i="20" a="1"/>
  <c r="AJ21" i="20" s="1"/>
  <c r="AI26" i="20" a="1"/>
  <c r="AI26" i="20" s="1"/>
  <c r="AP26" i="20" s="1"/>
  <c r="AK27" i="20" a="1"/>
  <c r="AK27" i="20" s="1"/>
  <c r="AI22" i="20" a="1"/>
  <c r="AI22" i="20" s="1"/>
  <c r="AK23" i="20" a="1"/>
  <c r="AK23" i="20" s="1"/>
  <c r="AL24" i="20" a="1"/>
  <c r="AL24" i="20" s="1"/>
  <c r="AN22" i="20" a="1"/>
  <c r="AN22" i="20" s="1"/>
  <c r="AN17" i="20"/>
  <c r="AM21" i="20" a="1"/>
  <c r="AM21" i="20" s="1"/>
  <c r="AI24" i="20" a="1"/>
  <c r="AI24" i="20" s="1"/>
  <c r="AN27" i="20" a="1"/>
  <c r="AN27" i="20" s="1"/>
  <c r="AN25" i="20" a="1"/>
  <c r="AN25" i="20" s="1"/>
  <c r="AN23" i="20" a="1"/>
  <c r="AN23" i="20" s="1"/>
  <c r="A40" i="20"/>
  <c r="A55" i="20" s="1"/>
  <c r="A70" i="20" s="1"/>
  <c r="A85" i="20" s="1"/>
  <c r="A100" i="20" s="1"/>
  <c r="A115" i="20" s="1"/>
  <c r="A130" i="20" s="1"/>
  <c r="A145" i="20" s="1"/>
  <c r="A160" i="20" s="1"/>
  <c r="A175" i="20" s="1"/>
  <c r="AI21" i="20" a="1"/>
  <c r="AI21" i="20" s="1"/>
  <c r="AN28" i="20" a="1"/>
  <c r="AN28" i="20" s="1"/>
  <c r="AN21" i="20" a="1"/>
  <c r="AN21" i="20" s="1"/>
  <c r="AN30" i="20" a="1"/>
  <c r="AN30" i="20" s="1"/>
  <c r="AN26" i="20" a="1"/>
  <c r="AN26" i="20" s="1"/>
  <c r="AN24" i="20" a="1"/>
  <c r="AN24" i="20" s="1"/>
  <c r="AN29" i="20" a="1"/>
  <c r="AN29" i="20" s="1"/>
  <c r="AP8" i="20"/>
  <c r="AP10" i="20"/>
  <c r="AP9" i="20"/>
  <c r="AK17" i="20"/>
  <c r="AJ25" i="20" a="1"/>
  <c r="AJ25" i="20" s="1"/>
  <c r="AO25" i="20" s="1"/>
  <c r="AK22" i="20" a="1"/>
  <c r="AK22" i="20" s="1"/>
  <c r="AP13" i="20"/>
  <c r="AJ24" i="20" a="1"/>
  <c r="AJ24" i="20" s="1"/>
  <c r="AP12" i="20"/>
  <c r="AM17" i="20"/>
  <c r="AI17" i="20"/>
  <c r="AP7" i="20"/>
  <c r="AL23" i="20" a="1"/>
  <c r="AL23" i="20" s="1"/>
  <c r="AP24" i="20"/>
  <c r="AP23" i="20"/>
  <c r="A52" i="20"/>
  <c r="AJ43" i="20" a="1"/>
  <c r="AJ43" i="20" s="1"/>
  <c r="AL41" i="20" a="1"/>
  <c r="AL41" i="20" s="1"/>
  <c r="AK40" i="20" a="1"/>
  <c r="AK40" i="20" s="1"/>
  <c r="AM38" i="20" a="1"/>
  <c r="AM38" i="20" s="1"/>
  <c r="AI38" i="20" a="1"/>
  <c r="AI38" i="20" s="1"/>
  <c r="AL37" i="20" a="1"/>
  <c r="AL37" i="20" s="1"/>
  <c r="AK36" i="20" a="1"/>
  <c r="AK36" i="20" s="1"/>
  <c r="AM43" i="20" a="1"/>
  <c r="AM43" i="20" s="1"/>
  <c r="AI43" i="20" a="1"/>
  <c r="AI43" i="20" s="1"/>
  <c r="AL42" i="20" a="1"/>
  <c r="AL42" i="20" s="1"/>
  <c r="AK41" i="20" a="1"/>
  <c r="AK41" i="20" s="1"/>
  <c r="AJ40" i="20" a="1"/>
  <c r="AJ40" i="20" s="1"/>
  <c r="AM39" i="20" a="1"/>
  <c r="AM39" i="20" s="1"/>
  <c r="AI39" i="20" a="1"/>
  <c r="AI39" i="20" s="1"/>
  <c r="AL38" i="20" a="1"/>
  <c r="AL38" i="20" s="1"/>
  <c r="AK37" i="20" a="1"/>
  <c r="AK37" i="20" s="1"/>
  <c r="AJ36" i="20" a="1"/>
  <c r="AJ36" i="20" s="1"/>
  <c r="AL40" i="20" a="1"/>
  <c r="AL40" i="20" s="1"/>
  <c r="AK39" i="20" a="1"/>
  <c r="AK39" i="20" s="1"/>
  <c r="AJ38" i="20" a="1"/>
  <c r="AJ38" i="20" s="1"/>
  <c r="AI36" i="20" a="1"/>
  <c r="AI36" i="20" s="1"/>
  <c r="AJ37" i="20" a="1"/>
  <c r="AJ37" i="20" s="1"/>
  <c r="AL43" i="20" a="1"/>
  <c r="AL43" i="20" s="1"/>
  <c r="AK42" i="20" a="1"/>
  <c r="AK42" i="20" s="1"/>
  <c r="AJ41" i="20" a="1"/>
  <c r="AJ41" i="20" s="1"/>
  <c r="AI37" i="20" a="1"/>
  <c r="AI37" i="20" s="1"/>
  <c r="AI40" i="20" a="1"/>
  <c r="AI40" i="20" s="1"/>
  <c r="AK43" i="20" a="1"/>
  <c r="AK43" i="20" s="1"/>
  <c r="AJ42" i="20" a="1"/>
  <c r="AJ42" i="20" s="1"/>
  <c r="AI41" i="20" a="1"/>
  <c r="AI41" i="20" s="1"/>
  <c r="AM41" i="20" a="1"/>
  <c r="AM41" i="20" s="1"/>
  <c r="AM36" i="20" a="1"/>
  <c r="AM36" i="20" s="1"/>
  <c r="AM37" i="20" a="1"/>
  <c r="AM37" i="20" s="1"/>
  <c r="AM40" i="20" a="1"/>
  <c r="AM40" i="20" s="1"/>
  <c r="AL39" i="20" a="1"/>
  <c r="AL39" i="20" s="1"/>
  <c r="AK38" i="20" a="1"/>
  <c r="AK38" i="20" s="1"/>
  <c r="AL36" i="20" a="1"/>
  <c r="AL36" i="20" s="1"/>
  <c r="AI27" i="20" a="1"/>
  <c r="AI27" i="20" s="1"/>
  <c r="AL22" i="20" a="1"/>
  <c r="AL22" i="20" s="1"/>
  <c r="AP11" i="20"/>
  <c r="B50" i="20"/>
  <c r="B36" i="20"/>
  <c r="C36" i="20" s="1"/>
  <c r="D36" i="20" s="1"/>
  <c r="E36" i="20" s="1"/>
  <c r="F36" i="20" s="1"/>
  <c r="G36" i="20" s="1"/>
  <c r="H36" i="20" s="1"/>
  <c r="I36" i="20" s="1"/>
  <c r="J36" i="20" s="1"/>
  <c r="K36" i="20" s="1"/>
  <c r="L36" i="20" s="1"/>
  <c r="M36" i="20" s="1"/>
  <c r="N36" i="20" s="1"/>
  <c r="O36" i="20" s="1"/>
  <c r="P36" i="20" s="1"/>
  <c r="Q36" i="20" s="1"/>
  <c r="R36" i="20" s="1"/>
  <c r="S36" i="20" s="1"/>
  <c r="T36" i="20" s="1"/>
  <c r="U36" i="20" s="1"/>
  <c r="V36" i="20" s="1"/>
  <c r="W36" i="20" s="1"/>
  <c r="X36" i="20" s="1"/>
  <c r="Y36" i="20" s="1"/>
  <c r="Z36" i="20" s="1"/>
  <c r="AA36" i="20" s="1"/>
  <c r="AB36" i="20" s="1"/>
  <c r="AC36" i="20" s="1"/>
  <c r="AP16" i="20"/>
  <c r="AO16" i="20"/>
  <c r="AP22" i="20"/>
  <c r="AP14" i="20"/>
  <c r="AO14" i="20"/>
  <c r="AP15" i="20"/>
  <c r="AO15" i="20"/>
  <c r="AM27" i="20" a="1"/>
  <c r="AM27" i="20" s="1"/>
  <c r="AK26" i="20" a="1"/>
  <c r="AK26" i="20" s="1"/>
  <c r="AO26" i="20" s="1"/>
  <c r="AM181" i="18"/>
  <c r="AI181" i="18"/>
  <c r="AJ181" i="18"/>
  <c r="AK181" i="18"/>
  <c r="AL181" i="18"/>
  <c r="AJ166" i="18"/>
  <c r="AK166" i="18"/>
  <c r="AI91" i="18"/>
  <c r="AJ91" i="18"/>
  <c r="AK91" i="18"/>
  <c r="AL91" i="18"/>
  <c r="AM91" i="18"/>
  <c r="AJ106" i="18"/>
  <c r="AI106" i="18"/>
  <c r="AK106" i="18"/>
  <c r="AL106" i="18"/>
  <c r="AM106" i="18"/>
  <c r="AL76" i="18"/>
  <c r="AJ76" i="18"/>
  <c r="AK76" i="18"/>
  <c r="AI76" i="18"/>
  <c r="AM76" i="18"/>
  <c r="AN171" i="18"/>
  <c r="AN176" i="18"/>
  <c r="AN173" i="18"/>
  <c r="AN175" i="18"/>
  <c r="AN178" i="18"/>
  <c r="AN172" i="18"/>
  <c r="AN177" i="18"/>
  <c r="AN174" i="18"/>
  <c r="AN141" i="18"/>
  <c r="AN148" i="18"/>
  <c r="AN145" i="18"/>
  <c r="AN142" i="18"/>
  <c r="AN146" i="18"/>
  <c r="AN147" i="18"/>
  <c r="AN143" i="18"/>
  <c r="AN144" i="18"/>
  <c r="AN111" i="18"/>
  <c r="AN113" i="18"/>
  <c r="AN116" i="18"/>
  <c r="AN118" i="18"/>
  <c r="AN114" i="18"/>
  <c r="AN115" i="18"/>
  <c r="AN112" i="18"/>
  <c r="AN117" i="18"/>
  <c r="AN161" i="18"/>
  <c r="AN158" i="18"/>
  <c r="AN159" i="18"/>
  <c r="AN163" i="18"/>
  <c r="AN156" i="18"/>
  <c r="AN160" i="18"/>
  <c r="AN157" i="18"/>
  <c r="AN162" i="18"/>
  <c r="AN131" i="18"/>
  <c r="AN128" i="18"/>
  <c r="AN126" i="18"/>
  <c r="AN133" i="18"/>
  <c r="AN130" i="18"/>
  <c r="AN129" i="18"/>
  <c r="AN127" i="18"/>
  <c r="AN132" i="18"/>
  <c r="AN101" i="18"/>
  <c r="AN96" i="18"/>
  <c r="AN98" i="18"/>
  <c r="AN103" i="18"/>
  <c r="AN100" i="18"/>
  <c r="AN97" i="18"/>
  <c r="AN102" i="18"/>
  <c r="AN99" i="18"/>
  <c r="AN86" i="18"/>
  <c r="AN81" i="18"/>
  <c r="AN83" i="18"/>
  <c r="AN88" i="18"/>
  <c r="AN82" i="18"/>
  <c r="AN85" i="18"/>
  <c r="AN87" i="18"/>
  <c r="AN84" i="18"/>
  <c r="AN69" i="18"/>
  <c r="AN66" i="18"/>
  <c r="AN71" i="18"/>
  <c r="AN68" i="18"/>
  <c r="AN73" i="18"/>
  <c r="AN70" i="18"/>
  <c r="AN67" i="18"/>
  <c r="AN72" i="18"/>
  <c r="AQ55" i="18"/>
  <c r="AQ146" i="18"/>
  <c r="AQ176" i="18"/>
  <c r="AQ161" i="18"/>
  <c r="AQ131" i="18"/>
  <c r="AQ116" i="18"/>
  <c r="AQ101" i="18"/>
  <c r="AQ86" i="18"/>
  <c r="AQ71" i="18"/>
  <c r="AQ41" i="18"/>
  <c r="AQ25" i="18"/>
  <c r="A8" i="18"/>
  <c r="A9" i="18"/>
  <c r="A10" i="18"/>
  <c r="A11" i="18"/>
  <c r="A12" i="18"/>
  <c r="A13" i="18"/>
  <c r="A14" i="18"/>
  <c r="AM121" i="22" l="1"/>
  <c r="AN121" i="22"/>
  <c r="AO114" i="22"/>
  <c r="AP114" i="22"/>
  <c r="AO118" i="22"/>
  <c r="AP118" i="22"/>
  <c r="AO106" i="22"/>
  <c r="AK121" i="22"/>
  <c r="AO115" i="22"/>
  <c r="AP115" i="22"/>
  <c r="AJ121" i="22"/>
  <c r="AK133" i="22" a="1"/>
  <c r="AK133" i="22" s="1"/>
  <c r="AK132" i="22" a="1"/>
  <c r="AK132" i="22" s="1"/>
  <c r="AK131" i="22" a="1"/>
  <c r="AK131" i="22" s="1"/>
  <c r="AK130" i="22" a="1"/>
  <c r="AK130" i="22" s="1"/>
  <c r="AK129" i="22" a="1"/>
  <c r="AK129" i="22" s="1"/>
  <c r="AK128" i="22" a="1"/>
  <c r="AK128" i="22" s="1"/>
  <c r="AL133" i="22" a="1"/>
  <c r="AL133" i="22" s="1"/>
  <c r="AL132" i="22" a="1"/>
  <c r="AL132" i="22" s="1"/>
  <c r="AL131" i="22" a="1"/>
  <c r="AL131" i="22" s="1"/>
  <c r="AL130" i="22" a="1"/>
  <c r="AL130" i="22" s="1"/>
  <c r="AL129" i="22" a="1"/>
  <c r="AL129" i="22" s="1"/>
  <c r="AL128" i="22" a="1"/>
  <c r="AL128" i="22" s="1"/>
  <c r="AM130" i="22" a="1"/>
  <c r="AM130" i="22" s="1"/>
  <c r="AI129" i="22" a="1"/>
  <c r="AI129" i="22" s="1"/>
  <c r="AN127" i="22" a="1"/>
  <c r="AN127" i="22" s="1"/>
  <c r="AM126" i="22" a="1"/>
  <c r="AM126" i="22" s="1"/>
  <c r="AM133" i="22" a="1"/>
  <c r="AM133" i="22" s="1"/>
  <c r="AI132" i="22" a="1"/>
  <c r="AI132" i="22" s="1"/>
  <c r="AJ131" i="22" a="1"/>
  <c r="AJ131" i="22" s="1"/>
  <c r="AN129" i="22" a="1"/>
  <c r="AN129" i="22" s="1"/>
  <c r="AJ128" i="22" a="1"/>
  <c r="AJ128" i="22" s="1"/>
  <c r="AI127" i="22" a="1"/>
  <c r="AI127" i="22" s="1"/>
  <c r="AN132" i="22" a="1"/>
  <c r="AN132" i="22" s="1"/>
  <c r="AM127" i="22" a="1"/>
  <c r="AM127" i="22" s="1"/>
  <c r="AL126" i="22" a="1"/>
  <c r="AL126" i="22" s="1"/>
  <c r="AI131" i="22" a="1"/>
  <c r="AI131" i="22" s="1"/>
  <c r="AJ130" i="22" a="1"/>
  <c r="AJ130" i="22" s="1"/>
  <c r="AM129" i="22" a="1"/>
  <c r="AM129" i="22" s="1"/>
  <c r="AI128" i="22" a="1"/>
  <c r="AI128" i="22" s="1"/>
  <c r="AK126" i="22" a="1"/>
  <c r="AK126" i="22" s="1"/>
  <c r="AK136" i="22" s="1"/>
  <c r="AJ133" i="22" a="1"/>
  <c r="AJ133" i="22" s="1"/>
  <c r="AM132" i="22" a="1"/>
  <c r="AM132" i="22" s="1"/>
  <c r="AN131" i="22" a="1"/>
  <c r="AN131" i="22" s="1"/>
  <c r="AN128" i="22" a="1"/>
  <c r="AN128" i="22" s="1"/>
  <c r="AL127" i="22" a="1"/>
  <c r="AL127" i="22" s="1"/>
  <c r="AI133" i="22" a="1"/>
  <c r="AI133" i="22" s="1"/>
  <c r="AM131" i="22" a="1"/>
  <c r="AM131" i="22" s="1"/>
  <c r="AN130" i="22" a="1"/>
  <c r="AN130" i="22" s="1"/>
  <c r="AJ129" i="22" a="1"/>
  <c r="AJ129" i="22" s="1"/>
  <c r="AM128" i="22" a="1"/>
  <c r="AM128" i="22" s="1"/>
  <c r="AN126" i="22" a="1"/>
  <c r="AN126" i="22" s="1"/>
  <c r="A142" i="22"/>
  <c r="AN133" i="22" a="1"/>
  <c r="AN133" i="22" s="1"/>
  <c r="AJ132" i="22" a="1"/>
  <c r="AJ132" i="22" s="1"/>
  <c r="AJ127" i="22" a="1"/>
  <c r="AJ127" i="22" s="1"/>
  <c r="AI126" i="22" a="1"/>
  <c r="AI126" i="22" s="1"/>
  <c r="AI130" i="22" a="1"/>
  <c r="AI130" i="22" s="1"/>
  <c r="AJ126" i="22" a="1"/>
  <c r="AJ126" i="22" s="1"/>
  <c r="AK127" i="22" a="1"/>
  <c r="AK127" i="22" s="1"/>
  <c r="AI121" i="22"/>
  <c r="AP111" i="22"/>
  <c r="AO111" i="22"/>
  <c r="AL121" i="22"/>
  <c r="AP112" i="22"/>
  <c r="AO112" i="22"/>
  <c r="AO116" i="22"/>
  <c r="AP116" i="22"/>
  <c r="B170" i="22"/>
  <c r="B171" i="22" s="1"/>
  <c r="C171" i="22" s="1"/>
  <c r="D171" i="22" s="1"/>
  <c r="E171" i="22" s="1"/>
  <c r="F171" i="22" s="1"/>
  <c r="G171" i="22" s="1"/>
  <c r="H171" i="22" s="1"/>
  <c r="I171" i="22" s="1"/>
  <c r="J171" i="22" s="1"/>
  <c r="K171" i="22" s="1"/>
  <c r="L171" i="22" s="1"/>
  <c r="M171" i="22" s="1"/>
  <c r="N171" i="22" s="1"/>
  <c r="O171" i="22" s="1"/>
  <c r="P171" i="22" s="1"/>
  <c r="Q171" i="22" s="1"/>
  <c r="R171" i="22" s="1"/>
  <c r="S171" i="22" s="1"/>
  <c r="T171" i="22" s="1"/>
  <c r="U171" i="22" s="1"/>
  <c r="V171" i="22" s="1"/>
  <c r="W171" i="22" s="1"/>
  <c r="X171" i="22" s="1"/>
  <c r="Y171" i="22" s="1"/>
  <c r="Z171" i="22" s="1"/>
  <c r="AA171" i="22" s="1"/>
  <c r="AB171" i="22" s="1"/>
  <c r="AC171" i="22" s="1"/>
  <c r="AD171" i="22" s="1"/>
  <c r="AE171" i="22" s="1"/>
  <c r="AF171" i="22" s="1"/>
  <c r="B156" i="22"/>
  <c r="C156" i="22" s="1"/>
  <c r="D156" i="22" s="1"/>
  <c r="E156" i="22" s="1"/>
  <c r="F156" i="22" s="1"/>
  <c r="G156" i="22" s="1"/>
  <c r="H156" i="22" s="1"/>
  <c r="I156" i="22" s="1"/>
  <c r="J156" i="22" s="1"/>
  <c r="K156" i="22" s="1"/>
  <c r="L156" i="22" s="1"/>
  <c r="M156" i="22" s="1"/>
  <c r="N156" i="22" s="1"/>
  <c r="O156" i="22" s="1"/>
  <c r="P156" i="22" s="1"/>
  <c r="Q156" i="22" s="1"/>
  <c r="R156" i="22" s="1"/>
  <c r="S156" i="22" s="1"/>
  <c r="T156" i="22" s="1"/>
  <c r="U156" i="22" s="1"/>
  <c r="V156" i="22" s="1"/>
  <c r="W156" i="22" s="1"/>
  <c r="X156" i="22" s="1"/>
  <c r="Y156" i="22" s="1"/>
  <c r="Z156" i="22" s="1"/>
  <c r="AA156" i="22" s="1"/>
  <c r="AB156" i="22" s="1"/>
  <c r="AC156" i="22" s="1"/>
  <c r="AD156" i="22" s="1"/>
  <c r="AE156" i="22" s="1"/>
  <c r="AP113" i="22"/>
  <c r="AO113" i="22"/>
  <c r="AO117" i="22"/>
  <c r="AP117" i="22"/>
  <c r="AP13" i="21"/>
  <c r="AL13" i="21" s="1"/>
  <c r="AP7" i="21"/>
  <c r="AJ7" i="21" s="1"/>
  <c r="AP11" i="21"/>
  <c r="AK11" i="21" s="1"/>
  <c r="AP12" i="21"/>
  <c r="AN12" i="21" s="1"/>
  <c r="AP9" i="21"/>
  <c r="AN9" i="21" s="1"/>
  <c r="AP10" i="21"/>
  <c r="AM10" i="21" s="1"/>
  <c r="AN46" i="21"/>
  <c r="AK8" i="21"/>
  <c r="AL8" i="21"/>
  <c r="AJ8" i="21"/>
  <c r="AM8" i="21"/>
  <c r="AN8" i="21"/>
  <c r="AN57" i="20" a="1"/>
  <c r="AN57" i="20" s="1"/>
  <c r="AN56" i="20" a="1"/>
  <c r="AN56" i="20" s="1"/>
  <c r="AN58" i="20" a="1"/>
  <c r="AN58" i="20" s="1"/>
  <c r="AN55" i="20" a="1"/>
  <c r="AN55" i="20" s="1"/>
  <c r="AN54" i="20" a="1"/>
  <c r="AN54" i="20" s="1"/>
  <c r="AN53" i="20" a="1"/>
  <c r="AN53" i="20" s="1"/>
  <c r="AN51" i="20" a="1"/>
  <c r="AN51" i="20" s="1"/>
  <c r="AN43" i="20" a="1"/>
  <c r="AN43" i="20" s="1"/>
  <c r="AN36" i="20" a="1"/>
  <c r="AN36" i="20" s="1"/>
  <c r="AN38" i="20" a="1"/>
  <c r="AN38" i="20" s="1"/>
  <c r="AN39" i="20" a="1"/>
  <c r="AN39" i="20" s="1"/>
  <c r="AN40" i="20" a="1"/>
  <c r="AN40" i="20" s="1"/>
  <c r="AN42" i="20" a="1"/>
  <c r="AN42" i="20" s="1"/>
  <c r="AN41" i="20" a="1"/>
  <c r="AN41" i="20" s="1"/>
  <c r="AJ7" i="20"/>
  <c r="AL7" i="20"/>
  <c r="AJ12" i="20"/>
  <c r="AL12" i="20"/>
  <c r="AJ10" i="20"/>
  <c r="AL10" i="20"/>
  <c r="AJ13" i="20"/>
  <c r="AL13" i="20"/>
  <c r="AJ9" i="20"/>
  <c r="AL9" i="20"/>
  <c r="AJ11" i="20"/>
  <c r="AO11" i="20" s="1"/>
  <c r="AL11" i="20"/>
  <c r="AJ8" i="20"/>
  <c r="AL8" i="20"/>
  <c r="AP39" i="21"/>
  <c r="AO39" i="21"/>
  <c r="AP36" i="21"/>
  <c r="AI46" i="21"/>
  <c r="AO36" i="21"/>
  <c r="AP40" i="21"/>
  <c r="AO40" i="21"/>
  <c r="AN58" i="21" a="1"/>
  <c r="AN58" i="21" s="1"/>
  <c r="AJ58" i="21" a="1"/>
  <c r="AJ58" i="21" s="1"/>
  <c r="AN57" i="21" a="1"/>
  <c r="AN57" i="21" s="1"/>
  <c r="AJ57" i="21" a="1"/>
  <c r="AJ57" i="21" s="1"/>
  <c r="AN56" i="21" a="1"/>
  <c r="AN56" i="21" s="1"/>
  <c r="AJ56" i="21" a="1"/>
  <c r="AJ56" i="21" s="1"/>
  <c r="AN55" i="21" a="1"/>
  <c r="AN55" i="21" s="1"/>
  <c r="AJ55" i="21" a="1"/>
  <c r="AJ55" i="21" s="1"/>
  <c r="AN54" i="21" a="1"/>
  <c r="AN54" i="21" s="1"/>
  <c r="AJ54" i="21" a="1"/>
  <c r="AJ54" i="21" s="1"/>
  <c r="AN53" i="21" a="1"/>
  <c r="AN53" i="21" s="1"/>
  <c r="AJ53" i="21" a="1"/>
  <c r="AJ53" i="21" s="1"/>
  <c r="AN52" i="21" a="1"/>
  <c r="AN52" i="21" s="1"/>
  <c r="AJ52" i="21" a="1"/>
  <c r="AJ52" i="21" s="1"/>
  <c r="AN51" i="21" a="1"/>
  <c r="AN51" i="21" s="1"/>
  <c r="AJ51" i="21" a="1"/>
  <c r="AJ51" i="21" s="1"/>
  <c r="AM58" i="21" a="1"/>
  <c r="AM58" i="21" s="1"/>
  <c r="AI58" i="21" a="1"/>
  <c r="AI58" i="21" s="1"/>
  <c r="AM57" i="21" a="1"/>
  <c r="AM57" i="21" s="1"/>
  <c r="AI57" i="21" a="1"/>
  <c r="AI57" i="21" s="1"/>
  <c r="AM56" i="21" a="1"/>
  <c r="AM56" i="21" s="1"/>
  <c r="AI56" i="21" a="1"/>
  <c r="AI56" i="21" s="1"/>
  <c r="AM55" i="21" a="1"/>
  <c r="AM55" i="21" s="1"/>
  <c r="AI55" i="21" a="1"/>
  <c r="AI55" i="21" s="1"/>
  <c r="AM54" i="21" a="1"/>
  <c r="AM54" i="21" s="1"/>
  <c r="AI54" i="21" a="1"/>
  <c r="AI54" i="21" s="1"/>
  <c r="AM53" i="21" a="1"/>
  <c r="AM53" i="21" s="1"/>
  <c r="AI53" i="21" a="1"/>
  <c r="AI53" i="21" s="1"/>
  <c r="AM52" i="21" a="1"/>
  <c r="AM52" i="21" s="1"/>
  <c r="AI52" i="21" a="1"/>
  <c r="AI52" i="21" s="1"/>
  <c r="AM51" i="21" a="1"/>
  <c r="AM51" i="21" s="1"/>
  <c r="AI51" i="21" a="1"/>
  <c r="AI51" i="21" s="1"/>
  <c r="A67" i="21"/>
  <c r="AK58" i="21" a="1"/>
  <c r="AK58" i="21" s="1"/>
  <c r="AK57" i="21" a="1"/>
  <c r="AK57" i="21" s="1"/>
  <c r="AK56" i="21" a="1"/>
  <c r="AK56" i="21" s="1"/>
  <c r="AL55" i="21" a="1"/>
  <c r="AL55" i="21" s="1"/>
  <c r="AL53" i="21" a="1"/>
  <c r="AL53" i="21" s="1"/>
  <c r="AL51" i="21" a="1"/>
  <c r="AL51" i="21" s="1"/>
  <c r="AK55" i="21" a="1"/>
  <c r="AK55" i="21" s="1"/>
  <c r="AK53" i="21" a="1"/>
  <c r="AK53" i="21" s="1"/>
  <c r="AK51" i="21" a="1"/>
  <c r="AK51" i="21" s="1"/>
  <c r="AL58" i="21" a="1"/>
  <c r="AL58" i="21" s="1"/>
  <c r="AL57" i="21" a="1"/>
  <c r="AL57" i="21" s="1"/>
  <c r="AL54" i="21" a="1"/>
  <c r="AL54" i="21" s="1"/>
  <c r="AL52" i="21" a="1"/>
  <c r="AL52" i="21" s="1"/>
  <c r="AK54" i="21" a="1"/>
  <c r="AK54" i="21" s="1"/>
  <c r="AK52" i="21" a="1"/>
  <c r="AK52" i="21" s="1"/>
  <c r="AL56" i="21" a="1"/>
  <c r="AL56" i="21" s="1"/>
  <c r="AJ46" i="21"/>
  <c r="AP41" i="21"/>
  <c r="AO41" i="21"/>
  <c r="AP37" i="21"/>
  <c r="AO37" i="21"/>
  <c r="AL46" i="21"/>
  <c r="B66" i="21"/>
  <c r="C66" i="21" s="1"/>
  <c r="D66" i="21" s="1"/>
  <c r="E66" i="21" s="1"/>
  <c r="F66" i="21" s="1"/>
  <c r="G66" i="21" s="1"/>
  <c r="H66" i="21" s="1"/>
  <c r="I66" i="21" s="1"/>
  <c r="J66" i="21" s="1"/>
  <c r="K66" i="21" s="1"/>
  <c r="L66" i="21" s="1"/>
  <c r="M66" i="21" s="1"/>
  <c r="N66" i="21" s="1"/>
  <c r="O66" i="21" s="1"/>
  <c r="P66" i="21" s="1"/>
  <c r="Q66" i="21" s="1"/>
  <c r="R66" i="21" s="1"/>
  <c r="S66" i="21" s="1"/>
  <c r="T66" i="21" s="1"/>
  <c r="U66" i="21" s="1"/>
  <c r="V66" i="21" s="1"/>
  <c r="W66" i="21" s="1"/>
  <c r="X66" i="21" s="1"/>
  <c r="Y66" i="21" s="1"/>
  <c r="Z66" i="21" s="1"/>
  <c r="AA66" i="21" s="1"/>
  <c r="AB66" i="21" s="1"/>
  <c r="AC66" i="21" s="1"/>
  <c r="AD66" i="21" s="1"/>
  <c r="AE66" i="21" s="1"/>
  <c r="AF66" i="21" s="1"/>
  <c r="B80" i="21"/>
  <c r="AP38" i="21"/>
  <c r="AO38" i="21"/>
  <c r="AP42" i="21"/>
  <c r="AO42" i="21"/>
  <c r="AD36" i="20"/>
  <c r="AE36" i="20" s="1"/>
  <c r="AF36" i="20" s="1"/>
  <c r="AP43" i="20" s="1"/>
  <c r="AN37" i="20" a="1"/>
  <c r="AN37" i="20" s="1"/>
  <c r="AK46" i="21"/>
  <c r="AM46" i="21"/>
  <c r="AP43" i="21"/>
  <c r="AO43" i="21"/>
  <c r="AO23" i="20"/>
  <c r="AI42" i="20" a="1"/>
  <c r="AI42" i="20" s="1"/>
  <c r="AM42" i="20" a="1"/>
  <c r="AM42" i="20" s="1"/>
  <c r="AM46" i="20" s="1"/>
  <c r="AO24" i="20"/>
  <c r="AJ39" i="20" a="1"/>
  <c r="AJ39" i="20" s="1"/>
  <c r="AJ46" i="20" s="1"/>
  <c r="AN31" i="20"/>
  <c r="AL46" i="20"/>
  <c r="AL31" i="20"/>
  <c r="AK31" i="20"/>
  <c r="B65" i="20"/>
  <c r="B51" i="20"/>
  <c r="C51" i="20" s="1"/>
  <c r="D51" i="20" s="1"/>
  <c r="E51" i="20" s="1"/>
  <c r="F51" i="20" s="1"/>
  <c r="G51" i="20" s="1"/>
  <c r="H51" i="20" s="1"/>
  <c r="I51" i="20" s="1"/>
  <c r="J51" i="20" s="1"/>
  <c r="K51" i="20" s="1"/>
  <c r="L51" i="20" s="1"/>
  <c r="M51" i="20" s="1"/>
  <c r="N51" i="20" s="1"/>
  <c r="O51" i="20" s="1"/>
  <c r="P51" i="20" s="1"/>
  <c r="Q51" i="20" s="1"/>
  <c r="R51" i="20" s="1"/>
  <c r="S51" i="20" s="1"/>
  <c r="T51" i="20" s="1"/>
  <c r="U51" i="20" s="1"/>
  <c r="V51" i="20" s="1"/>
  <c r="W51" i="20" s="1"/>
  <c r="X51" i="20" s="1"/>
  <c r="Y51" i="20" s="1"/>
  <c r="Z51" i="20" s="1"/>
  <c r="AA51" i="20" s="1"/>
  <c r="AB51" i="20" s="1"/>
  <c r="AC51" i="20" s="1"/>
  <c r="AP40" i="20"/>
  <c r="AO40" i="20"/>
  <c r="AO37" i="20"/>
  <c r="AO43" i="20"/>
  <c r="AI31" i="20"/>
  <c r="AP21" i="20"/>
  <c r="AO21" i="20"/>
  <c r="AO22" i="20"/>
  <c r="AM31" i="20"/>
  <c r="AK46" i="20"/>
  <c r="AO27" i="20"/>
  <c r="AP27" i="20"/>
  <c r="AO41" i="20"/>
  <c r="AJ31" i="20"/>
  <c r="AP36" i="20"/>
  <c r="AO36" i="20"/>
  <c r="AO38" i="20"/>
  <c r="A67" i="20"/>
  <c r="AJ58" i="20" a="1"/>
  <c r="AJ58" i="20" s="1"/>
  <c r="AM57" i="20" a="1"/>
  <c r="AM57" i="20" s="1"/>
  <c r="AI57" i="20" a="1"/>
  <c r="AI57" i="20" s="1"/>
  <c r="AL56" i="20" a="1"/>
  <c r="AL56" i="20" s="1"/>
  <c r="AK55" i="20" a="1"/>
  <c r="AK55" i="20" s="1"/>
  <c r="AJ54" i="20" a="1"/>
  <c r="AJ54" i="20" s="1"/>
  <c r="AM58" i="20" a="1"/>
  <c r="AM58" i="20" s="1"/>
  <c r="AI58" i="20" a="1"/>
  <c r="AI58" i="20" s="1"/>
  <c r="AL57" i="20" a="1"/>
  <c r="AL57" i="20" s="1"/>
  <c r="AK56" i="20" a="1"/>
  <c r="AK56" i="20" s="1"/>
  <c r="AJ55" i="20" a="1"/>
  <c r="AJ55" i="20" s="1"/>
  <c r="AM54" i="20" a="1"/>
  <c r="AM54" i="20" s="1"/>
  <c r="AI54" i="20" a="1"/>
  <c r="AI54" i="20" s="1"/>
  <c r="AK54" i="20" a="1"/>
  <c r="AK54" i="20" s="1"/>
  <c r="AL53" i="20" a="1"/>
  <c r="AL53" i="20" s="1"/>
  <c r="AJ52" i="20" a="1"/>
  <c r="AJ52" i="20" s="1"/>
  <c r="AI56" i="20" a="1"/>
  <c r="AI56" i="20" s="1"/>
  <c r="AI55" i="20" a="1"/>
  <c r="AI55" i="20" s="1"/>
  <c r="AL51" i="20" a="1"/>
  <c r="AL51" i="20" s="1"/>
  <c r="AK53" i="20" a="1"/>
  <c r="AK53" i="20" s="1"/>
  <c r="AI52" i="20" a="1"/>
  <c r="AI52" i="20" s="1"/>
  <c r="AL58" i="20" a="1"/>
  <c r="AL58" i="20" s="1"/>
  <c r="AM52" i="20" a="1"/>
  <c r="AM52" i="20" s="1"/>
  <c r="AK51" i="20" a="1"/>
  <c r="AK51" i="20" s="1"/>
  <c r="AJ57" i="20" a="1"/>
  <c r="AJ57" i="20" s="1"/>
  <c r="AL55" i="20" a="1"/>
  <c r="AL55" i="20" s="1"/>
  <c r="AK58" i="20" a="1"/>
  <c r="AK58" i="20" s="1"/>
  <c r="AM56" i="20" a="1"/>
  <c r="AM56" i="20" s="1"/>
  <c r="AM53" i="20" a="1"/>
  <c r="AM53" i="20" s="1"/>
  <c r="AK52" i="20" a="1"/>
  <c r="AK52" i="20" s="1"/>
  <c r="AJ51" i="20" a="1"/>
  <c r="AJ51" i="20" s="1"/>
  <c r="AJ53" i="20" a="1"/>
  <c r="AJ53" i="20" s="1"/>
  <c r="AI51" i="20" a="1"/>
  <c r="AI51" i="20" s="1"/>
  <c r="AL52" i="20" a="1"/>
  <c r="AL52" i="20" s="1"/>
  <c r="AJ56" i="20" a="1"/>
  <c r="AJ56" i="20" s="1"/>
  <c r="AL54" i="20" a="1"/>
  <c r="AL54" i="20" s="1"/>
  <c r="AI53" i="20" a="1"/>
  <c r="AI53" i="20" s="1"/>
  <c r="AM51" i="20" a="1"/>
  <c r="AM51" i="20" s="1"/>
  <c r="AM55" i="20" a="1"/>
  <c r="AM55" i="20" s="1"/>
  <c r="AK57" i="20" a="1"/>
  <c r="AK57" i="20" s="1"/>
  <c r="AN136" i="18"/>
  <c r="AN181" i="18"/>
  <c r="AN91" i="18"/>
  <c r="AN166" i="18"/>
  <c r="AN121" i="18"/>
  <c r="AN151" i="18"/>
  <c r="AN106" i="18"/>
  <c r="AN76" i="18"/>
  <c r="AP126" i="22" l="1"/>
  <c r="AI136" i="22"/>
  <c r="AO126" i="22"/>
  <c r="AP127" i="22"/>
  <c r="AO127" i="22"/>
  <c r="AP129" i="22"/>
  <c r="AO129" i="22"/>
  <c r="AP128" i="22"/>
  <c r="AO128" i="22"/>
  <c r="AO121" i="22"/>
  <c r="AP133" i="22"/>
  <c r="AO133" i="22"/>
  <c r="AP130" i="22"/>
  <c r="AO130" i="22"/>
  <c r="AP131" i="22"/>
  <c r="AO131" i="22"/>
  <c r="AP132" i="22"/>
  <c r="AO132" i="22"/>
  <c r="AK148" i="22" a="1"/>
  <c r="AK148" i="22" s="1"/>
  <c r="AK147" i="22" a="1"/>
  <c r="AK147" i="22" s="1"/>
  <c r="AK146" i="22" a="1"/>
  <c r="AK146" i="22" s="1"/>
  <c r="AK145" i="22" a="1"/>
  <c r="AK145" i="22" s="1"/>
  <c r="AK144" i="22" a="1"/>
  <c r="AK144" i="22" s="1"/>
  <c r="AK143" i="22" a="1"/>
  <c r="AK143" i="22" s="1"/>
  <c r="AK142" i="22" a="1"/>
  <c r="AK142" i="22" s="1"/>
  <c r="AK141" i="22" a="1"/>
  <c r="AK141" i="22" s="1"/>
  <c r="AM148" i="22" a="1"/>
  <c r="AM148" i="22" s="1"/>
  <c r="AI148" i="22" a="1"/>
  <c r="AI148" i="22" s="1"/>
  <c r="AM147" i="22" a="1"/>
  <c r="AM147" i="22" s="1"/>
  <c r="AI147" i="22" a="1"/>
  <c r="AI147" i="22" s="1"/>
  <c r="AM146" i="22" a="1"/>
  <c r="AM146" i="22" s="1"/>
  <c r="AI146" i="22" a="1"/>
  <c r="AI146" i="22" s="1"/>
  <c r="AM145" i="22" a="1"/>
  <c r="AM145" i="22" s="1"/>
  <c r="AI145" i="22" a="1"/>
  <c r="AI145" i="22" s="1"/>
  <c r="AM144" i="22" a="1"/>
  <c r="AM144" i="22" s="1"/>
  <c r="AI144" i="22" a="1"/>
  <c r="AI144" i="22" s="1"/>
  <c r="AM143" i="22" a="1"/>
  <c r="AM143" i="22" s="1"/>
  <c r="AI143" i="22" a="1"/>
  <c r="AI143" i="22" s="1"/>
  <c r="AM142" i="22" a="1"/>
  <c r="AM142" i="22" s="1"/>
  <c r="AI142" i="22" a="1"/>
  <c r="AI142" i="22" s="1"/>
  <c r="AM141" i="22" a="1"/>
  <c r="AM141" i="22" s="1"/>
  <c r="AM151" i="22" s="1"/>
  <c r="AI141" i="22" a="1"/>
  <c r="AI141" i="22" s="1"/>
  <c r="AN148" i="22" a="1"/>
  <c r="AN148" i="22" s="1"/>
  <c r="AN147" i="22" a="1"/>
  <c r="AN147" i="22" s="1"/>
  <c r="AN146" i="22" a="1"/>
  <c r="AN146" i="22" s="1"/>
  <c r="AN145" i="22" a="1"/>
  <c r="AN145" i="22" s="1"/>
  <c r="AN144" i="22" a="1"/>
  <c r="AN144" i="22" s="1"/>
  <c r="AN143" i="22" a="1"/>
  <c r="AN143" i="22" s="1"/>
  <c r="AN142" i="22" a="1"/>
  <c r="AN142" i="22" s="1"/>
  <c r="AN141" i="22" a="1"/>
  <c r="AN141" i="22" s="1"/>
  <c r="A157" i="22"/>
  <c r="AL148" i="22" a="1"/>
  <c r="AL148" i="22" s="1"/>
  <c r="AL147" i="22" a="1"/>
  <c r="AL147" i="22" s="1"/>
  <c r="AL146" i="22" a="1"/>
  <c r="AL146" i="22" s="1"/>
  <c r="AL145" i="22" a="1"/>
  <c r="AL145" i="22" s="1"/>
  <c r="AL144" i="22" a="1"/>
  <c r="AL144" i="22" s="1"/>
  <c r="AL143" i="22" a="1"/>
  <c r="AL143" i="22" s="1"/>
  <c r="AL142" i="22" a="1"/>
  <c r="AL142" i="22" s="1"/>
  <c r="AL141" i="22" a="1"/>
  <c r="AL141" i="22" s="1"/>
  <c r="AJ144" i="22" a="1"/>
  <c r="AJ144" i="22" s="1"/>
  <c r="AJ148" i="22" a="1"/>
  <c r="AJ148" i="22" s="1"/>
  <c r="AJ143" i="22" a="1"/>
  <c r="AJ143" i="22" s="1"/>
  <c r="AJ146" i="22" a="1"/>
  <c r="AJ146" i="22" s="1"/>
  <c r="AJ145" i="22" a="1"/>
  <c r="AJ145" i="22" s="1"/>
  <c r="AJ141" i="22" a="1"/>
  <c r="AJ141" i="22" s="1"/>
  <c r="AJ147" i="22" a="1"/>
  <c r="AJ147" i="22" s="1"/>
  <c r="AJ142" i="22" a="1"/>
  <c r="AJ142" i="22" s="1"/>
  <c r="AN136" i="22"/>
  <c r="AL136" i="22"/>
  <c r="AJ136" i="22"/>
  <c r="AM136" i="22"/>
  <c r="AL9" i="21"/>
  <c r="AM9" i="21"/>
  <c r="AN25" i="21"/>
  <c r="AN10" i="21"/>
  <c r="AJ10" i="21"/>
  <c r="AK9" i="21"/>
  <c r="AK26" i="21"/>
  <c r="AK25" i="21"/>
  <c r="AN11" i="21"/>
  <c r="AN22" i="21"/>
  <c r="AK10" i="21"/>
  <c r="AN21" i="21"/>
  <c r="AM11" i="21"/>
  <c r="AJ22" i="21"/>
  <c r="AL7" i="21"/>
  <c r="AL27" i="21"/>
  <c r="AL26" i="21"/>
  <c r="AL10" i="21"/>
  <c r="AM23" i="21"/>
  <c r="AM27" i="21"/>
  <c r="AM22" i="21"/>
  <c r="AL12" i="21"/>
  <c r="AL22" i="21"/>
  <c r="AJ23" i="21"/>
  <c r="AN24" i="21"/>
  <c r="AK24" i="21"/>
  <c r="AN23" i="21"/>
  <c r="AJ12" i="21"/>
  <c r="AM13" i="21"/>
  <c r="AJ11" i="21"/>
  <c r="AJ9" i="21"/>
  <c r="AM24" i="21"/>
  <c r="AK7" i="21"/>
  <c r="AL21" i="21"/>
  <c r="AJ26" i="21"/>
  <c r="AL23" i="21"/>
  <c r="AK12" i="21"/>
  <c r="AK13" i="21"/>
  <c r="AJ24" i="21"/>
  <c r="AJ21" i="21"/>
  <c r="AN26" i="21"/>
  <c r="AN13" i="21"/>
  <c r="AJ13" i="21"/>
  <c r="AL11" i="21"/>
  <c r="AK23" i="21"/>
  <c r="AJ25" i="21"/>
  <c r="AL25" i="21"/>
  <c r="AM25" i="21"/>
  <c r="AM7" i="21"/>
  <c r="AN7" i="21"/>
  <c r="AJ27" i="21"/>
  <c r="AN27" i="21"/>
  <c r="AK27" i="21"/>
  <c r="AK21" i="21"/>
  <c r="AK22" i="21"/>
  <c r="AL24" i="21"/>
  <c r="AM26" i="21"/>
  <c r="AM21" i="21"/>
  <c r="AM12" i="21"/>
  <c r="AO8" i="21"/>
  <c r="AK61" i="21"/>
  <c r="AM61" i="21"/>
  <c r="AJ17" i="20"/>
  <c r="AP39" i="20"/>
  <c r="AN73" i="20" a="1"/>
  <c r="AN73" i="20" s="1"/>
  <c r="AN71" i="20" a="1"/>
  <c r="AN71" i="20" s="1"/>
  <c r="AN66" i="20" a="1"/>
  <c r="AN66" i="20" s="1"/>
  <c r="AN72" i="20" a="1"/>
  <c r="AN72" i="20" s="1"/>
  <c r="AN70" i="20" a="1"/>
  <c r="AN70" i="20" s="1"/>
  <c r="AN69" i="20" a="1"/>
  <c r="AN69" i="20" s="1"/>
  <c r="AN68" i="20" a="1"/>
  <c r="AN68" i="20" s="1"/>
  <c r="AO12" i="20"/>
  <c r="AO10" i="20"/>
  <c r="AO13" i="20"/>
  <c r="AP41" i="20"/>
  <c r="AL17" i="20"/>
  <c r="AO8" i="20"/>
  <c r="AP38" i="20"/>
  <c r="AO9" i="20"/>
  <c r="AO7" i="20"/>
  <c r="AP51" i="21"/>
  <c r="AI61" i="21"/>
  <c r="AO51" i="21"/>
  <c r="AP55" i="21"/>
  <c r="AO55" i="21"/>
  <c r="AJ61" i="21"/>
  <c r="AN46" i="20"/>
  <c r="AD51" i="20"/>
  <c r="AE51" i="20" s="1"/>
  <c r="AP55" i="20" s="1"/>
  <c r="AN52" i="20" a="1"/>
  <c r="AN52" i="20" s="1"/>
  <c r="AN61" i="20" s="1"/>
  <c r="AL61" i="21"/>
  <c r="AN61" i="21"/>
  <c r="AP52" i="21"/>
  <c r="AO52" i="21"/>
  <c r="AO46" i="21"/>
  <c r="AP56" i="21"/>
  <c r="AO56" i="21"/>
  <c r="AP37" i="20"/>
  <c r="AP53" i="21"/>
  <c r="AO53" i="21"/>
  <c r="AP57" i="21"/>
  <c r="AO57" i="21"/>
  <c r="B81" i="21"/>
  <c r="C81" i="21" s="1"/>
  <c r="D81" i="21" s="1"/>
  <c r="E81" i="21" s="1"/>
  <c r="F81" i="21" s="1"/>
  <c r="G81" i="21" s="1"/>
  <c r="H81" i="21" s="1"/>
  <c r="I81" i="21" s="1"/>
  <c r="J81" i="21" s="1"/>
  <c r="K81" i="21" s="1"/>
  <c r="L81" i="21" s="1"/>
  <c r="M81" i="21" s="1"/>
  <c r="N81" i="21" s="1"/>
  <c r="O81" i="21" s="1"/>
  <c r="P81" i="21" s="1"/>
  <c r="Q81" i="21" s="1"/>
  <c r="R81" i="21" s="1"/>
  <c r="S81" i="21" s="1"/>
  <c r="T81" i="21" s="1"/>
  <c r="U81" i="21" s="1"/>
  <c r="V81" i="21" s="1"/>
  <c r="W81" i="21" s="1"/>
  <c r="X81" i="21" s="1"/>
  <c r="Y81" i="21" s="1"/>
  <c r="Z81" i="21" s="1"/>
  <c r="AA81" i="21" s="1"/>
  <c r="AB81" i="21" s="1"/>
  <c r="AC81" i="21" s="1"/>
  <c r="AD81" i="21" s="1"/>
  <c r="AE81" i="21" s="1"/>
  <c r="B95" i="21"/>
  <c r="AP54" i="21"/>
  <c r="AO54" i="21"/>
  <c r="AP58" i="21"/>
  <c r="AO58" i="21"/>
  <c r="AI73" i="21" a="1"/>
  <c r="AI73" i="21" s="1"/>
  <c r="AK72" i="21" a="1"/>
  <c r="AK72" i="21" s="1"/>
  <c r="AN70" i="21" a="1"/>
  <c r="AN70" i="21" s="1"/>
  <c r="AN68" i="21" a="1"/>
  <c r="AN68" i="21" s="1"/>
  <c r="AI68" i="21" a="1"/>
  <c r="AI68" i="21" s="1"/>
  <c r="AJ72" i="21" a="1"/>
  <c r="AJ72" i="21" s="1"/>
  <c r="AL71" i="21" a="1"/>
  <c r="AL71" i="21" s="1"/>
  <c r="AM70" i="21" a="1"/>
  <c r="AM70" i="21" s="1"/>
  <c r="AK69" i="21" a="1"/>
  <c r="AK69" i="21" s="1"/>
  <c r="AM68" i="21" a="1"/>
  <c r="AM68" i="21" s="1"/>
  <c r="AL67" i="21" a="1"/>
  <c r="AL67" i="21" s="1"/>
  <c r="AK66" i="21" a="1"/>
  <c r="AK66" i="21" s="1"/>
  <c r="AN73" i="21" a="1"/>
  <c r="AN73" i="21" s="1"/>
  <c r="AI72" i="21" a="1"/>
  <c r="AI72" i="21" s="1"/>
  <c r="AK71" i="21" a="1"/>
  <c r="AK71" i="21" s="1"/>
  <c r="AJ69" i="21" a="1"/>
  <c r="AJ69" i="21" s="1"/>
  <c r="AJ66" i="21" a="1"/>
  <c r="AJ66" i="21" s="1"/>
  <c r="AM73" i="21" a="1"/>
  <c r="AM73" i="21" s="1"/>
  <c r="AJ71" i="21" a="1"/>
  <c r="AJ71" i="21" s="1"/>
  <c r="AL70" i="21" a="1"/>
  <c r="AL70" i="21" s="1"/>
  <c r="AI69" i="21" a="1"/>
  <c r="AI69" i="21" s="1"/>
  <c r="AL68" i="21" a="1"/>
  <c r="AL68" i="21" s="1"/>
  <c r="AK67" i="21" a="1"/>
  <c r="AK67" i="21" s="1"/>
  <c r="AN66" i="21" a="1"/>
  <c r="AN66" i="21" s="1"/>
  <c r="AN72" i="21" a="1"/>
  <c r="AN72" i="21" s="1"/>
  <c r="AI71" i="21" a="1"/>
  <c r="AI71" i="21" s="1"/>
  <c r="AN69" i="21" a="1"/>
  <c r="AN69" i="21" s="1"/>
  <c r="AJ67" i="21" a="1"/>
  <c r="AJ67" i="21" s="1"/>
  <c r="AI66" i="21" a="1"/>
  <c r="AI66" i="21" s="1"/>
  <c r="A82" i="21"/>
  <c r="AK73" i="21" a="1"/>
  <c r="AK73" i="21" s="1"/>
  <c r="AN71" i="21" a="1"/>
  <c r="AN71" i="21" s="1"/>
  <c r="AJ70" i="21" a="1"/>
  <c r="AJ70" i="21" s="1"/>
  <c r="AJ68" i="21" a="1"/>
  <c r="AJ68" i="21" s="1"/>
  <c r="AI67" i="21" a="1"/>
  <c r="AI67" i="21" s="1"/>
  <c r="AJ73" i="21" a="1"/>
  <c r="AJ73" i="21" s="1"/>
  <c r="AL72" i="21" a="1"/>
  <c r="AL72" i="21" s="1"/>
  <c r="AM71" i="21" a="1"/>
  <c r="AM71" i="21" s="1"/>
  <c r="AI70" i="21" a="1"/>
  <c r="AI70" i="21" s="1"/>
  <c r="AL69" i="21" a="1"/>
  <c r="AL69" i="21" s="1"/>
  <c r="AM67" i="21" a="1"/>
  <c r="AM67" i="21" s="1"/>
  <c r="AL66" i="21" a="1"/>
  <c r="AL66" i="21" s="1"/>
  <c r="AN67" i="21" a="1"/>
  <c r="AN67" i="21" s="1"/>
  <c r="AK70" i="21" a="1"/>
  <c r="AK70" i="21" s="1"/>
  <c r="AM66" i="21" a="1"/>
  <c r="AM66" i="21" s="1"/>
  <c r="AM69" i="21" a="1"/>
  <c r="AM69" i="21" s="1"/>
  <c r="AL73" i="21" a="1"/>
  <c r="AL73" i="21" s="1"/>
  <c r="AK68" i="21" a="1"/>
  <c r="AK68" i="21" s="1"/>
  <c r="AM72" i="21" a="1"/>
  <c r="AM72" i="21" s="1"/>
  <c r="AO42" i="20"/>
  <c r="AI46" i="20"/>
  <c r="AP42" i="20"/>
  <c r="AU17" i="20"/>
  <c r="AQ17" i="20"/>
  <c r="AS17" i="20"/>
  <c r="AO39" i="20"/>
  <c r="AO46" i="20" s="1"/>
  <c r="AM61" i="20"/>
  <c r="AK61" i="20"/>
  <c r="AP58" i="20"/>
  <c r="AO58" i="20"/>
  <c r="AK73" i="20" a="1"/>
  <c r="AK73" i="20" s="1"/>
  <c r="AJ72" i="20" a="1"/>
  <c r="AJ72" i="20" s="1"/>
  <c r="AM71" i="20" a="1"/>
  <c r="AM71" i="20" s="1"/>
  <c r="AI71" i="20" a="1"/>
  <c r="AI71" i="20" s="1"/>
  <c r="AL70" i="20" a="1"/>
  <c r="AL70" i="20" s="1"/>
  <c r="AK69" i="20" a="1"/>
  <c r="AK69" i="20" s="1"/>
  <c r="AJ68" i="20" a="1"/>
  <c r="AJ68" i="20" s="1"/>
  <c r="AM67" i="20" a="1"/>
  <c r="AM67" i="20" s="1"/>
  <c r="AI67" i="20" a="1"/>
  <c r="AI67" i="20" s="1"/>
  <c r="AL66" i="20" a="1"/>
  <c r="AL66" i="20" s="1"/>
  <c r="A82" i="20"/>
  <c r="AL67" i="20" a="1"/>
  <c r="AL67" i="20" s="1"/>
  <c r="AM66" i="20" a="1"/>
  <c r="AM66" i="20" s="1"/>
  <c r="AM73" i="20" a="1"/>
  <c r="AM73" i="20" s="1"/>
  <c r="AI70" i="20" a="1"/>
  <c r="AI70" i="20" s="1"/>
  <c r="AJ69" i="20" a="1"/>
  <c r="AJ69" i="20" s="1"/>
  <c r="AK68" i="20" a="1"/>
  <c r="AK68" i="20" s="1"/>
  <c r="AK67" i="20" a="1"/>
  <c r="AK67" i="20" s="1"/>
  <c r="AM72" i="20" a="1"/>
  <c r="AM72" i="20" s="1"/>
  <c r="AI69" i="20" a="1"/>
  <c r="AI69" i="20" s="1"/>
  <c r="AK66" i="20" a="1"/>
  <c r="AK66" i="20" s="1"/>
  <c r="AL73" i="20" a="1"/>
  <c r="AL73" i="20" s="1"/>
  <c r="AL72" i="20" a="1"/>
  <c r="AL72" i="20" s="1"/>
  <c r="AI68" i="20" a="1"/>
  <c r="AI68" i="20" s="1"/>
  <c r="AJ67" i="20" a="1"/>
  <c r="AJ67" i="20" s="1"/>
  <c r="AJ66" i="20" a="1"/>
  <c r="AJ66" i="20" s="1"/>
  <c r="AI73" i="20" a="1"/>
  <c r="AI73" i="20" s="1"/>
  <c r="AK71" i="20" a="1"/>
  <c r="AK71" i="20" s="1"/>
  <c r="AM69" i="20" a="1"/>
  <c r="AM69" i="20" s="1"/>
  <c r="AI66" i="20" a="1"/>
  <c r="AI66" i="20" s="1"/>
  <c r="AJ71" i="20" a="1"/>
  <c r="AJ71" i="20" s="1"/>
  <c r="AM70" i="20" a="1"/>
  <c r="AM70" i="20" s="1"/>
  <c r="AL69" i="20" a="1"/>
  <c r="AL69" i="20" s="1"/>
  <c r="AJ73" i="20" a="1"/>
  <c r="AJ73" i="20" s="1"/>
  <c r="AK72" i="20" a="1"/>
  <c r="AK72" i="20" s="1"/>
  <c r="AL71" i="20" a="1"/>
  <c r="AL71" i="20" s="1"/>
  <c r="AK70" i="20" a="1"/>
  <c r="AK70" i="20" s="1"/>
  <c r="AJ70" i="20" a="1"/>
  <c r="AJ70" i="20" s="1"/>
  <c r="AM68" i="20" a="1"/>
  <c r="AM68" i="20" s="1"/>
  <c r="AL68" i="20" a="1"/>
  <c r="AL68" i="20" s="1"/>
  <c r="AI72" i="20" a="1"/>
  <c r="AI72" i="20" s="1"/>
  <c r="AI61" i="20"/>
  <c r="AO51" i="20"/>
  <c r="AJ61" i="20"/>
  <c r="AO53" i="20"/>
  <c r="AP52" i="20"/>
  <c r="AO52" i="20"/>
  <c r="AO54" i="20"/>
  <c r="AO31" i="20"/>
  <c r="AL61" i="20"/>
  <c r="AO57" i="20"/>
  <c r="AO55" i="20"/>
  <c r="AO56" i="20"/>
  <c r="B80" i="20"/>
  <c r="B66" i="20"/>
  <c r="C66" i="20" s="1"/>
  <c r="D66" i="20" s="1"/>
  <c r="E66" i="20" s="1"/>
  <c r="F66" i="20" s="1"/>
  <c r="G66" i="20" s="1"/>
  <c r="H66" i="20" s="1"/>
  <c r="I66" i="20" s="1"/>
  <c r="J66" i="20" s="1"/>
  <c r="K66" i="20" s="1"/>
  <c r="L66" i="20" s="1"/>
  <c r="M66" i="20" s="1"/>
  <c r="N66" i="20" s="1"/>
  <c r="O66" i="20" s="1"/>
  <c r="P66" i="20" s="1"/>
  <c r="Q66" i="20" s="1"/>
  <c r="R66" i="20" s="1"/>
  <c r="S66" i="20" s="1"/>
  <c r="T66" i="20" s="1"/>
  <c r="U66" i="20" s="1"/>
  <c r="V66" i="20" s="1"/>
  <c r="W66" i="20" s="1"/>
  <c r="X66" i="20" s="1"/>
  <c r="Y66" i="20" s="1"/>
  <c r="Z66" i="20" s="1"/>
  <c r="AA66" i="20" s="1"/>
  <c r="AB66" i="20" s="1"/>
  <c r="AC66" i="20" s="1"/>
  <c r="AO146" i="22" l="1"/>
  <c r="AP146" i="22"/>
  <c r="AO143" i="22"/>
  <c r="AP143" i="22"/>
  <c r="AO147" i="22"/>
  <c r="AP147" i="22"/>
  <c r="AO144" i="22"/>
  <c r="AP144" i="22"/>
  <c r="AO148" i="22"/>
  <c r="AP148" i="22"/>
  <c r="AL151" i="22"/>
  <c r="AK163" i="22" a="1"/>
  <c r="AK163" i="22" s="1"/>
  <c r="AK162" i="22" a="1"/>
  <c r="AK162" i="22" s="1"/>
  <c r="AK161" i="22" a="1"/>
  <c r="AK161" i="22" s="1"/>
  <c r="AK160" i="22" a="1"/>
  <c r="AK160" i="22" s="1"/>
  <c r="AK159" i="22" a="1"/>
  <c r="AK159" i="22" s="1"/>
  <c r="AK158" i="22" a="1"/>
  <c r="AK158" i="22" s="1"/>
  <c r="AK157" i="22" a="1"/>
  <c r="AK157" i="22" s="1"/>
  <c r="AK156" i="22" a="1"/>
  <c r="AK156" i="22" s="1"/>
  <c r="AN163" i="22" a="1"/>
  <c r="AN163" i="22" s="1"/>
  <c r="A172" i="22"/>
  <c r="AM163" i="22" a="1"/>
  <c r="AM163" i="22" s="1"/>
  <c r="AI163" i="22" a="1"/>
  <c r="AI163" i="22" s="1"/>
  <c r="AM162" i="22" a="1"/>
  <c r="AM162" i="22" s="1"/>
  <c r="AI162" i="22" a="1"/>
  <c r="AI162" i="22" s="1"/>
  <c r="AM161" i="22" a="1"/>
  <c r="AM161" i="22" s="1"/>
  <c r="AI161" i="22" a="1"/>
  <c r="AI161" i="22" s="1"/>
  <c r="AM160" i="22" a="1"/>
  <c r="AM160" i="22" s="1"/>
  <c r="AI160" i="22" a="1"/>
  <c r="AI160" i="22" s="1"/>
  <c r="AM159" i="22" a="1"/>
  <c r="AM159" i="22" s="1"/>
  <c r="AI159" i="22" a="1"/>
  <c r="AI159" i="22" s="1"/>
  <c r="AM158" i="22" a="1"/>
  <c r="AM158" i="22" s="1"/>
  <c r="AI158" i="22" a="1"/>
  <c r="AI158" i="22" s="1"/>
  <c r="AM157" i="22" a="1"/>
  <c r="AM157" i="22" s="1"/>
  <c r="AI157" i="22" a="1"/>
  <c r="AI157" i="22" s="1"/>
  <c r="AM156" i="22" a="1"/>
  <c r="AM156" i="22" s="1"/>
  <c r="AI156" i="22" a="1"/>
  <c r="AI156" i="22" s="1"/>
  <c r="AL163" i="22" a="1"/>
  <c r="AL163" i="22" s="1"/>
  <c r="AL162" i="22" a="1"/>
  <c r="AL162" i="22" s="1"/>
  <c r="AL161" i="22" a="1"/>
  <c r="AL161" i="22" s="1"/>
  <c r="AL160" i="22" a="1"/>
  <c r="AL160" i="22" s="1"/>
  <c r="AL159" i="22" a="1"/>
  <c r="AL159" i="22" s="1"/>
  <c r="AL158" i="22" a="1"/>
  <c r="AL158" i="22" s="1"/>
  <c r="AJ163" i="22" a="1"/>
  <c r="AJ163" i="22" s="1"/>
  <c r="AN160" i="22" a="1"/>
  <c r="AN160" i="22" s="1"/>
  <c r="AL157" i="22" a="1"/>
  <c r="AL157" i="22" s="1"/>
  <c r="AL156" i="22" a="1"/>
  <c r="AL156" i="22" s="1"/>
  <c r="AJ158" i="22" a="1"/>
  <c r="AJ158" i="22" s="1"/>
  <c r="AJ157" i="22" a="1"/>
  <c r="AJ157" i="22" s="1"/>
  <c r="AJ156" i="22" a="1"/>
  <c r="AJ156" i="22" s="1"/>
  <c r="AN161" i="22" a="1"/>
  <c r="AN161" i="22" s="1"/>
  <c r="AJ159" i="22" a="1"/>
  <c r="AJ159" i="22" s="1"/>
  <c r="AJ160" i="22" a="1"/>
  <c r="AJ160" i="22" s="1"/>
  <c r="AN162" i="22" a="1"/>
  <c r="AN162" i="22" s="1"/>
  <c r="AN158" i="22" a="1"/>
  <c r="AN158" i="22" s="1"/>
  <c r="AJ162" i="22" a="1"/>
  <c r="AJ162" i="22" s="1"/>
  <c r="AN159" i="22" a="1"/>
  <c r="AN159" i="22" s="1"/>
  <c r="AN156" i="22" a="1"/>
  <c r="AN156" i="22" s="1"/>
  <c r="AJ161" i="22" a="1"/>
  <c r="AJ161" i="22" s="1"/>
  <c r="AN157" i="22" a="1"/>
  <c r="AN157" i="22" s="1"/>
  <c r="AO136" i="22"/>
  <c r="AN151" i="22"/>
  <c r="AI151" i="22"/>
  <c r="AO141" i="22"/>
  <c r="AO151" i="22" s="1"/>
  <c r="AP141" i="22"/>
  <c r="AO145" i="22"/>
  <c r="AP145" i="22"/>
  <c r="AK151" i="22"/>
  <c r="AO142" i="22"/>
  <c r="AP142" i="22"/>
  <c r="AJ151" i="22"/>
  <c r="AN17" i="21"/>
  <c r="AN18" i="21" s="1"/>
  <c r="AO26" i="21"/>
  <c r="AO11" i="21"/>
  <c r="AO9" i="21"/>
  <c r="AO10" i="21"/>
  <c r="AO24" i="21"/>
  <c r="AO7" i="21"/>
  <c r="AO13" i="21"/>
  <c r="AM17" i="21"/>
  <c r="AM18" i="21" s="1"/>
  <c r="AN31" i="21"/>
  <c r="AO21" i="21"/>
  <c r="AO27" i="21"/>
  <c r="AO22" i="21"/>
  <c r="AL31" i="21"/>
  <c r="AO12" i="21"/>
  <c r="AL17" i="21"/>
  <c r="AL18" i="21" s="1"/>
  <c r="AJ31" i="21"/>
  <c r="AO23" i="21"/>
  <c r="AM31" i="21"/>
  <c r="AK17" i="21"/>
  <c r="AK18" i="21" s="1"/>
  <c r="AO25" i="21"/>
  <c r="AK31" i="21"/>
  <c r="AJ17" i="21"/>
  <c r="AJ18" i="21" s="1"/>
  <c r="AN88" i="20" a="1"/>
  <c r="AN88" i="20" s="1"/>
  <c r="AN87" i="20" a="1"/>
  <c r="AN87" i="20" s="1"/>
  <c r="AN86" i="20" a="1"/>
  <c r="AN86" i="20" s="1"/>
  <c r="AN85" i="20" a="1"/>
  <c r="AN85" i="20" s="1"/>
  <c r="AN84" i="20" a="1"/>
  <c r="AN84" i="20" s="1"/>
  <c r="AN81" i="20" a="1"/>
  <c r="AN81" i="20" s="1"/>
  <c r="AN83" i="20" a="1"/>
  <c r="AN83" i="20" s="1"/>
  <c r="AP57" i="20"/>
  <c r="AP51" i="20"/>
  <c r="AP56" i="20"/>
  <c r="AP54" i="20"/>
  <c r="AO17" i="20"/>
  <c r="AP53" i="20"/>
  <c r="AP66" i="21"/>
  <c r="AO66" i="21"/>
  <c r="AI76" i="21"/>
  <c r="AK76" i="21"/>
  <c r="B96" i="21"/>
  <c r="C96" i="21" s="1"/>
  <c r="D96" i="21" s="1"/>
  <c r="E96" i="21" s="1"/>
  <c r="F96" i="21" s="1"/>
  <c r="G96" i="21" s="1"/>
  <c r="H96" i="21" s="1"/>
  <c r="I96" i="21" s="1"/>
  <c r="J96" i="21" s="1"/>
  <c r="K96" i="21" s="1"/>
  <c r="L96" i="21" s="1"/>
  <c r="M96" i="21" s="1"/>
  <c r="N96" i="21" s="1"/>
  <c r="O96" i="21" s="1"/>
  <c r="P96" i="21" s="1"/>
  <c r="Q96" i="21" s="1"/>
  <c r="R96" i="21" s="1"/>
  <c r="S96" i="21" s="1"/>
  <c r="T96" i="21" s="1"/>
  <c r="U96" i="21" s="1"/>
  <c r="V96" i="21" s="1"/>
  <c r="W96" i="21" s="1"/>
  <c r="X96" i="21" s="1"/>
  <c r="Y96" i="21" s="1"/>
  <c r="Z96" i="21" s="1"/>
  <c r="AA96" i="21" s="1"/>
  <c r="AB96" i="21" s="1"/>
  <c r="AC96" i="21" s="1"/>
  <c r="AD96" i="21" s="1"/>
  <c r="AE96" i="21" s="1"/>
  <c r="AF96" i="21" s="1"/>
  <c r="B110" i="21"/>
  <c r="AN88" i="21" a="1"/>
  <c r="AN88" i="21" s="1"/>
  <c r="AJ88" i="21" a="1"/>
  <c r="AJ88" i="21" s="1"/>
  <c r="AL88" i="21" a="1"/>
  <c r="AL88" i="21" s="1"/>
  <c r="AM88" i="21" a="1"/>
  <c r="AM88" i="21" s="1"/>
  <c r="AL87" i="21" a="1"/>
  <c r="AL87" i="21" s="1"/>
  <c r="AL86" i="21" a="1"/>
  <c r="AL86" i="21" s="1"/>
  <c r="AL85" i="21" a="1"/>
  <c r="AL85" i="21" s="1"/>
  <c r="AL84" i="21" a="1"/>
  <c r="AL84" i="21" s="1"/>
  <c r="AK87" i="21" a="1"/>
  <c r="AK87" i="21" s="1"/>
  <c r="AK86" i="21" a="1"/>
  <c r="AK86" i="21" s="1"/>
  <c r="AK85" i="21" a="1"/>
  <c r="AK85" i="21" s="1"/>
  <c r="AK84" i="21" a="1"/>
  <c r="AK84" i="21" s="1"/>
  <c r="AK83" i="21" a="1"/>
  <c r="AK83" i="21" s="1"/>
  <c r="AK82" i="21" a="1"/>
  <c r="AK82" i="21" s="1"/>
  <c r="AK81" i="21" a="1"/>
  <c r="AK81" i="21" s="1"/>
  <c r="AK88" i="21" a="1"/>
  <c r="AK88" i="21" s="1"/>
  <c r="AN87" i="21" a="1"/>
  <c r="AN87" i="21" s="1"/>
  <c r="AJ87" i="21" a="1"/>
  <c r="AJ87" i="21" s="1"/>
  <c r="AN86" i="21" a="1"/>
  <c r="AN86" i="21" s="1"/>
  <c r="AJ86" i="21" a="1"/>
  <c r="AJ86" i="21" s="1"/>
  <c r="AN85" i="21" a="1"/>
  <c r="AN85" i="21" s="1"/>
  <c r="AJ85" i="21" a="1"/>
  <c r="AJ85" i="21" s="1"/>
  <c r="AI88" i="21" a="1"/>
  <c r="AI88" i="21" s="1"/>
  <c r="AM87" i="21" a="1"/>
  <c r="AM87" i="21" s="1"/>
  <c r="AI87" i="21" a="1"/>
  <c r="AI87" i="21" s="1"/>
  <c r="AM86" i="21" a="1"/>
  <c r="AM86" i="21" s="1"/>
  <c r="AI86" i="21" a="1"/>
  <c r="AI86" i="21" s="1"/>
  <c r="AM85" i="21" a="1"/>
  <c r="AM85" i="21" s="1"/>
  <c r="AI85" i="21" a="1"/>
  <c r="AI85" i="21" s="1"/>
  <c r="AM84" i="21" a="1"/>
  <c r="AM84" i="21" s="1"/>
  <c r="AI84" i="21" a="1"/>
  <c r="AI84" i="21" s="1"/>
  <c r="AM83" i="21" a="1"/>
  <c r="AM83" i="21" s="1"/>
  <c r="AI83" i="21" a="1"/>
  <c r="AI83" i="21" s="1"/>
  <c r="AN82" i="21" a="1"/>
  <c r="AN82" i="21" s="1"/>
  <c r="AN81" i="21" a="1"/>
  <c r="AN81" i="21" s="1"/>
  <c r="AM82" i="21" a="1"/>
  <c r="AM82" i="21" s="1"/>
  <c r="AM81" i="21" a="1"/>
  <c r="AM81" i="21" s="1"/>
  <c r="AN83" i="21" a="1"/>
  <c r="AN83" i="21" s="1"/>
  <c r="A97" i="21"/>
  <c r="AL82" i="21" a="1"/>
  <c r="AL82" i="21" s="1"/>
  <c r="AL81" i="21" a="1"/>
  <c r="AL81" i="21" s="1"/>
  <c r="AL83" i="21" a="1"/>
  <c r="AL83" i="21" s="1"/>
  <c r="AJ82" i="21" a="1"/>
  <c r="AJ82" i="21" s="1"/>
  <c r="AJ81" i="21" a="1"/>
  <c r="AJ81" i="21" s="1"/>
  <c r="AJ84" i="21" a="1"/>
  <c r="AJ84" i="21" s="1"/>
  <c r="AI81" i="21" a="1"/>
  <c r="AI81" i="21" s="1"/>
  <c r="AN84" i="21" a="1"/>
  <c r="AN84" i="21" s="1"/>
  <c r="AJ83" i="21" a="1"/>
  <c r="AJ83" i="21" s="1"/>
  <c r="AI82" i="21" a="1"/>
  <c r="AI82" i="21" s="1"/>
  <c r="AP67" i="21"/>
  <c r="AO67" i="21"/>
  <c r="AM76" i="21"/>
  <c r="AD66" i="20"/>
  <c r="AE66" i="20" s="1"/>
  <c r="AF66" i="20" s="1"/>
  <c r="AP72" i="20" s="1"/>
  <c r="AN67" i="20" a="1"/>
  <c r="AN67" i="20" s="1"/>
  <c r="AN76" i="20" s="1"/>
  <c r="AL76" i="21"/>
  <c r="AP71" i="21"/>
  <c r="AO71" i="21"/>
  <c r="AJ76" i="21"/>
  <c r="AP73" i="21"/>
  <c r="AO73" i="21"/>
  <c r="AN76" i="21"/>
  <c r="AP70" i="21"/>
  <c r="AO70" i="21"/>
  <c r="AO61" i="21"/>
  <c r="AP72" i="21"/>
  <c r="AO72" i="21"/>
  <c r="AP69" i="21"/>
  <c r="AO69" i="21"/>
  <c r="AP68" i="21"/>
  <c r="AO68" i="21"/>
  <c r="B95" i="20"/>
  <c r="B81" i="20"/>
  <c r="C81" i="20" s="1"/>
  <c r="D81" i="20" s="1"/>
  <c r="E81" i="20" s="1"/>
  <c r="F81" i="20" s="1"/>
  <c r="G81" i="20" s="1"/>
  <c r="H81" i="20" s="1"/>
  <c r="I81" i="20" s="1"/>
  <c r="J81" i="20" s="1"/>
  <c r="K81" i="20" s="1"/>
  <c r="L81" i="20" s="1"/>
  <c r="M81" i="20" s="1"/>
  <c r="N81" i="20" s="1"/>
  <c r="O81" i="20" s="1"/>
  <c r="P81" i="20" s="1"/>
  <c r="Q81" i="20" s="1"/>
  <c r="R81" i="20" s="1"/>
  <c r="S81" i="20" s="1"/>
  <c r="T81" i="20" s="1"/>
  <c r="U81" i="20" s="1"/>
  <c r="V81" i="20" s="1"/>
  <c r="W81" i="20" s="1"/>
  <c r="X81" i="20" s="1"/>
  <c r="Y81" i="20" s="1"/>
  <c r="Z81" i="20" s="1"/>
  <c r="AA81" i="20" s="1"/>
  <c r="AB81" i="20" s="1"/>
  <c r="AC81" i="20" s="1"/>
  <c r="AK76" i="20"/>
  <c r="AM76" i="20"/>
  <c r="AO61" i="20"/>
  <c r="AO69" i="20"/>
  <c r="AP71" i="20"/>
  <c r="AO71" i="20"/>
  <c r="A97" i="20"/>
  <c r="AL88" i="20" a="1"/>
  <c r="AL88" i="20" s="1"/>
  <c r="AK87" i="20" a="1"/>
  <c r="AK87" i="20" s="1"/>
  <c r="AJ86" i="20" a="1"/>
  <c r="AJ86" i="20" s="1"/>
  <c r="AM85" i="20" a="1"/>
  <c r="AM85" i="20" s="1"/>
  <c r="AI85" i="20" a="1"/>
  <c r="AI85" i="20" s="1"/>
  <c r="AL84" i="20" a="1"/>
  <c r="AL84" i="20" s="1"/>
  <c r="AK83" i="20" a="1"/>
  <c r="AK83" i="20" s="1"/>
  <c r="AJ82" i="20" a="1"/>
  <c r="AJ82" i="20" s="1"/>
  <c r="AM81" i="20" a="1"/>
  <c r="AM81" i="20" s="1"/>
  <c r="AI81" i="20" a="1"/>
  <c r="AI81" i="20" s="1"/>
  <c r="AM84" i="20" a="1"/>
  <c r="AM84" i="20" s="1"/>
  <c r="AM83" i="20" a="1"/>
  <c r="AM83" i="20" s="1"/>
  <c r="AM82" i="20" a="1"/>
  <c r="AM82" i="20" s="1"/>
  <c r="AL83" i="20" a="1"/>
  <c r="AL83" i="20" s="1"/>
  <c r="AL82" i="20" a="1"/>
  <c r="AL82" i="20" s="1"/>
  <c r="AM86" i="20" a="1"/>
  <c r="AM86" i="20" s="1"/>
  <c r="AL85" i="20" a="1"/>
  <c r="AL85" i="20" s="1"/>
  <c r="AK84" i="20" a="1"/>
  <c r="AK84" i="20" s="1"/>
  <c r="AL81" i="20" a="1"/>
  <c r="AL81" i="20" s="1"/>
  <c r="AM88" i="20" a="1"/>
  <c r="AM88" i="20" s="1"/>
  <c r="AM87" i="20" a="1"/>
  <c r="AM87" i="20" s="1"/>
  <c r="AL86" i="20" a="1"/>
  <c r="AL86" i="20" s="1"/>
  <c r="AK85" i="20" a="1"/>
  <c r="AK85" i="20" s="1"/>
  <c r="AJ84" i="20" a="1"/>
  <c r="AJ84" i="20" s="1"/>
  <c r="AJ83" i="20" a="1"/>
  <c r="AJ83" i="20" s="1"/>
  <c r="AK82" i="20" a="1"/>
  <c r="AK82" i="20" s="1"/>
  <c r="AK81" i="20" a="1"/>
  <c r="AK81" i="20" s="1"/>
  <c r="AJ81" i="20" a="1"/>
  <c r="AJ81" i="20" s="1"/>
  <c r="AJ87" i="20" a="1"/>
  <c r="AJ87" i="20" s="1"/>
  <c r="AI87" i="20" a="1"/>
  <c r="AI87" i="20" s="1"/>
  <c r="AK88" i="20" a="1"/>
  <c r="AK88" i="20" s="1"/>
  <c r="AK86" i="20" a="1"/>
  <c r="AK86" i="20" s="1"/>
  <c r="AI84" i="20" a="1"/>
  <c r="AI84" i="20" s="1"/>
  <c r="AJ88" i="20" a="1"/>
  <c r="AJ88" i="20" s="1"/>
  <c r="AI82" i="20" a="1"/>
  <c r="AI82" i="20" s="1"/>
  <c r="AI88" i="20" a="1"/>
  <c r="AI88" i="20" s="1"/>
  <c r="AI86" i="20" a="1"/>
  <c r="AI86" i="20" s="1"/>
  <c r="AL87" i="20" a="1"/>
  <c r="AL87" i="20" s="1"/>
  <c r="AJ85" i="20" a="1"/>
  <c r="AJ85" i="20" s="1"/>
  <c r="AI83" i="20" a="1"/>
  <c r="AI83" i="20" s="1"/>
  <c r="AJ76" i="20"/>
  <c r="AL76" i="20"/>
  <c r="AO67" i="20"/>
  <c r="AO73" i="20"/>
  <c r="AO68" i="20"/>
  <c r="AO72" i="20"/>
  <c r="AO70" i="20"/>
  <c r="AI76" i="20"/>
  <c r="AO66" i="20"/>
  <c r="AL166" i="22" l="1"/>
  <c r="AO159" i="22"/>
  <c r="AP159" i="22"/>
  <c r="AO163" i="22"/>
  <c r="AP163" i="22"/>
  <c r="AI166" i="22"/>
  <c r="AO156" i="22"/>
  <c r="AP156" i="22"/>
  <c r="AO160" i="22"/>
  <c r="AP160" i="22"/>
  <c r="AN178" i="22" a="1"/>
  <c r="AN178" i="22" s="1"/>
  <c r="AJ178" i="22" a="1"/>
  <c r="AJ178" i="22" s="1"/>
  <c r="AN177" i="22" a="1"/>
  <c r="AN177" i="22" s="1"/>
  <c r="AJ177" i="22" a="1"/>
  <c r="AJ177" i="22" s="1"/>
  <c r="AN176" i="22" a="1"/>
  <c r="AN176" i="22" s="1"/>
  <c r="AJ176" i="22" a="1"/>
  <c r="AJ176" i="22" s="1"/>
  <c r="AN175" i="22" a="1"/>
  <c r="AN175" i="22" s="1"/>
  <c r="AJ175" i="22" a="1"/>
  <c r="AJ175" i="22" s="1"/>
  <c r="AN174" i="22" a="1"/>
  <c r="AN174" i="22" s="1"/>
  <c r="AJ174" i="22" a="1"/>
  <c r="AJ174" i="22" s="1"/>
  <c r="AN173" i="22" a="1"/>
  <c r="AN173" i="22" s="1"/>
  <c r="AJ173" i="22" a="1"/>
  <c r="AJ173" i="22" s="1"/>
  <c r="AN172" i="22" a="1"/>
  <c r="AN172" i="22" s="1"/>
  <c r="AJ172" i="22" a="1"/>
  <c r="AJ172" i="22" s="1"/>
  <c r="AN171" i="22" a="1"/>
  <c r="AN171" i="22" s="1"/>
  <c r="AJ171" i="22" a="1"/>
  <c r="AJ171" i="22" s="1"/>
  <c r="AM178" i="22" a="1"/>
  <c r="AM178" i="22" s="1"/>
  <c r="AL178" i="22" a="1"/>
  <c r="AL178" i="22" s="1"/>
  <c r="AL177" i="22" a="1"/>
  <c r="AL177" i="22" s="1"/>
  <c r="AL176" i="22" a="1"/>
  <c r="AL176" i="22" s="1"/>
  <c r="AL175" i="22" a="1"/>
  <c r="AL175" i="22" s="1"/>
  <c r="AL174" i="22" a="1"/>
  <c r="AL174" i="22" s="1"/>
  <c r="AL173" i="22" a="1"/>
  <c r="AL173" i="22" s="1"/>
  <c r="AK178" i="22" a="1"/>
  <c r="AK178" i="22" s="1"/>
  <c r="AK177" i="22" a="1"/>
  <c r="AK177" i="22" s="1"/>
  <c r="AK176" i="22" a="1"/>
  <c r="AK176" i="22" s="1"/>
  <c r="AK175" i="22" a="1"/>
  <c r="AK175" i="22" s="1"/>
  <c r="AK174" i="22" a="1"/>
  <c r="AK174" i="22" s="1"/>
  <c r="AK173" i="22" a="1"/>
  <c r="AK173" i="22" s="1"/>
  <c r="AK172" i="22" a="1"/>
  <c r="AK172" i="22" s="1"/>
  <c r="AK171" i="22" a="1"/>
  <c r="AK171" i="22" s="1"/>
  <c r="AM176" i="22" a="1"/>
  <c r="AM176" i="22" s="1"/>
  <c r="AM173" i="22" a="1"/>
  <c r="AM173" i="22" s="1"/>
  <c r="AL171" i="22" a="1"/>
  <c r="AL171" i="22" s="1"/>
  <c r="AI176" i="22" a="1"/>
  <c r="AI176" i="22" s="1"/>
  <c r="AI173" i="22" a="1"/>
  <c r="AI173" i="22" s="1"/>
  <c r="AI171" i="22" a="1"/>
  <c r="AI171" i="22" s="1"/>
  <c r="AM175" i="22" a="1"/>
  <c r="AM175" i="22" s="1"/>
  <c r="AI175" i="22" a="1"/>
  <c r="AI175" i="22" s="1"/>
  <c r="AM172" i="22" a="1"/>
  <c r="AM172" i="22" s="1"/>
  <c r="AI178" i="22" a="1"/>
  <c r="AI178" i="22" s="1"/>
  <c r="AL172" i="22" a="1"/>
  <c r="AL172" i="22" s="1"/>
  <c r="AM177" i="22" a="1"/>
  <c r="AM177" i="22" s="1"/>
  <c r="AI174" i="22" a="1"/>
  <c r="AI174" i="22" s="1"/>
  <c r="AI177" i="22" a="1"/>
  <c r="AI177" i="22" s="1"/>
  <c r="AM171" i="22" a="1"/>
  <c r="AM171" i="22" s="1"/>
  <c r="AI172" i="22" a="1"/>
  <c r="AI172" i="22" s="1"/>
  <c r="AM174" i="22" a="1"/>
  <c r="AM174" i="22" s="1"/>
  <c r="AM166" i="22"/>
  <c r="AO157" i="22"/>
  <c r="AP157" i="22"/>
  <c r="AO161" i="22"/>
  <c r="AP161" i="22"/>
  <c r="AK166" i="22"/>
  <c r="AN166" i="22"/>
  <c r="AJ166" i="22"/>
  <c r="AO158" i="22"/>
  <c r="AP158" i="22"/>
  <c r="AO162" i="22"/>
  <c r="AP162" i="22"/>
  <c r="AO14" i="21"/>
  <c r="AO17" i="21" s="1"/>
  <c r="AO31" i="21"/>
  <c r="AL91" i="21"/>
  <c r="AJ91" i="21"/>
  <c r="AP73" i="20"/>
  <c r="AP66" i="20"/>
  <c r="AP69" i="20"/>
  <c r="AP68" i="20"/>
  <c r="AN103" i="20" a="1"/>
  <c r="AN103" i="20" s="1"/>
  <c r="AN102" i="20" a="1"/>
  <c r="AN102" i="20" s="1"/>
  <c r="AN101" i="20" a="1"/>
  <c r="AN101" i="20" s="1"/>
  <c r="AN96" i="20" a="1"/>
  <c r="AN96" i="20" s="1"/>
  <c r="AN100" i="20" a="1"/>
  <c r="AN100" i="20" s="1"/>
  <c r="AN98" i="20" a="1"/>
  <c r="AN98" i="20" s="1"/>
  <c r="AN99" i="20" a="1"/>
  <c r="AN99" i="20" s="1"/>
  <c r="AP83" i="21"/>
  <c r="AO83" i="21"/>
  <c r="AP87" i="21"/>
  <c r="AO87" i="21"/>
  <c r="AP82" i="21"/>
  <c r="AO82" i="21"/>
  <c r="B125" i="21"/>
  <c r="B111" i="21"/>
  <c r="C111" i="21" s="1"/>
  <c r="D111" i="21" s="1"/>
  <c r="E111" i="21" s="1"/>
  <c r="F111" i="21" s="1"/>
  <c r="G111" i="21" s="1"/>
  <c r="H111" i="21" s="1"/>
  <c r="I111" i="21" s="1"/>
  <c r="J111" i="21" s="1"/>
  <c r="K111" i="21" s="1"/>
  <c r="L111" i="21" s="1"/>
  <c r="M111" i="21" s="1"/>
  <c r="N111" i="21" s="1"/>
  <c r="O111" i="21" s="1"/>
  <c r="P111" i="21" s="1"/>
  <c r="Q111" i="21" s="1"/>
  <c r="R111" i="21" s="1"/>
  <c r="S111" i="21" s="1"/>
  <c r="T111" i="21" s="1"/>
  <c r="U111" i="21" s="1"/>
  <c r="V111" i="21" s="1"/>
  <c r="W111" i="21" s="1"/>
  <c r="X111" i="21" s="1"/>
  <c r="Y111" i="21" s="1"/>
  <c r="Z111" i="21" s="1"/>
  <c r="AA111" i="21" s="1"/>
  <c r="AB111" i="21" s="1"/>
  <c r="AC111" i="21" s="1"/>
  <c r="AD111" i="21" s="1"/>
  <c r="AE111" i="21" s="1"/>
  <c r="AF111" i="21" s="1"/>
  <c r="AM103" i="21" a="1"/>
  <c r="AM103" i="21" s="1"/>
  <c r="AM101" i="21" a="1"/>
  <c r="AM101" i="21" s="1"/>
  <c r="AM99" i="21" a="1"/>
  <c r="AM99" i="21" s="1"/>
  <c r="AM97" i="21" a="1"/>
  <c r="AM97" i="21" s="1"/>
  <c r="AJ102" i="21" a="1"/>
  <c r="AJ102" i="21" s="1"/>
  <c r="AJ100" i="21" a="1"/>
  <c r="AJ100" i="21" s="1"/>
  <c r="AJ98" i="21" a="1"/>
  <c r="AJ98" i="21" s="1"/>
  <c r="AJ96" i="21" a="1"/>
  <c r="AJ96" i="21" s="1"/>
  <c r="AL103" i="21" a="1"/>
  <c r="AL103" i="21" s="1"/>
  <c r="AI102" i="21" a="1"/>
  <c r="AI102" i="21" s="1"/>
  <c r="AL101" i="21" a="1"/>
  <c r="AL101" i="21" s="1"/>
  <c r="AI100" i="21" a="1"/>
  <c r="AI100" i="21" s="1"/>
  <c r="AL99" i="21" a="1"/>
  <c r="AL99" i="21" s="1"/>
  <c r="AI98" i="21" a="1"/>
  <c r="AI98" i="21" s="1"/>
  <c r="AL97" i="21" a="1"/>
  <c r="AL97" i="21" s="1"/>
  <c r="AI96" i="21" a="1"/>
  <c r="AI96" i="21" s="1"/>
  <c r="AK103" i="21" a="1"/>
  <c r="AK103" i="21" s="1"/>
  <c r="AN102" i="21" a="1"/>
  <c r="AN102" i="21" s="1"/>
  <c r="AK101" i="21" a="1"/>
  <c r="AK101" i="21" s="1"/>
  <c r="AN100" i="21" a="1"/>
  <c r="AN100" i="21" s="1"/>
  <c r="AK99" i="21" a="1"/>
  <c r="AK99" i="21" s="1"/>
  <c r="AN98" i="21" a="1"/>
  <c r="AN98" i="21" s="1"/>
  <c r="AK97" i="21" a="1"/>
  <c r="AK97" i="21" s="1"/>
  <c r="AN96" i="21" a="1"/>
  <c r="AN96" i="21" s="1"/>
  <c r="AM102" i="21" a="1"/>
  <c r="AM102" i="21" s="1"/>
  <c r="AM100" i="21" a="1"/>
  <c r="AM100" i="21" s="1"/>
  <c r="AM98" i="21" a="1"/>
  <c r="AM98" i="21" s="1"/>
  <c r="AM96" i="21" a="1"/>
  <c r="AM96" i="21" s="1"/>
  <c r="A112" i="21"/>
  <c r="AJ103" i="21" a="1"/>
  <c r="AJ103" i="21" s="1"/>
  <c r="AJ101" i="21" a="1"/>
  <c r="AJ101" i="21" s="1"/>
  <c r="AJ99" i="21" a="1"/>
  <c r="AJ99" i="21" s="1"/>
  <c r="AJ97" i="21" a="1"/>
  <c r="AJ97" i="21" s="1"/>
  <c r="AI103" i="21" a="1"/>
  <c r="AI103" i="21" s="1"/>
  <c r="AL102" i="21" a="1"/>
  <c r="AL102" i="21" s="1"/>
  <c r="AI101" i="21" a="1"/>
  <c r="AI101" i="21" s="1"/>
  <c r="AL100" i="21" a="1"/>
  <c r="AL100" i="21" s="1"/>
  <c r="AI99" i="21" a="1"/>
  <c r="AI99" i="21" s="1"/>
  <c r="AL98" i="21" a="1"/>
  <c r="AL98" i="21" s="1"/>
  <c r="AI97" i="21" a="1"/>
  <c r="AI97" i="21" s="1"/>
  <c r="AL96" i="21" a="1"/>
  <c r="AL96" i="21" s="1"/>
  <c r="AK102" i="21" a="1"/>
  <c r="AK102" i="21" s="1"/>
  <c r="AK98" i="21" a="1"/>
  <c r="AK98" i="21" s="1"/>
  <c r="AN101" i="21" a="1"/>
  <c r="AN101" i="21" s="1"/>
  <c r="AN97" i="21" a="1"/>
  <c r="AN97" i="21" s="1"/>
  <c r="AK100" i="21" a="1"/>
  <c r="AK100" i="21" s="1"/>
  <c r="AN103" i="21" a="1"/>
  <c r="AN103" i="21" s="1"/>
  <c r="AN99" i="21" a="1"/>
  <c r="AN99" i="21" s="1"/>
  <c r="AK96" i="21" a="1"/>
  <c r="AK96" i="21" s="1"/>
  <c r="AP84" i="21"/>
  <c r="AO84" i="21"/>
  <c r="AP88" i="21"/>
  <c r="AO88" i="21"/>
  <c r="AK91" i="21"/>
  <c r="AP81" i="21"/>
  <c r="AO81" i="21"/>
  <c r="AI91" i="21"/>
  <c r="AD81" i="20"/>
  <c r="AE81" i="20" s="1"/>
  <c r="AP83" i="20" s="1"/>
  <c r="AN82" i="20" a="1"/>
  <c r="AN82" i="20" s="1"/>
  <c r="AN91" i="20" s="1"/>
  <c r="AM91" i="21"/>
  <c r="AP85" i="21"/>
  <c r="AO85" i="21"/>
  <c r="AO76" i="21"/>
  <c r="AP70" i="20"/>
  <c r="AP67" i="20"/>
  <c r="AN91" i="21"/>
  <c r="AP86" i="21"/>
  <c r="AO86" i="21"/>
  <c r="AJ91" i="20"/>
  <c r="AO87" i="20"/>
  <c r="AO86" i="20"/>
  <c r="AO85" i="20"/>
  <c r="AO82" i="20"/>
  <c r="AK91" i="20"/>
  <c r="AL91" i="20"/>
  <c r="AO81" i="20"/>
  <c r="AI91" i="20"/>
  <c r="AO88" i="20"/>
  <c r="AO84" i="20"/>
  <c r="AM91" i="20"/>
  <c r="AO83" i="20"/>
  <c r="A112" i="20"/>
  <c r="AM103" i="20" a="1"/>
  <c r="AM103" i="20" s="1"/>
  <c r="AI103" i="20" a="1"/>
  <c r="AI103" i="20" s="1"/>
  <c r="AL102" i="20" a="1"/>
  <c r="AL102" i="20" s="1"/>
  <c r="AK101" i="20" a="1"/>
  <c r="AK101" i="20" s="1"/>
  <c r="AJ102" i="20" a="1"/>
  <c r="AJ102" i="20" s="1"/>
  <c r="AJ101" i="20" a="1"/>
  <c r="AJ101" i="20" s="1"/>
  <c r="AL100" i="20" a="1"/>
  <c r="AL100" i="20" s="1"/>
  <c r="AJ98" i="20" a="1"/>
  <c r="AJ98" i="20" s="1"/>
  <c r="AM96" i="20" a="1"/>
  <c r="AM96" i="20" s="1"/>
  <c r="AI102" i="20" a="1"/>
  <c r="AI102" i="20" s="1"/>
  <c r="AK100" i="20" a="1"/>
  <c r="AK100" i="20" s="1"/>
  <c r="AM99" i="20" a="1"/>
  <c r="AM99" i="20" s="1"/>
  <c r="AI98" i="20" a="1"/>
  <c r="AI98" i="20" s="1"/>
  <c r="AK97" i="20" a="1"/>
  <c r="AK97" i="20" s="1"/>
  <c r="AJ100" i="20" a="1"/>
  <c r="AJ100" i="20" s="1"/>
  <c r="AM98" i="20" a="1"/>
  <c r="AM98" i="20" s="1"/>
  <c r="AK96" i="20" a="1"/>
  <c r="AK96" i="20" s="1"/>
  <c r="AM101" i="20" a="1"/>
  <c r="AM101" i="20" s="1"/>
  <c r="AJ99" i="20" a="1"/>
  <c r="AJ99" i="20" s="1"/>
  <c r="AL98" i="20" a="1"/>
  <c r="AL98" i="20" s="1"/>
  <c r="AJ96" i="20" a="1"/>
  <c r="AJ96" i="20" s="1"/>
  <c r="AI99" i="20" a="1"/>
  <c r="AI99" i="20" s="1"/>
  <c r="AL96" i="20" a="1"/>
  <c r="AL96" i="20" s="1"/>
  <c r="AL103" i="20" a="1"/>
  <c r="AL103" i="20" s="1"/>
  <c r="AM97" i="20" a="1"/>
  <c r="AM97" i="20" s="1"/>
  <c r="AK103" i="20" a="1"/>
  <c r="AK103" i="20" s="1"/>
  <c r="AI100" i="20" a="1"/>
  <c r="AI100" i="20" s="1"/>
  <c r="AL97" i="20" a="1"/>
  <c r="AL97" i="20" s="1"/>
  <c r="AI96" i="20" a="1"/>
  <c r="AI96" i="20" s="1"/>
  <c r="AJ103" i="20" a="1"/>
  <c r="AJ103" i="20" s="1"/>
  <c r="AL101" i="20" a="1"/>
  <c r="AL101" i="20" s="1"/>
  <c r="AJ97" i="20" a="1"/>
  <c r="AJ97" i="20" s="1"/>
  <c r="AK98" i="20" a="1"/>
  <c r="AK98" i="20" s="1"/>
  <c r="AI97" i="20" a="1"/>
  <c r="AI97" i="20" s="1"/>
  <c r="AI101" i="20" a="1"/>
  <c r="AI101" i="20" s="1"/>
  <c r="AL99" i="20" a="1"/>
  <c r="AL99" i="20" s="1"/>
  <c r="AK102" i="20" a="1"/>
  <c r="AK102" i="20" s="1"/>
  <c r="AM100" i="20" a="1"/>
  <c r="AM100" i="20" s="1"/>
  <c r="AK99" i="20" a="1"/>
  <c r="AK99" i="20" s="1"/>
  <c r="AM102" i="20" a="1"/>
  <c r="AM102" i="20" s="1"/>
  <c r="AO76" i="20"/>
  <c r="B96" i="20"/>
  <c r="C96" i="20" s="1"/>
  <c r="D96" i="20" s="1"/>
  <c r="E96" i="20" s="1"/>
  <c r="F96" i="20" s="1"/>
  <c r="G96" i="20" s="1"/>
  <c r="H96" i="20" s="1"/>
  <c r="I96" i="20" s="1"/>
  <c r="J96" i="20" s="1"/>
  <c r="K96" i="20" s="1"/>
  <c r="L96" i="20" s="1"/>
  <c r="M96" i="20" s="1"/>
  <c r="N96" i="20" s="1"/>
  <c r="O96" i="20" s="1"/>
  <c r="P96" i="20" s="1"/>
  <c r="Q96" i="20" s="1"/>
  <c r="R96" i="20" s="1"/>
  <c r="S96" i="20" s="1"/>
  <c r="T96" i="20" s="1"/>
  <c r="U96" i="20" s="1"/>
  <c r="V96" i="20" s="1"/>
  <c r="W96" i="20" s="1"/>
  <c r="X96" i="20" s="1"/>
  <c r="Y96" i="20" s="1"/>
  <c r="Z96" i="20" s="1"/>
  <c r="AA96" i="20" s="1"/>
  <c r="AB96" i="20" s="1"/>
  <c r="AC96" i="20" s="1"/>
  <c r="B110" i="20"/>
  <c r="AP177" i="22" l="1"/>
  <c r="AO177" i="22"/>
  <c r="AP171" i="22"/>
  <c r="AI181" i="22"/>
  <c r="AO171" i="22"/>
  <c r="AO166" i="22"/>
  <c r="AP174" i="22"/>
  <c r="AO174" i="22"/>
  <c r="AP173" i="22"/>
  <c r="AO173" i="22"/>
  <c r="AM181" i="22"/>
  <c r="AP176" i="22"/>
  <c r="AO176" i="22"/>
  <c r="AL181" i="22"/>
  <c r="AP178" i="22"/>
  <c r="AO178" i="22"/>
  <c r="AJ181" i="22"/>
  <c r="AP172" i="22"/>
  <c r="AO172" i="22"/>
  <c r="AP175" i="22"/>
  <c r="AO175" i="22"/>
  <c r="AK181" i="22"/>
  <c r="AN181" i="22"/>
  <c r="AL106" i="21"/>
  <c r="AP86" i="20"/>
  <c r="AN111" i="20" a="1"/>
  <c r="AN111" i="20" s="1"/>
  <c r="AN113" i="20" a="1"/>
  <c r="AN113" i="20" s="1"/>
  <c r="AN114" i="20" a="1"/>
  <c r="AN114" i="20" s="1"/>
  <c r="AN118" i="20" a="1"/>
  <c r="AN118" i="20" s="1"/>
  <c r="AN117" i="20" a="1"/>
  <c r="AN117" i="20" s="1"/>
  <c r="AN116" i="20" a="1"/>
  <c r="AN116" i="20" s="1"/>
  <c r="AN115" i="20" a="1"/>
  <c r="AN115" i="20" s="1"/>
  <c r="AP97" i="21"/>
  <c r="AO97" i="21"/>
  <c r="AN106" i="21"/>
  <c r="AP96" i="21"/>
  <c r="AO96" i="21"/>
  <c r="AI106" i="21"/>
  <c r="AJ106" i="21"/>
  <c r="AP87" i="20"/>
  <c r="B140" i="21"/>
  <c r="B126" i="21"/>
  <c r="C126" i="21" s="1"/>
  <c r="D126" i="21" s="1"/>
  <c r="E126" i="21" s="1"/>
  <c r="F126" i="21" s="1"/>
  <c r="G126" i="21" s="1"/>
  <c r="H126" i="21" s="1"/>
  <c r="I126" i="21" s="1"/>
  <c r="J126" i="21" s="1"/>
  <c r="K126" i="21" s="1"/>
  <c r="L126" i="21" s="1"/>
  <c r="M126" i="21" s="1"/>
  <c r="N126" i="21" s="1"/>
  <c r="O126" i="21" s="1"/>
  <c r="P126" i="21" s="1"/>
  <c r="Q126" i="21" s="1"/>
  <c r="R126" i="21" s="1"/>
  <c r="S126" i="21" s="1"/>
  <c r="T126" i="21" s="1"/>
  <c r="U126" i="21" s="1"/>
  <c r="V126" i="21" s="1"/>
  <c r="W126" i="21" s="1"/>
  <c r="X126" i="21" s="1"/>
  <c r="Y126" i="21" s="1"/>
  <c r="Z126" i="21" s="1"/>
  <c r="AA126" i="21" s="1"/>
  <c r="AB126" i="21" s="1"/>
  <c r="AC126" i="21" s="1"/>
  <c r="AD126" i="21" s="1"/>
  <c r="AE126" i="21" s="1"/>
  <c r="AP99" i="21"/>
  <c r="AO99" i="21"/>
  <c r="AP98" i="21"/>
  <c r="AO98" i="21"/>
  <c r="AO91" i="21"/>
  <c r="AP84" i="20"/>
  <c r="AP82" i="20"/>
  <c r="AD96" i="20"/>
  <c r="AE96" i="20" s="1"/>
  <c r="AF96" i="20" s="1"/>
  <c r="AN97" i="20" a="1"/>
  <c r="AN97" i="20" s="1"/>
  <c r="AN106" i="20" s="1"/>
  <c r="AM118" i="21" a="1"/>
  <c r="AM118" i="21" s="1"/>
  <c r="AI118" i="21" a="1"/>
  <c r="AI118" i="21" s="1"/>
  <c r="AM117" i="21" a="1"/>
  <c r="AM117" i="21" s="1"/>
  <c r="AI117" i="21" a="1"/>
  <c r="AI117" i="21" s="1"/>
  <c r="AM116" i="21" a="1"/>
  <c r="AM116" i="21" s="1"/>
  <c r="AI116" i="21" a="1"/>
  <c r="AI116" i="21" s="1"/>
  <c r="AM115" i="21" a="1"/>
  <c r="AM115" i="21" s="1"/>
  <c r="AI115" i="21" a="1"/>
  <c r="AI115" i="21" s="1"/>
  <c r="AM114" i="21" a="1"/>
  <c r="AM114" i="21" s="1"/>
  <c r="AI114" i="21" a="1"/>
  <c r="AI114" i="21" s="1"/>
  <c r="AM113" i="21" a="1"/>
  <c r="AM113" i="21" s="1"/>
  <c r="AI113" i="21" a="1"/>
  <c r="AI113" i="21" s="1"/>
  <c r="AM112" i="21" a="1"/>
  <c r="AM112" i="21" s="1"/>
  <c r="AI112" i="21" a="1"/>
  <c r="AI112" i="21" s="1"/>
  <c r="AM111" i="21" a="1"/>
  <c r="AM111" i="21" s="1"/>
  <c r="AI111" i="21" a="1"/>
  <c r="AI111" i="21" s="1"/>
  <c r="AL118" i="21" a="1"/>
  <c r="AL118" i="21" s="1"/>
  <c r="AL117" i="21" a="1"/>
  <c r="AL117" i="21" s="1"/>
  <c r="AL116" i="21" a="1"/>
  <c r="AL116" i="21" s="1"/>
  <c r="AL115" i="21" a="1"/>
  <c r="AL115" i="21" s="1"/>
  <c r="AL114" i="21" a="1"/>
  <c r="AL114" i="21" s="1"/>
  <c r="AL113" i="21" a="1"/>
  <c r="AL113" i="21" s="1"/>
  <c r="AL112" i="21" a="1"/>
  <c r="AL112" i="21" s="1"/>
  <c r="AL111" i="21" a="1"/>
  <c r="AL111" i="21" s="1"/>
  <c r="AK118" i="21" a="1"/>
  <c r="AK118" i="21" s="1"/>
  <c r="AK117" i="21" a="1"/>
  <c r="AK117" i="21" s="1"/>
  <c r="AK116" i="21" a="1"/>
  <c r="AK116" i="21" s="1"/>
  <c r="AK115" i="21" a="1"/>
  <c r="AK115" i="21" s="1"/>
  <c r="AK114" i="21" a="1"/>
  <c r="AK114" i="21" s="1"/>
  <c r="AK113" i="21" a="1"/>
  <c r="AK113" i="21" s="1"/>
  <c r="AK112" i="21" a="1"/>
  <c r="AK112" i="21" s="1"/>
  <c r="AK111" i="21" a="1"/>
  <c r="AK111" i="21" s="1"/>
  <c r="AJ116" i="21" a="1"/>
  <c r="AJ116" i="21" s="1"/>
  <c r="AN114" i="21" a="1"/>
  <c r="AN114" i="21" s="1"/>
  <c r="AJ113" i="21" a="1"/>
  <c r="AJ113" i="21" s="1"/>
  <c r="AN117" i="21" a="1"/>
  <c r="AN117" i="21" s="1"/>
  <c r="AN111" i="21" a="1"/>
  <c r="AN111" i="21" s="1"/>
  <c r="A127" i="21"/>
  <c r="AJ115" i="21" a="1"/>
  <c r="AJ115" i="21" s="1"/>
  <c r="AJ118" i="21" a="1"/>
  <c r="AJ118" i="21" s="1"/>
  <c r="AN116" i="21" a="1"/>
  <c r="AN116" i="21" s="1"/>
  <c r="AN113" i="21" a="1"/>
  <c r="AN113" i="21" s="1"/>
  <c r="AJ112" i="21" a="1"/>
  <c r="AJ112" i="21" s="1"/>
  <c r="AN115" i="21" a="1"/>
  <c r="AN115" i="21" s="1"/>
  <c r="AJ114" i="21" a="1"/>
  <c r="AJ114" i="21" s="1"/>
  <c r="AN118" i="21" a="1"/>
  <c r="AN118" i="21" s="1"/>
  <c r="AJ117" i="21" a="1"/>
  <c r="AJ117" i="21" s="1"/>
  <c r="AN112" i="21" a="1"/>
  <c r="AN112" i="21" s="1"/>
  <c r="AJ111" i="21" a="1"/>
  <c r="AJ111" i="21" s="1"/>
  <c r="AP103" i="21"/>
  <c r="AO103" i="21"/>
  <c r="AP88" i="20"/>
  <c r="AP101" i="21"/>
  <c r="AO101" i="21"/>
  <c r="AM106" i="21"/>
  <c r="AP100" i="21"/>
  <c r="AO100" i="21"/>
  <c r="AP81" i="20"/>
  <c r="AP85" i="20"/>
  <c r="AP102" i="21"/>
  <c r="AO102" i="21"/>
  <c r="AK106" i="21"/>
  <c r="AO100" i="20"/>
  <c r="AP100" i="20"/>
  <c r="AP101" i="20"/>
  <c r="AO101" i="20"/>
  <c r="AO102" i="20"/>
  <c r="AP102" i="20"/>
  <c r="AP103" i="20"/>
  <c r="AO103" i="20"/>
  <c r="AK106" i="20"/>
  <c r="AM106" i="20"/>
  <c r="AP97" i="20"/>
  <c r="AO97" i="20"/>
  <c r="AM118" i="20" a="1"/>
  <c r="AM118" i="20" s="1"/>
  <c r="AI118" i="20" a="1"/>
  <c r="AI118" i="20" s="1"/>
  <c r="AL117" i="20" a="1"/>
  <c r="AL117" i="20" s="1"/>
  <c r="AJ117" i="20" a="1"/>
  <c r="AJ117" i="20" s="1"/>
  <c r="AL116" i="20" a="1"/>
  <c r="AL116" i="20" s="1"/>
  <c r="AJ115" i="20" a="1"/>
  <c r="AJ115" i="20" s="1"/>
  <c r="AL114" i="20" a="1"/>
  <c r="AL114" i="20" s="1"/>
  <c r="AI115" i="20" a="1"/>
  <c r="AI115" i="20" s="1"/>
  <c r="AJ113" i="20" a="1"/>
  <c r="AJ113" i="20" s="1"/>
  <c r="AM112" i="20" a="1"/>
  <c r="AM112" i="20" s="1"/>
  <c r="AI112" i="20" a="1"/>
  <c r="AI112" i="20" s="1"/>
  <c r="AL111" i="20" a="1"/>
  <c r="AL111" i="20" s="1"/>
  <c r="AL118" i="20" a="1"/>
  <c r="AL118" i="20" s="1"/>
  <c r="AI117" i="20" a="1"/>
  <c r="AI117" i="20" s="1"/>
  <c r="AK116" i="20" a="1"/>
  <c r="AK116" i="20" s="1"/>
  <c r="AM115" i="20" a="1"/>
  <c r="AM115" i="20" s="1"/>
  <c r="AK114" i="20" a="1"/>
  <c r="AK114" i="20" s="1"/>
  <c r="AK118" i="20" a="1"/>
  <c r="AK118" i="20" s="1"/>
  <c r="AM117" i="20" a="1"/>
  <c r="AM117" i="20" s="1"/>
  <c r="AL115" i="20" a="1"/>
  <c r="AL115" i="20" s="1"/>
  <c r="AJ114" i="20" a="1"/>
  <c r="AJ114" i="20" s="1"/>
  <c r="AI116" i="20" a="1"/>
  <c r="AI116" i="20" s="1"/>
  <c r="AL113" i="20" a="1"/>
  <c r="AL113" i="20" s="1"/>
  <c r="AK112" i="20" a="1"/>
  <c r="AK112" i="20" s="1"/>
  <c r="AJ111" i="20" a="1"/>
  <c r="AJ111" i="20" s="1"/>
  <c r="AJ116" i="20" a="1"/>
  <c r="AJ116" i="20" s="1"/>
  <c r="AM114" i="20" a="1"/>
  <c r="AM114" i="20" s="1"/>
  <c r="AM111" i="20" a="1"/>
  <c r="AM111" i="20" s="1"/>
  <c r="AK111" i="20" a="1"/>
  <c r="AK111" i="20" s="1"/>
  <c r="AK117" i="20" a="1"/>
  <c r="AK117" i="20" s="1"/>
  <c r="AL112" i="20" a="1"/>
  <c r="AL112" i="20" s="1"/>
  <c r="AI111" i="20" a="1"/>
  <c r="AI111" i="20" s="1"/>
  <c r="A127" i="20"/>
  <c r="AJ112" i="20" a="1"/>
  <c r="AJ112" i="20" s="1"/>
  <c r="AJ118" i="20" a="1"/>
  <c r="AJ118" i="20" s="1"/>
  <c r="AI114" i="20" a="1"/>
  <c r="AI114" i="20" s="1"/>
  <c r="AM116" i="20" a="1"/>
  <c r="AM116" i="20" s="1"/>
  <c r="AM113" i="20" a="1"/>
  <c r="AM113" i="20" s="1"/>
  <c r="AK113" i="20" a="1"/>
  <c r="AK113" i="20" s="1"/>
  <c r="AI113" i="20" a="1"/>
  <c r="AI113" i="20" s="1"/>
  <c r="AK115" i="20" a="1"/>
  <c r="AK115" i="20" s="1"/>
  <c r="B125" i="20"/>
  <c r="B111" i="20"/>
  <c r="C111" i="20" s="1"/>
  <c r="D111" i="20" s="1"/>
  <c r="E111" i="20" s="1"/>
  <c r="F111" i="20" s="1"/>
  <c r="G111" i="20" s="1"/>
  <c r="H111" i="20" s="1"/>
  <c r="I111" i="20" s="1"/>
  <c r="J111" i="20" s="1"/>
  <c r="K111" i="20" s="1"/>
  <c r="L111" i="20" s="1"/>
  <c r="M111" i="20" s="1"/>
  <c r="N111" i="20" s="1"/>
  <c r="O111" i="20" s="1"/>
  <c r="P111" i="20" s="1"/>
  <c r="Q111" i="20" s="1"/>
  <c r="R111" i="20" s="1"/>
  <c r="S111" i="20" s="1"/>
  <c r="T111" i="20" s="1"/>
  <c r="U111" i="20" s="1"/>
  <c r="V111" i="20" s="1"/>
  <c r="W111" i="20" s="1"/>
  <c r="X111" i="20" s="1"/>
  <c r="Y111" i="20" s="1"/>
  <c r="Z111" i="20" s="1"/>
  <c r="AA111" i="20" s="1"/>
  <c r="AB111" i="20" s="1"/>
  <c r="AC111" i="20" s="1"/>
  <c r="AL106" i="20"/>
  <c r="AP99" i="20"/>
  <c r="AO99" i="20"/>
  <c r="AO91" i="20"/>
  <c r="AI106" i="20"/>
  <c r="AP96" i="20"/>
  <c r="AO96" i="20"/>
  <c r="AJ106" i="20"/>
  <c r="AP98" i="20"/>
  <c r="AO98" i="20"/>
  <c r="AO181" i="22" l="1"/>
  <c r="AK121" i="21"/>
  <c r="AM121" i="21"/>
  <c r="AN128" i="20" a="1"/>
  <c r="AN128" i="20" s="1"/>
  <c r="AN130" i="20" a="1"/>
  <c r="AN130" i="20" s="1"/>
  <c r="AN126" i="20" a="1"/>
  <c r="AN126" i="20" s="1"/>
  <c r="AN133" i="20" a="1"/>
  <c r="AN133" i="20" s="1"/>
  <c r="AN132" i="20" a="1"/>
  <c r="AN132" i="20" s="1"/>
  <c r="AN129" i="20" a="1"/>
  <c r="AN129" i="20" s="1"/>
  <c r="AN131" i="20" a="1"/>
  <c r="AN131" i="20" s="1"/>
  <c r="AL121" i="21"/>
  <c r="AD111" i="20"/>
  <c r="AE111" i="20" s="1"/>
  <c r="AF111" i="20" s="1"/>
  <c r="AN112" i="20" a="1"/>
  <c r="AN112" i="20" s="1"/>
  <c r="AN121" i="20" s="1"/>
  <c r="AN121" i="21"/>
  <c r="AO113" i="21"/>
  <c r="AP113" i="21"/>
  <c r="AO117" i="21"/>
  <c r="AP117" i="21"/>
  <c r="AO114" i="21"/>
  <c r="AP114" i="21"/>
  <c r="AO118" i="21"/>
  <c r="AP118" i="21"/>
  <c r="AO106" i="21"/>
  <c r="AJ121" i="21"/>
  <c r="AO115" i="21"/>
  <c r="AP115" i="21"/>
  <c r="AI121" i="21"/>
  <c r="AO111" i="21"/>
  <c r="AP111" i="21"/>
  <c r="AK133" i="21" a="1"/>
  <c r="AK133" i="21" s="1"/>
  <c r="AK132" i="21" a="1"/>
  <c r="AK132" i="21" s="1"/>
  <c r="AK131" i="21" a="1"/>
  <c r="AK131" i="21" s="1"/>
  <c r="AK130" i="21" a="1"/>
  <c r="AK130" i="21" s="1"/>
  <c r="AK129" i="21" a="1"/>
  <c r="AK129" i="21" s="1"/>
  <c r="AK128" i="21" a="1"/>
  <c r="AK128" i="21" s="1"/>
  <c r="AN133" i="21" a="1"/>
  <c r="AN133" i="21" s="1"/>
  <c r="AJ133" i="21" a="1"/>
  <c r="AJ133" i="21" s="1"/>
  <c r="AN132" i="21" a="1"/>
  <c r="AN132" i="21" s="1"/>
  <c r="AJ132" i="21" a="1"/>
  <c r="AJ132" i="21" s="1"/>
  <c r="AN131" i="21" a="1"/>
  <c r="AN131" i="21" s="1"/>
  <c r="AJ131" i="21" a="1"/>
  <c r="AJ131" i="21" s="1"/>
  <c r="AN130" i="21" a="1"/>
  <c r="AN130" i="21" s="1"/>
  <c r="AJ130" i="21" a="1"/>
  <c r="AJ130" i="21" s="1"/>
  <c r="AN129" i="21" a="1"/>
  <c r="AN129" i="21" s="1"/>
  <c r="AJ129" i="21" a="1"/>
  <c r="AJ129" i="21" s="1"/>
  <c r="AN128" i="21" a="1"/>
  <c r="AN128" i="21" s="1"/>
  <c r="AJ128" i="21" a="1"/>
  <c r="AJ128" i="21" s="1"/>
  <c r="AI128" i="21" a="1"/>
  <c r="AI128" i="21" s="1"/>
  <c r="AI131" i="21" a="1"/>
  <c r="AI131" i="21" s="1"/>
  <c r="AJ126" i="21" a="1"/>
  <c r="AJ126" i="21" s="1"/>
  <c r="AI130" i="21" a="1"/>
  <c r="AI130" i="21" s="1"/>
  <c r="AJ127" i="21" a="1"/>
  <c r="AJ127" i="21" s="1"/>
  <c r="AI126" i="21" a="1"/>
  <c r="AI126" i="21" s="1"/>
  <c r="AL133" i="21" a="1"/>
  <c r="AL133" i="21" s="1"/>
  <c r="AM131" i="21" a="1"/>
  <c r="AM131" i="21" s="1"/>
  <c r="AL130" i="21" a="1"/>
  <c r="AL130" i="21" s="1"/>
  <c r="AI129" i="21" a="1"/>
  <c r="AI129" i="21" s="1"/>
  <c r="AL126" i="21" a="1"/>
  <c r="AL126" i="21" s="1"/>
  <c r="AI133" i="21" a="1"/>
  <c r="AI133" i="21" s="1"/>
  <c r="AI127" i="21" a="1"/>
  <c r="AI127" i="21" s="1"/>
  <c r="AK126" i="21" a="1"/>
  <c r="AK126" i="21" s="1"/>
  <c r="AL131" i="21" a="1"/>
  <c r="AL131" i="21" s="1"/>
  <c r="AM132" i="21" a="1"/>
  <c r="AM132" i="21" s="1"/>
  <c r="AN127" i="21" a="1"/>
  <c r="AN127" i="21" s="1"/>
  <c r="A142" i="21"/>
  <c r="AM128" i="21" a="1"/>
  <c r="AM128" i="21" s="1"/>
  <c r="AL132" i="21" a="1"/>
  <c r="AL132" i="21" s="1"/>
  <c r="AM129" i="21" a="1"/>
  <c r="AM129" i="21" s="1"/>
  <c r="AL128" i="21" a="1"/>
  <c r="AL128" i="21" s="1"/>
  <c r="AM127" i="21" a="1"/>
  <c r="AM127" i="21" s="1"/>
  <c r="AN126" i="21" a="1"/>
  <c r="AN126" i="21" s="1"/>
  <c r="AM133" i="21" a="1"/>
  <c r="AM133" i="21" s="1"/>
  <c r="AI132" i="21" a="1"/>
  <c r="AI132" i="21" s="1"/>
  <c r="AL129" i="21" a="1"/>
  <c r="AL129" i="21" s="1"/>
  <c r="AL127" i="21" a="1"/>
  <c r="AL127" i="21" s="1"/>
  <c r="AM126" i="21" a="1"/>
  <c r="AM126" i="21" s="1"/>
  <c r="AK127" i="21" a="1"/>
  <c r="AK127" i="21" s="1"/>
  <c r="AM130" i="21" a="1"/>
  <c r="AM130" i="21" s="1"/>
  <c r="AO112" i="21"/>
  <c r="AP112" i="21"/>
  <c r="AO116" i="21"/>
  <c r="AP116" i="21"/>
  <c r="B155" i="21"/>
  <c r="B141" i="21"/>
  <c r="C141" i="21" s="1"/>
  <c r="D141" i="21" s="1"/>
  <c r="E141" i="21" s="1"/>
  <c r="F141" i="21" s="1"/>
  <c r="G141" i="21" s="1"/>
  <c r="H141" i="21" s="1"/>
  <c r="I141" i="21" s="1"/>
  <c r="J141" i="21" s="1"/>
  <c r="K141" i="21" s="1"/>
  <c r="L141" i="21" s="1"/>
  <c r="M141" i="21" s="1"/>
  <c r="N141" i="21" s="1"/>
  <c r="O141" i="21" s="1"/>
  <c r="P141" i="21" s="1"/>
  <c r="Q141" i="21" s="1"/>
  <c r="R141" i="21" s="1"/>
  <c r="S141" i="21" s="1"/>
  <c r="T141" i="21" s="1"/>
  <c r="U141" i="21" s="1"/>
  <c r="V141" i="21" s="1"/>
  <c r="W141" i="21" s="1"/>
  <c r="X141" i="21" s="1"/>
  <c r="Y141" i="21" s="1"/>
  <c r="Z141" i="21" s="1"/>
  <c r="AA141" i="21" s="1"/>
  <c r="AB141" i="21" s="1"/>
  <c r="AC141" i="21" s="1"/>
  <c r="AD141" i="21" s="1"/>
  <c r="AE141" i="21" s="1"/>
  <c r="AF141" i="21" s="1"/>
  <c r="AM121" i="20"/>
  <c r="AP112" i="20"/>
  <c r="AO112" i="20"/>
  <c r="AO106" i="20"/>
  <c r="AO118" i="20"/>
  <c r="AP118" i="20"/>
  <c r="A142" i="20"/>
  <c r="AJ133" i="20" a="1"/>
  <c r="AJ133" i="20" s="1"/>
  <c r="AM132" i="20" a="1"/>
  <c r="AM132" i="20" s="1"/>
  <c r="AI132" i="20" a="1"/>
  <c r="AI132" i="20" s="1"/>
  <c r="AL131" i="20" a="1"/>
  <c r="AL131" i="20" s="1"/>
  <c r="AK130" i="20" a="1"/>
  <c r="AK130" i="20" s="1"/>
  <c r="AJ129" i="20" a="1"/>
  <c r="AJ129" i="20" s="1"/>
  <c r="AM128" i="20" a="1"/>
  <c r="AM128" i="20" s="1"/>
  <c r="AI128" i="20" a="1"/>
  <c r="AI128" i="20" s="1"/>
  <c r="AL127" i="20" a="1"/>
  <c r="AL127" i="20" s="1"/>
  <c r="AK126" i="20" a="1"/>
  <c r="AK126" i="20" s="1"/>
  <c r="AI126" i="20" a="1"/>
  <c r="AI126" i="20" s="1"/>
  <c r="AL133" i="20" a="1"/>
  <c r="AL133" i="20" s="1"/>
  <c r="AJ131" i="20" a="1"/>
  <c r="AJ131" i="20" s="1"/>
  <c r="AL130" i="20" a="1"/>
  <c r="AL130" i="20" s="1"/>
  <c r="AM129" i="20" a="1"/>
  <c r="AM129" i="20" s="1"/>
  <c r="AJ128" i="20" a="1"/>
  <c r="AJ128" i="20" s="1"/>
  <c r="AK127" i="20" a="1"/>
  <c r="AK127" i="20" s="1"/>
  <c r="AM126" i="20" a="1"/>
  <c r="AM126" i="20" s="1"/>
  <c r="AL126" i="20" a="1"/>
  <c r="AL126" i="20" s="1"/>
  <c r="AI133" i="20" a="1"/>
  <c r="AI133" i="20" s="1"/>
  <c r="AK132" i="20" a="1"/>
  <c r="AK132" i="20" s="1"/>
  <c r="AM131" i="20" a="1"/>
  <c r="AM131" i="20" s="1"/>
  <c r="AI130" i="20" a="1"/>
  <c r="AI130" i="20" s="1"/>
  <c r="AK129" i="20" a="1"/>
  <c r="AK129" i="20" s="1"/>
  <c r="AL128" i="20" a="1"/>
  <c r="AL128" i="20" s="1"/>
  <c r="AI127" i="20" a="1"/>
  <c r="AI127" i="20" s="1"/>
  <c r="AJ132" i="20" a="1"/>
  <c r="AJ132" i="20" s="1"/>
  <c r="AK128" i="20" a="1"/>
  <c r="AK128" i="20" s="1"/>
  <c r="AJ126" i="20" a="1"/>
  <c r="AJ126" i="20" s="1"/>
  <c r="AK133" i="20" a="1"/>
  <c r="AK133" i="20" s="1"/>
  <c r="AK131" i="20" a="1"/>
  <c r="AK131" i="20" s="1"/>
  <c r="AM127" i="20" a="1"/>
  <c r="AM127" i="20" s="1"/>
  <c r="AL129" i="20" a="1"/>
  <c r="AL129" i="20" s="1"/>
  <c r="AL132" i="20" a="1"/>
  <c r="AL132" i="20" s="1"/>
  <c r="AI129" i="20" a="1"/>
  <c r="AI129" i="20" s="1"/>
  <c r="AI131" i="20" a="1"/>
  <c r="AI131" i="20" s="1"/>
  <c r="AM130" i="20" a="1"/>
  <c r="AM130" i="20" s="1"/>
  <c r="AM133" i="20" a="1"/>
  <c r="AM133" i="20" s="1"/>
  <c r="AJ127" i="20" a="1"/>
  <c r="AJ127" i="20" s="1"/>
  <c r="AJ130" i="20" a="1"/>
  <c r="AJ130" i="20" s="1"/>
  <c r="AJ121" i="20"/>
  <c r="AI121" i="20"/>
  <c r="AP111" i="20"/>
  <c r="AO111" i="20"/>
  <c r="AP115" i="20"/>
  <c r="AO115" i="20"/>
  <c r="AP113" i="20"/>
  <c r="AO113" i="20"/>
  <c r="AP114" i="20"/>
  <c r="AO114" i="20"/>
  <c r="AP116" i="20"/>
  <c r="AO116" i="20"/>
  <c r="AP117" i="20"/>
  <c r="AO117" i="20"/>
  <c r="AL121" i="20"/>
  <c r="B140" i="20"/>
  <c r="B126" i="20"/>
  <c r="C126" i="20" s="1"/>
  <c r="D126" i="20" s="1"/>
  <c r="E126" i="20" s="1"/>
  <c r="F126" i="20" s="1"/>
  <c r="G126" i="20" s="1"/>
  <c r="H126" i="20" s="1"/>
  <c r="I126" i="20" s="1"/>
  <c r="J126" i="20" s="1"/>
  <c r="K126" i="20" s="1"/>
  <c r="L126" i="20" s="1"/>
  <c r="M126" i="20" s="1"/>
  <c r="N126" i="20" s="1"/>
  <c r="O126" i="20" s="1"/>
  <c r="P126" i="20" s="1"/>
  <c r="Q126" i="20" s="1"/>
  <c r="R126" i="20" s="1"/>
  <c r="S126" i="20" s="1"/>
  <c r="T126" i="20" s="1"/>
  <c r="U126" i="20" s="1"/>
  <c r="V126" i="20" s="1"/>
  <c r="W126" i="20" s="1"/>
  <c r="X126" i="20" s="1"/>
  <c r="Y126" i="20" s="1"/>
  <c r="Z126" i="20" s="1"/>
  <c r="AA126" i="20" s="1"/>
  <c r="AB126" i="20" s="1"/>
  <c r="AC126" i="20" s="1"/>
  <c r="AK121" i="20"/>
  <c r="AN136" i="21" l="1"/>
  <c r="AM136" i="21"/>
  <c r="AN144" i="20" a="1"/>
  <c r="AN144" i="20" s="1"/>
  <c r="AN143" i="20" a="1"/>
  <c r="AN143" i="20" s="1"/>
  <c r="AN141" i="20" a="1"/>
  <c r="AN141" i="20" s="1"/>
  <c r="AN146" i="20" a="1"/>
  <c r="AN146" i="20" s="1"/>
  <c r="AN145" i="20" a="1"/>
  <c r="AN145" i="20" s="1"/>
  <c r="AN148" i="20" a="1"/>
  <c r="AN148" i="20" s="1"/>
  <c r="AN147" i="20" a="1"/>
  <c r="AN147" i="20" s="1"/>
  <c r="AL136" i="21"/>
  <c r="AJ136" i="21"/>
  <c r="AK148" i="21" a="1"/>
  <c r="AK148" i="21" s="1"/>
  <c r="AK147" i="21" a="1"/>
  <c r="AK147" i="21" s="1"/>
  <c r="AK146" i="21" a="1"/>
  <c r="AK146" i="21" s="1"/>
  <c r="AK145" i="21" a="1"/>
  <c r="AK145" i="21" s="1"/>
  <c r="AK144" i="21" a="1"/>
  <c r="AK144" i="21" s="1"/>
  <c r="AK143" i="21" a="1"/>
  <c r="AK143" i="21" s="1"/>
  <c r="AK142" i="21" a="1"/>
  <c r="AK142" i="21" s="1"/>
  <c r="AK141" i="21" a="1"/>
  <c r="AK141" i="21" s="1"/>
  <c r="AN148" i="21" a="1"/>
  <c r="AN148" i="21" s="1"/>
  <c r="AJ148" i="21" a="1"/>
  <c r="AJ148" i="21" s="1"/>
  <c r="AN147" i="21" a="1"/>
  <c r="AN147" i="21" s="1"/>
  <c r="AJ147" i="21" a="1"/>
  <c r="AJ147" i="21" s="1"/>
  <c r="AN146" i="21" a="1"/>
  <c r="AN146" i="21" s="1"/>
  <c r="AJ146" i="21" a="1"/>
  <c r="AJ146" i="21" s="1"/>
  <c r="AN145" i="21" a="1"/>
  <c r="AN145" i="21" s="1"/>
  <c r="AJ145" i="21" a="1"/>
  <c r="AJ145" i="21" s="1"/>
  <c r="AN144" i="21" a="1"/>
  <c r="AN144" i="21" s="1"/>
  <c r="AJ144" i="21" a="1"/>
  <c r="AJ144" i="21" s="1"/>
  <c r="AN143" i="21" a="1"/>
  <c r="AN143" i="21" s="1"/>
  <c r="AJ143" i="21" a="1"/>
  <c r="AJ143" i="21" s="1"/>
  <c r="AN142" i="21" a="1"/>
  <c r="AN142" i="21" s="1"/>
  <c r="AJ142" i="21" a="1"/>
  <c r="AJ142" i="21" s="1"/>
  <c r="AN141" i="21" a="1"/>
  <c r="AN141" i="21" s="1"/>
  <c r="AJ141" i="21" a="1"/>
  <c r="AJ141" i="21" s="1"/>
  <c r="AM147" i="21" a="1"/>
  <c r="AM147" i="21" s="1"/>
  <c r="AL144" i="21" a="1"/>
  <c r="AL144" i="21" s="1"/>
  <c r="AI141" i="21" a="1"/>
  <c r="AI141" i="21" s="1"/>
  <c r="AL147" i="21" a="1"/>
  <c r="AL147" i="21" s="1"/>
  <c r="AI144" i="21" a="1"/>
  <c r="AI144" i="21" s="1"/>
  <c r="AM142" i="21" a="1"/>
  <c r="AM142" i="21" s="1"/>
  <c r="AI147" i="21" a="1"/>
  <c r="AI147" i="21" s="1"/>
  <c r="AM145" i="21" a="1"/>
  <c r="AM145" i="21" s="1"/>
  <c r="AL142" i="21" a="1"/>
  <c r="AL142" i="21" s="1"/>
  <c r="AM148" i="21" a="1"/>
  <c r="AM148" i="21" s="1"/>
  <c r="AL145" i="21" a="1"/>
  <c r="AL145" i="21" s="1"/>
  <c r="AI142" i="21" a="1"/>
  <c r="AI142" i="21" s="1"/>
  <c r="AL148" i="21" a="1"/>
  <c r="AL148" i="21" s="1"/>
  <c r="AI145" i="21" a="1"/>
  <c r="AI145" i="21" s="1"/>
  <c r="AM143" i="21" a="1"/>
  <c r="AM143" i="21" s="1"/>
  <c r="AI148" i="21" a="1"/>
  <c r="AI148" i="21" s="1"/>
  <c r="AM146" i="21" a="1"/>
  <c r="AM146" i="21" s="1"/>
  <c r="AL143" i="21" a="1"/>
  <c r="AL143" i="21" s="1"/>
  <c r="AL146" i="21" a="1"/>
  <c r="AL146" i="21" s="1"/>
  <c r="AI143" i="21" a="1"/>
  <c r="AI143" i="21" s="1"/>
  <c r="AM141" i="21" a="1"/>
  <c r="AM141" i="21" s="1"/>
  <c r="AM151" i="21" s="1"/>
  <c r="AI146" i="21" a="1"/>
  <c r="AI146" i="21" s="1"/>
  <c r="AM144" i="21" a="1"/>
  <c r="AM144" i="21" s="1"/>
  <c r="A157" i="21"/>
  <c r="AL141" i="21" a="1"/>
  <c r="AL141" i="21" s="1"/>
  <c r="AO129" i="21"/>
  <c r="AP129" i="21"/>
  <c r="AP131" i="21"/>
  <c r="AO131" i="21"/>
  <c r="AP132" i="21"/>
  <c r="AO132" i="21"/>
  <c r="AO128" i="21"/>
  <c r="AP128" i="21"/>
  <c r="AK136" i="21"/>
  <c r="AI136" i="21"/>
  <c r="AO126" i="21"/>
  <c r="AP126" i="21"/>
  <c r="AO127" i="21"/>
  <c r="AP127" i="21"/>
  <c r="AO121" i="21"/>
  <c r="AD126" i="20"/>
  <c r="AE126" i="20" s="1"/>
  <c r="AP130" i="20" s="1"/>
  <c r="AN127" i="20" a="1"/>
  <c r="AN127" i="20" s="1"/>
  <c r="AN136" i="20" s="1"/>
  <c r="B170" i="21"/>
  <c r="B171" i="21" s="1"/>
  <c r="C171" i="21" s="1"/>
  <c r="D171" i="21" s="1"/>
  <c r="E171" i="21" s="1"/>
  <c r="F171" i="21" s="1"/>
  <c r="G171" i="21" s="1"/>
  <c r="H171" i="21" s="1"/>
  <c r="I171" i="21" s="1"/>
  <c r="J171" i="21" s="1"/>
  <c r="K171" i="21" s="1"/>
  <c r="L171" i="21" s="1"/>
  <c r="M171" i="21" s="1"/>
  <c r="N171" i="21" s="1"/>
  <c r="O171" i="21" s="1"/>
  <c r="P171" i="21" s="1"/>
  <c r="Q171" i="21" s="1"/>
  <c r="R171" i="21" s="1"/>
  <c r="S171" i="21" s="1"/>
  <c r="T171" i="21" s="1"/>
  <c r="U171" i="21" s="1"/>
  <c r="V171" i="21" s="1"/>
  <c r="W171" i="21" s="1"/>
  <c r="X171" i="21" s="1"/>
  <c r="Y171" i="21" s="1"/>
  <c r="Z171" i="21" s="1"/>
  <c r="AA171" i="21" s="1"/>
  <c r="AB171" i="21" s="1"/>
  <c r="AC171" i="21" s="1"/>
  <c r="AD171" i="21" s="1"/>
  <c r="AE171" i="21" s="1"/>
  <c r="AF171" i="21" s="1"/>
  <c r="B156" i="21"/>
  <c r="C156" i="21" s="1"/>
  <c r="D156" i="21" s="1"/>
  <c r="E156" i="21" s="1"/>
  <c r="F156" i="21" s="1"/>
  <c r="G156" i="21" s="1"/>
  <c r="H156" i="21" s="1"/>
  <c r="I156" i="21" s="1"/>
  <c r="J156" i="21" s="1"/>
  <c r="K156" i="21" s="1"/>
  <c r="L156" i="21" s="1"/>
  <c r="M156" i="21" s="1"/>
  <c r="N156" i="21" s="1"/>
  <c r="O156" i="21" s="1"/>
  <c r="P156" i="21" s="1"/>
  <c r="Q156" i="21" s="1"/>
  <c r="R156" i="21" s="1"/>
  <c r="S156" i="21" s="1"/>
  <c r="T156" i="21" s="1"/>
  <c r="U156" i="21" s="1"/>
  <c r="V156" i="21" s="1"/>
  <c r="W156" i="21" s="1"/>
  <c r="X156" i="21" s="1"/>
  <c r="Y156" i="21" s="1"/>
  <c r="Z156" i="21" s="1"/>
  <c r="AA156" i="21" s="1"/>
  <c r="AB156" i="21" s="1"/>
  <c r="AC156" i="21" s="1"/>
  <c r="AD156" i="21" s="1"/>
  <c r="AE156" i="21" s="1"/>
  <c r="AP133" i="21"/>
  <c r="AO133" i="21"/>
  <c r="AO130" i="21"/>
  <c r="AP130" i="21"/>
  <c r="AM136" i="20"/>
  <c r="AK136" i="20"/>
  <c r="AP128" i="20"/>
  <c r="AO128" i="20"/>
  <c r="AJ148" i="20" a="1"/>
  <c r="AJ148" i="20" s="1"/>
  <c r="AM147" i="20" a="1"/>
  <c r="AM147" i="20" s="1"/>
  <c r="AI147" i="20" a="1"/>
  <c r="AI147" i="20" s="1"/>
  <c r="AL146" i="20" a="1"/>
  <c r="AL146" i="20" s="1"/>
  <c r="AK145" i="20" a="1"/>
  <c r="AK145" i="20" s="1"/>
  <c r="AJ144" i="20" a="1"/>
  <c r="AJ144" i="20" s="1"/>
  <c r="AM143" i="20" a="1"/>
  <c r="AM143" i="20" s="1"/>
  <c r="AI143" i="20" a="1"/>
  <c r="AI143" i="20" s="1"/>
  <c r="AL142" i="20" a="1"/>
  <c r="AL142" i="20" s="1"/>
  <c r="AK141" i="20" a="1"/>
  <c r="AK141" i="20" s="1"/>
  <c r="A157" i="20"/>
  <c r="AL148" i="20" a="1"/>
  <c r="AL148" i="20" s="1"/>
  <c r="AJ146" i="20" a="1"/>
  <c r="AJ146" i="20" s="1"/>
  <c r="AL145" i="20" a="1"/>
  <c r="AL145" i="20" s="1"/>
  <c r="AM144" i="20" a="1"/>
  <c r="AM144" i="20" s="1"/>
  <c r="AJ143" i="20" a="1"/>
  <c r="AJ143" i="20" s="1"/>
  <c r="AK142" i="20" a="1"/>
  <c r="AK142" i="20" s="1"/>
  <c r="AM141" i="20" a="1"/>
  <c r="AM141" i="20" s="1"/>
  <c r="AK148" i="20" a="1"/>
  <c r="AK148" i="20" s="1"/>
  <c r="AL147" i="20" a="1"/>
  <c r="AL147" i="20" s="1"/>
  <c r="AI146" i="20" a="1"/>
  <c r="AI146" i="20" s="1"/>
  <c r="AJ145" i="20" a="1"/>
  <c r="AJ145" i="20" s="1"/>
  <c r="AL144" i="20" a="1"/>
  <c r="AL144" i="20" s="1"/>
  <c r="AJ142" i="20" a="1"/>
  <c r="AJ142" i="20" s="1"/>
  <c r="AI148" i="20" a="1"/>
  <c r="AI148" i="20" s="1"/>
  <c r="AK147" i="20" a="1"/>
  <c r="AK147" i="20" s="1"/>
  <c r="AM146" i="20" a="1"/>
  <c r="AM146" i="20" s="1"/>
  <c r="AI145" i="20" a="1"/>
  <c r="AI145" i="20" s="1"/>
  <c r="AK144" i="20" a="1"/>
  <c r="AK144" i="20" s="1"/>
  <c r="AL143" i="20" a="1"/>
  <c r="AL143" i="20" s="1"/>
  <c r="AI142" i="20" a="1"/>
  <c r="AI142" i="20" s="1"/>
  <c r="AJ141" i="20" a="1"/>
  <c r="AJ141" i="20" s="1"/>
  <c r="AM145" i="20" a="1"/>
  <c r="AM145" i="20" s="1"/>
  <c r="AK146" i="20" a="1"/>
  <c r="AK146" i="20" s="1"/>
  <c r="AI141" i="20" a="1"/>
  <c r="AI141" i="20" s="1"/>
  <c r="AK143" i="20" a="1"/>
  <c r="AK143" i="20" s="1"/>
  <c r="AM142" i="20" a="1"/>
  <c r="AM142" i="20" s="1"/>
  <c r="AM148" i="20" a="1"/>
  <c r="AM148" i="20" s="1"/>
  <c r="AJ147" i="20" a="1"/>
  <c r="AJ147" i="20" s="1"/>
  <c r="AL141" i="20" a="1"/>
  <c r="AL141" i="20" s="1"/>
  <c r="AI144" i="20" a="1"/>
  <c r="AI144" i="20" s="1"/>
  <c r="AO130" i="20"/>
  <c r="AP127" i="20"/>
  <c r="AO127" i="20"/>
  <c r="B155" i="20"/>
  <c r="B141" i="20"/>
  <c r="C141" i="20" s="1"/>
  <c r="D141" i="20" s="1"/>
  <c r="E141" i="20" s="1"/>
  <c r="F141" i="20" s="1"/>
  <c r="G141" i="20" s="1"/>
  <c r="H141" i="20" s="1"/>
  <c r="I141" i="20" s="1"/>
  <c r="J141" i="20" s="1"/>
  <c r="K141" i="20" s="1"/>
  <c r="L141" i="20" s="1"/>
  <c r="M141" i="20" s="1"/>
  <c r="N141" i="20" s="1"/>
  <c r="O141" i="20" s="1"/>
  <c r="P141" i="20" s="1"/>
  <c r="Q141" i="20" s="1"/>
  <c r="R141" i="20" s="1"/>
  <c r="S141" i="20" s="1"/>
  <c r="T141" i="20" s="1"/>
  <c r="U141" i="20" s="1"/>
  <c r="V141" i="20" s="1"/>
  <c r="W141" i="20" s="1"/>
  <c r="X141" i="20" s="1"/>
  <c r="Y141" i="20" s="1"/>
  <c r="Z141" i="20" s="1"/>
  <c r="AA141" i="20" s="1"/>
  <c r="AB141" i="20" s="1"/>
  <c r="AC141" i="20" s="1"/>
  <c r="AJ136" i="20"/>
  <c r="AO129" i="20"/>
  <c r="AO121" i="20"/>
  <c r="AP131" i="20"/>
  <c r="AO131" i="20"/>
  <c r="AO133" i="20"/>
  <c r="AP133" i="20"/>
  <c r="AL136" i="20"/>
  <c r="AI136" i="20"/>
  <c r="AO126" i="20"/>
  <c r="AP132" i="20"/>
  <c r="AO132" i="20"/>
  <c r="AJ151" i="21" l="1"/>
  <c r="AK151" i="21"/>
  <c r="AN160" i="20" a="1"/>
  <c r="AN160" i="20" s="1"/>
  <c r="AN159" i="20" a="1"/>
  <c r="AN159" i="20" s="1"/>
  <c r="AN161" i="20" a="1"/>
  <c r="AN161" i="20" s="1"/>
  <c r="AN158" i="20" a="1"/>
  <c r="AN158" i="20" s="1"/>
  <c r="AN156" i="20" a="1"/>
  <c r="AN156" i="20" s="1"/>
  <c r="AN163" i="20" a="1"/>
  <c r="AN163" i="20" s="1"/>
  <c r="AN162" i="20" a="1"/>
  <c r="AN162" i="20" s="1"/>
  <c r="AO146" i="21"/>
  <c r="AP146" i="21"/>
  <c r="AO145" i="21"/>
  <c r="AP145" i="21"/>
  <c r="AO143" i="21"/>
  <c r="AP143" i="21"/>
  <c r="AO142" i="21"/>
  <c r="AP142" i="21"/>
  <c r="AD141" i="20"/>
  <c r="AE141" i="20" s="1"/>
  <c r="AF141" i="20" s="1"/>
  <c r="AP146" i="20" s="1"/>
  <c r="AN142" i="20" a="1"/>
  <c r="AN142" i="20" s="1"/>
  <c r="AN151" i="20" s="1"/>
  <c r="AI151" i="21"/>
  <c r="AO141" i="21"/>
  <c r="AP141" i="21"/>
  <c r="AL151" i="21"/>
  <c r="AK163" i="21" a="1"/>
  <c r="AK163" i="21" s="1"/>
  <c r="AK162" i="21" a="1"/>
  <c r="AK162" i="21" s="1"/>
  <c r="AK161" i="21" a="1"/>
  <c r="AK161" i="21" s="1"/>
  <c r="AK160" i="21" a="1"/>
  <c r="AK160" i="21" s="1"/>
  <c r="AK159" i="21" a="1"/>
  <c r="AK159" i="21" s="1"/>
  <c r="AK158" i="21" a="1"/>
  <c r="AK158" i="21" s="1"/>
  <c r="AK157" i="21" a="1"/>
  <c r="AK157" i="21" s="1"/>
  <c r="AK156" i="21" a="1"/>
  <c r="AK156" i="21" s="1"/>
  <c r="AN163" i="21" a="1"/>
  <c r="AN163" i="21" s="1"/>
  <c r="AJ163" i="21" a="1"/>
  <c r="AJ163" i="21" s="1"/>
  <c r="AN162" i="21" a="1"/>
  <c r="AN162" i="21" s="1"/>
  <c r="AJ162" i="21" a="1"/>
  <c r="AJ162" i="21" s="1"/>
  <c r="AN161" i="21" a="1"/>
  <c r="AN161" i="21" s="1"/>
  <c r="AJ161" i="21" a="1"/>
  <c r="AJ161" i="21" s="1"/>
  <c r="AN160" i="21" a="1"/>
  <c r="AN160" i="21" s="1"/>
  <c r="AJ160" i="21" a="1"/>
  <c r="AJ160" i="21" s="1"/>
  <c r="AN159" i="21" a="1"/>
  <c r="AN159" i="21" s="1"/>
  <c r="AJ159" i="21" a="1"/>
  <c r="AJ159" i="21" s="1"/>
  <c r="AN158" i="21" a="1"/>
  <c r="AN158" i="21" s="1"/>
  <c r="AJ158" i="21" a="1"/>
  <c r="AJ158" i="21" s="1"/>
  <c r="AN157" i="21" a="1"/>
  <c r="AN157" i="21" s="1"/>
  <c r="AJ157" i="21" a="1"/>
  <c r="AJ157" i="21" s="1"/>
  <c r="AN156" i="21" a="1"/>
  <c r="AN156" i="21" s="1"/>
  <c r="AJ156" i="21" a="1"/>
  <c r="AJ156" i="21" s="1"/>
  <c r="A172" i="21"/>
  <c r="AM163" i="21" a="1"/>
  <c r="AM163" i="21" s="1"/>
  <c r="AI163" i="21" a="1"/>
  <c r="AI163" i="21" s="1"/>
  <c r="AM162" i="21" a="1"/>
  <c r="AM162" i="21" s="1"/>
  <c r="AI162" i="21" a="1"/>
  <c r="AI162" i="21" s="1"/>
  <c r="AM161" i="21" a="1"/>
  <c r="AM161" i="21" s="1"/>
  <c r="AI161" i="21" a="1"/>
  <c r="AI161" i="21" s="1"/>
  <c r="AM160" i="21" a="1"/>
  <c r="AM160" i="21" s="1"/>
  <c r="AI160" i="21" a="1"/>
  <c r="AI160" i="21" s="1"/>
  <c r="AM159" i="21" a="1"/>
  <c r="AM159" i="21" s="1"/>
  <c r="AI159" i="21" a="1"/>
  <c r="AI159" i="21" s="1"/>
  <c r="AM158" i="21" a="1"/>
  <c r="AM158" i="21" s="1"/>
  <c r="AI158" i="21" a="1"/>
  <c r="AI158" i="21" s="1"/>
  <c r="AM157" i="21" a="1"/>
  <c r="AM157" i="21" s="1"/>
  <c r="AI157" i="21" a="1"/>
  <c r="AI157" i="21" s="1"/>
  <c r="AL160" i="21" a="1"/>
  <c r="AL160" i="21" s="1"/>
  <c r="AL156" i="21" a="1"/>
  <c r="AL156" i="21" s="1"/>
  <c r="AI156" i="21" a="1"/>
  <c r="AI156" i="21" s="1"/>
  <c r="AL162" i="21" a="1"/>
  <c r="AL162" i="21" s="1"/>
  <c r="AL161" i="21" a="1"/>
  <c r="AL161" i="21" s="1"/>
  <c r="AL158" i="21" a="1"/>
  <c r="AL158" i="21" s="1"/>
  <c r="AM156" i="21" a="1"/>
  <c r="AM156" i="21" s="1"/>
  <c r="AL163" i="21" a="1"/>
  <c r="AL163" i="21" s="1"/>
  <c r="AL159" i="21" a="1"/>
  <c r="AL159" i="21" s="1"/>
  <c r="AL157" i="21" a="1"/>
  <c r="AL157" i="21" s="1"/>
  <c r="AO148" i="21"/>
  <c r="AP148" i="21"/>
  <c r="AO144" i="21"/>
  <c r="AP144" i="21"/>
  <c r="AO136" i="21"/>
  <c r="AP126" i="20"/>
  <c r="AP129" i="20"/>
  <c r="AO147" i="21"/>
  <c r="AP147" i="21"/>
  <c r="AN151" i="21"/>
  <c r="AL151" i="20"/>
  <c r="AO146" i="20"/>
  <c r="AO145" i="20"/>
  <c r="AI151" i="20"/>
  <c r="AO141" i="20"/>
  <c r="AL163" i="20" a="1"/>
  <c r="AL163" i="20" s="1"/>
  <c r="AK162" i="20" a="1"/>
  <c r="AK162" i="20" s="1"/>
  <c r="AJ161" i="20" a="1"/>
  <c r="AJ161" i="20" s="1"/>
  <c r="AM160" i="20" a="1"/>
  <c r="AM160" i="20" s="1"/>
  <c r="AI160" i="20" a="1"/>
  <c r="AI160" i="20" s="1"/>
  <c r="AL159" i="20" a="1"/>
  <c r="AL159" i="20" s="1"/>
  <c r="AK158" i="20" a="1"/>
  <c r="AK158" i="20" s="1"/>
  <c r="AJ157" i="20" a="1"/>
  <c r="AJ157" i="20" s="1"/>
  <c r="AM156" i="20" a="1"/>
  <c r="AM156" i="20" s="1"/>
  <c r="AI156" i="20" a="1"/>
  <c r="AI156" i="20" s="1"/>
  <c r="AK163" i="20" a="1"/>
  <c r="AK163" i="20" s="1"/>
  <c r="AJ162" i="20" a="1"/>
  <c r="AJ162" i="20" s="1"/>
  <c r="AM161" i="20" a="1"/>
  <c r="AM161" i="20" s="1"/>
  <c r="AI161" i="20" a="1"/>
  <c r="AI161" i="20" s="1"/>
  <c r="AL160" i="20" a="1"/>
  <c r="AL160" i="20" s="1"/>
  <c r="AK159" i="20" a="1"/>
  <c r="AK159" i="20" s="1"/>
  <c r="AJ158" i="20" a="1"/>
  <c r="AJ158" i="20" s="1"/>
  <c r="AM157" i="20" a="1"/>
  <c r="AM157" i="20" s="1"/>
  <c r="AI157" i="20" a="1"/>
  <c r="AI157" i="20" s="1"/>
  <c r="AL156" i="20" a="1"/>
  <c r="AL156" i="20" s="1"/>
  <c r="AJ156" i="20" a="1"/>
  <c r="AJ156" i="20" s="1"/>
  <c r="AI163" i="20" a="1"/>
  <c r="AI163" i="20" s="1"/>
  <c r="AK161" i="20" a="1"/>
  <c r="AK161" i="20" s="1"/>
  <c r="AK160" i="20" a="1"/>
  <c r="AK160" i="20" s="1"/>
  <c r="AM159" i="20" a="1"/>
  <c r="AM159" i="20" s="1"/>
  <c r="AI162" i="20" a="1"/>
  <c r="AI162" i="20" s="1"/>
  <c r="AM158" i="20" a="1"/>
  <c r="AM158" i="20" s="1"/>
  <c r="AM163" i="20" a="1"/>
  <c r="AM163" i="20" s="1"/>
  <c r="AJ159" i="20" a="1"/>
  <c r="AJ159" i="20" s="1"/>
  <c r="AL158" i="20" a="1"/>
  <c r="AL158" i="20" s="1"/>
  <c r="AL157" i="20" a="1"/>
  <c r="AL157" i="20" s="1"/>
  <c r="AM162" i="20" a="1"/>
  <c r="AM162" i="20" s="1"/>
  <c r="AL162" i="20" a="1"/>
  <c r="AL162" i="20" s="1"/>
  <c r="AK156" i="20" a="1"/>
  <c r="AK156" i="20" s="1"/>
  <c r="AI158" i="20" a="1"/>
  <c r="AI158" i="20" s="1"/>
  <c r="AI159" i="20" a="1"/>
  <c r="AI159" i="20" s="1"/>
  <c r="AK157" i="20" a="1"/>
  <c r="AK157" i="20" s="1"/>
  <c r="AL161" i="20" a="1"/>
  <c r="AL161" i="20" s="1"/>
  <c r="AJ160" i="20" a="1"/>
  <c r="AJ160" i="20" s="1"/>
  <c r="AJ163" i="20" a="1"/>
  <c r="AJ163" i="20" s="1"/>
  <c r="A172" i="20"/>
  <c r="AO147" i="20"/>
  <c r="B156" i="20"/>
  <c r="C156" i="20" s="1"/>
  <c r="D156" i="20" s="1"/>
  <c r="E156" i="20" s="1"/>
  <c r="F156" i="20" s="1"/>
  <c r="G156" i="20" s="1"/>
  <c r="H156" i="20" s="1"/>
  <c r="I156" i="20" s="1"/>
  <c r="J156" i="20" s="1"/>
  <c r="K156" i="20" s="1"/>
  <c r="L156" i="20" s="1"/>
  <c r="M156" i="20" s="1"/>
  <c r="N156" i="20" s="1"/>
  <c r="O156" i="20" s="1"/>
  <c r="P156" i="20" s="1"/>
  <c r="Q156" i="20" s="1"/>
  <c r="R156" i="20" s="1"/>
  <c r="S156" i="20" s="1"/>
  <c r="T156" i="20" s="1"/>
  <c r="U156" i="20" s="1"/>
  <c r="V156" i="20" s="1"/>
  <c r="W156" i="20" s="1"/>
  <c r="X156" i="20" s="1"/>
  <c r="Y156" i="20" s="1"/>
  <c r="Z156" i="20" s="1"/>
  <c r="AA156" i="20" s="1"/>
  <c r="AB156" i="20" s="1"/>
  <c r="AC156" i="20" s="1"/>
  <c r="B170" i="20"/>
  <c r="B171" i="20" s="1"/>
  <c r="C171" i="20" s="1"/>
  <c r="D171" i="20" s="1"/>
  <c r="E171" i="20" s="1"/>
  <c r="F171" i="20" s="1"/>
  <c r="G171" i="20" s="1"/>
  <c r="H171" i="20" s="1"/>
  <c r="I171" i="20" s="1"/>
  <c r="J171" i="20" s="1"/>
  <c r="K171" i="20" s="1"/>
  <c r="L171" i="20" s="1"/>
  <c r="M171" i="20" s="1"/>
  <c r="N171" i="20" s="1"/>
  <c r="O171" i="20" s="1"/>
  <c r="P171" i="20" s="1"/>
  <c r="Q171" i="20" s="1"/>
  <c r="R171" i="20" s="1"/>
  <c r="S171" i="20" s="1"/>
  <c r="T171" i="20" s="1"/>
  <c r="U171" i="20" s="1"/>
  <c r="V171" i="20" s="1"/>
  <c r="W171" i="20" s="1"/>
  <c r="X171" i="20" s="1"/>
  <c r="Y171" i="20" s="1"/>
  <c r="Z171" i="20" s="1"/>
  <c r="AA171" i="20" s="1"/>
  <c r="AB171" i="20" s="1"/>
  <c r="AC171" i="20" s="1"/>
  <c r="AO136" i="20"/>
  <c r="AM151" i="20"/>
  <c r="AK151" i="20"/>
  <c r="AO148" i="20"/>
  <c r="AO144" i="20"/>
  <c r="AJ151" i="20"/>
  <c r="AO143" i="20"/>
  <c r="AO142" i="20"/>
  <c r="AP148" i="20" l="1"/>
  <c r="AP141" i="20"/>
  <c r="AN166" i="21"/>
  <c r="AP142" i="20"/>
  <c r="AP143" i="20"/>
  <c r="AP145" i="20"/>
  <c r="AP144" i="20"/>
  <c r="AP147" i="20"/>
  <c r="AN176" i="20" a="1"/>
  <c r="AN176" i="20" s="1"/>
  <c r="AN175" i="20" a="1"/>
  <c r="AN175" i="20" s="1"/>
  <c r="AN174" i="20" a="1"/>
  <c r="AN174" i="20" s="1"/>
  <c r="AN177" i="20" a="1"/>
  <c r="AN177" i="20" s="1"/>
  <c r="AN173" i="20" a="1"/>
  <c r="AN173" i="20" s="1"/>
  <c r="AN171" i="20" a="1"/>
  <c r="AN171" i="20" s="1"/>
  <c r="AN178" i="20" a="1"/>
  <c r="AN178" i="20" s="1"/>
  <c r="AL166" i="21"/>
  <c r="AO160" i="21"/>
  <c r="AP160" i="21"/>
  <c r="AN178" i="21" a="1"/>
  <c r="AN178" i="21" s="1"/>
  <c r="AJ178" i="21" a="1"/>
  <c r="AJ178" i="21" s="1"/>
  <c r="AN177" i="21" a="1"/>
  <c r="AN177" i="21" s="1"/>
  <c r="AJ177" i="21" a="1"/>
  <c r="AJ177" i="21" s="1"/>
  <c r="AN176" i="21" a="1"/>
  <c r="AN176" i="21" s="1"/>
  <c r="AJ176" i="21" a="1"/>
  <c r="AJ176" i="21" s="1"/>
  <c r="AN175" i="21" a="1"/>
  <c r="AN175" i="21" s="1"/>
  <c r="AJ175" i="21" a="1"/>
  <c r="AJ175" i="21" s="1"/>
  <c r="AN174" i="21" a="1"/>
  <c r="AN174" i="21" s="1"/>
  <c r="AJ174" i="21" a="1"/>
  <c r="AJ174" i="21" s="1"/>
  <c r="AN173" i="21" a="1"/>
  <c r="AN173" i="21" s="1"/>
  <c r="AJ173" i="21" a="1"/>
  <c r="AJ173" i="21" s="1"/>
  <c r="AN172" i="21" a="1"/>
  <c r="AN172" i="21" s="1"/>
  <c r="AJ172" i="21" a="1"/>
  <c r="AJ172" i="21" s="1"/>
  <c r="AN171" i="21" a="1"/>
  <c r="AN171" i="21" s="1"/>
  <c r="AJ171" i="21" a="1"/>
  <c r="AJ171" i="21" s="1"/>
  <c r="AM178" i="21" a="1"/>
  <c r="AM178" i="21" s="1"/>
  <c r="AI178" i="21" a="1"/>
  <c r="AI178" i="21" s="1"/>
  <c r="AM177" i="21" a="1"/>
  <c r="AM177" i="21" s="1"/>
  <c r="AI177" i="21" a="1"/>
  <c r="AI177" i="21" s="1"/>
  <c r="AM176" i="21" a="1"/>
  <c r="AM176" i="21" s="1"/>
  <c r="AI176" i="21" a="1"/>
  <c r="AI176" i="21" s="1"/>
  <c r="AM175" i="21" a="1"/>
  <c r="AM175" i="21" s="1"/>
  <c r="AI175" i="21" a="1"/>
  <c r="AI175" i="21" s="1"/>
  <c r="AM174" i="21" a="1"/>
  <c r="AM174" i="21" s="1"/>
  <c r="AI174" i="21" a="1"/>
  <c r="AI174" i="21" s="1"/>
  <c r="AM173" i="21" a="1"/>
  <c r="AM173" i="21" s="1"/>
  <c r="AI173" i="21" a="1"/>
  <c r="AI173" i="21" s="1"/>
  <c r="AM172" i="21" a="1"/>
  <c r="AM172" i="21" s="1"/>
  <c r="AI172" i="21" a="1"/>
  <c r="AI172" i="21" s="1"/>
  <c r="AM171" i="21" a="1"/>
  <c r="AM171" i="21" s="1"/>
  <c r="AI171" i="21" a="1"/>
  <c r="AI171" i="21" s="1"/>
  <c r="AL178" i="21" a="1"/>
  <c r="AL178" i="21" s="1"/>
  <c r="AK178" i="21" a="1"/>
  <c r="AK178" i="21" s="1"/>
  <c r="AL175" i="21" a="1"/>
  <c r="AL175" i="21" s="1"/>
  <c r="AK174" i="21" a="1"/>
  <c r="AK174" i="21" s="1"/>
  <c r="AL171" i="21" a="1"/>
  <c r="AL171" i="21" s="1"/>
  <c r="AL176" i="21" a="1"/>
  <c r="AL176" i="21" s="1"/>
  <c r="AK175" i="21" a="1"/>
  <c r="AK175" i="21" s="1"/>
  <c r="AL172" i="21" a="1"/>
  <c r="AL172" i="21" s="1"/>
  <c r="AK171" i="21" a="1"/>
  <c r="AK171" i="21" s="1"/>
  <c r="AL177" i="21" a="1"/>
  <c r="AL177" i="21" s="1"/>
  <c r="AK176" i="21" a="1"/>
  <c r="AK176" i="21" s="1"/>
  <c r="AL173" i="21" a="1"/>
  <c r="AL173" i="21" s="1"/>
  <c r="AK172" i="21" a="1"/>
  <c r="AK172" i="21" s="1"/>
  <c r="AL174" i="21" a="1"/>
  <c r="AL174" i="21" s="1"/>
  <c r="AK173" i="21" a="1"/>
  <c r="AK173" i="21" s="1"/>
  <c r="AK177" i="21" a="1"/>
  <c r="AK177" i="21" s="1"/>
  <c r="AD171" i="20"/>
  <c r="AE171" i="20" s="1"/>
  <c r="AF171" i="20" s="1"/>
  <c r="AN172" i="20" a="1"/>
  <c r="AN172" i="20" s="1"/>
  <c r="AD156" i="20"/>
  <c r="AE156" i="20" s="1"/>
  <c r="AP158" i="20" s="1"/>
  <c r="AN157" i="20" a="1"/>
  <c r="AN157" i="20" s="1"/>
  <c r="AN166" i="20" s="1"/>
  <c r="AJ166" i="21"/>
  <c r="AK166" i="21"/>
  <c r="AO161" i="21"/>
  <c r="AP161" i="21"/>
  <c r="AO157" i="21"/>
  <c r="AP157" i="21"/>
  <c r="AM166" i="21"/>
  <c r="AO151" i="21"/>
  <c r="AI166" i="21"/>
  <c r="AO156" i="21"/>
  <c r="AP156" i="21"/>
  <c r="AO158" i="21"/>
  <c r="AP158" i="21"/>
  <c r="AO162" i="21"/>
  <c r="AP162" i="21"/>
  <c r="AO159" i="21"/>
  <c r="AP159" i="21"/>
  <c r="AO163" i="21"/>
  <c r="AP163" i="21"/>
  <c r="AK166" i="20"/>
  <c r="AL178" i="20" a="1"/>
  <c r="AL178" i="20" s="1"/>
  <c r="AK177" i="20" a="1"/>
  <c r="AK177" i="20" s="1"/>
  <c r="AJ176" i="20" a="1"/>
  <c r="AJ176" i="20" s="1"/>
  <c r="AM175" i="20" a="1"/>
  <c r="AM175" i="20" s="1"/>
  <c r="AI175" i="20" a="1"/>
  <c r="AI175" i="20" s="1"/>
  <c r="AL174" i="20" a="1"/>
  <c r="AL174" i="20" s="1"/>
  <c r="AK173" i="20" a="1"/>
  <c r="AK173" i="20" s="1"/>
  <c r="AJ172" i="20" a="1"/>
  <c r="AJ172" i="20" s="1"/>
  <c r="AM171" i="20" a="1"/>
  <c r="AM171" i="20" s="1"/>
  <c r="AI171" i="20" a="1"/>
  <c r="AI171" i="20" s="1"/>
  <c r="AI178" i="20" a="1"/>
  <c r="AI178" i="20" s="1"/>
  <c r="AK176" i="20" a="1"/>
  <c r="AK176" i="20" s="1"/>
  <c r="AK175" i="20" a="1"/>
  <c r="AK175" i="20" s="1"/>
  <c r="AK174" i="20" a="1"/>
  <c r="AK174" i="20" s="1"/>
  <c r="AM173" i="20" a="1"/>
  <c r="AM173" i="20" s="1"/>
  <c r="AM172" i="20" a="1"/>
  <c r="AM172" i="20" s="1"/>
  <c r="AI177" i="20" a="1"/>
  <c r="AI177" i="20" s="1"/>
  <c r="AI176" i="20" a="1"/>
  <c r="AI176" i="20" s="1"/>
  <c r="AJ175" i="20" a="1"/>
  <c r="AJ175" i="20" s="1"/>
  <c r="AJ174" i="20" a="1"/>
  <c r="AJ174" i="20" s="1"/>
  <c r="AL173" i="20" a="1"/>
  <c r="AL173" i="20" s="1"/>
  <c r="AL172" i="20" a="1"/>
  <c r="AL172" i="20" s="1"/>
  <c r="AL171" i="20" a="1"/>
  <c r="AL171" i="20" s="1"/>
  <c r="AK178" i="20" a="1"/>
  <c r="AK178" i="20" s="1"/>
  <c r="AM177" i="20" a="1"/>
  <c r="AM177" i="20" s="1"/>
  <c r="AM176" i="20" a="1"/>
  <c r="AM176" i="20" s="1"/>
  <c r="AI174" i="20" a="1"/>
  <c r="AI174" i="20" s="1"/>
  <c r="AK172" i="20" a="1"/>
  <c r="AK172" i="20" s="1"/>
  <c r="AK171" i="20" a="1"/>
  <c r="AK171" i="20" s="1"/>
  <c r="AI173" i="20" a="1"/>
  <c r="AI173" i="20" s="1"/>
  <c r="AI172" i="20" a="1"/>
  <c r="AI172" i="20" s="1"/>
  <c r="AL175" i="20" a="1"/>
  <c r="AL175" i="20" s="1"/>
  <c r="AJ171" i="20" a="1"/>
  <c r="AJ171" i="20" s="1"/>
  <c r="AJ173" i="20" a="1"/>
  <c r="AJ173" i="20" s="1"/>
  <c r="AL177" i="20" a="1"/>
  <c r="AL177" i="20" s="1"/>
  <c r="AJ177" i="20" a="1"/>
  <c r="AJ177" i="20" s="1"/>
  <c r="AM174" i="20" a="1"/>
  <c r="AM174" i="20" s="1"/>
  <c r="AJ178" i="20" a="1"/>
  <c r="AJ178" i="20" s="1"/>
  <c r="AM178" i="20" a="1"/>
  <c r="AM178" i="20" s="1"/>
  <c r="AL176" i="20" a="1"/>
  <c r="AL176" i="20" s="1"/>
  <c r="AM166" i="20"/>
  <c r="AO151" i="20"/>
  <c r="AO163" i="20"/>
  <c r="AO161" i="20"/>
  <c r="AJ166" i="20"/>
  <c r="AO160" i="20"/>
  <c r="AO159" i="20"/>
  <c r="AL166" i="20"/>
  <c r="AO158" i="20"/>
  <c r="AO157" i="20"/>
  <c r="AO162" i="20"/>
  <c r="AI166" i="20"/>
  <c r="AO156" i="20"/>
  <c r="AN181" i="21" l="1"/>
  <c r="AL181" i="21"/>
  <c r="AP163" i="20"/>
  <c r="AP159" i="20"/>
  <c r="AP156" i="20"/>
  <c r="AP161" i="20"/>
  <c r="AP173" i="21"/>
  <c r="AO173" i="21"/>
  <c r="AP177" i="21"/>
  <c r="AO177" i="21"/>
  <c r="AP174" i="21"/>
  <c r="AO174" i="21"/>
  <c r="AP178" i="21"/>
  <c r="AO178" i="21"/>
  <c r="AP157" i="20"/>
  <c r="AP160" i="20"/>
  <c r="AK181" i="21"/>
  <c r="AP162" i="20"/>
  <c r="AO171" i="21"/>
  <c r="AI181" i="21"/>
  <c r="AP171" i="21"/>
  <c r="AO175" i="21"/>
  <c r="AP175" i="21"/>
  <c r="AJ181" i="21"/>
  <c r="AM181" i="21"/>
  <c r="AO166" i="21"/>
  <c r="AP172" i="21"/>
  <c r="AO172" i="21"/>
  <c r="AP176" i="21"/>
  <c r="AO176" i="21"/>
  <c r="AK181" i="20"/>
  <c r="AN181" i="20"/>
  <c r="AP172" i="20"/>
  <c r="AO172" i="20"/>
  <c r="AL181" i="20"/>
  <c r="AP173" i="20"/>
  <c r="AO173" i="20"/>
  <c r="AO166" i="20"/>
  <c r="AP175" i="20"/>
  <c r="AO175" i="20"/>
  <c r="AP174" i="20"/>
  <c r="AO174" i="20"/>
  <c r="AP178" i="20"/>
  <c r="AO178" i="20"/>
  <c r="AP176" i="20"/>
  <c r="AO176" i="20"/>
  <c r="AP171" i="20"/>
  <c r="AO171" i="20"/>
  <c r="AI181" i="20"/>
  <c r="AJ181" i="20"/>
  <c r="AP177" i="20"/>
  <c r="AO177" i="20"/>
  <c r="AM181" i="20"/>
  <c r="AO181" i="21" l="1"/>
  <c r="AO181" i="20"/>
  <c r="I4" i="18" l="1"/>
  <c r="AQ10" i="18" l="1"/>
  <c r="B6" i="18"/>
  <c r="K4" i="18" l="1"/>
  <c r="J4" i="18"/>
  <c r="A2" i="18"/>
  <c r="E4" i="18"/>
  <c r="D4" i="18"/>
  <c r="AQ4" i="18"/>
  <c r="A17" i="18"/>
  <c r="A31" i="18" s="1"/>
  <c r="A46" i="18" s="1"/>
  <c r="A61" i="18" s="1"/>
  <c r="A76" i="18" s="1"/>
  <c r="A91" i="18" s="1"/>
  <c r="A106" i="18" s="1"/>
  <c r="A121" i="18" s="1"/>
  <c r="A136" i="18" s="1"/>
  <c r="A151" i="18" s="1"/>
  <c r="A166" i="18" s="1"/>
  <c r="A181" i="18" s="1"/>
  <c r="A16" i="18"/>
  <c r="A15" i="18"/>
  <c r="A28" i="18"/>
  <c r="A43" i="18" s="1"/>
  <c r="A58" i="18" s="1"/>
  <c r="A73" i="18" s="1"/>
  <c r="A88" i="18" s="1"/>
  <c r="A103" i="18" s="1"/>
  <c r="A118" i="18" s="1"/>
  <c r="A133" i="18" s="1"/>
  <c r="A148" i="18" s="1"/>
  <c r="A163" i="18" s="1"/>
  <c r="A178" i="18" s="1"/>
  <c r="A27" i="18"/>
  <c r="A42" i="18" s="1"/>
  <c r="A57" i="18" s="1"/>
  <c r="A72" i="18" s="1"/>
  <c r="A87" i="18" s="1"/>
  <c r="A102" i="18" s="1"/>
  <c r="A117" i="18" s="1"/>
  <c r="A132" i="18" s="1"/>
  <c r="A147" i="18" s="1"/>
  <c r="A162" i="18" s="1"/>
  <c r="A177" i="18" s="1"/>
  <c r="A26" i="18"/>
  <c r="A41" i="18" s="1"/>
  <c r="A56" i="18" s="1"/>
  <c r="A71" i="18" s="1"/>
  <c r="A86" i="18" s="1"/>
  <c r="A101" i="18" s="1"/>
  <c r="A116" i="18" s="1"/>
  <c r="A131" i="18" s="1"/>
  <c r="A146" i="18" s="1"/>
  <c r="A161" i="18" s="1"/>
  <c r="A176" i="18" s="1"/>
  <c r="A25" i="18"/>
  <c r="A40" i="18" s="1"/>
  <c r="A55" i="18" s="1"/>
  <c r="A70" i="18" s="1"/>
  <c r="A85" i="18" s="1"/>
  <c r="A100" i="18" s="1"/>
  <c r="A115" i="18" s="1"/>
  <c r="A130" i="18" s="1"/>
  <c r="A145" i="18" s="1"/>
  <c r="A160" i="18" s="1"/>
  <c r="A175" i="18" s="1"/>
  <c r="A24" i="18"/>
  <c r="A23" i="18"/>
  <c r="A38" i="18" s="1"/>
  <c r="A53" i="18" s="1"/>
  <c r="A68" i="18" s="1"/>
  <c r="A83" i="18" s="1"/>
  <c r="A98" i="18" s="1"/>
  <c r="A113" i="18" s="1"/>
  <c r="A128" i="18" s="1"/>
  <c r="A143" i="18" s="1"/>
  <c r="A158" i="18" s="1"/>
  <c r="A173" i="18" s="1"/>
  <c r="A22" i="18"/>
  <c r="AQ17" i="18"/>
  <c r="AQ16" i="18"/>
  <c r="AQ15" i="18"/>
  <c r="AQ14" i="18"/>
  <c r="AQ13" i="18"/>
  <c r="AQ11" i="18"/>
  <c r="B7" i="18"/>
  <c r="AM12" i="18" l="1" a="1"/>
  <c r="AM12" i="18" s="1"/>
  <c r="AM13" i="18" a="1"/>
  <c r="AM13" i="18" s="1"/>
  <c r="AL14" i="18" a="1"/>
  <c r="AL14" i="18" s="1"/>
  <c r="AL12" i="18" a="1"/>
  <c r="AL12" i="18" s="1"/>
  <c r="AM9" i="18" a="1"/>
  <c r="AM9" i="18" s="1"/>
  <c r="AM14" i="18" a="1"/>
  <c r="AM14" i="18" s="1"/>
  <c r="AM11" i="18" a="1"/>
  <c r="AM11" i="18" s="1"/>
  <c r="AL9" i="18" a="1"/>
  <c r="AL9" i="18" s="1"/>
  <c r="AM8" i="18" a="1"/>
  <c r="AM8" i="18" s="1"/>
  <c r="AL11" i="18" a="1"/>
  <c r="AL11" i="18" s="1"/>
  <c r="AL8" i="18" a="1"/>
  <c r="AL8" i="18" s="1"/>
  <c r="AL10" i="18" a="1"/>
  <c r="AL10" i="18" s="1"/>
  <c r="AL7" i="18" a="1"/>
  <c r="AL7" i="18" s="1"/>
  <c r="AL13" i="18" a="1"/>
  <c r="AL13" i="18" s="1"/>
  <c r="AM10" i="18" a="1"/>
  <c r="AM10" i="18" s="1"/>
  <c r="AM7" i="18" a="1"/>
  <c r="AM7" i="18" s="1"/>
  <c r="AM15" i="18" a="1"/>
  <c r="AM15" i="18" s="1"/>
  <c r="A39" i="18"/>
  <c r="A54" i="18" s="1"/>
  <c r="A69" i="18" s="1"/>
  <c r="A84" i="18" s="1"/>
  <c r="A99" i="18" s="1"/>
  <c r="A114" i="18" s="1"/>
  <c r="A129" i="18" s="1"/>
  <c r="A144" i="18" s="1"/>
  <c r="A159" i="18" s="1"/>
  <c r="A174" i="18" s="1"/>
  <c r="A37" i="18"/>
  <c r="AK10" i="18" a="1"/>
  <c r="AK10" i="18" s="1"/>
  <c r="AK11" i="18" a="1"/>
  <c r="AK11" i="18" s="1"/>
  <c r="AL16" i="18" a="1"/>
  <c r="AL16" i="18" s="1"/>
  <c r="AK13" i="18" a="1"/>
  <c r="AK13" i="18" s="1"/>
  <c r="AM16" i="18" a="1"/>
  <c r="AM16" i="18" s="1"/>
  <c r="AJ12" i="18" a="1"/>
  <c r="AJ12" i="18" s="1"/>
  <c r="AK12" i="18" a="1"/>
  <c r="AK12" i="18" s="1"/>
  <c r="AI7" i="18" a="1"/>
  <c r="AI7" i="18" s="1"/>
  <c r="AJ11" i="18" a="1"/>
  <c r="AJ11" i="18" s="1"/>
  <c r="AK14" i="18" a="1"/>
  <c r="AK14" i="18" s="1"/>
  <c r="AJ14" i="18" a="1"/>
  <c r="AJ14" i="18" s="1"/>
  <c r="AI13" i="18" a="1"/>
  <c r="AI13" i="18" s="1"/>
  <c r="AK9" i="18" a="1"/>
  <c r="AK9" i="18" s="1"/>
  <c r="AI14" i="18" a="1"/>
  <c r="AI14" i="18" s="1"/>
  <c r="AK15" i="18" a="1"/>
  <c r="AK15" i="18" s="1"/>
  <c r="AJ15" i="18" a="1"/>
  <c r="AJ15" i="18" s="1"/>
  <c r="AI16" i="18" a="1"/>
  <c r="AI16" i="18" s="1"/>
  <c r="AJ13" i="18" a="1"/>
  <c r="AJ13" i="18" s="1"/>
  <c r="AJ10" i="18" a="1"/>
  <c r="AJ10" i="18" s="1"/>
  <c r="AK8" i="18" a="1"/>
  <c r="AK8" i="18" s="1"/>
  <c r="AK7" i="18" a="1"/>
  <c r="AK7" i="18" s="1"/>
  <c r="AJ7" i="18" a="1"/>
  <c r="AJ7" i="18" s="1"/>
  <c r="AI8" i="18" a="1"/>
  <c r="AI8" i="18" s="1"/>
  <c r="AI15" i="18" a="1"/>
  <c r="AI15" i="18" s="1"/>
  <c r="AJ16" i="18" a="1"/>
  <c r="AJ16" i="18" s="1"/>
  <c r="AI12" i="18" a="1"/>
  <c r="AI12" i="18" s="1"/>
  <c r="AJ9" i="18" a="1"/>
  <c r="AJ9" i="18" s="1"/>
  <c r="AJ8" i="18" a="1"/>
  <c r="AJ8" i="18" s="1"/>
  <c r="AI9" i="18" a="1"/>
  <c r="AI9" i="18" s="1"/>
  <c r="AI11" i="18" a="1"/>
  <c r="AI11" i="18" s="1"/>
  <c r="AI10" i="18" a="1"/>
  <c r="AI10" i="18" s="1"/>
  <c r="AL15" i="18" a="1"/>
  <c r="AL15" i="18" s="1"/>
  <c r="AK16" i="18" a="1"/>
  <c r="AK16" i="18" s="1"/>
  <c r="A29" i="18"/>
  <c r="A44" i="18" s="1"/>
  <c r="A59" i="18" s="1"/>
  <c r="A74" i="18" s="1"/>
  <c r="A89" i="18" s="1"/>
  <c r="A104" i="18" s="1"/>
  <c r="A119" i="18" s="1"/>
  <c r="A134" i="18" s="1"/>
  <c r="A149" i="18" s="1"/>
  <c r="A164" i="18" s="1"/>
  <c r="A179" i="18" s="1"/>
  <c r="C7" i="18"/>
  <c r="D7" i="18" s="1"/>
  <c r="E7" i="18" s="1"/>
  <c r="F7" i="18" s="1"/>
  <c r="G7" i="18" s="1"/>
  <c r="H7" i="18" s="1"/>
  <c r="I7" i="18" s="1"/>
  <c r="J7" i="18" s="1"/>
  <c r="K7" i="18" s="1"/>
  <c r="L7" i="18" s="1"/>
  <c r="M7" i="18" s="1"/>
  <c r="N7" i="18" s="1"/>
  <c r="O7" i="18" s="1"/>
  <c r="P7" i="18" s="1"/>
  <c r="Q7" i="18" s="1"/>
  <c r="R7" i="18" s="1"/>
  <c r="S7" i="18" s="1"/>
  <c r="T7" i="18" s="1"/>
  <c r="U7" i="18" s="1"/>
  <c r="V7" i="18" s="1"/>
  <c r="W7" i="18" s="1"/>
  <c r="X7" i="18" s="1"/>
  <c r="Y7" i="18" s="1"/>
  <c r="Z7" i="18" s="1"/>
  <c r="AA7" i="18" s="1"/>
  <c r="AB7" i="18" s="1"/>
  <c r="AC7" i="18" s="1"/>
  <c r="AD7" i="18" s="1"/>
  <c r="AE7" i="18" s="1"/>
  <c r="AF7" i="18" s="1"/>
  <c r="AO7" i="18" s="1"/>
  <c r="B20" i="18"/>
  <c r="AQ12" i="18"/>
  <c r="AO13" i="18" l="1"/>
  <c r="AO15" i="18"/>
  <c r="AO9" i="18"/>
  <c r="AO8" i="18"/>
  <c r="AO10" i="18"/>
  <c r="AO11" i="18"/>
  <c r="AO12" i="18"/>
  <c r="AO14" i="18"/>
  <c r="A52" i="18"/>
  <c r="B21" i="18"/>
  <c r="B35" i="18"/>
  <c r="A67" i="18" l="1"/>
  <c r="C21" i="18"/>
  <c r="B36" i="18"/>
  <c r="B50" i="18"/>
  <c r="A82" i="18" l="1"/>
  <c r="D21" i="18"/>
  <c r="B65" i="18"/>
  <c r="B51" i="18"/>
  <c r="C36" i="18"/>
  <c r="D36" i="18" s="1"/>
  <c r="E36" i="18" s="1"/>
  <c r="F36" i="18" s="1"/>
  <c r="G36" i="18" s="1"/>
  <c r="H36" i="18" s="1"/>
  <c r="I36" i="18" s="1"/>
  <c r="J36" i="18" s="1"/>
  <c r="K36" i="18" s="1"/>
  <c r="L36" i="18" s="1"/>
  <c r="M36" i="18" s="1"/>
  <c r="N36" i="18" s="1"/>
  <c r="O36" i="18" s="1"/>
  <c r="P36" i="18" s="1"/>
  <c r="Q36" i="18" s="1"/>
  <c r="R36" i="18" s="1"/>
  <c r="S36" i="18" s="1"/>
  <c r="T36" i="18" s="1"/>
  <c r="U36" i="18" s="1"/>
  <c r="V36" i="18" s="1"/>
  <c r="W36" i="18" s="1"/>
  <c r="X36" i="18" s="1"/>
  <c r="Y36" i="18" s="1"/>
  <c r="Z36" i="18" s="1"/>
  <c r="AA36" i="18" s="1"/>
  <c r="AB36" i="18" s="1"/>
  <c r="AC36" i="18" s="1"/>
  <c r="AD36" i="18" s="1"/>
  <c r="AE36" i="18" s="1"/>
  <c r="AF36" i="18" s="1"/>
  <c r="A97" i="18" l="1"/>
  <c r="C51" i="18"/>
  <c r="D51" i="18" s="1"/>
  <c r="E51" i="18" s="1"/>
  <c r="E21" i="18"/>
  <c r="B80" i="18"/>
  <c r="B66" i="18"/>
  <c r="A112" i="18" l="1"/>
  <c r="C66" i="18"/>
  <c r="D66" i="18" s="1"/>
  <c r="E66" i="18" s="1"/>
  <c r="F66" i="18" s="1"/>
  <c r="G66" i="18" s="1"/>
  <c r="H66" i="18" s="1"/>
  <c r="I66" i="18" s="1"/>
  <c r="J66" i="18" s="1"/>
  <c r="K66" i="18" s="1"/>
  <c r="L66" i="18" s="1"/>
  <c r="M66" i="18" s="1"/>
  <c r="N66" i="18" s="1"/>
  <c r="O66" i="18" s="1"/>
  <c r="P66" i="18" s="1"/>
  <c r="Q66" i="18" s="1"/>
  <c r="R66" i="18" s="1"/>
  <c r="S66" i="18" s="1"/>
  <c r="T66" i="18" s="1"/>
  <c r="U66" i="18" s="1"/>
  <c r="V66" i="18" s="1"/>
  <c r="W66" i="18" s="1"/>
  <c r="X66" i="18" s="1"/>
  <c r="Y66" i="18" s="1"/>
  <c r="Z66" i="18" s="1"/>
  <c r="AA66" i="18" s="1"/>
  <c r="AB66" i="18" s="1"/>
  <c r="AC66" i="18" s="1"/>
  <c r="AD66" i="18" s="1"/>
  <c r="AE66" i="18" s="1"/>
  <c r="AF66" i="18" s="1"/>
  <c r="AO69" i="18" s="1"/>
  <c r="F21" i="18"/>
  <c r="B95" i="18"/>
  <c r="B81" i="18"/>
  <c r="F51" i="18"/>
  <c r="AO70" i="18" l="1"/>
  <c r="AO66" i="18"/>
  <c r="AO73" i="18"/>
  <c r="AO72" i="18"/>
  <c r="AO71" i="18"/>
  <c r="AO68" i="18"/>
  <c r="AO67" i="18"/>
  <c r="A127" i="18"/>
  <c r="C81" i="18"/>
  <c r="D81" i="18" s="1"/>
  <c r="E81" i="18" s="1"/>
  <c r="F81" i="18" s="1"/>
  <c r="G81" i="18" s="1"/>
  <c r="H81" i="18" s="1"/>
  <c r="I81" i="18" s="1"/>
  <c r="J81" i="18" s="1"/>
  <c r="K81" i="18" s="1"/>
  <c r="L81" i="18" s="1"/>
  <c r="M81" i="18" s="1"/>
  <c r="N81" i="18" s="1"/>
  <c r="O81" i="18" s="1"/>
  <c r="P81" i="18" s="1"/>
  <c r="Q81" i="18" s="1"/>
  <c r="R81" i="18" s="1"/>
  <c r="S81" i="18" s="1"/>
  <c r="T81" i="18" s="1"/>
  <c r="U81" i="18" s="1"/>
  <c r="V81" i="18" s="1"/>
  <c r="W81" i="18" s="1"/>
  <c r="X81" i="18" s="1"/>
  <c r="Y81" i="18" s="1"/>
  <c r="Z81" i="18" s="1"/>
  <c r="AA81" i="18" s="1"/>
  <c r="AB81" i="18" s="1"/>
  <c r="AC81" i="18" s="1"/>
  <c r="AD81" i="18" s="1"/>
  <c r="AE81" i="18" s="1"/>
  <c r="AO86" i="18" s="1"/>
  <c r="G21" i="18"/>
  <c r="H21" i="18" s="1"/>
  <c r="I21" i="18" s="1"/>
  <c r="J21" i="18" s="1"/>
  <c r="K21" i="18" s="1"/>
  <c r="L21" i="18" s="1"/>
  <c r="M21" i="18" s="1"/>
  <c r="N21" i="18" s="1"/>
  <c r="O21" i="18" s="1"/>
  <c r="P21" i="18" s="1"/>
  <c r="Q21" i="18" s="1"/>
  <c r="R21" i="18" s="1"/>
  <c r="S21" i="18" s="1"/>
  <c r="T21" i="18" s="1"/>
  <c r="U21" i="18" s="1"/>
  <c r="V21" i="18" s="1"/>
  <c r="W21" i="18" s="1"/>
  <c r="X21" i="18" s="1"/>
  <c r="Y21" i="18" s="1"/>
  <c r="Z21" i="18" s="1"/>
  <c r="AA21" i="18" s="1"/>
  <c r="AB21" i="18" s="1"/>
  <c r="AC21" i="18" s="1"/>
  <c r="B96" i="18"/>
  <c r="B110" i="18"/>
  <c r="G51" i="18"/>
  <c r="AO81" i="18" l="1"/>
  <c r="AO85" i="18"/>
  <c r="AO84" i="18"/>
  <c r="AO83" i="18"/>
  <c r="AO82" i="18"/>
  <c r="AO88" i="18"/>
  <c r="AO87" i="18"/>
  <c r="A142" i="18"/>
  <c r="C96" i="18"/>
  <c r="D96" i="18" s="1"/>
  <c r="E96" i="18" s="1"/>
  <c r="F96" i="18" s="1"/>
  <c r="G96" i="18" s="1"/>
  <c r="H96" i="18" s="1"/>
  <c r="I96" i="18" s="1"/>
  <c r="J96" i="18" s="1"/>
  <c r="K96" i="18" s="1"/>
  <c r="L96" i="18" s="1"/>
  <c r="M96" i="18" s="1"/>
  <c r="N96" i="18" s="1"/>
  <c r="O96" i="18" s="1"/>
  <c r="P96" i="18" s="1"/>
  <c r="Q96" i="18" s="1"/>
  <c r="R96" i="18" s="1"/>
  <c r="S96" i="18" s="1"/>
  <c r="T96" i="18" s="1"/>
  <c r="U96" i="18" s="1"/>
  <c r="V96" i="18" s="1"/>
  <c r="W96" i="18" s="1"/>
  <c r="X96" i="18" s="1"/>
  <c r="Y96" i="18" s="1"/>
  <c r="Z96" i="18" s="1"/>
  <c r="AA96" i="18" s="1"/>
  <c r="AB96" i="18" s="1"/>
  <c r="AC96" i="18" s="1"/>
  <c r="AD96" i="18" s="1"/>
  <c r="AE96" i="18" s="1"/>
  <c r="AF96" i="18" s="1"/>
  <c r="AO96" i="18" s="1"/>
  <c r="B125" i="18"/>
  <c r="B111" i="18"/>
  <c r="H51" i="18"/>
  <c r="I51" i="18" s="1"/>
  <c r="J51" i="18" s="1"/>
  <c r="K51" i="18" s="1"/>
  <c r="L51" i="18" s="1"/>
  <c r="M51" i="18" s="1"/>
  <c r="N51" i="18" s="1"/>
  <c r="O51" i="18" s="1"/>
  <c r="P51" i="18" s="1"/>
  <c r="Q51" i="18" s="1"/>
  <c r="R51" i="18" s="1"/>
  <c r="S51" i="18" s="1"/>
  <c r="T51" i="18" s="1"/>
  <c r="U51" i="18" s="1"/>
  <c r="V51" i="18" s="1"/>
  <c r="W51" i="18" s="1"/>
  <c r="X51" i="18" s="1"/>
  <c r="Y51" i="18" s="1"/>
  <c r="Z51" i="18" s="1"/>
  <c r="AA51" i="18" s="1"/>
  <c r="AB51" i="18" s="1"/>
  <c r="AC51" i="18" s="1"/>
  <c r="AD51" i="18" s="1"/>
  <c r="AE51" i="18" s="1"/>
  <c r="AO97" i="18" l="1"/>
  <c r="AO101" i="18"/>
  <c r="AO98" i="18"/>
  <c r="AO100" i="18"/>
  <c r="AO103" i="18"/>
  <c r="AO99" i="18"/>
  <c r="AO102" i="18"/>
  <c r="A157" i="18"/>
  <c r="C111" i="18"/>
  <c r="D111" i="18" s="1"/>
  <c r="E111" i="18" s="1"/>
  <c r="F111" i="18" s="1"/>
  <c r="G111" i="18" s="1"/>
  <c r="H111" i="18" s="1"/>
  <c r="I111" i="18" s="1"/>
  <c r="J111" i="18" s="1"/>
  <c r="K111" i="18" s="1"/>
  <c r="L111" i="18" s="1"/>
  <c r="M111" i="18" s="1"/>
  <c r="N111" i="18" s="1"/>
  <c r="O111" i="18" s="1"/>
  <c r="P111" i="18" s="1"/>
  <c r="Q111" i="18" s="1"/>
  <c r="R111" i="18" s="1"/>
  <c r="S111" i="18" s="1"/>
  <c r="T111" i="18" s="1"/>
  <c r="U111" i="18" s="1"/>
  <c r="V111" i="18" s="1"/>
  <c r="W111" i="18" s="1"/>
  <c r="X111" i="18" s="1"/>
  <c r="Y111" i="18" s="1"/>
  <c r="Z111" i="18" s="1"/>
  <c r="AA111" i="18" s="1"/>
  <c r="AB111" i="18" s="1"/>
  <c r="AC111" i="18" s="1"/>
  <c r="AD111" i="18" s="1"/>
  <c r="AE111" i="18" s="1"/>
  <c r="AF111" i="18" s="1"/>
  <c r="AO117" i="18" s="1"/>
  <c r="B140" i="18"/>
  <c r="B126" i="18"/>
  <c r="AO116" i="18" l="1"/>
  <c r="AO115" i="18"/>
  <c r="AO113" i="18"/>
  <c r="AO118" i="18"/>
  <c r="AO112" i="18"/>
  <c r="AO114" i="18"/>
  <c r="AO111" i="18"/>
  <c r="A172" i="18"/>
  <c r="C126" i="18"/>
  <c r="D126" i="18" s="1"/>
  <c r="E126" i="18" s="1"/>
  <c r="F126" i="18" s="1"/>
  <c r="G126" i="18" s="1"/>
  <c r="H126" i="18" s="1"/>
  <c r="I126" i="18" s="1"/>
  <c r="J126" i="18" s="1"/>
  <c r="K126" i="18" s="1"/>
  <c r="L126" i="18" s="1"/>
  <c r="M126" i="18" s="1"/>
  <c r="N126" i="18" s="1"/>
  <c r="O126" i="18" s="1"/>
  <c r="P126" i="18" s="1"/>
  <c r="Q126" i="18" s="1"/>
  <c r="R126" i="18" s="1"/>
  <c r="S126" i="18" s="1"/>
  <c r="T126" i="18" s="1"/>
  <c r="U126" i="18" s="1"/>
  <c r="V126" i="18" s="1"/>
  <c r="W126" i="18" s="1"/>
  <c r="X126" i="18" s="1"/>
  <c r="Y126" i="18" s="1"/>
  <c r="Z126" i="18" s="1"/>
  <c r="AA126" i="18" s="1"/>
  <c r="AB126" i="18" s="1"/>
  <c r="AC126" i="18" s="1"/>
  <c r="AD126" i="18" s="1"/>
  <c r="AE126" i="18" s="1"/>
  <c r="AO132" i="18" s="1"/>
  <c r="B141" i="18"/>
  <c r="B155" i="18"/>
  <c r="AO133" i="18" l="1"/>
  <c r="AO126" i="18"/>
  <c r="AO129" i="18"/>
  <c r="AO128" i="18"/>
  <c r="AO130" i="18"/>
  <c r="AO127" i="18"/>
  <c r="AO131" i="18"/>
  <c r="B170" i="18"/>
  <c r="B171" i="18" s="1"/>
  <c r="B156" i="18"/>
  <c r="C141" i="18"/>
  <c r="D141" i="18" s="1"/>
  <c r="E141" i="18" s="1"/>
  <c r="F141" i="18" s="1"/>
  <c r="G141" i="18" s="1"/>
  <c r="H141" i="18" s="1"/>
  <c r="I141" i="18" s="1"/>
  <c r="J141" i="18" s="1"/>
  <c r="K141" i="18" s="1"/>
  <c r="L141" i="18" s="1"/>
  <c r="M141" i="18" s="1"/>
  <c r="N141" i="18" s="1"/>
  <c r="O141" i="18" s="1"/>
  <c r="P141" i="18" s="1"/>
  <c r="Q141" i="18" s="1"/>
  <c r="R141" i="18" s="1"/>
  <c r="S141" i="18" s="1"/>
  <c r="T141" i="18" s="1"/>
  <c r="U141" i="18" s="1"/>
  <c r="V141" i="18" s="1"/>
  <c r="W141" i="18" s="1"/>
  <c r="X141" i="18" s="1"/>
  <c r="Y141" i="18" s="1"/>
  <c r="Z141" i="18" s="1"/>
  <c r="AA141" i="18" s="1"/>
  <c r="AB141" i="18" s="1"/>
  <c r="AC141" i="18" s="1"/>
  <c r="AD141" i="18" s="1"/>
  <c r="AE141" i="18" s="1"/>
  <c r="AF141" i="18" s="1"/>
  <c r="AO142" i="18" s="1"/>
  <c r="AO145" i="18" l="1"/>
  <c r="AO147" i="18"/>
  <c r="AO148" i="18"/>
  <c r="AO141" i="18"/>
  <c r="AO143" i="18"/>
  <c r="AO146" i="18"/>
  <c r="AO144" i="18"/>
  <c r="C171" i="18"/>
  <c r="D171" i="18" s="1"/>
  <c r="E171" i="18" s="1"/>
  <c r="F171" i="18" s="1"/>
  <c r="G171" i="18" s="1"/>
  <c r="H171" i="18" s="1"/>
  <c r="I171" i="18" s="1"/>
  <c r="J171" i="18" s="1"/>
  <c r="K171" i="18" s="1"/>
  <c r="L171" i="18" s="1"/>
  <c r="M171" i="18" s="1"/>
  <c r="N171" i="18" s="1"/>
  <c r="O171" i="18" s="1"/>
  <c r="P171" i="18" s="1"/>
  <c r="Q171" i="18" s="1"/>
  <c r="R171" i="18" s="1"/>
  <c r="S171" i="18" s="1"/>
  <c r="T171" i="18" s="1"/>
  <c r="U171" i="18" s="1"/>
  <c r="V171" i="18" s="1"/>
  <c r="W171" i="18" s="1"/>
  <c r="X171" i="18" s="1"/>
  <c r="Y171" i="18" s="1"/>
  <c r="Z171" i="18" s="1"/>
  <c r="AA171" i="18" s="1"/>
  <c r="AB171" i="18" s="1"/>
  <c r="AC171" i="18" s="1"/>
  <c r="AD171" i="18" s="1"/>
  <c r="AE171" i="18" s="1"/>
  <c r="AF171" i="18" s="1"/>
  <c r="AO176" i="18" s="1"/>
  <c r="C156" i="18"/>
  <c r="D156" i="18" s="1"/>
  <c r="E156" i="18" s="1"/>
  <c r="F156" i="18" s="1"/>
  <c r="G156" i="18" s="1"/>
  <c r="H156" i="18" s="1"/>
  <c r="I156" i="18" s="1"/>
  <c r="J156" i="18" s="1"/>
  <c r="K156" i="18" s="1"/>
  <c r="L156" i="18" s="1"/>
  <c r="M156" i="18" s="1"/>
  <c r="N156" i="18" s="1"/>
  <c r="O156" i="18" s="1"/>
  <c r="P156" i="18" s="1"/>
  <c r="Q156" i="18" s="1"/>
  <c r="R156" i="18" s="1"/>
  <c r="S156" i="18" s="1"/>
  <c r="T156" i="18" s="1"/>
  <c r="U156" i="18" s="1"/>
  <c r="V156" i="18" s="1"/>
  <c r="W156" i="18" s="1"/>
  <c r="X156" i="18" s="1"/>
  <c r="Y156" i="18" s="1"/>
  <c r="Z156" i="18" s="1"/>
  <c r="AA156" i="18" s="1"/>
  <c r="AB156" i="18" s="1"/>
  <c r="AC156" i="18" s="1"/>
  <c r="AD156" i="18" s="1"/>
  <c r="AE156" i="18" s="1"/>
  <c r="AO156" i="18" s="1"/>
  <c r="A30" i="18"/>
  <c r="AO163" i="18" l="1"/>
  <c r="AO178" i="18"/>
  <c r="AO157" i="18"/>
  <c r="AO174" i="18"/>
  <c r="AO173" i="18"/>
  <c r="AO158" i="18"/>
  <c r="AO177" i="18"/>
  <c r="AO161" i="18"/>
  <c r="AO172" i="18"/>
  <c r="AO162" i="18"/>
  <c r="AO171" i="18"/>
  <c r="AO159" i="18"/>
  <c r="AO160" i="18"/>
  <c r="AO175" i="18"/>
  <c r="AM25" i="18" a="1"/>
  <c r="AM25" i="18" s="1"/>
  <c r="AK25" i="18" a="1"/>
  <c r="AK25" i="18" s="1"/>
  <c r="AJ23" i="18" a="1"/>
  <c r="AJ23" i="18" s="1"/>
  <c r="AK21" i="18" a="1"/>
  <c r="AK21" i="18" s="1"/>
  <c r="AI22" i="18" a="1"/>
  <c r="AI22" i="18" s="1"/>
  <c r="AO22" i="18" s="1"/>
  <c r="AK22" i="18" a="1"/>
  <c r="AK22" i="18" s="1"/>
  <c r="AI21" i="18" a="1"/>
  <c r="AI21" i="18" s="1"/>
  <c r="AO21" i="18" s="1"/>
  <c r="AL21" i="18" a="1"/>
  <c r="AL21" i="18" s="1"/>
  <c r="AL22" i="18" a="1"/>
  <c r="AL22" i="18" s="1"/>
  <c r="AL26" i="18" a="1"/>
  <c r="AL26" i="18" s="1"/>
  <c r="AI23" i="18" a="1"/>
  <c r="AI23" i="18" s="1"/>
  <c r="AK27" i="18" a="1"/>
  <c r="AK27" i="18" s="1"/>
  <c r="AI26" i="18" a="1"/>
  <c r="AI26" i="18" s="1"/>
  <c r="AO26" i="18" s="1"/>
  <c r="AI27" i="18" a="1"/>
  <c r="AI27" i="18" s="1"/>
  <c r="AO27" i="18" s="1"/>
  <c r="AM24" i="18" a="1"/>
  <c r="AM24" i="18" s="1"/>
  <c r="AK23" i="18" a="1"/>
  <c r="AK23" i="18" s="1"/>
  <c r="AL27" i="18" a="1"/>
  <c r="AL27" i="18" s="1"/>
  <c r="AM23" i="18" a="1"/>
  <c r="AM23" i="18" s="1"/>
  <c r="AM27" i="18" a="1"/>
  <c r="AM27" i="18" s="1"/>
  <c r="AI25" i="18" a="1"/>
  <c r="AI25" i="18" s="1"/>
  <c r="AO25" i="18" s="1"/>
  <c r="AI24" i="18" a="1"/>
  <c r="AI24" i="18" s="1"/>
  <c r="AL24" i="18" a="1"/>
  <c r="AL24" i="18" s="1"/>
  <c r="AJ26" i="18" a="1"/>
  <c r="AJ26" i="18" s="1"/>
  <c r="AK24" i="18" a="1"/>
  <c r="AK24" i="18" s="1"/>
  <c r="AL25" i="18" a="1"/>
  <c r="AL25" i="18" s="1"/>
  <c r="AJ22" i="18" a="1"/>
  <c r="AJ22" i="18" s="1"/>
  <c r="AJ21" i="18" a="1"/>
  <c r="AJ21" i="18" s="1"/>
  <c r="AM22" i="18" a="1"/>
  <c r="AM22" i="18" s="1"/>
  <c r="AM21" i="18" a="1"/>
  <c r="AM21" i="18" s="1"/>
  <c r="AJ27" i="18" a="1"/>
  <c r="AJ27" i="18" s="1"/>
  <c r="AK26" i="18" a="1"/>
  <c r="AK26" i="18" s="1"/>
  <c r="AM26" i="18" a="1"/>
  <c r="AM26" i="18" s="1"/>
  <c r="AL23" i="18" a="1"/>
  <c r="AL23" i="18" s="1"/>
  <c r="AJ25" i="18" a="1"/>
  <c r="AJ25" i="18" s="1"/>
  <c r="AJ24" i="18" a="1"/>
  <c r="AJ24" i="18" s="1"/>
  <c r="A45" i="18"/>
  <c r="AO24" i="18" l="1"/>
  <c r="AO23" i="18"/>
  <c r="AN23" i="18"/>
  <c r="AJ31" i="18"/>
  <c r="AN22" i="18"/>
  <c r="AN27" i="18"/>
  <c r="AN25" i="18"/>
  <c r="AM43" i="18" a="1"/>
  <c r="AM43" i="18" s="1"/>
  <c r="AM38" i="18" a="1"/>
  <c r="AM38" i="18" s="1"/>
  <c r="AL41" i="18" a="1"/>
  <c r="AL41" i="18" s="1"/>
  <c r="AL36" i="18" a="1"/>
  <c r="AL36" i="18" s="1"/>
  <c r="AK39" i="18" a="1"/>
  <c r="AK39" i="18" s="1"/>
  <c r="AJ42" i="18" a="1"/>
  <c r="AJ42" i="18" s="1"/>
  <c r="AJ37" i="18" a="1"/>
  <c r="AJ37" i="18" s="1"/>
  <c r="AI40" i="18" a="1"/>
  <c r="AI40" i="18" s="1"/>
  <c r="AM42" i="18" a="1"/>
  <c r="AM42" i="18" s="1"/>
  <c r="AM37" i="18" a="1"/>
  <c r="AM37" i="18" s="1"/>
  <c r="AL40" i="18" a="1"/>
  <c r="AL40" i="18" s="1"/>
  <c r="AK43" i="18" a="1"/>
  <c r="AK43" i="18" s="1"/>
  <c r="AK38" i="18" a="1"/>
  <c r="AK38" i="18" s="1"/>
  <c r="AJ41" i="18" a="1"/>
  <c r="AJ41" i="18" s="1"/>
  <c r="AJ36" i="18" a="1"/>
  <c r="AJ36" i="18" s="1"/>
  <c r="AJ38" i="18" a="1"/>
  <c r="AJ38" i="18" s="1"/>
  <c r="AK42" i="18" a="1"/>
  <c r="AK42" i="18" s="1"/>
  <c r="AI39" i="18" a="1"/>
  <c r="AI39" i="18" s="1"/>
  <c r="AM41" i="18" a="1"/>
  <c r="AM41" i="18" s="1"/>
  <c r="AM36" i="18" a="1"/>
  <c r="AM36" i="18" s="1"/>
  <c r="AL39" i="18" a="1"/>
  <c r="AL39" i="18" s="1"/>
  <c r="AK40" i="18" a="1"/>
  <c r="AK40" i="18" s="1"/>
  <c r="AM40" i="18" a="1"/>
  <c r="AM40" i="18" s="1"/>
  <c r="AK37" i="18" a="1"/>
  <c r="AK37" i="18" s="1"/>
  <c r="AJ40" i="18" a="1"/>
  <c r="AJ40" i="18" s="1"/>
  <c r="AI43" i="18" a="1"/>
  <c r="AI43" i="18" s="1"/>
  <c r="AI38" i="18" a="1"/>
  <c r="AI38" i="18" s="1"/>
  <c r="AO38" i="18" s="1"/>
  <c r="AI36" i="18" a="1"/>
  <c r="AI36" i="18" s="1"/>
  <c r="AJ39" i="18" a="1"/>
  <c r="AJ39" i="18" s="1"/>
  <c r="AL43" i="18" a="1"/>
  <c r="AL43" i="18" s="1"/>
  <c r="AL38" i="18" a="1"/>
  <c r="AL38" i="18" s="1"/>
  <c r="AK41" i="18" a="1"/>
  <c r="AK41" i="18" s="1"/>
  <c r="AK36" i="18" a="1"/>
  <c r="AK36" i="18" s="1"/>
  <c r="AK46" i="18" s="1"/>
  <c r="AI41" i="18" a="1"/>
  <c r="AI41" i="18" s="1"/>
  <c r="AL37" i="18" a="1"/>
  <c r="AL37" i="18" s="1"/>
  <c r="AI42" i="18" a="1"/>
  <c r="AI42" i="18" s="1"/>
  <c r="AI37" i="18" a="1"/>
  <c r="AI37" i="18" s="1"/>
  <c r="AM39" i="18" a="1"/>
  <c r="AM39" i="18" s="1"/>
  <c r="AL42" i="18" a="1"/>
  <c r="AL42" i="18" s="1"/>
  <c r="AJ43" i="18" a="1"/>
  <c r="AJ43" i="18" s="1"/>
  <c r="AN26" i="18"/>
  <c r="AN21" i="18"/>
  <c r="AN24" i="18"/>
  <c r="AI31" i="18"/>
  <c r="A60" i="18"/>
  <c r="AJ46" i="18" l="1"/>
  <c r="AI46" i="18"/>
  <c r="AM46" i="18"/>
  <c r="AL46" i="18"/>
  <c r="AN43" i="18"/>
  <c r="AO43" i="18"/>
  <c r="AN39" i="18"/>
  <c r="AO39" i="18"/>
  <c r="AN41" i="18"/>
  <c r="AO41" i="18"/>
  <c r="AN40" i="18"/>
  <c r="AO40" i="18"/>
  <c r="AL54" i="18" a="1"/>
  <c r="AL54" i="18" s="1"/>
  <c r="AJ51" i="18" a="1"/>
  <c r="AJ51" i="18" s="1"/>
  <c r="AL55" i="18" a="1"/>
  <c r="AL55" i="18" s="1"/>
  <c r="AJ58" i="18" a="1"/>
  <c r="AJ58" i="18" s="1"/>
  <c r="AJ52" i="18" a="1"/>
  <c r="AJ52" i="18" s="1"/>
  <c r="AK57" i="18" a="1"/>
  <c r="AK57" i="18" s="1"/>
  <c r="AI54" i="18" a="1"/>
  <c r="AI54" i="18" s="1"/>
  <c r="AO54" i="18" s="1"/>
  <c r="AI58" i="18" a="1"/>
  <c r="AI58" i="18" s="1"/>
  <c r="AI53" i="18" a="1"/>
  <c r="AI53" i="18" s="1"/>
  <c r="AL56" i="18" a="1"/>
  <c r="AL56" i="18" s="1"/>
  <c r="AK56" i="18" a="1"/>
  <c r="AK56" i="18" s="1"/>
  <c r="AK51" i="18" a="1"/>
  <c r="AK51" i="18" s="1"/>
  <c r="AK61" i="18" s="1"/>
  <c r="AM55" i="18" a="1"/>
  <c r="AM55" i="18" s="1"/>
  <c r="AK52" i="18" a="1"/>
  <c r="AK52" i="18" s="1"/>
  <c r="AI55" i="18" a="1"/>
  <c r="AI55" i="18" s="1"/>
  <c r="AO55" i="18" s="1"/>
  <c r="AM54" i="18" a="1"/>
  <c r="AM54" i="18" s="1"/>
  <c r="AK53" i="18" a="1"/>
  <c r="AK53" i="18" s="1"/>
  <c r="AJ54" i="18" a="1"/>
  <c r="AJ54" i="18" s="1"/>
  <c r="AK58" i="18" a="1"/>
  <c r="AK58" i="18" s="1"/>
  <c r="AM51" i="18" a="1"/>
  <c r="AM51" i="18" s="1"/>
  <c r="AM61" i="18" s="1"/>
  <c r="AJ55" i="18" a="1"/>
  <c r="AJ55" i="18" s="1"/>
  <c r="AJ57" i="18" a="1"/>
  <c r="AJ57" i="18" s="1"/>
  <c r="AM53" i="18" a="1"/>
  <c r="AM53" i="18" s="1"/>
  <c r="AJ53" i="18" a="1"/>
  <c r="AJ53" i="18" s="1"/>
  <c r="AL57" i="18" a="1"/>
  <c r="AL57" i="18" s="1"/>
  <c r="AL52" i="18" a="1"/>
  <c r="AL52" i="18" s="1"/>
  <c r="AM56" i="18" a="1"/>
  <c r="AM56" i="18" s="1"/>
  <c r="AL58" i="18" a="1"/>
  <c r="AL58" i="18" s="1"/>
  <c r="AI57" i="18" a="1"/>
  <c r="AI57" i="18" s="1"/>
  <c r="AL51" i="18" a="1"/>
  <c r="AL51" i="18" s="1"/>
  <c r="AI56" i="18" a="1"/>
  <c r="AI56" i="18" s="1"/>
  <c r="AI51" i="18" a="1"/>
  <c r="AI51" i="18" s="1"/>
  <c r="AM57" i="18" a="1"/>
  <c r="AM57" i="18" s="1"/>
  <c r="AK54" i="18" a="1"/>
  <c r="AK54" i="18" s="1"/>
  <c r="AM58" i="18" a="1"/>
  <c r="AM58" i="18" s="1"/>
  <c r="AL53" i="18" a="1"/>
  <c r="AL53" i="18" s="1"/>
  <c r="AK55" i="18" a="1"/>
  <c r="AK55" i="18" s="1"/>
  <c r="AJ56" i="18" a="1"/>
  <c r="AJ56" i="18" s="1"/>
  <c r="AM52" i="18" a="1"/>
  <c r="AM52" i="18" s="1"/>
  <c r="AI52" i="18" a="1"/>
  <c r="AI52" i="18" s="1"/>
  <c r="AO52" i="18" s="1"/>
  <c r="AN38" i="18"/>
  <c r="AN37" i="18"/>
  <c r="AO37" i="18"/>
  <c r="AN42" i="18"/>
  <c r="AO42" i="18"/>
  <c r="AN36" i="18"/>
  <c r="AO36" i="18"/>
  <c r="A75" i="18"/>
  <c r="AJ61" i="18" l="1"/>
  <c r="AI61" i="18"/>
  <c r="AN46" i="18"/>
  <c r="AL61" i="18"/>
  <c r="AN55" i="18"/>
  <c r="AN54" i="18"/>
  <c r="AN52" i="18"/>
  <c r="AN58" i="18"/>
  <c r="AO58" i="18"/>
  <c r="AN57" i="18"/>
  <c r="AO57" i="18"/>
  <c r="AN56" i="18"/>
  <c r="AO56" i="18"/>
  <c r="AN51" i="18"/>
  <c r="AO51" i="18"/>
  <c r="AN53" i="18"/>
  <c r="AO53" i="18"/>
  <c r="A90" i="18"/>
  <c r="AN61" i="18" l="1"/>
  <c r="A105" i="18"/>
  <c r="A120" i="18" l="1"/>
  <c r="A135" i="18" l="1"/>
  <c r="A150" i="18" l="1"/>
  <c r="A165" i="18" l="1"/>
  <c r="A180" i="18" l="1"/>
  <c r="AO16" i="18"/>
  <c r="AK31" i="18" l="1"/>
  <c r="AM31" i="18"/>
  <c r="AL31" i="18"/>
  <c r="AM17" i="18"/>
  <c r="AI17" i="18"/>
  <c r="AJ17" i="18"/>
  <c r="AL17" i="18"/>
  <c r="AK17" i="18"/>
  <c r="AN31" i="18" l="1"/>
  <c r="AN17" i="1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</author>
    <author>Dany</author>
  </authors>
  <commentList>
    <comment ref="I4" authorId="0" shapeId="0" xr:uid="{9538366F-0AF9-48FC-A1B7-1BE27398A6EF}">
      <text>
        <r>
          <rPr>
            <b/>
            <sz val="8"/>
            <color indexed="81"/>
            <rFont val="Tahoma"/>
            <family val="2"/>
          </rPr>
          <t>Mission Type 2</t>
        </r>
      </text>
    </comment>
    <comment ref="J4" authorId="0" shapeId="0" xr:uid="{8A260835-925E-43C7-880E-46D7553F9286}">
      <text>
        <r>
          <rPr>
            <b/>
            <sz val="8"/>
            <color indexed="81"/>
            <rFont val="Tahoma"/>
            <family val="2"/>
          </rPr>
          <t>Mission Type 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4" authorId="0" shapeId="0" xr:uid="{0D04D2C1-2953-4905-875E-2281969B8016}">
      <text>
        <r>
          <rPr>
            <b/>
            <sz val="8"/>
            <color indexed="81"/>
            <rFont val="Tahoma"/>
            <family val="2"/>
          </rPr>
          <t>Mission Type 3</t>
        </r>
      </text>
    </comment>
    <comment ref="AW8" authorId="1" shapeId="0" xr:uid="{DD622782-2D1A-44D8-BA7C-72F715967668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22" authorId="1" shapeId="0" xr:uid="{AF808402-16F6-4E4D-B3F0-AAF68ACEA9D0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37" authorId="1" shapeId="0" xr:uid="{1261885B-8E28-4A9D-B64F-DACE0E164FC0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52" authorId="1" shapeId="0" xr:uid="{82BD55E7-8ECC-4B34-B1F9-771A693AFBBA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67" authorId="1" shapeId="0" xr:uid="{531FB8F7-207F-4C53-A000-4C882F6B441A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82" authorId="1" shapeId="0" xr:uid="{7A53F8FB-1EFA-4A1E-9C03-3AB3E716F021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97" authorId="1" shapeId="0" xr:uid="{9436EB80-4E3D-45CA-B39A-09FC37C706B1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12" authorId="1" shapeId="0" xr:uid="{38CF75B2-C8E6-492F-B0F1-67AF468FC5D2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27" authorId="1" shapeId="0" xr:uid="{D6740E26-E190-4A36-96A5-75A77C1C44A0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42" authorId="1" shapeId="0" xr:uid="{2CFD924A-36D6-4159-ABEE-D710A725CC60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57" authorId="1" shapeId="0" xr:uid="{64A4BA4D-9B66-4AF9-86CE-6ABB0617F496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72" authorId="1" shapeId="0" xr:uid="{C7997D5C-3689-4047-BBAA-ACB591A37F19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</author>
    <author>Dany</author>
  </authors>
  <commentList>
    <comment ref="I4" authorId="0" shapeId="0" xr:uid="{7E14A5DC-5556-4EC1-BBBB-C4CB5B3AF311}">
      <text>
        <r>
          <rPr>
            <b/>
            <sz val="8"/>
            <color indexed="81"/>
            <rFont val="Tahoma"/>
            <family val="2"/>
          </rPr>
          <t>Mission Type 2</t>
        </r>
      </text>
    </comment>
    <comment ref="J4" authorId="0" shapeId="0" xr:uid="{C87423E3-6A61-420A-B403-03DAD23885BC}">
      <text>
        <r>
          <rPr>
            <b/>
            <sz val="8"/>
            <color indexed="81"/>
            <rFont val="Tahoma"/>
            <family val="2"/>
          </rPr>
          <t>Mission Type 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4" authorId="0" shapeId="0" xr:uid="{333AA0A8-6A39-472A-96FC-29C96D4A710C}">
      <text>
        <r>
          <rPr>
            <b/>
            <sz val="8"/>
            <color indexed="81"/>
            <rFont val="Tahoma"/>
            <family val="2"/>
          </rPr>
          <t>Mission Type 3</t>
        </r>
      </text>
    </comment>
    <comment ref="AW8" authorId="1" shapeId="0" xr:uid="{DA34DA5A-A2B4-4667-908B-5F08A550D68D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22" authorId="1" shapeId="0" xr:uid="{5AB8DFE8-A590-4864-A9F2-B1A69C5B7CF2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37" authorId="1" shapeId="0" xr:uid="{6FF64DE0-891F-4229-9D62-AE519B503E77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52" authorId="1" shapeId="0" xr:uid="{A724BC2D-3A4E-4735-8E46-B7A9D9990B5D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67" authorId="1" shapeId="0" xr:uid="{658A0779-C4B1-43BD-8F0B-5534BB89EBC0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82" authorId="1" shapeId="0" xr:uid="{9CB23E31-4A6D-47CD-A324-4F07F8B04051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97" authorId="1" shapeId="0" xr:uid="{6D3DCC1B-B6F5-4962-A0DA-8CFB003B6428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12" authorId="1" shapeId="0" xr:uid="{72644C0F-BB0D-4881-9A87-94D43548A659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27" authorId="1" shapeId="0" xr:uid="{5ED0A4AF-C50B-4BF9-9B1D-5BB305536663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42" authorId="1" shapeId="0" xr:uid="{FD5A57B8-F3A4-406E-924A-033DD5B40A84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57" authorId="1" shapeId="0" xr:uid="{EBEF7073-B800-4525-84E4-32DCED788374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72" authorId="1" shapeId="0" xr:uid="{B719B2C6-C8F0-414C-8FF7-A3E8F654E9BE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</author>
    <author>Dany</author>
  </authors>
  <commentList>
    <comment ref="I4" authorId="0" shapeId="0" xr:uid="{3CAA148F-F434-480D-A9D6-A2ABD27B2CB5}">
      <text>
        <r>
          <rPr>
            <b/>
            <sz val="8"/>
            <color indexed="81"/>
            <rFont val="Tahoma"/>
            <family val="2"/>
          </rPr>
          <t>Mission Type 2</t>
        </r>
      </text>
    </comment>
    <comment ref="J4" authorId="0" shapeId="0" xr:uid="{C610E151-63E2-4087-BF3D-1A0DA1E4C299}">
      <text>
        <r>
          <rPr>
            <b/>
            <sz val="8"/>
            <color indexed="81"/>
            <rFont val="Tahoma"/>
            <family val="2"/>
          </rPr>
          <t>Mission Type 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4" authorId="0" shapeId="0" xr:uid="{0ED5E3CD-6610-46B7-9856-C8E6A15E61BA}">
      <text>
        <r>
          <rPr>
            <b/>
            <sz val="8"/>
            <color indexed="81"/>
            <rFont val="Tahoma"/>
            <family val="2"/>
          </rPr>
          <t>Mission Type 3</t>
        </r>
      </text>
    </comment>
    <comment ref="AW8" authorId="1" shapeId="0" xr:uid="{E4FFA5D0-E286-4540-9C82-C82645002416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22" authorId="1" shapeId="0" xr:uid="{5DF881A7-9D04-4E89-A42B-DECEA76EA088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37" authorId="1" shapeId="0" xr:uid="{E0A54E61-1F14-4C78-8940-E36CC4777CB4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52" authorId="1" shapeId="0" xr:uid="{E8651661-7BD7-46B6-A1C2-2AD2AF52399E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67" authorId="1" shapeId="0" xr:uid="{E3B6EF88-4195-4224-A988-8C7687CEF2DC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82" authorId="1" shapeId="0" xr:uid="{4D9FFD76-9D1C-4F04-9559-2FDB4DEEC57E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97" authorId="1" shapeId="0" xr:uid="{B251F44E-355E-42F5-A9DF-50DEE7806CC1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12" authorId="1" shapeId="0" xr:uid="{6E78E417-8321-4C9F-8725-1E2B21F5F6FE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27" authorId="1" shapeId="0" xr:uid="{E425D5CC-9F80-4DD1-A460-94B281D00B49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42" authorId="1" shapeId="0" xr:uid="{71FCE120-FEF7-49B7-9860-4157356678F3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57" authorId="1" shapeId="0" xr:uid="{DEDA0452-8506-4C05-8DB7-277A71C38539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W172" authorId="1" shapeId="0" xr:uid="{690D89F7-3F75-479A-A75A-C827096F3CD1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</author>
    <author>Dany</author>
  </authors>
  <commentList>
    <comment ref="I4" authorId="0" shapeId="0" xr:uid="{00000000-0006-0000-0E00-000001000000}">
      <text>
        <r>
          <rPr>
            <b/>
            <sz val="8"/>
            <color indexed="81"/>
            <rFont val="Tahoma"/>
            <family val="2"/>
          </rPr>
          <t>Mission Type 2</t>
        </r>
      </text>
    </comment>
    <comment ref="J4" authorId="0" shapeId="0" xr:uid="{00000000-0006-0000-0E00-000002000000}">
      <text>
        <r>
          <rPr>
            <b/>
            <sz val="8"/>
            <color indexed="81"/>
            <rFont val="Tahoma"/>
            <family val="2"/>
          </rPr>
          <t>Mission Type 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4" authorId="0" shapeId="0" xr:uid="{00000000-0006-0000-0E00-000003000000}">
      <text>
        <r>
          <rPr>
            <b/>
            <sz val="8"/>
            <color indexed="81"/>
            <rFont val="Tahoma"/>
            <family val="2"/>
          </rPr>
          <t>Mission Type 3</t>
        </r>
      </text>
    </comment>
    <comment ref="AQ8" authorId="1" shapeId="0" xr:uid="{CFBFA69B-4C5E-4149-9A17-0E271B54DB6D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Q22" authorId="1" shapeId="0" xr:uid="{22B138D5-73B2-46D9-B503-A2CFECD28DD3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Q37" authorId="1" shapeId="0" xr:uid="{A6CEBAF9-A0CC-4ADB-A320-6A5F2A0ACD23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Q52" authorId="1" shapeId="0" xr:uid="{3A213E7D-8EEC-4722-BE17-D7064FD911E9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Q67" authorId="1" shapeId="0" xr:uid="{4B5815DE-DC65-4D67-B2CA-5395F4C626C6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Q82" authorId="1" shapeId="0" xr:uid="{D9AB625E-8C19-4DFB-B9DF-42B12877A67E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Q97" authorId="1" shapeId="0" xr:uid="{4CDE3C89-82C6-4A73-9B51-55351471BCDF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Q112" authorId="1" shapeId="0" xr:uid="{6BA59BDB-34EE-46B3-85C3-7E279E40B590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Q127" authorId="1" shapeId="0" xr:uid="{4BFA9194-A44B-470F-83FD-905060088137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Q142" authorId="1" shapeId="0" xr:uid="{59453FC3-D86C-4089-9C8F-20313C222873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Q157" authorId="1" shapeId="0" xr:uid="{39AE1F31-94ED-4C5B-9D38-0615AA9F2E37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  <comment ref="AQ172" authorId="1" shapeId="0" xr:uid="{ABB41A3C-D847-46D3-92E1-784C86E660A1}">
      <text>
        <r>
          <rPr>
            <sz val="9"/>
            <color indexed="81"/>
            <rFont val="Tahoma"/>
            <family val="2"/>
          </rPr>
          <t xml:space="preserve">Lundi de Pâques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<sst xmlns="http://schemas.openxmlformats.org/spreadsheetml/2006/main" count="1896" uniqueCount="89">
  <si>
    <t>Congé</t>
  </si>
  <si>
    <t>Missions</t>
  </si>
  <si>
    <t>C</t>
  </si>
  <si>
    <t>Fériés</t>
  </si>
  <si>
    <t>AIDE</t>
  </si>
  <si>
    <t>C/2</t>
  </si>
  <si>
    <t>.</t>
  </si>
  <si>
    <t>Noms</t>
  </si>
  <si>
    <t>Liste</t>
  </si>
  <si>
    <t>Description</t>
  </si>
  <si>
    <t>Congé / 2</t>
  </si>
  <si>
    <t>Total</t>
  </si>
  <si>
    <t>Recup</t>
  </si>
  <si>
    <t>Mission Type 1</t>
  </si>
  <si>
    <t>Mission Type 2</t>
  </si>
  <si>
    <t>Mission Type 3</t>
  </si>
  <si>
    <t>Total Missions</t>
  </si>
  <si>
    <t>MT1</t>
  </si>
  <si>
    <t>MT2</t>
  </si>
  <si>
    <t>MT3</t>
  </si>
  <si>
    <t>Nbre de congés</t>
  </si>
  <si>
    <t>Synthèse Congés et Missions</t>
  </si>
  <si>
    <t>Jour de Recup</t>
  </si>
  <si>
    <t>Légendes :</t>
  </si>
  <si>
    <t>- Pour réinitialiser le calendrier appuyer sur CTRL + i sur le clavier ou utiliser le bouton REINITIALISER</t>
  </si>
  <si>
    <t>- Copier l'onglet de l'année en cours</t>
  </si>
  <si>
    <t>- Cliquez sur le bouton REINITIALISER</t>
  </si>
  <si>
    <t>- Changer l'année de référence en cellule A1</t>
  </si>
  <si>
    <t>Ajouter une nouvelle année au fichier en conservant l'ancienne</t>
  </si>
  <si>
    <t>- La feuille est nommée, automatiquement en fonction de la cellule A1</t>
  </si>
  <si>
    <t>Changer l'année de référence sans ajout de feuille</t>
  </si>
  <si>
    <t>- Changer l'année dans la cellule A1 (sur fond jaune) de la feuille concernée. La feuille des jours de congés fériés s'adapte automatiquement</t>
  </si>
  <si>
    <t xml:space="preserve">- Choisir les congés et missions via la liste déroulante prévue dans chaque cellule. </t>
  </si>
  <si>
    <t>Utilisation</t>
  </si>
  <si>
    <t>Légendes</t>
  </si>
  <si>
    <t>- Le nom des personnes ne doit être complété qu'en colonne AH</t>
  </si>
  <si>
    <t>- Les journées de "Recup"en colonne AP correspondent aux congés de récupération donnés par l'employeur (Colonne AP)</t>
  </si>
  <si>
    <t>- Les légendes sont modifiables dans la colonne AS</t>
  </si>
  <si>
    <t>- Il y a trois types de mission possibles</t>
  </si>
  <si>
    <t>- Pour utiliser le fichier correctement, les macros doivent activées avant l'ouverture du fichier</t>
  </si>
  <si>
    <t xml:space="preserve">Remarques : </t>
  </si>
  <si>
    <t>Il n'est pas possible de recopier avec la poignée de recopie excel. Pour recopier des congés ou mission, utiliser le copier - coller</t>
  </si>
  <si>
    <t>Les jours fériés tombant un dimanche ne sont pas coloriés en rouge.</t>
  </si>
  <si>
    <t>PZ</t>
  </si>
  <si>
    <t>LG</t>
  </si>
  <si>
    <t>CM</t>
  </si>
  <si>
    <t>SR</t>
  </si>
  <si>
    <t>CD</t>
  </si>
  <si>
    <t>ACH</t>
  </si>
  <si>
    <t>NO</t>
  </si>
  <si>
    <t>df</t>
  </si>
  <si>
    <t>Js de Présence</t>
  </si>
  <si>
    <t>c</t>
  </si>
  <si>
    <t>mt1</t>
  </si>
  <si>
    <t>ajouter tableau corver</t>
  </si>
  <si>
    <t>ajouter tableau corvé</t>
  </si>
  <si>
    <r>
      <t>o</t>
    </r>
    <r>
      <rPr>
        <sz val="7"/>
        <color theme="1"/>
        <rFont val="Times New Roman"/>
        <family val="1"/>
      </rPr>
      <t xml:space="preserve">   </t>
    </r>
    <r>
      <rPr>
        <sz val="10"/>
        <rFont val="Arial"/>
        <family val="2"/>
      </rPr>
      <t>4 personnes sur le tel , 1 personne sur les commande (en ETP), 2 ½ personne sur la perm téléphonique et 2 fois 0,75 sur en renfort</t>
    </r>
  </si>
  <si>
    <t>R/2J</t>
  </si>
  <si>
    <t>RJ</t>
  </si>
  <si>
    <t>CMD</t>
  </si>
  <si>
    <t>T</t>
  </si>
  <si>
    <t>T/R</t>
  </si>
  <si>
    <t>Nbre jours CMD</t>
  </si>
  <si>
    <t>Nbre jours T</t>
  </si>
  <si>
    <t>Nbre jours T/R</t>
  </si>
  <si>
    <t>$</t>
  </si>
  <si>
    <t>Total par J</t>
  </si>
  <si>
    <t>reinisitallisé et un clean tout sauf congé</t>
  </si>
  <si>
    <t>soit on ft liste avec agent et mission apres if vide prendre valeur au hasard de la liste couper coller recherchev</t>
  </si>
  <si>
    <t>R</t>
  </si>
  <si>
    <t>RP</t>
  </si>
  <si>
    <t>rp</t>
  </si>
  <si>
    <t>Total Missions/presence</t>
  </si>
  <si>
    <t>NOMS</t>
  </si>
  <si>
    <t xml:space="preserve">REPARTIR BIEN LE NB DE TACHE PAR JOUR </t>
  </si>
  <si>
    <t>SI ILS SONT EN PERM ILS SONT EN R/2J</t>
  </si>
  <si>
    <t>Nbre jours R</t>
  </si>
  <si>
    <t>R/T</t>
  </si>
  <si>
    <t>Nbre jours R/T</t>
  </si>
  <si>
    <t>ABS MT</t>
  </si>
  <si>
    <t>Commande</t>
  </si>
  <si>
    <t>Recouvrement</t>
  </si>
  <si>
    <t>Téléphone</t>
  </si>
  <si>
    <t>Recouvrement 2/J</t>
  </si>
  <si>
    <t>Téléphone renfort</t>
  </si>
  <si>
    <t>Abs/ MT</t>
  </si>
  <si>
    <t>Mission Type 4</t>
  </si>
  <si>
    <t>Mission Type 5</t>
  </si>
  <si>
    <t>Mission Type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</si>
</sst>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"/>
    <numFmt numFmtId="165" formatCode="mm"/>
    <numFmt numFmtId="166" formatCode="dd"/>
    <numFmt numFmtId="167" formatCode="dd\ mmm\ yy"/>
    <numFmt numFmtId="168" formatCode="0.0"/>
  </numFmts>
  <fonts count="39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6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0"/>
      <color indexed="18"/>
      <name val="Arial"/>
      <family val="2"/>
    </font>
    <font>
      <b/>
      <sz val="10"/>
      <color indexed="11"/>
      <name val="Arial"/>
      <family val="2"/>
    </font>
    <font>
      <sz val="10"/>
      <color indexed="18"/>
      <name val="Arial"/>
      <family val="2"/>
    </font>
    <font>
      <b/>
      <sz val="14"/>
      <color indexed="18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16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indexed="53"/>
      <name val="Arial"/>
      <family val="2"/>
    </font>
    <font>
      <sz val="9"/>
      <color indexed="81"/>
      <name val="Tahoma"/>
      <family val="2"/>
    </font>
    <font>
      <sz val="8"/>
      <name val="Arial"/>
      <family val="2"/>
    </font>
    <font>
      <b/>
      <sz val="10"/>
      <color rgb="FFFF6600"/>
      <name val="Arial"/>
      <family val="2"/>
    </font>
    <font>
      <b/>
      <sz val="10"/>
      <color rgb="FF00CC00"/>
      <name val="Arial"/>
      <family val="2"/>
    </font>
    <font>
      <i/>
      <sz val="10"/>
      <color indexed="18"/>
      <name val="Arial"/>
      <family val="2"/>
    </font>
    <font>
      <b/>
      <sz val="10"/>
      <color rgb="FFC00000"/>
      <name val="Arial"/>
      <family val="2"/>
    </font>
    <font>
      <i/>
      <sz val="10"/>
      <color theme="9" tint="-0.249977111117893"/>
      <name val="Arial"/>
      <family val="2"/>
    </font>
    <font>
      <i/>
      <u/>
      <sz val="10"/>
      <color theme="9" tint="-0.249977111117893"/>
      <name val="Arial"/>
      <family val="2"/>
    </font>
    <font>
      <sz val="30"/>
      <name val="Arial"/>
      <family val="2"/>
    </font>
    <font>
      <b/>
      <sz val="11"/>
      <color indexed="18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Courier New"/>
      <family val="3"/>
    </font>
    <font>
      <sz val="7"/>
      <color theme="1"/>
      <name val="Times New Roman"/>
      <family val="1"/>
    </font>
    <font>
      <b/>
      <sz val="10"/>
      <color theme="4"/>
      <name val="Arial"/>
      <family val="2"/>
    </font>
    <font>
      <b/>
      <sz val="10"/>
      <color theme="9" tint="-0.249977111117893"/>
      <name val="Arial"/>
      <family val="2"/>
    </font>
    <font>
      <b/>
      <sz val="10"/>
      <color rgb="FF00B050"/>
      <name val="Arial"/>
      <family val="2"/>
    </font>
    <font>
      <b/>
      <sz val="10"/>
      <color theme="9"/>
      <name val="Arial"/>
      <family val="2"/>
    </font>
    <font>
      <b/>
      <sz val="9"/>
      <color theme="1"/>
      <name val="Calibri"/>
      <family val="2"/>
      <scheme val="minor"/>
    </font>
    <font>
      <b/>
      <sz val="9"/>
      <color theme="1"/>
      <name val="Verdana"/>
      <family val="2"/>
    </font>
    <font>
      <b/>
      <sz val="10"/>
      <color theme="0"/>
      <name val="Arial"/>
      <family val="2"/>
    </font>
    <font>
      <b/>
      <sz val="1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rgb="FFFFFF00"/>
        </stop>
        <stop position="1">
          <color theme="4"/>
        </stop>
      </gradient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CC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7" fillId="0" borderId="0" applyFont="0" applyFill="0" applyBorder="0" applyAlignment="0" applyProtection="0"/>
    <xf numFmtId="0" fontId="1" fillId="0" borderId="0"/>
  </cellStyleXfs>
  <cellXfs count="215">
    <xf numFmtId="0" fontId="0" fillId="0" borderId="0" xfId="0"/>
    <xf numFmtId="0" fontId="2" fillId="0" borderId="5" xfId="0" applyFont="1" applyBorder="1"/>
    <xf numFmtId="14" fontId="2" fillId="0" borderId="0" xfId="0" applyNumberFormat="1" applyFont="1" applyAlignment="1">
      <alignment vertical="center"/>
    </xf>
    <xf numFmtId="165" fontId="0" fillId="0" borderId="0" xfId="0" applyNumberFormat="1"/>
    <xf numFmtId="166" fontId="2" fillId="0" borderId="1" xfId="0" applyNumberFormat="1" applyFont="1" applyBorder="1" applyAlignment="1">
      <alignment horizontal="center"/>
    </xf>
    <xf numFmtId="166" fontId="2" fillId="0" borderId="2" xfId="0" applyNumberFormat="1" applyFont="1" applyBorder="1" applyAlignment="1">
      <alignment horizontal="center"/>
    </xf>
    <xf numFmtId="166" fontId="0" fillId="0" borderId="0" xfId="0" applyNumberFormat="1"/>
    <xf numFmtId="167" fontId="8" fillId="0" borderId="8" xfId="0" applyNumberFormat="1" applyFont="1" applyFill="1" applyBorder="1" applyAlignment="1" applyProtection="1">
      <alignment vertical="center"/>
    </xf>
    <xf numFmtId="167" fontId="8" fillId="0" borderId="9" xfId="0" applyNumberFormat="1" applyFont="1" applyFill="1" applyBorder="1" applyAlignment="1" applyProtection="1">
      <alignment vertical="center"/>
    </xf>
    <xf numFmtId="0" fontId="8" fillId="0" borderId="0" xfId="0" quotePrefix="1" applyFont="1"/>
    <xf numFmtId="167" fontId="8" fillId="0" borderId="10" xfId="0" applyNumberFormat="1" applyFont="1" applyFill="1" applyBorder="1" applyAlignment="1" applyProtection="1">
      <alignment vertical="center"/>
    </xf>
    <xf numFmtId="0" fontId="6" fillId="0" borderId="0" xfId="0" applyFont="1" applyFill="1" applyAlignment="1"/>
    <xf numFmtId="0" fontId="0" fillId="0" borderId="0" xfId="0" applyFill="1"/>
    <xf numFmtId="14" fontId="0" fillId="0" borderId="0" xfId="0" applyNumberFormat="1"/>
    <xf numFmtId="166" fontId="2" fillId="0" borderId="12" xfId="0" applyNumberFormat="1" applyFont="1" applyBorder="1" applyAlignment="1">
      <alignment horizontal="center"/>
    </xf>
    <xf numFmtId="0" fontId="0" fillId="0" borderId="12" xfId="0" applyBorder="1"/>
    <xf numFmtId="166" fontId="2" fillId="0" borderId="7" xfId="0" applyNumberFormat="1" applyFont="1" applyBorder="1" applyAlignment="1">
      <alignment horizontal="center"/>
    </xf>
    <xf numFmtId="0" fontId="0" fillId="0" borderId="9" xfId="0" applyBorder="1"/>
    <xf numFmtId="166" fontId="2" fillId="0" borderId="1" xfId="0" applyNumberFormat="1" applyFont="1" applyFill="1" applyBorder="1" applyAlignment="1">
      <alignment horizontal="center"/>
    </xf>
    <xf numFmtId="166" fontId="7" fillId="0" borderId="1" xfId="0" applyNumberFormat="1" applyFont="1" applyFill="1" applyBorder="1" applyAlignment="1">
      <alignment horizontal="center"/>
    </xf>
    <xf numFmtId="166" fontId="7" fillId="0" borderId="2" xfId="0" applyNumberFormat="1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5" borderId="1" xfId="0" applyFill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0" fillId="0" borderId="10" xfId="0" applyBorder="1"/>
    <xf numFmtId="0" fontId="0" fillId="0" borderId="16" xfId="0" applyBorder="1"/>
    <xf numFmtId="166" fontId="2" fillId="0" borderId="2" xfId="0" applyNumberFormat="1" applyFont="1" applyFill="1" applyBorder="1" applyAlignment="1">
      <alignment horizontal="center"/>
    </xf>
    <xf numFmtId="166" fontId="2" fillId="0" borderId="3" xfId="0" applyNumberFormat="1" applyFont="1" applyFill="1" applyBorder="1" applyAlignment="1">
      <alignment horizontal="center"/>
    </xf>
    <xf numFmtId="166" fontId="2" fillId="0" borderId="4" xfId="0" applyNumberFormat="1" applyFont="1" applyFill="1" applyBorder="1" applyAlignment="1">
      <alignment horizontal="center"/>
    </xf>
    <xf numFmtId="166" fontId="2" fillId="0" borderId="13" xfId="0" applyNumberFormat="1" applyFont="1" applyFill="1" applyBorder="1" applyAlignment="1">
      <alignment horizontal="center"/>
    </xf>
    <xf numFmtId="166" fontId="12" fillId="0" borderId="1" xfId="0" applyNumberFormat="1" applyFont="1" applyFill="1" applyBorder="1" applyAlignment="1">
      <alignment horizontal="center"/>
    </xf>
    <xf numFmtId="166" fontId="2" fillId="0" borderId="14" xfId="0" applyNumberFormat="1" applyFont="1" applyFill="1" applyBorder="1" applyAlignment="1">
      <alignment horizontal="center"/>
    </xf>
    <xf numFmtId="0" fontId="0" fillId="0" borderId="13" xfId="0" applyFill="1" applyBorder="1"/>
    <xf numFmtId="166" fontId="2" fillId="0" borderId="17" xfId="0" applyNumberFormat="1" applyFont="1" applyFill="1" applyBorder="1" applyAlignment="1">
      <alignment horizontal="center"/>
    </xf>
    <xf numFmtId="166" fontId="2" fillId="0" borderId="16" xfId="0" applyNumberFormat="1" applyFont="1" applyFill="1" applyBorder="1" applyAlignment="1">
      <alignment horizontal="center"/>
    </xf>
    <xf numFmtId="166" fontId="2" fillId="0" borderId="8" xfId="0" applyNumberFormat="1" applyFont="1" applyFill="1" applyBorder="1" applyAlignment="1">
      <alignment horizontal="center"/>
    </xf>
    <xf numFmtId="166" fontId="7" fillId="0" borderId="8" xfId="0" applyNumberFormat="1" applyFont="1" applyFill="1" applyBorder="1" applyAlignment="1">
      <alignment horizontal="center"/>
    </xf>
    <xf numFmtId="166" fontId="2" fillId="0" borderId="12" xfId="0" applyNumberFormat="1" applyFont="1" applyFill="1" applyBorder="1" applyAlignment="1">
      <alignment horizontal="center"/>
    </xf>
    <xf numFmtId="0" fontId="13" fillId="0" borderId="1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167" fontId="8" fillId="0" borderId="1" xfId="0" applyNumberFormat="1" applyFont="1" applyFill="1" applyBorder="1" applyAlignment="1" applyProtection="1">
      <alignment vertical="center"/>
    </xf>
    <xf numFmtId="167" fontId="8" fillId="2" borderId="8" xfId="0" applyNumberFormat="1" applyFont="1" applyFill="1" applyBorder="1" applyAlignment="1" applyProtection="1">
      <alignment horizontal="center" vertical="center"/>
    </xf>
    <xf numFmtId="166" fontId="7" fillId="0" borderId="12" xfId="0" applyNumberFormat="1" applyFont="1" applyFill="1" applyBorder="1" applyAlignment="1">
      <alignment horizontal="center"/>
    </xf>
    <xf numFmtId="166" fontId="12" fillId="0" borderId="8" xfId="0" applyNumberFormat="1" applyFont="1" applyFill="1" applyBorder="1" applyAlignment="1">
      <alignment horizontal="center"/>
    </xf>
    <xf numFmtId="0" fontId="8" fillId="0" borderId="1" xfId="0" applyFont="1" applyBorder="1"/>
    <xf numFmtId="0" fontId="0" fillId="0" borderId="0" xfId="0" applyAlignment="1">
      <alignment horizontal="center" vertical="center"/>
    </xf>
    <xf numFmtId="166" fontId="14" fillId="0" borderId="1" xfId="0" applyNumberFormat="1" applyFont="1" applyFill="1" applyBorder="1" applyAlignment="1">
      <alignment horizontal="center"/>
    </xf>
    <xf numFmtId="166" fontId="15" fillId="0" borderId="1" xfId="0" applyNumberFormat="1" applyFont="1" applyFill="1" applyBorder="1" applyAlignment="1">
      <alignment horizontal="center"/>
    </xf>
    <xf numFmtId="166" fontId="14" fillId="0" borderId="1" xfId="0" applyNumberFormat="1" applyFont="1" applyFill="1" applyBorder="1" applyAlignment="1">
      <alignment horizontal="center" vertical="center"/>
    </xf>
    <xf numFmtId="166" fontId="15" fillId="0" borderId="3" xfId="0" applyNumberFormat="1" applyFont="1" applyFill="1" applyBorder="1" applyAlignment="1">
      <alignment horizontal="center"/>
    </xf>
    <xf numFmtId="166" fontId="15" fillId="0" borderId="8" xfId="0" applyNumberFormat="1" applyFont="1" applyFill="1" applyBorder="1" applyAlignment="1">
      <alignment horizontal="center"/>
    </xf>
    <xf numFmtId="166" fontId="14" fillId="0" borderId="8" xfId="0" applyNumberFormat="1" applyFont="1" applyFill="1" applyBorder="1" applyAlignment="1">
      <alignment horizontal="center"/>
    </xf>
    <xf numFmtId="0" fontId="15" fillId="0" borderId="1" xfId="0" applyFont="1" applyFill="1" applyBorder="1"/>
    <xf numFmtId="166" fontId="12" fillId="0" borderId="2" xfId="0" applyNumberFormat="1" applyFont="1" applyFill="1" applyBorder="1" applyAlignment="1">
      <alignment horizontal="center"/>
    </xf>
    <xf numFmtId="166" fontId="15" fillId="0" borderId="2" xfId="0" applyNumberFormat="1" applyFont="1" applyFill="1" applyBorder="1" applyAlignment="1">
      <alignment horizontal="center"/>
    </xf>
    <xf numFmtId="166" fontId="2" fillId="0" borderId="18" xfId="0" applyNumberFormat="1" applyFont="1" applyFill="1" applyBorder="1" applyAlignment="1">
      <alignment horizontal="center"/>
    </xf>
    <xf numFmtId="166" fontId="2" fillId="0" borderId="19" xfId="0" applyNumberFormat="1" applyFont="1" applyFill="1" applyBorder="1" applyAlignment="1">
      <alignment horizontal="center"/>
    </xf>
    <xf numFmtId="166" fontId="15" fillId="0" borderId="9" xfId="0" applyNumberFormat="1" applyFont="1" applyFill="1" applyBorder="1" applyAlignment="1">
      <alignment horizontal="center"/>
    </xf>
    <xf numFmtId="0" fontId="0" fillId="0" borderId="0" xfId="0" applyFill="1" applyAlignment="1">
      <alignment horizontal="right" vertical="center"/>
    </xf>
    <xf numFmtId="0" fontId="16" fillId="0" borderId="1" xfId="0" applyFont="1" applyBorder="1" applyAlignment="1">
      <alignment horizontal="center"/>
    </xf>
    <xf numFmtId="0" fontId="11" fillId="0" borderId="0" xfId="0" applyFont="1" applyFill="1"/>
    <xf numFmtId="166" fontId="16" fillId="0" borderId="1" xfId="0" applyNumberFormat="1" applyFont="1" applyFill="1" applyBorder="1" applyAlignment="1">
      <alignment horizontal="center"/>
    </xf>
    <xf numFmtId="166" fontId="14" fillId="0" borderId="2" xfId="0" applyNumberFormat="1" applyFont="1" applyFill="1" applyBorder="1" applyAlignment="1">
      <alignment horizontal="center"/>
    </xf>
    <xf numFmtId="166" fontId="15" fillId="0" borderId="19" xfId="0" applyNumberFormat="1" applyFont="1" applyFill="1" applyBorder="1" applyAlignment="1">
      <alignment horizontal="center"/>
    </xf>
    <xf numFmtId="166" fontId="15" fillId="0" borderId="12" xfId="0" applyNumberFormat="1" applyFont="1" applyFill="1" applyBorder="1" applyAlignment="1">
      <alignment horizontal="center"/>
    </xf>
    <xf numFmtId="166" fontId="15" fillId="0" borderId="18" xfId="0" applyNumberFormat="1" applyFont="1" applyFill="1" applyBorder="1" applyAlignment="1">
      <alignment horizontal="center"/>
    </xf>
    <xf numFmtId="166" fontId="14" fillId="0" borderId="9" xfId="0" applyNumberFormat="1" applyFont="1" applyFill="1" applyBorder="1" applyAlignment="1">
      <alignment horizontal="center"/>
    </xf>
    <xf numFmtId="0" fontId="2" fillId="0" borderId="5" xfId="0" applyFont="1" applyFill="1" applyBorder="1"/>
    <xf numFmtId="0" fontId="0" fillId="0" borderId="0" xfId="0" applyFont="1" applyFill="1"/>
    <xf numFmtId="0" fontId="0" fillId="0" borderId="13" xfId="0" applyFont="1" applyFill="1" applyBorder="1"/>
    <xf numFmtId="166" fontId="14" fillId="0" borderId="18" xfId="0" applyNumberFormat="1" applyFont="1" applyFill="1" applyBorder="1" applyAlignment="1">
      <alignment horizontal="center"/>
    </xf>
    <xf numFmtId="11" fontId="14" fillId="0" borderId="1" xfId="0" applyNumberFormat="1" applyFont="1" applyFill="1" applyBorder="1" applyAlignment="1">
      <alignment horizontal="center"/>
    </xf>
    <xf numFmtId="11" fontId="2" fillId="0" borderId="1" xfId="0" applyNumberFormat="1" applyFont="1" applyFill="1" applyBorder="1" applyAlignment="1">
      <alignment horizontal="center"/>
    </xf>
    <xf numFmtId="0" fontId="2" fillId="0" borderId="6" xfId="0" applyFont="1" applyFill="1" applyBorder="1"/>
    <xf numFmtId="0" fontId="0" fillId="0" borderId="14" xfId="0" applyFont="1" applyFill="1" applyBorder="1"/>
    <xf numFmtId="0" fontId="11" fillId="0" borderId="13" xfId="0" applyFont="1" applyFill="1" applyBorder="1"/>
    <xf numFmtId="0" fontId="2" fillId="0" borderId="25" xfId="0" applyFont="1" applyBorder="1" applyAlignment="1">
      <alignment horizontal="center" vertical="center"/>
    </xf>
    <xf numFmtId="167" fontId="2" fillId="2" borderId="1" xfId="0" applyNumberFormat="1" applyFont="1" applyFill="1" applyBorder="1" applyAlignment="1">
      <alignment horizontal="center" vertical="center"/>
    </xf>
    <xf numFmtId="167" fontId="15" fillId="0" borderId="1" xfId="0" applyNumberFormat="1" applyFont="1" applyBorder="1" applyAlignment="1">
      <alignment horizontal="center" vertical="center"/>
    </xf>
    <xf numFmtId="166" fontId="16" fillId="0" borderId="2" xfId="0" applyNumberFormat="1" applyFont="1" applyFill="1" applyBorder="1" applyAlignment="1">
      <alignment horizontal="center"/>
    </xf>
    <xf numFmtId="0" fontId="6" fillId="6" borderId="1" xfId="0" applyFont="1" applyFill="1" applyBorder="1" applyAlignment="1"/>
    <xf numFmtId="0" fontId="6" fillId="6" borderId="16" xfId="0" applyFont="1" applyFill="1" applyBorder="1"/>
    <xf numFmtId="167" fontId="16" fillId="0" borderId="1" xfId="0" applyNumberFormat="1" applyFont="1" applyBorder="1" applyAlignment="1">
      <alignment horizontal="center" vertical="center"/>
    </xf>
    <xf numFmtId="0" fontId="15" fillId="0" borderId="1" xfId="0" applyNumberFormat="1" applyFont="1" applyFill="1" applyBorder="1" applyAlignment="1" applyProtection="1">
      <alignment horizontal="center" vertical="center" wrapText="1"/>
    </xf>
    <xf numFmtId="0" fontId="14" fillId="0" borderId="1" xfId="0" applyNumberFormat="1" applyFont="1" applyFill="1" applyBorder="1" applyAlignment="1">
      <alignment horizontal="center" vertical="center" wrapText="1"/>
    </xf>
    <xf numFmtId="0" fontId="19" fillId="0" borderId="20" xfId="0" applyNumberFormat="1" applyFont="1" applyFill="1" applyBorder="1" applyAlignment="1" applyProtection="1">
      <alignment horizontal="center" vertical="center" wrapText="1"/>
    </xf>
    <xf numFmtId="167" fontId="15" fillId="0" borderId="16" xfId="0" applyNumberFormat="1" applyFont="1" applyFill="1" applyBorder="1" applyAlignment="1" applyProtection="1">
      <alignment horizontal="center" vertical="center"/>
    </xf>
    <xf numFmtId="0" fontId="20" fillId="0" borderId="1" xfId="0" applyNumberFormat="1" applyFont="1" applyFill="1" applyBorder="1" applyAlignment="1">
      <alignment horizontal="center" vertical="center" wrapText="1"/>
    </xf>
    <xf numFmtId="166" fontId="16" fillId="0" borderId="19" xfId="0" applyNumberFormat="1" applyFont="1" applyFill="1" applyBorder="1" applyAlignment="1">
      <alignment horizontal="center"/>
    </xf>
    <xf numFmtId="0" fontId="22" fillId="7" borderId="16" xfId="0" applyFont="1" applyFill="1" applyBorder="1"/>
    <xf numFmtId="0" fontId="13" fillId="8" borderId="1" xfId="0" applyNumberFormat="1" applyFont="1" applyFill="1" applyBorder="1" applyAlignment="1">
      <alignment horizontal="center" vertical="center" wrapText="1"/>
    </xf>
    <xf numFmtId="0" fontId="0" fillId="8" borderId="16" xfId="0" applyFill="1" applyBorder="1"/>
    <xf numFmtId="0" fontId="2" fillId="0" borderId="24" xfId="0" applyFont="1" applyBorder="1" applyAlignment="1">
      <alignment vertical="center"/>
    </xf>
    <xf numFmtId="0" fontId="2" fillId="0" borderId="25" xfId="0" applyFont="1" applyBorder="1" applyAlignment="1">
      <alignment vertical="center"/>
    </xf>
    <xf numFmtId="0" fontId="6" fillId="0" borderId="0" xfId="0" quotePrefix="1" applyFont="1"/>
    <xf numFmtId="0" fontId="8" fillId="0" borderId="0" xfId="0" quotePrefix="1" applyFont="1" applyAlignment="1">
      <alignment horizontal="left" wrapText="1" indent="1"/>
    </xf>
    <xf numFmtId="0" fontId="21" fillId="0" borderId="0" xfId="0" quotePrefix="1" applyFont="1" applyAlignment="1">
      <alignment horizontal="left" wrapText="1" indent="1"/>
    </xf>
    <xf numFmtId="0" fontId="6" fillId="0" borderId="0" xfId="0" quotePrefix="1" applyFont="1" applyAlignment="1">
      <alignment wrapText="1"/>
    </xf>
    <xf numFmtId="0" fontId="6" fillId="0" borderId="0" xfId="0" quotePrefix="1" applyFont="1" applyAlignment="1">
      <alignment horizontal="left" wrapText="1"/>
    </xf>
    <xf numFmtId="0" fontId="8" fillId="0" borderId="0" xfId="0" quotePrefix="1" applyFont="1" applyAlignment="1">
      <alignment horizontal="left" indent="1"/>
    </xf>
    <xf numFmtId="0" fontId="23" fillId="0" borderId="0" xfId="0" quotePrefix="1" applyFont="1" applyAlignment="1">
      <alignment horizontal="left" indent="3"/>
    </xf>
    <xf numFmtId="0" fontId="24" fillId="0" borderId="0" xfId="0" quotePrefix="1" applyFont="1" applyAlignment="1">
      <alignment horizontal="left" indent="1"/>
    </xf>
    <xf numFmtId="1" fontId="9" fillId="9" borderId="0" xfId="0" applyNumberFormat="1" applyFont="1" applyFill="1" applyAlignment="1">
      <alignment horizontal="center" vertical="center"/>
    </xf>
    <xf numFmtId="0" fontId="26" fillId="3" borderId="0" xfId="0" applyFont="1" applyFill="1" applyAlignment="1">
      <alignment horizontal="center" vertical="center"/>
    </xf>
    <xf numFmtId="0" fontId="0" fillId="0" borderId="0" xfId="0" applyFill="1" applyAlignment="1">
      <alignment horizontal="right" vertical="center"/>
    </xf>
    <xf numFmtId="166" fontId="7" fillId="2" borderId="1" xfId="0" applyNumberFormat="1" applyFont="1" applyFill="1" applyBorder="1" applyAlignment="1">
      <alignment horizontal="center"/>
    </xf>
    <xf numFmtId="0" fontId="28" fillId="11" borderId="1" xfId="2" applyFont="1" applyFill="1" applyBorder="1" applyAlignment="1">
      <alignment horizontal="center"/>
    </xf>
    <xf numFmtId="0" fontId="11" fillId="0" borderId="0" xfId="0" applyFont="1"/>
    <xf numFmtId="0" fontId="0" fillId="12" borderId="0" xfId="0" applyFill="1"/>
    <xf numFmtId="0" fontId="6" fillId="6" borderId="0" xfId="0" applyFont="1" applyFill="1" applyBorder="1" applyAlignment="1">
      <alignment horizontal="center" vertical="center" wrapText="1"/>
    </xf>
    <xf numFmtId="0" fontId="13" fillId="8" borderId="0" xfId="0" applyNumberFormat="1" applyFont="1" applyFill="1" applyBorder="1" applyAlignment="1">
      <alignment horizontal="center" vertical="center" wrapText="1"/>
    </xf>
    <xf numFmtId="0" fontId="22" fillId="7" borderId="0" xfId="0" applyFont="1" applyFill="1" applyBorder="1"/>
    <xf numFmtId="166" fontId="0" fillId="8" borderId="0" xfId="0" applyNumberFormat="1" applyFill="1" applyBorder="1"/>
    <xf numFmtId="166" fontId="0" fillId="8" borderId="1" xfId="0" applyNumberFormat="1" applyFill="1" applyBorder="1"/>
    <xf numFmtId="0" fontId="22" fillId="7" borderId="1" xfId="0" applyFont="1" applyFill="1" applyBorder="1"/>
    <xf numFmtId="0" fontId="6" fillId="6" borderId="30" xfId="0" applyFont="1" applyFill="1" applyBorder="1" applyAlignment="1">
      <alignment vertical="center" wrapText="1"/>
    </xf>
    <xf numFmtId="0" fontId="6" fillId="6" borderId="32" xfId="0" applyFont="1" applyFill="1" applyBorder="1" applyAlignment="1">
      <alignment vertical="center" wrapText="1"/>
    </xf>
    <xf numFmtId="0" fontId="6" fillId="6" borderId="31" xfId="0" applyFont="1" applyFill="1" applyBorder="1" applyAlignment="1">
      <alignment vertical="center" wrapText="1"/>
    </xf>
    <xf numFmtId="0" fontId="0" fillId="8" borderId="1" xfId="0" applyNumberFormat="1" applyFill="1" applyBorder="1"/>
    <xf numFmtId="0" fontId="2" fillId="0" borderId="0" xfId="0" applyFont="1" applyFill="1" applyBorder="1"/>
    <xf numFmtId="166" fontId="2" fillId="0" borderId="0" xfId="0" applyNumberFormat="1" applyFont="1" applyFill="1" applyBorder="1" applyAlignment="1">
      <alignment horizontal="center"/>
    </xf>
    <xf numFmtId="166" fontId="15" fillId="0" borderId="0" xfId="0" applyNumberFormat="1" applyFont="1" applyFill="1" applyBorder="1" applyAlignment="1">
      <alignment horizontal="center"/>
    </xf>
    <xf numFmtId="0" fontId="6" fillId="6" borderId="0" xfId="0" applyFont="1" applyFill="1" applyBorder="1" applyAlignment="1"/>
    <xf numFmtId="0" fontId="6" fillId="6" borderId="0" xfId="0" applyFont="1" applyFill="1" applyBorder="1"/>
    <xf numFmtId="167" fontId="8" fillId="0" borderId="0" xfId="0" applyNumberFormat="1" applyFont="1" applyFill="1" applyBorder="1" applyAlignment="1" applyProtection="1">
      <alignment vertical="center"/>
    </xf>
    <xf numFmtId="0" fontId="0" fillId="0" borderId="0" xfId="0" applyBorder="1"/>
    <xf numFmtId="0" fontId="2" fillId="12" borderId="0" xfId="0" applyFont="1" applyFill="1" applyBorder="1"/>
    <xf numFmtId="166" fontId="2" fillId="12" borderId="0" xfId="0" applyNumberFormat="1" applyFont="1" applyFill="1" applyBorder="1" applyAlignment="1">
      <alignment horizontal="center"/>
    </xf>
    <xf numFmtId="166" fontId="2" fillId="12" borderId="11" xfId="0" applyNumberFormat="1" applyFont="1" applyFill="1" applyBorder="1" applyAlignment="1">
      <alignment horizontal="center"/>
    </xf>
    <xf numFmtId="0" fontId="0" fillId="12" borderId="0" xfId="0" applyFont="1" applyFill="1"/>
    <xf numFmtId="0" fontId="6" fillId="12" borderId="0" xfId="0" applyFont="1" applyFill="1" applyBorder="1" applyAlignment="1"/>
    <xf numFmtId="0" fontId="6" fillId="12" borderId="0" xfId="0" applyFont="1" applyFill="1" applyBorder="1"/>
    <xf numFmtId="0" fontId="22" fillId="12" borderId="0" xfId="0" applyFont="1" applyFill="1" applyBorder="1"/>
    <xf numFmtId="167" fontId="8" fillId="12" borderId="9" xfId="0" applyNumberFormat="1" applyFont="1" applyFill="1" applyBorder="1" applyAlignment="1" applyProtection="1">
      <alignment vertical="center"/>
    </xf>
    <xf numFmtId="0" fontId="0" fillId="12" borderId="9" xfId="0" applyFill="1" applyBorder="1"/>
    <xf numFmtId="0" fontId="0" fillId="12" borderId="11" xfId="0" applyFill="1" applyBorder="1"/>
    <xf numFmtId="0" fontId="0" fillId="12" borderId="0" xfId="0" applyFill="1" applyBorder="1"/>
    <xf numFmtId="0" fontId="2" fillId="0" borderId="1" xfId="0" applyFont="1" applyFill="1" applyBorder="1" applyAlignment="1"/>
    <xf numFmtId="0" fontId="2" fillId="0" borderId="16" xfId="0" applyFont="1" applyFill="1" applyBorder="1"/>
    <xf numFmtId="0" fontId="2" fillId="0" borderId="1" xfId="0" applyFont="1" applyFill="1" applyBorder="1"/>
    <xf numFmtId="0" fontId="0" fillId="0" borderId="0" xfId="0" applyFont="1" applyFill="1" applyBorder="1"/>
    <xf numFmtId="166" fontId="16" fillId="0" borderId="8" xfId="0" applyNumberFormat="1" applyFont="1" applyFill="1" applyBorder="1" applyAlignment="1">
      <alignment horizontal="center"/>
    </xf>
    <xf numFmtId="0" fontId="29" fillId="0" borderId="0" xfId="0" applyFont="1" applyAlignment="1">
      <alignment horizontal="left" vertical="center" indent="10"/>
    </xf>
    <xf numFmtId="0" fontId="0" fillId="8" borderId="0" xfId="0" applyNumberFormat="1" applyFill="1" applyBorder="1"/>
    <xf numFmtId="0" fontId="11" fillId="0" borderId="0" xfId="0" applyFont="1" applyAlignment="1">
      <alignment horizontal="center" vertical="center"/>
    </xf>
    <xf numFmtId="9" fontId="0" fillId="0" borderId="16" xfId="1" applyFont="1" applyBorder="1"/>
    <xf numFmtId="0" fontId="0" fillId="13" borderId="0" xfId="0" applyFill="1" applyAlignment="1">
      <alignment horizontal="center" vertical="center"/>
    </xf>
    <xf numFmtId="166" fontId="0" fillId="0" borderId="16" xfId="0" applyNumberFormat="1" applyBorder="1"/>
    <xf numFmtId="0" fontId="31" fillId="0" borderId="1" xfId="0" applyNumberFormat="1" applyFont="1" applyFill="1" applyBorder="1" applyAlignment="1" applyProtection="1">
      <alignment horizontal="center" vertical="center" wrapText="1"/>
    </xf>
    <xf numFmtId="0" fontId="31" fillId="0" borderId="20" xfId="0" applyNumberFormat="1" applyFont="1" applyFill="1" applyBorder="1" applyAlignment="1" applyProtection="1">
      <alignment horizontal="center" vertical="center" wrapText="1"/>
    </xf>
    <xf numFmtId="0" fontId="32" fillId="0" borderId="1" xfId="0" applyNumberFormat="1" applyFont="1" applyFill="1" applyBorder="1" applyAlignment="1">
      <alignment horizontal="center" vertical="center" wrapText="1"/>
    </xf>
    <xf numFmtId="0" fontId="32" fillId="0" borderId="1" xfId="0" applyNumberFormat="1" applyFont="1" applyFill="1" applyBorder="1" applyAlignment="1" applyProtection="1">
      <alignment horizontal="center" vertical="center" wrapText="1"/>
    </xf>
    <xf numFmtId="0" fontId="33" fillId="0" borderId="20" xfId="0" applyNumberFormat="1" applyFont="1" applyFill="1" applyBorder="1" applyAlignment="1" applyProtection="1">
      <alignment horizontal="center" vertical="center" wrapText="1"/>
    </xf>
    <xf numFmtId="0" fontId="34" fillId="0" borderId="1" xfId="0" applyNumberFormat="1" applyFont="1" applyFill="1" applyBorder="1" applyAlignment="1">
      <alignment horizontal="center" vertical="center" wrapText="1"/>
    </xf>
    <xf numFmtId="9" fontId="11" fillId="0" borderId="16" xfId="1" applyFont="1" applyBorder="1"/>
    <xf numFmtId="9" fontId="0" fillId="0" borderId="16" xfId="0" applyNumberFormat="1" applyBorder="1"/>
    <xf numFmtId="166" fontId="0" fillId="8" borderId="16" xfId="0" applyNumberFormat="1" applyFill="1" applyBorder="1"/>
    <xf numFmtId="168" fontId="0" fillId="0" borderId="16" xfId="0" applyNumberFormat="1" applyBorder="1"/>
    <xf numFmtId="1" fontId="0" fillId="0" borderId="16" xfId="0" applyNumberFormat="1" applyBorder="1"/>
    <xf numFmtId="0" fontId="33" fillId="0" borderId="1" xfId="0" applyNumberFormat="1" applyFont="1" applyFill="1" applyBorder="1" applyAlignment="1" applyProtection="1">
      <alignment horizontal="center" vertical="center" wrapText="1"/>
    </xf>
    <xf numFmtId="1" fontId="6" fillId="6" borderId="0" xfId="0" applyNumberFormat="1" applyFont="1" applyFill="1" applyBorder="1"/>
    <xf numFmtId="0" fontId="6" fillId="6" borderId="1" xfId="0" applyFont="1" applyFill="1" applyBorder="1" applyAlignment="1">
      <alignment vertical="center" wrapText="1"/>
    </xf>
    <xf numFmtId="9" fontId="6" fillId="6" borderId="1" xfId="0" applyNumberFormat="1" applyFont="1" applyFill="1" applyBorder="1" applyAlignment="1">
      <alignment vertical="center" wrapText="1"/>
    </xf>
    <xf numFmtId="9" fontId="0" fillId="0" borderId="0" xfId="0" applyNumberFormat="1"/>
    <xf numFmtId="0" fontId="0" fillId="0" borderId="1" xfId="0" applyBorder="1"/>
    <xf numFmtId="1" fontId="6" fillId="6" borderId="16" xfId="0" applyNumberFormat="1" applyFont="1" applyFill="1" applyBorder="1"/>
    <xf numFmtId="1" fontId="22" fillId="7" borderId="16" xfId="0" applyNumberFormat="1" applyFont="1" applyFill="1" applyBorder="1"/>
    <xf numFmtId="168" fontId="6" fillId="6" borderId="16" xfId="0" applyNumberFormat="1" applyFont="1" applyFill="1" applyBorder="1"/>
    <xf numFmtId="1" fontId="11" fillId="0" borderId="16" xfId="0" applyNumberFormat="1" applyFont="1" applyBorder="1"/>
    <xf numFmtId="0" fontId="20" fillId="0" borderId="16" xfId="0" applyNumberFormat="1" applyFont="1" applyFill="1" applyBorder="1" applyAlignment="1">
      <alignment horizontal="center" vertical="center" wrapText="1"/>
    </xf>
    <xf numFmtId="0" fontId="34" fillId="0" borderId="16" xfId="0" applyNumberFormat="1" applyFont="1" applyFill="1" applyBorder="1" applyAlignment="1">
      <alignment horizontal="center" vertical="center" wrapText="1"/>
    </xf>
    <xf numFmtId="0" fontId="32" fillId="0" borderId="16" xfId="0" applyNumberFormat="1" applyFont="1" applyFill="1" applyBorder="1" applyAlignment="1" applyProtection="1">
      <alignment horizontal="center" vertical="center" wrapText="1"/>
    </xf>
    <xf numFmtId="0" fontId="31" fillId="0" borderId="16" xfId="0" applyNumberFormat="1" applyFont="1" applyFill="1" applyBorder="1" applyAlignment="1" applyProtection="1">
      <alignment horizontal="center" vertical="center" wrapText="1"/>
    </xf>
    <xf numFmtId="0" fontId="33" fillId="0" borderId="16" xfId="0" applyNumberFormat="1" applyFont="1" applyFill="1" applyBorder="1" applyAlignment="1" applyProtection="1">
      <alignment horizontal="center" vertical="center" wrapText="1"/>
    </xf>
    <xf numFmtId="0" fontId="13" fillId="8" borderId="16" xfId="0" applyNumberFormat="1" applyFont="1" applyFill="1" applyBorder="1" applyAlignment="1">
      <alignment horizontal="center" vertical="center" wrapText="1"/>
    </xf>
    <xf numFmtId="0" fontId="33" fillId="12" borderId="0" xfId="0" applyNumberFormat="1" applyFont="1" applyFill="1" applyBorder="1" applyAlignment="1" applyProtection="1">
      <alignment horizontal="center" vertical="center" wrapText="1"/>
    </xf>
    <xf numFmtId="0" fontId="11" fillId="12" borderId="0" xfId="0" applyFont="1" applyFill="1" applyBorder="1"/>
    <xf numFmtId="166" fontId="0" fillId="12" borderId="0" xfId="0" applyNumberFormat="1" applyFill="1" applyBorder="1"/>
    <xf numFmtId="9" fontId="0" fillId="12" borderId="0" xfId="1" applyFont="1" applyFill="1" applyBorder="1"/>
    <xf numFmtId="9" fontId="0" fillId="12" borderId="0" xfId="0" applyNumberFormat="1" applyFill="1" applyBorder="1"/>
    <xf numFmtId="168" fontId="6" fillId="12" borderId="0" xfId="0" applyNumberFormat="1" applyFont="1" applyFill="1" applyBorder="1"/>
    <xf numFmtId="1" fontId="22" fillId="12" borderId="0" xfId="0" applyNumberFormat="1" applyFont="1" applyFill="1" applyBorder="1"/>
    <xf numFmtId="0" fontId="0" fillId="0" borderId="0" xfId="0" applyFill="1" applyAlignment="1">
      <alignment horizontal="right" vertical="center"/>
    </xf>
    <xf numFmtId="166" fontId="34" fillId="0" borderId="1" xfId="0" applyNumberFormat="1" applyFont="1" applyFill="1" applyBorder="1" applyAlignment="1">
      <alignment horizontal="center" vertical="center" wrapText="1"/>
    </xf>
    <xf numFmtId="167" fontId="32" fillId="0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Fill="1" applyBorder="1"/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8" borderId="16" xfId="0" applyNumberFormat="1" applyFill="1" applyBorder="1"/>
    <xf numFmtId="2" fontId="6" fillId="6" borderId="16" xfId="0" applyNumberFormat="1" applyFont="1" applyFill="1" applyBorder="1"/>
    <xf numFmtId="2" fontId="0" fillId="8" borderId="1" xfId="0" applyNumberFormat="1" applyFill="1" applyBorder="1"/>
    <xf numFmtId="0" fontId="36" fillId="15" borderId="1" xfId="2" applyFont="1" applyFill="1" applyBorder="1" applyAlignment="1">
      <alignment horizontal="center" vertical="center"/>
    </xf>
    <xf numFmtId="0" fontId="0" fillId="16" borderId="33" xfId="2" applyFont="1" applyFill="1" applyBorder="1" applyAlignment="1">
      <alignment horizontal="center" vertical="center"/>
    </xf>
    <xf numFmtId="0" fontId="35" fillId="15" borderId="1" xfId="0" applyFont="1" applyFill="1" applyBorder="1" applyAlignment="1">
      <alignment horizontal="center" vertical="center"/>
    </xf>
    <xf numFmtId="0" fontId="37" fillId="17" borderId="1" xfId="0" applyFont="1" applyFill="1" applyBorder="1" applyAlignment="1">
      <alignment horizontal="center"/>
    </xf>
    <xf numFmtId="0" fontId="38" fillId="15" borderId="1" xfId="0" applyFont="1" applyFill="1" applyBorder="1" applyAlignment="1">
      <alignment horizontal="center" vertical="center"/>
    </xf>
    <xf numFmtId="0" fontId="38" fillId="14" borderId="1" xfId="0" applyFont="1" applyFill="1" applyBorder="1" applyAlignment="1">
      <alignment horizontal="center" vertical="center"/>
    </xf>
    <xf numFmtId="0" fontId="11" fillId="16" borderId="1" xfId="2" applyFont="1" applyFill="1" applyBorder="1" applyAlignment="1">
      <alignment horizontal="center" vertical="center"/>
    </xf>
    <xf numFmtId="164" fontId="3" fillId="0" borderId="26" xfId="0" applyNumberFormat="1" applyFont="1" applyBorder="1" applyAlignment="1">
      <alignment horizontal="center" vertical="center"/>
    </xf>
    <xf numFmtId="164" fontId="3" fillId="0" borderId="27" xfId="0" applyNumberFormat="1" applyFont="1" applyBorder="1" applyAlignment="1">
      <alignment horizontal="center" vertical="center"/>
    </xf>
    <xf numFmtId="164" fontId="3" fillId="0" borderId="28" xfId="0" applyNumberFormat="1" applyFont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 wrapText="1"/>
    </xf>
    <xf numFmtId="0" fontId="6" fillId="6" borderId="18" xfId="0" applyFont="1" applyFill="1" applyBorder="1" applyAlignment="1">
      <alignment horizontal="center" vertical="center" wrapText="1"/>
    </xf>
    <xf numFmtId="0" fontId="6" fillId="6" borderId="30" xfId="0" applyFont="1" applyFill="1" applyBorder="1" applyAlignment="1">
      <alignment horizontal="center" vertical="center" wrapText="1"/>
    </xf>
    <xf numFmtId="0" fontId="6" fillId="6" borderId="31" xfId="0" applyFont="1" applyFill="1" applyBorder="1" applyAlignment="1">
      <alignment horizontal="center" vertical="center" wrapText="1"/>
    </xf>
    <xf numFmtId="0" fontId="25" fillId="10" borderId="21" xfId="0" applyFont="1" applyFill="1" applyBorder="1" applyAlignment="1">
      <alignment horizontal="center" vertical="center"/>
    </xf>
    <xf numFmtId="0" fontId="25" fillId="10" borderId="22" xfId="0" applyFont="1" applyFill="1" applyBorder="1" applyAlignment="1">
      <alignment horizontal="center" vertical="center"/>
    </xf>
    <xf numFmtId="0" fontId="25" fillId="10" borderId="23" xfId="0" applyFont="1" applyFill="1" applyBorder="1" applyAlignment="1">
      <alignment horizontal="center" vertical="center"/>
    </xf>
    <xf numFmtId="0" fontId="0" fillId="0" borderId="0" xfId="0" applyFill="1" applyAlignment="1">
      <alignment horizontal="right" vertical="center"/>
    </xf>
    <xf numFmtId="0" fontId="0" fillId="0" borderId="29" xfId="0" applyFill="1" applyBorder="1" applyAlignment="1">
      <alignment horizontal="right" vertical="center"/>
    </xf>
    <xf numFmtId="0" fontId="6" fillId="6" borderId="15" xfId="0" applyFont="1" applyFill="1" applyBorder="1" applyAlignment="1">
      <alignment horizontal="center" vertical="center" wrapText="1"/>
    </xf>
    <xf numFmtId="0" fontId="6" fillId="6" borderId="32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2" xr:uid="{09DA6300-14C1-4B6B-8056-EB03BFBC37F6}"/>
    <cellStyle name="Pourcentage" xfId="1" builtinId="5"/>
  </cellStyles>
  <dxfs count="1485"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00CC00"/>
      <color rgb="FFCCECFF"/>
      <color rgb="FFFFFFCC"/>
      <color rgb="FFFFFF99"/>
      <color rgb="FF66FF66"/>
      <color rgb="FF00FF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47624</xdr:colOff>
      <xdr:row>1</xdr:row>
      <xdr:rowOff>123825</xdr:rowOff>
    </xdr:from>
    <xdr:to>
      <xdr:col>34</xdr:col>
      <xdr:colOff>238125</xdr:colOff>
      <xdr:row>1</xdr:row>
      <xdr:rowOff>476249</xdr:rowOff>
    </xdr:to>
    <xdr:sp macro="[0]!_xludf.Mess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E3DB61D-D573-4A9D-AB60-525D90BF8ED9}"/>
            </a:ext>
          </a:extLst>
        </xdr:cNvPr>
        <xdr:cNvSpPr/>
      </xdr:nvSpPr>
      <xdr:spPr>
        <a:xfrm>
          <a:off x="11620499" y="390525"/>
          <a:ext cx="12382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</a:t>
          </a:r>
        </a:p>
      </xdr:txBody>
    </xdr:sp>
    <xdr:clientData/>
  </xdr:twoCellAnchor>
  <xdr:twoCellAnchor>
    <xdr:from>
      <xdr:col>34</xdr:col>
      <xdr:colOff>402430</xdr:colOff>
      <xdr:row>1</xdr:row>
      <xdr:rowOff>133350</xdr:rowOff>
    </xdr:from>
    <xdr:to>
      <xdr:col>36</xdr:col>
      <xdr:colOff>295275</xdr:colOff>
      <xdr:row>2</xdr:row>
      <xdr:rowOff>9524</xdr:rowOff>
    </xdr:to>
    <xdr:sp macro="[0]!IMPORT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FEE0032-827D-432E-8F8D-F13F4046D0D3}"/>
            </a:ext>
          </a:extLst>
        </xdr:cNvPr>
        <xdr:cNvSpPr/>
      </xdr:nvSpPr>
      <xdr:spPr>
        <a:xfrm>
          <a:off x="13023055" y="400050"/>
          <a:ext cx="1245395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Importer</a:t>
          </a:r>
        </a:p>
      </xdr:txBody>
    </xdr:sp>
    <xdr:clientData/>
  </xdr:twoCellAnchor>
  <xdr:twoCellAnchor>
    <xdr:from>
      <xdr:col>36</xdr:col>
      <xdr:colOff>500062</xdr:colOff>
      <xdr:row>1</xdr:row>
      <xdr:rowOff>130968</xdr:rowOff>
    </xdr:from>
    <xdr:to>
      <xdr:col>38</xdr:col>
      <xdr:colOff>428625</xdr:colOff>
      <xdr:row>2</xdr:row>
      <xdr:rowOff>7142</xdr:rowOff>
    </xdr:to>
    <xdr:sp macro="[0]!rj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75E0AA5-FAD4-4ADC-AA04-B5DAE736656E}"/>
            </a:ext>
          </a:extLst>
        </xdr:cNvPr>
        <xdr:cNvSpPr/>
      </xdr:nvSpPr>
      <xdr:spPr>
        <a:xfrm>
          <a:off x="14473237" y="397668"/>
          <a:ext cx="1243013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Dispatcher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628650</xdr:colOff>
          <xdr:row>1</xdr:row>
          <xdr:rowOff>228600</xdr:rowOff>
        </xdr:from>
        <xdr:to>
          <xdr:col>39</xdr:col>
          <xdr:colOff>609600</xdr:colOff>
          <xdr:row>1</xdr:row>
          <xdr:rowOff>438150</xdr:rowOff>
        </xdr:to>
        <xdr:sp macro="" textlink="">
          <xdr:nvSpPr>
            <xdr:cNvPr id="28695" name="Button 23" hidden="1">
              <a:extLst>
                <a:ext uri="{63B3BB69-23CF-44E3-9099-C40C66FF867C}">
                  <a14:compatExt spid="_x0000_s28695"/>
                </a:ext>
                <a:ext uri="{FF2B5EF4-FFF2-40B4-BE49-F238E27FC236}">
                  <a16:creationId xmlns:a16="http://schemas.microsoft.com/office/drawing/2014/main" id="{00000000-0008-0000-0000-000017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clean</a:t>
              </a:r>
            </a:p>
          </xdr:txBody>
        </xdr:sp>
        <xdr:clientData fPrintsWithSheet="0"/>
      </xdr:twoCellAnchor>
    </mc:Choice>
    <mc:Fallback/>
  </mc:AlternateContent>
  <xdr:twoCellAnchor>
    <xdr:from>
      <xdr:col>36</xdr:col>
      <xdr:colOff>613630</xdr:colOff>
      <xdr:row>0</xdr:row>
      <xdr:rowOff>256442</xdr:rowOff>
    </xdr:from>
    <xdr:to>
      <xdr:col>38</xdr:col>
      <xdr:colOff>375504</xdr:colOff>
      <xdr:row>3</xdr:row>
      <xdr:rowOff>0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C3F80EDB-EDA4-4DEA-B1EE-BC8D9D1655EF}"/>
            </a:ext>
          </a:extLst>
        </xdr:cNvPr>
        <xdr:cNvCxnSpPr/>
      </xdr:nvCxnSpPr>
      <xdr:spPr bwMode="auto">
        <a:xfrm>
          <a:off x="14598894" y="256442"/>
          <a:ext cx="1080721" cy="650265"/>
        </a:xfrm>
        <a:prstGeom prst="lin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20</xdr:row>
      <xdr:rowOff>0</xdr:rowOff>
    </xdr:from>
    <xdr:to>
      <xdr:col>7</xdr:col>
      <xdr:colOff>487551</xdr:colOff>
      <xdr:row>22</xdr:row>
      <xdr:rowOff>31357</xdr:rowOff>
    </xdr:to>
    <xdr:sp macro="[0]!DISPATCH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A3A8508-353E-4B42-9316-96FEB2206307}"/>
            </a:ext>
          </a:extLst>
        </xdr:cNvPr>
        <xdr:cNvSpPr/>
      </xdr:nvSpPr>
      <xdr:spPr>
        <a:xfrm>
          <a:off x="5051461" y="3756489"/>
          <a:ext cx="1247410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Dispatcher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47624</xdr:colOff>
      <xdr:row>1</xdr:row>
      <xdr:rowOff>123825</xdr:rowOff>
    </xdr:from>
    <xdr:to>
      <xdr:col>34</xdr:col>
      <xdr:colOff>238125</xdr:colOff>
      <xdr:row>1</xdr:row>
      <xdr:rowOff>476249</xdr:rowOff>
    </xdr:to>
    <xdr:sp macro="[0]!_xludf.Mess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CF3FF73-DF4E-4A26-A7C5-AFB14DE8DD64}"/>
            </a:ext>
          </a:extLst>
        </xdr:cNvPr>
        <xdr:cNvSpPr/>
      </xdr:nvSpPr>
      <xdr:spPr>
        <a:xfrm>
          <a:off x="11468099" y="390525"/>
          <a:ext cx="12382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</a:t>
          </a:r>
        </a:p>
      </xdr:txBody>
    </xdr:sp>
    <xdr:clientData/>
  </xdr:twoCellAnchor>
  <xdr:twoCellAnchor>
    <xdr:from>
      <xdr:col>34</xdr:col>
      <xdr:colOff>402430</xdr:colOff>
      <xdr:row>1</xdr:row>
      <xdr:rowOff>133350</xdr:rowOff>
    </xdr:from>
    <xdr:to>
      <xdr:col>36</xdr:col>
      <xdr:colOff>295275</xdr:colOff>
      <xdr:row>2</xdr:row>
      <xdr:rowOff>9524</xdr:rowOff>
    </xdr:to>
    <xdr:sp macro="[0]!rj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A0E91D4-0541-4910-B18C-63411C36090E}"/>
            </a:ext>
          </a:extLst>
        </xdr:cNvPr>
        <xdr:cNvSpPr/>
      </xdr:nvSpPr>
      <xdr:spPr>
        <a:xfrm>
          <a:off x="13154024" y="395288"/>
          <a:ext cx="12382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Importer</a:t>
          </a:r>
        </a:p>
      </xdr:txBody>
    </xdr:sp>
    <xdr:clientData/>
  </xdr:twoCellAnchor>
  <xdr:twoCellAnchor>
    <xdr:from>
      <xdr:col>36</xdr:col>
      <xdr:colOff>500062</xdr:colOff>
      <xdr:row>1</xdr:row>
      <xdr:rowOff>130968</xdr:rowOff>
    </xdr:from>
    <xdr:to>
      <xdr:col>38</xdr:col>
      <xdr:colOff>428625</xdr:colOff>
      <xdr:row>2</xdr:row>
      <xdr:rowOff>7142</xdr:rowOff>
    </xdr:to>
    <xdr:sp macro="[0]!rj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0AA33EF-8451-40DC-A2C6-F58788C3AFF1}"/>
            </a:ext>
          </a:extLst>
        </xdr:cNvPr>
        <xdr:cNvSpPr/>
      </xdr:nvSpPr>
      <xdr:spPr>
        <a:xfrm>
          <a:off x="14597062" y="392906"/>
          <a:ext cx="12382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Dispatcher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47624</xdr:colOff>
      <xdr:row>1</xdr:row>
      <xdr:rowOff>123825</xdr:rowOff>
    </xdr:from>
    <xdr:to>
      <xdr:col>34</xdr:col>
      <xdr:colOff>238125</xdr:colOff>
      <xdr:row>1</xdr:row>
      <xdr:rowOff>476249</xdr:rowOff>
    </xdr:to>
    <xdr:sp macro="[0]!_xludf.Mess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269F176-C6B3-489B-B709-5A8A11DC6F83}"/>
            </a:ext>
          </a:extLst>
        </xdr:cNvPr>
        <xdr:cNvSpPr/>
      </xdr:nvSpPr>
      <xdr:spPr>
        <a:xfrm>
          <a:off x="11449049" y="390525"/>
          <a:ext cx="12382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47624</xdr:colOff>
      <xdr:row>1</xdr:row>
      <xdr:rowOff>123825</xdr:rowOff>
    </xdr:from>
    <xdr:to>
      <xdr:col>34</xdr:col>
      <xdr:colOff>238125</xdr:colOff>
      <xdr:row>1</xdr:row>
      <xdr:rowOff>476249</xdr:rowOff>
    </xdr:to>
    <xdr:sp macro="[0]!_xludf.Messa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347A33D-3284-4AB8-BE8E-0EFA52640F79}"/>
            </a:ext>
          </a:extLst>
        </xdr:cNvPr>
        <xdr:cNvSpPr/>
      </xdr:nvSpPr>
      <xdr:spPr>
        <a:xfrm>
          <a:off x="11449049" y="390525"/>
          <a:ext cx="12382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A1870-F9BC-43CF-88FD-5DCCA6818443}">
  <sheetPr codeName="Feuil5"/>
  <dimension ref="A1:BH195"/>
  <sheetViews>
    <sheetView showGridLines="0" tabSelected="1" topLeftCell="B1" zoomScale="104" zoomScaleNormal="90" workbookViewId="0">
      <pane ySplit="5" topLeftCell="A6" activePane="bottomLeft" state="frozen"/>
      <selection pane="bottomLeft" activeCell="AL19" sqref="AL19"/>
    </sheetView>
  </sheetViews>
  <sheetFormatPr baseColWidth="10" defaultRowHeight="0" customHeight="1" zeroHeight="1" x14ac:dyDescent="0.2"/>
  <cols>
    <col min="1" max="1" width="22.140625" customWidth="1"/>
    <col min="2" max="2" width="5.85546875" customWidth="1"/>
    <col min="3" max="4" width="4.5703125" customWidth="1"/>
    <col min="5" max="5" width="6.85546875" customWidth="1"/>
    <col min="6" max="26" width="4.5703125" customWidth="1"/>
    <col min="27" max="27" width="4.85546875" bestFit="1" customWidth="1"/>
    <col min="28" max="32" width="4.5703125" customWidth="1"/>
    <col min="33" max="33" width="7.140625" customWidth="1"/>
    <col min="34" max="34" width="15.7109375" customWidth="1"/>
    <col min="35" max="35" width="10.42578125" customWidth="1"/>
    <col min="36" max="41" width="9.85546875" customWidth="1"/>
    <col min="42" max="47" width="12.140625" customWidth="1"/>
    <col min="49" max="49" width="10.140625" customWidth="1"/>
    <col min="50" max="50" width="10.5703125" customWidth="1"/>
    <col min="51" max="51" width="4.42578125" customWidth="1"/>
    <col min="52" max="52" width="15.7109375" customWidth="1"/>
    <col min="60" max="60" width="20.140625" customWidth="1"/>
  </cols>
  <sheetData>
    <row r="1" spans="1:56" ht="21" customHeight="1" thickBot="1" x14ac:dyDescent="0.25">
      <c r="A1" s="105">
        <v>2021</v>
      </c>
      <c r="B1" s="2"/>
      <c r="D1">
        <v>110</v>
      </c>
      <c r="E1">
        <f>COUNTBLANK(B8:AF14)</f>
        <v>139</v>
      </c>
      <c r="G1" s="110"/>
      <c r="AF1" s="110"/>
      <c r="AH1" s="145"/>
      <c r="AI1" s="13"/>
      <c r="AJ1" s="145"/>
      <c r="AL1" s="145"/>
      <c r="AT1" s="110"/>
    </row>
    <row r="2" spans="1:56" ht="37.5" customHeight="1" thickBot="1" x14ac:dyDescent="0.25">
      <c r="A2" s="208" t="str">
        <f>"Nom du Service - Planning " &amp;An</f>
        <v>Nom du Service - Planning 2021</v>
      </c>
      <c r="B2" s="209"/>
      <c r="C2" s="209"/>
      <c r="D2" s="209"/>
      <c r="E2" s="209"/>
      <c r="F2" s="209"/>
      <c r="G2" s="209"/>
      <c r="H2" s="209"/>
      <c r="I2" s="209"/>
      <c r="J2" s="209"/>
      <c r="K2" s="209"/>
      <c r="L2" s="209"/>
      <c r="M2" s="209"/>
      <c r="N2" s="209"/>
      <c r="O2" s="209"/>
      <c r="P2" s="209"/>
      <c r="Q2" s="209"/>
      <c r="R2" s="209"/>
      <c r="S2" s="209"/>
      <c r="T2" s="209"/>
      <c r="U2" s="209"/>
      <c r="V2" s="209"/>
      <c r="W2" s="209"/>
      <c r="X2" s="209"/>
      <c r="Y2" s="209"/>
      <c r="Z2" s="209"/>
      <c r="AA2" s="209"/>
      <c r="AB2" s="209"/>
      <c r="AC2" s="209"/>
      <c r="AD2" s="209"/>
      <c r="AE2" s="209"/>
      <c r="AF2" s="210"/>
    </row>
    <row r="3" spans="1:56" ht="12.75" x14ac:dyDescent="0.2">
      <c r="X3" s="110"/>
    </row>
    <row r="4" spans="1:56" ht="24.75" customHeight="1" x14ac:dyDescent="0.2">
      <c r="A4" s="21" t="s">
        <v>23</v>
      </c>
      <c r="B4" s="211" t="s">
        <v>0</v>
      </c>
      <c r="C4" s="211"/>
      <c r="D4" s="80" t="str">
        <f>BA7</f>
        <v>C</v>
      </c>
      <c r="E4" s="80" t="str">
        <f>BA8</f>
        <v>C/2</v>
      </c>
      <c r="F4" s="22"/>
      <c r="G4" s="211" t="s">
        <v>1</v>
      </c>
      <c r="H4" s="212"/>
      <c r="I4" s="51" t="str">
        <f>BA9</f>
        <v>R</v>
      </c>
      <c r="J4" s="81" t="str">
        <f>BA10</f>
        <v>R/T</v>
      </c>
      <c r="K4" s="85" t="str">
        <f>BA11</f>
        <v>CMD</v>
      </c>
      <c r="M4" s="185" t="s">
        <v>3</v>
      </c>
      <c r="N4" s="23"/>
      <c r="Q4" s="24" t="s">
        <v>22</v>
      </c>
      <c r="R4" s="25"/>
      <c r="S4" s="22"/>
      <c r="T4" s="22"/>
      <c r="U4" s="22"/>
      <c r="V4" s="22"/>
      <c r="W4" s="22"/>
      <c r="X4" s="22"/>
      <c r="Y4" s="22"/>
      <c r="Z4" s="149"/>
      <c r="AA4" s="48"/>
      <c r="AB4" s="48"/>
      <c r="AC4" s="48"/>
      <c r="AD4" s="26"/>
      <c r="AE4" s="22"/>
      <c r="AF4" s="22"/>
      <c r="AG4" s="22"/>
      <c r="AH4" s="204" t="s">
        <v>21</v>
      </c>
      <c r="AI4" s="213"/>
      <c r="AJ4" s="213"/>
      <c r="AK4" s="213"/>
      <c r="AL4" s="213"/>
      <c r="AM4" s="213"/>
      <c r="AN4" s="213"/>
      <c r="AO4" s="213"/>
      <c r="AP4" s="205"/>
      <c r="AQ4" s="112"/>
      <c r="AR4" s="112"/>
      <c r="AS4" s="112"/>
      <c r="AT4" s="112"/>
      <c r="AU4" s="112"/>
      <c r="AW4" s="204" t="str">
        <f>"Fériés et congés " &amp; An</f>
        <v>Fériés et congés 2021</v>
      </c>
      <c r="AX4" s="205"/>
      <c r="AZ4" s="204" t="s">
        <v>8</v>
      </c>
      <c r="BA4" s="205"/>
    </row>
    <row r="5" spans="1:56" ht="13.5" customHeight="1" thickBot="1" x14ac:dyDescent="0.25">
      <c r="X5" s="110"/>
      <c r="AH5" s="118"/>
      <c r="AI5" s="119"/>
      <c r="AJ5" s="164">
        <f>BD6</f>
        <v>0</v>
      </c>
      <c r="AK5" s="164">
        <f>BD7</f>
        <v>3</v>
      </c>
      <c r="AL5" s="164">
        <f>BD8</f>
        <v>1</v>
      </c>
      <c r="AM5" s="164">
        <f>BD9</f>
        <v>0</v>
      </c>
      <c r="AN5" s="164">
        <f>BD10</f>
        <v>1</v>
      </c>
      <c r="AO5" s="119"/>
      <c r="AP5" s="120"/>
      <c r="AQ5" s="165">
        <f>$AJ$5/($AJ$5+$AK$5+$AL$5+$AM$5+$AN$5)</f>
        <v>0</v>
      </c>
      <c r="AR5" s="165">
        <f>$AK$5/($AJ$5+$AK$5+$AL$5+$AM$5+$AN$5)</f>
        <v>0.6</v>
      </c>
      <c r="AS5" s="165">
        <f>$AL$5/($AJ$5+$AK$5+$AL$5+$AM$5+$AN$5)</f>
        <v>0.2</v>
      </c>
      <c r="AT5" s="165">
        <f>$AM$5/($AJ$5+$AK$5+$AL$5+$AM$5+$AN$5)</f>
        <v>0</v>
      </c>
      <c r="AU5" s="165">
        <f>$AN$5/($AJ$5+$AK$5+$AL$5+$AM$5+$AN$5)</f>
        <v>0.2</v>
      </c>
      <c r="AV5" s="166">
        <f>SUM(AQ5:AU5)</f>
        <v>1</v>
      </c>
      <c r="AW5" s="206"/>
      <c r="AX5" s="207"/>
      <c r="AZ5" s="206"/>
      <c r="BA5" s="207"/>
    </row>
    <row r="6" spans="1:56" ht="37.5" customHeight="1" x14ac:dyDescent="0.2">
      <c r="A6" s="95"/>
      <c r="B6" s="201">
        <f>DATE(An,1,1)</f>
        <v>44197</v>
      </c>
      <c r="C6" s="202"/>
      <c r="D6" s="202"/>
      <c r="E6" s="202"/>
      <c r="F6" s="202"/>
      <c r="G6" s="202"/>
      <c r="H6" s="202"/>
      <c r="I6" s="202"/>
      <c r="J6" s="202"/>
      <c r="K6" s="202"/>
      <c r="L6" s="202"/>
      <c r="M6" s="202"/>
      <c r="N6" s="202"/>
      <c r="O6" s="202"/>
      <c r="P6" s="202"/>
      <c r="Q6" s="202"/>
      <c r="R6" s="202"/>
      <c r="S6" s="202"/>
      <c r="T6" s="202"/>
      <c r="U6" s="202"/>
      <c r="V6" s="202"/>
      <c r="W6" s="202"/>
      <c r="X6" s="202"/>
      <c r="Y6" s="202"/>
      <c r="Z6" s="202"/>
      <c r="AA6" s="202"/>
      <c r="AB6" s="202"/>
      <c r="AC6" s="202"/>
      <c r="AD6" s="202"/>
      <c r="AE6" s="202"/>
      <c r="AF6" s="203"/>
      <c r="AG6" s="3"/>
      <c r="AH6" s="41" t="s">
        <v>7</v>
      </c>
      <c r="AI6" s="90" t="s">
        <v>20</v>
      </c>
      <c r="AJ6" s="186" t="str">
        <f xml:space="preserve"> $BA$9</f>
        <v>R</v>
      </c>
      <c r="AK6" s="186" t="str">
        <f xml:space="preserve"> $BA$10</f>
        <v>R/T</v>
      </c>
      <c r="AL6" s="151" t="str">
        <f>$BA$11</f>
        <v>CMD</v>
      </c>
      <c r="AM6" s="162" t="str">
        <f xml:space="preserve"> $BA$12</f>
        <v>T</v>
      </c>
      <c r="AN6" s="162" t="str">
        <f>$BA$13</f>
        <v>T/R</v>
      </c>
      <c r="AO6" s="93" t="s">
        <v>72</v>
      </c>
      <c r="AP6" s="93" t="s">
        <v>51</v>
      </c>
      <c r="AQ6" s="156" t="str">
        <f>"Nbre jours "&amp; $BA$9</f>
        <v>Nbre jours R</v>
      </c>
      <c r="AR6" s="154" t="str">
        <f>"Nbre jours "&amp; $BA$10</f>
        <v>Nbre jours R/T</v>
      </c>
      <c r="AS6" s="151" t="str">
        <f>"Nbre jours "&amp; $BA$11</f>
        <v>Nbre jours CMD</v>
      </c>
      <c r="AT6" s="162" t="str">
        <f>"Nbre jours "&amp; $BA$12</f>
        <v>Nbre jours T</v>
      </c>
      <c r="AU6" s="162" t="str">
        <f>"Nbre jours "&amp; $BA$13</f>
        <v>Nbre jours T/R</v>
      </c>
      <c r="AW6" s="41" t="s">
        <v>3</v>
      </c>
      <c r="AX6" s="42" t="s">
        <v>12</v>
      </c>
      <c r="AZ6" s="41" t="s">
        <v>9</v>
      </c>
      <c r="BA6" s="42" t="s">
        <v>34</v>
      </c>
      <c r="BC6" s="156" t="str">
        <f>"Nbre jours "&amp; $BA$9</f>
        <v>Nbre jours R</v>
      </c>
      <c r="BD6" s="167"/>
    </row>
    <row r="7" spans="1:56" ht="25.5" x14ac:dyDescent="0.25">
      <c r="A7" s="79" t="s">
        <v>73</v>
      </c>
      <c r="B7" s="4">
        <f>DATE(An,MONTH(B6),1)</f>
        <v>44197</v>
      </c>
      <c r="C7" s="4">
        <f t="shared" ref="C7:AF7" si="0">B7+1</f>
        <v>44198</v>
      </c>
      <c r="D7" s="4">
        <f t="shared" si="0"/>
        <v>44199</v>
      </c>
      <c r="E7" s="4">
        <f t="shared" si="0"/>
        <v>44200</v>
      </c>
      <c r="F7" s="4">
        <f t="shared" si="0"/>
        <v>44201</v>
      </c>
      <c r="G7" s="4">
        <f t="shared" si="0"/>
        <v>44202</v>
      </c>
      <c r="H7" s="4">
        <f t="shared" si="0"/>
        <v>44203</v>
      </c>
      <c r="I7" s="4">
        <f t="shared" si="0"/>
        <v>44204</v>
      </c>
      <c r="J7" s="4">
        <f t="shared" si="0"/>
        <v>44205</v>
      </c>
      <c r="K7" s="4">
        <f t="shared" si="0"/>
        <v>44206</v>
      </c>
      <c r="L7" s="4">
        <f t="shared" si="0"/>
        <v>44207</v>
      </c>
      <c r="M7" s="4">
        <f t="shared" si="0"/>
        <v>44208</v>
      </c>
      <c r="N7" s="4">
        <f t="shared" si="0"/>
        <v>44209</v>
      </c>
      <c r="O7" s="4">
        <f t="shared" si="0"/>
        <v>44210</v>
      </c>
      <c r="P7" s="4">
        <f t="shared" si="0"/>
        <v>44211</v>
      </c>
      <c r="Q7" s="4">
        <f t="shared" si="0"/>
        <v>44212</v>
      </c>
      <c r="R7" s="4">
        <f t="shared" si="0"/>
        <v>44213</v>
      </c>
      <c r="S7" s="4">
        <f t="shared" si="0"/>
        <v>44214</v>
      </c>
      <c r="T7" s="4">
        <f t="shared" si="0"/>
        <v>44215</v>
      </c>
      <c r="U7" s="4">
        <f t="shared" si="0"/>
        <v>44216</v>
      </c>
      <c r="V7" s="4">
        <f t="shared" si="0"/>
        <v>44217</v>
      </c>
      <c r="W7" s="4">
        <f t="shared" si="0"/>
        <v>44218</v>
      </c>
      <c r="X7" s="4">
        <f t="shared" si="0"/>
        <v>44219</v>
      </c>
      <c r="Y7" s="4">
        <f t="shared" si="0"/>
        <v>44220</v>
      </c>
      <c r="Z7" s="4">
        <f t="shared" si="0"/>
        <v>44221</v>
      </c>
      <c r="AA7" s="4">
        <f t="shared" si="0"/>
        <v>44222</v>
      </c>
      <c r="AB7" s="4">
        <f t="shared" si="0"/>
        <v>44223</v>
      </c>
      <c r="AC7" s="4">
        <f t="shared" si="0"/>
        <v>44224</v>
      </c>
      <c r="AD7" s="4">
        <f t="shared" si="0"/>
        <v>44225</v>
      </c>
      <c r="AE7" s="4">
        <f>AD7+1</f>
        <v>44226</v>
      </c>
      <c r="AF7" s="5">
        <f t="shared" si="0"/>
        <v>44227</v>
      </c>
      <c r="AH7" s="109" t="s">
        <v>43</v>
      </c>
      <c r="AI7" s="161" cm="1">
        <f t="array" ref="AI7">SUMPRODUCT((A8:A16 = AH7)*(B8:AF16=BA7)+(A8:A16 = AH7)*(B8:AF16=BA8)/2)</f>
        <v>0</v>
      </c>
      <c r="AJ7" s="161">
        <f>AP7*AQ7</f>
        <v>0</v>
      </c>
      <c r="AK7" s="161">
        <f>AP7*AR7</f>
        <v>12</v>
      </c>
      <c r="AL7" s="161">
        <f>AP7*AS7</f>
        <v>4</v>
      </c>
      <c r="AM7" s="161">
        <f>AP7*AT7</f>
        <v>0</v>
      </c>
      <c r="AN7" s="161">
        <f>AP7*AU7</f>
        <v>4</v>
      </c>
      <c r="AO7" s="191">
        <f t="shared" ref="AO7:AO13" si="1">AJ7+AK7+AL7+AM7+AN7</f>
        <v>20</v>
      </c>
      <c r="AP7" s="116">
        <f>(NETWORKDAYS(B7,AF7,AW7:AW17))-AI7</f>
        <v>20</v>
      </c>
      <c r="AQ7" s="148">
        <f t="shared" ref="AQ7:AQ12" si="2">$AJ$5/($AJ$5+$AK$5+$AL$5+$AM$5+$AN$5)</f>
        <v>0</v>
      </c>
      <c r="AR7" s="148">
        <f t="shared" ref="AR7:AR12" si="3">$AK$5/($AJ$5+$AK$5+$AL$5+$AM$5+$AN$5)</f>
        <v>0.6</v>
      </c>
      <c r="AS7" s="148">
        <f t="shared" ref="AS7:AS12" si="4">$AL$5/($AJ$5+$AK$5+$AL$5+$AM$5+$AN$5)</f>
        <v>0.2</v>
      </c>
      <c r="AT7" s="148">
        <f t="shared" ref="AT7:AT12" si="5">$AM$5/($AJ$5+$AK$5+$AL$5+$AM$5+$AN$5)</f>
        <v>0</v>
      </c>
      <c r="AU7" s="158">
        <f t="shared" ref="AU7:AU12" si="6">$AN$5/($AJ$5+$AK$5+$AL$5+$AM$5+$AN$5)</f>
        <v>0.2</v>
      </c>
      <c r="AV7" s="166">
        <f t="shared" ref="AV7:AV13" si="7">SUM(AQ7:AU7)</f>
        <v>1</v>
      </c>
      <c r="AW7" s="7">
        <f>DATE(An,1,1)</f>
        <v>44197</v>
      </c>
      <c r="AX7" s="7">
        <f>DATE(An,1,1)</f>
        <v>44197</v>
      </c>
      <c r="AZ7" s="7" t="s">
        <v>0</v>
      </c>
      <c r="BA7" s="44" t="s">
        <v>2</v>
      </c>
      <c r="BC7" s="154" t="str">
        <f>"Nbre jours "&amp; $BA$10</f>
        <v>Nbre jours R/T</v>
      </c>
      <c r="BD7" s="167">
        <v>3</v>
      </c>
    </row>
    <row r="8" spans="1:56" ht="25.5" x14ac:dyDescent="0.25">
      <c r="A8" s="70" t="str">
        <f t="shared" ref="A8:A17" si="8">IF(AH7="","",AH7)</f>
        <v>PZ</v>
      </c>
      <c r="B8" s="18" t="s">
        <v>71</v>
      </c>
      <c r="C8" s="18" t="s">
        <v>71</v>
      </c>
      <c r="D8" s="18" t="s">
        <v>71</v>
      </c>
      <c r="E8" s="18"/>
      <c r="F8" s="18"/>
      <c r="G8" s="18"/>
      <c r="H8" s="18"/>
      <c r="I8" s="18"/>
      <c r="J8" s="18" t="s">
        <v>71</v>
      </c>
      <c r="K8" s="18" t="s">
        <v>71</v>
      </c>
      <c r="L8" s="18"/>
      <c r="M8" s="18"/>
      <c r="N8" s="18"/>
      <c r="O8" s="18"/>
      <c r="P8" s="18"/>
      <c r="Q8" s="18" t="s">
        <v>71</v>
      </c>
      <c r="R8" s="18" t="s">
        <v>71</v>
      </c>
      <c r="S8" s="18"/>
      <c r="T8" s="18"/>
      <c r="U8" s="18"/>
      <c r="V8" s="18"/>
      <c r="W8" s="18"/>
      <c r="X8" s="18" t="s">
        <v>71</v>
      </c>
      <c r="Y8" s="18" t="s">
        <v>71</v>
      </c>
      <c r="Z8" s="49"/>
      <c r="AA8" s="49"/>
      <c r="AB8" s="49"/>
      <c r="AC8" s="33"/>
      <c r="AD8" s="18"/>
      <c r="AE8" s="18" t="s">
        <v>71</v>
      </c>
      <c r="AF8" s="18" t="s">
        <v>71</v>
      </c>
      <c r="AG8" s="13"/>
      <c r="AH8" s="109" t="s">
        <v>44</v>
      </c>
      <c r="AI8" s="161" cm="1">
        <f t="array" ref="AI8">SUMPRODUCT((A8:A16 = AH8)*(B8:AF16=BA7)+(A8:A16 = AH8)*(B8:AF16=BA8)/2)</f>
        <v>0</v>
      </c>
      <c r="AJ8" s="161">
        <f t="shared" ref="AJ8:AJ13" si="9">AP8*AQ8</f>
        <v>0</v>
      </c>
      <c r="AK8" s="161">
        <f t="shared" ref="AK8:AK13" si="10">AP8*AR8</f>
        <v>12</v>
      </c>
      <c r="AL8" s="161">
        <f t="shared" ref="AL8:AL13" si="11">AP8*AS8</f>
        <v>4</v>
      </c>
      <c r="AM8" s="161">
        <f t="shared" ref="AM8:AM13" si="12">AP8*AT8</f>
        <v>0</v>
      </c>
      <c r="AN8" s="161">
        <f t="shared" ref="AN8:AN13" si="13">AP8*AU8</f>
        <v>4</v>
      </c>
      <c r="AO8" s="191">
        <f t="shared" si="1"/>
        <v>20</v>
      </c>
      <c r="AP8" s="116">
        <f>(NETWORKDAYS(B7,AF7,AW7:AW17))-AI8</f>
        <v>20</v>
      </c>
      <c r="AQ8" s="148">
        <f t="shared" si="2"/>
        <v>0</v>
      </c>
      <c r="AR8" s="148">
        <f t="shared" si="3"/>
        <v>0.6</v>
      </c>
      <c r="AS8" s="148">
        <f t="shared" si="4"/>
        <v>0.2</v>
      </c>
      <c r="AT8" s="148">
        <f t="shared" si="5"/>
        <v>0</v>
      </c>
      <c r="AU8" s="158">
        <f t="shared" si="6"/>
        <v>0.2</v>
      </c>
      <c r="AV8" s="166">
        <f t="shared" si="7"/>
        <v>1</v>
      </c>
      <c r="AW8" s="8">
        <f>ROUND(DATE($A$1,4,MOD(234-11*MOD($A$1,19),30))/7,0)*7-5</f>
        <v>44291</v>
      </c>
      <c r="AX8" s="8"/>
      <c r="AZ8" s="7" t="s">
        <v>10</v>
      </c>
      <c r="BA8" s="44" t="s">
        <v>5</v>
      </c>
      <c r="BC8" s="151" t="str">
        <f>"Nbre jours "&amp; $BA$11</f>
        <v>Nbre jours CMD</v>
      </c>
      <c r="BD8" s="167">
        <v>1</v>
      </c>
    </row>
    <row r="9" spans="1:56" ht="25.5" x14ac:dyDescent="0.25">
      <c r="A9" s="70" t="str">
        <f t="shared" si="8"/>
        <v>LG</v>
      </c>
      <c r="B9" s="18" t="s">
        <v>71</v>
      </c>
      <c r="C9" s="18" t="s">
        <v>71</v>
      </c>
      <c r="D9" s="18" t="s">
        <v>71</v>
      </c>
      <c r="E9" s="18"/>
      <c r="F9" s="18"/>
      <c r="G9" s="18"/>
      <c r="H9" s="18"/>
      <c r="I9" s="18"/>
      <c r="J9" s="18" t="s">
        <v>71</v>
      </c>
      <c r="K9" s="18" t="s">
        <v>71</v>
      </c>
      <c r="L9" s="18"/>
      <c r="M9" s="63"/>
      <c r="N9" s="188"/>
      <c r="O9" s="188"/>
      <c r="P9" s="188"/>
      <c r="Q9" s="18" t="s">
        <v>71</v>
      </c>
      <c r="R9" s="18" t="s">
        <v>71</v>
      </c>
      <c r="S9" s="18"/>
      <c r="T9" s="18"/>
      <c r="U9" s="18"/>
      <c r="V9" s="18"/>
      <c r="W9" s="18"/>
      <c r="X9" s="18" t="s">
        <v>71</v>
      </c>
      <c r="Y9" s="18" t="s">
        <v>71</v>
      </c>
      <c r="Z9" s="19"/>
      <c r="AA9" s="18"/>
      <c r="AB9" s="49"/>
      <c r="AC9" s="50"/>
      <c r="AD9" s="64"/>
      <c r="AE9" s="18" t="s">
        <v>71</v>
      </c>
      <c r="AF9" s="18" t="s">
        <v>71</v>
      </c>
      <c r="AG9" s="13"/>
      <c r="AH9" s="109" t="s">
        <v>45</v>
      </c>
      <c r="AI9" s="161" cm="1">
        <f t="array" ref="AI9">SUMPRODUCT((A8:A16 = AH9)*(B8:AF16=BA7)+(A8:A16 = AH9)*(B8:AF16=BA8)/2)</f>
        <v>0</v>
      </c>
      <c r="AJ9" s="161">
        <f t="shared" si="9"/>
        <v>0</v>
      </c>
      <c r="AK9" s="161">
        <f t="shared" si="10"/>
        <v>12</v>
      </c>
      <c r="AL9" s="161">
        <f t="shared" si="11"/>
        <v>4</v>
      </c>
      <c r="AM9" s="161">
        <f t="shared" si="12"/>
        <v>0</v>
      </c>
      <c r="AN9" s="161">
        <f t="shared" si="13"/>
        <v>4</v>
      </c>
      <c r="AO9" s="191">
        <f t="shared" si="1"/>
        <v>20</v>
      </c>
      <c r="AP9" s="116">
        <f>(NETWORKDAYS(B7,AF7,AW7:AW17))-AI9</f>
        <v>20</v>
      </c>
      <c r="AQ9" s="148">
        <f t="shared" si="2"/>
        <v>0</v>
      </c>
      <c r="AR9" s="148">
        <f t="shared" si="3"/>
        <v>0.6</v>
      </c>
      <c r="AS9" s="148">
        <f t="shared" si="4"/>
        <v>0.2</v>
      </c>
      <c r="AT9" s="148">
        <f t="shared" si="5"/>
        <v>0</v>
      </c>
      <c r="AU9" s="158">
        <f t="shared" si="6"/>
        <v>0.2</v>
      </c>
      <c r="AV9" s="166">
        <f t="shared" si="7"/>
        <v>1</v>
      </c>
      <c r="AW9" s="8">
        <f>DATE(An,5,1)</f>
        <v>44317</v>
      </c>
      <c r="AX9" s="8"/>
      <c r="AZ9" s="7" t="s">
        <v>13</v>
      </c>
      <c r="BA9" s="51" t="s">
        <v>69</v>
      </c>
      <c r="BC9" s="162" t="str">
        <f>"Nbre jours "&amp; $BA$12</f>
        <v>Nbre jours T</v>
      </c>
      <c r="BD9" s="167"/>
    </row>
    <row r="10" spans="1:56" ht="25.5" x14ac:dyDescent="0.25">
      <c r="A10" s="70" t="str">
        <f t="shared" si="8"/>
        <v>CM</v>
      </c>
      <c r="B10" s="18" t="s">
        <v>71</v>
      </c>
      <c r="C10" s="18" t="s">
        <v>71</v>
      </c>
      <c r="D10" s="18" t="s">
        <v>71</v>
      </c>
      <c r="E10" s="18"/>
      <c r="F10" s="18"/>
      <c r="G10" s="18"/>
      <c r="H10" s="18"/>
      <c r="I10" s="18"/>
      <c r="J10" s="18" t="s">
        <v>71</v>
      </c>
      <c r="K10" s="18" t="s">
        <v>71</v>
      </c>
      <c r="L10" s="18"/>
      <c r="M10" s="18"/>
      <c r="N10" s="18"/>
      <c r="O10" s="18"/>
      <c r="P10" s="18"/>
      <c r="Q10" s="18" t="s">
        <v>71</v>
      </c>
      <c r="R10" s="18" t="s">
        <v>71</v>
      </c>
      <c r="S10" s="18"/>
      <c r="T10" s="18"/>
      <c r="U10" s="18"/>
      <c r="V10" s="18"/>
      <c r="W10" s="18"/>
      <c r="X10" s="18" t="s">
        <v>71</v>
      </c>
      <c r="Y10" s="18" t="s">
        <v>71</v>
      </c>
      <c r="Z10" s="33"/>
      <c r="AA10" s="50"/>
      <c r="AB10" s="50"/>
      <c r="AC10" s="19"/>
      <c r="AD10" s="18"/>
      <c r="AE10" s="18" t="s">
        <v>71</v>
      </c>
      <c r="AF10" s="18" t="s">
        <v>71</v>
      </c>
      <c r="AH10" s="109" t="s">
        <v>46</v>
      </c>
      <c r="AI10" s="161" cm="1">
        <f t="array" ref="AI10">SUMPRODUCT((A8:A16 = AH10)*(B8:AF16=BA7)+(A8:A16 = AH10)*(B8:AF16=BA8)/2)</f>
        <v>1</v>
      </c>
      <c r="AJ10" s="161">
        <f t="shared" si="9"/>
        <v>0</v>
      </c>
      <c r="AK10" s="161">
        <f t="shared" si="10"/>
        <v>11.4</v>
      </c>
      <c r="AL10" s="161">
        <f t="shared" si="11"/>
        <v>3.8000000000000003</v>
      </c>
      <c r="AM10" s="161">
        <f t="shared" si="12"/>
        <v>0</v>
      </c>
      <c r="AN10" s="161">
        <f t="shared" si="13"/>
        <v>3.8000000000000003</v>
      </c>
      <c r="AO10" s="191">
        <f t="shared" si="1"/>
        <v>19</v>
      </c>
      <c r="AP10" s="116">
        <f>(NETWORKDAYS(B7,AF7,AW7:AW17))-AI10</f>
        <v>19</v>
      </c>
      <c r="AQ10" s="148">
        <f t="shared" si="2"/>
        <v>0</v>
      </c>
      <c r="AR10" s="148">
        <f t="shared" si="3"/>
        <v>0.6</v>
      </c>
      <c r="AS10" s="148">
        <f t="shared" si="4"/>
        <v>0.2</v>
      </c>
      <c r="AT10" s="148">
        <v>0</v>
      </c>
      <c r="AU10" s="158">
        <f t="shared" si="6"/>
        <v>0.2</v>
      </c>
      <c r="AV10" s="166">
        <f t="shared" si="7"/>
        <v>1</v>
      </c>
      <c r="AW10" s="8">
        <f>DATE(An,5,8)</f>
        <v>44324</v>
      </c>
      <c r="AX10" s="8"/>
      <c r="AZ10" s="43" t="s">
        <v>14</v>
      </c>
      <c r="BA10" s="89" t="s">
        <v>77</v>
      </c>
      <c r="BC10" s="162" t="str">
        <f>"Nbre jours "&amp; $BA$13</f>
        <v>Nbre jours T/R</v>
      </c>
      <c r="BD10" s="167">
        <v>1</v>
      </c>
    </row>
    <row r="11" spans="1:56" ht="15" x14ac:dyDescent="0.25">
      <c r="A11" s="70" t="str">
        <f t="shared" si="8"/>
        <v>SR</v>
      </c>
      <c r="B11" s="18" t="s">
        <v>71</v>
      </c>
      <c r="C11" s="18" t="s">
        <v>71</v>
      </c>
      <c r="D11" s="18" t="s">
        <v>71</v>
      </c>
      <c r="E11" s="18"/>
      <c r="F11" s="18"/>
      <c r="G11" s="18"/>
      <c r="H11" s="18"/>
      <c r="I11" s="18"/>
      <c r="J11" s="18" t="s">
        <v>71</v>
      </c>
      <c r="K11" s="18" t="s">
        <v>71</v>
      </c>
      <c r="L11" s="18"/>
      <c r="M11" s="18" t="s">
        <v>52</v>
      </c>
      <c r="N11" s="18"/>
      <c r="O11" s="18"/>
      <c r="P11" s="18"/>
      <c r="Q11" s="18" t="s">
        <v>71</v>
      </c>
      <c r="R11" s="18" t="s">
        <v>71</v>
      </c>
      <c r="S11" s="18"/>
      <c r="T11" s="18"/>
      <c r="U11" s="18"/>
      <c r="V11" s="18"/>
      <c r="W11" s="18"/>
      <c r="X11" s="18" t="s">
        <v>71</v>
      </c>
      <c r="Y11" s="18" t="s">
        <v>71</v>
      </c>
      <c r="Z11" s="50"/>
      <c r="AA11" s="50"/>
      <c r="AB11" s="50"/>
      <c r="AC11" s="50"/>
      <c r="AD11" s="49"/>
      <c r="AE11" s="18" t="s">
        <v>71</v>
      </c>
      <c r="AF11" s="18" t="s">
        <v>71</v>
      </c>
      <c r="AH11" s="109" t="s">
        <v>47</v>
      </c>
      <c r="AI11" s="161" cm="1">
        <f t="array" ref="AI11">SUMPRODUCT((A8:A16= AH11)*(B8:AF16=BA7)+(A8:A16 = AH11)*(B8:AF16=BA8)/2)</f>
        <v>0</v>
      </c>
      <c r="AJ11" s="161">
        <f t="shared" si="9"/>
        <v>0</v>
      </c>
      <c r="AK11" s="161">
        <f t="shared" si="10"/>
        <v>12</v>
      </c>
      <c r="AL11" s="161">
        <f t="shared" si="11"/>
        <v>4</v>
      </c>
      <c r="AM11" s="161">
        <f t="shared" si="12"/>
        <v>0</v>
      </c>
      <c r="AN11" s="161">
        <f t="shared" si="13"/>
        <v>4</v>
      </c>
      <c r="AO11" s="191">
        <f t="shared" si="1"/>
        <v>20</v>
      </c>
      <c r="AP11" s="116">
        <f>(NETWORKDAYS(B7,AF7,AW7:AW17))-AI11</f>
        <v>20</v>
      </c>
      <c r="AQ11" s="148">
        <f t="shared" si="2"/>
        <v>0</v>
      </c>
      <c r="AR11" s="148">
        <f t="shared" si="3"/>
        <v>0.6</v>
      </c>
      <c r="AS11" s="148">
        <f t="shared" si="4"/>
        <v>0.2</v>
      </c>
      <c r="AT11" s="148">
        <f t="shared" si="5"/>
        <v>0</v>
      </c>
      <c r="AU11" s="158">
        <f t="shared" si="6"/>
        <v>0.2</v>
      </c>
      <c r="AV11" s="166">
        <f t="shared" si="7"/>
        <v>1</v>
      </c>
      <c r="AW11" s="8">
        <f>AW8+38</f>
        <v>44329</v>
      </c>
      <c r="AX11" s="8"/>
      <c r="AZ11" s="43" t="s">
        <v>15</v>
      </c>
      <c r="BA11" s="62" t="s">
        <v>59</v>
      </c>
    </row>
    <row r="12" spans="1:56" ht="15" x14ac:dyDescent="0.25">
      <c r="A12" s="70" t="str">
        <f t="shared" si="8"/>
        <v>CD</v>
      </c>
      <c r="B12" s="18" t="s">
        <v>71</v>
      </c>
      <c r="C12" s="18" t="s">
        <v>71</v>
      </c>
      <c r="D12" s="18" t="s">
        <v>71</v>
      </c>
      <c r="E12" s="18"/>
      <c r="F12" s="18"/>
      <c r="G12" s="18"/>
      <c r="H12" s="18"/>
      <c r="I12" s="18"/>
      <c r="J12" s="18" t="s">
        <v>71</v>
      </c>
      <c r="K12" s="18" t="s">
        <v>71</v>
      </c>
      <c r="L12" s="18"/>
      <c r="M12" s="18"/>
      <c r="N12" s="18"/>
      <c r="O12" s="18"/>
      <c r="P12" s="18"/>
      <c r="Q12" s="18" t="s">
        <v>71</v>
      </c>
      <c r="R12" s="18" t="s">
        <v>71</v>
      </c>
      <c r="S12" s="18"/>
      <c r="T12" s="18"/>
      <c r="U12" s="18"/>
      <c r="V12" s="18"/>
      <c r="W12" s="18"/>
      <c r="X12" s="18" t="s">
        <v>71</v>
      </c>
      <c r="Y12" s="18" t="s">
        <v>71</v>
      </c>
      <c r="Z12" s="19"/>
      <c r="AA12" s="18"/>
      <c r="AB12" s="18"/>
      <c r="AC12" s="18"/>
      <c r="AD12" s="18"/>
      <c r="AE12" s="18" t="s">
        <v>71</v>
      </c>
      <c r="AF12" s="18" t="s">
        <v>71</v>
      </c>
      <c r="AH12" s="109" t="s">
        <v>48</v>
      </c>
      <c r="AI12" s="161" cm="1">
        <f t="array" ref="AI12">SUMPRODUCT((A8:A16 = AH12)*(B8:AF16=BA7)+(A8:A16 = AH12)*(B8:AF16=BA8)/2)</f>
        <v>0</v>
      </c>
      <c r="AJ12" s="161">
        <f t="shared" si="9"/>
        <v>0</v>
      </c>
      <c r="AK12" s="161">
        <f t="shared" si="10"/>
        <v>12</v>
      </c>
      <c r="AL12" s="161">
        <f t="shared" si="11"/>
        <v>4</v>
      </c>
      <c r="AM12" s="161">
        <f t="shared" si="12"/>
        <v>0</v>
      </c>
      <c r="AN12" s="161">
        <f t="shared" si="13"/>
        <v>4</v>
      </c>
      <c r="AO12" s="191">
        <f t="shared" si="1"/>
        <v>20</v>
      </c>
      <c r="AP12" s="116">
        <f>(NETWORKDAYS(B7,AF7,AW7:AW17))-AI12</f>
        <v>20</v>
      </c>
      <c r="AQ12" s="148">
        <f t="shared" si="2"/>
        <v>0</v>
      </c>
      <c r="AR12" s="148">
        <f t="shared" si="3"/>
        <v>0.6</v>
      </c>
      <c r="AS12" s="148">
        <f t="shared" si="4"/>
        <v>0.2</v>
      </c>
      <c r="AT12" s="148">
        <f t="shared" si="5"/>
        <v>0</v>
      </c>
      <c r="AU12" s="158">
        <f t="shared" si="6"/>
        <v>0.2</v>
      </c>
      <c r="AV12" s="166">
        <f t="shared" si="7"/>
        <v>1</v>
      </c>
      <c r="AW12" s="8">
        <f>AW8+49</f>
        <v>44340</v>
      </c>
      <c r="AX12" s="17"/>
      <c r="AZ12" s="43" t="s">
        <v>86</v>
      </c>
      <c r="BA12" s="62" t="s">
        <v>60</v>
      </c>
    </row>
    <row r="13" spans="1:56" ht="15" x14ac:dyDescent="0.25">
      <c r="A13" s="70" t="str">
        <f t="shared" si="8"/>
        <v>ACH</v>
      </c>
      <c r="B13" s="18" t="s">
        <v>71</v>
      </c>
      <c r="C13" s="18" t="s">
        <v>71</v>
      </c>
      <c r="D13" s="18" t="s">
        <v>71</v>
      </c>
      <c r="E13" s="18"/>
      <c r="F13" s="18"/>
      <c r="G13" s="38"/>
      <c r="H13" s="38"/>
      <c r="I13" s="38"/>
      <c r="J13" s="18" t="s">
        <v>71</v>
      </c>
      <c r="K13" s="18" t="s">
        <v>71</v>
      </c>
      <c r="L13" s="54"/>
      <c r="M13" s="18"/>
      <c r="N13" s="18"/>
      <c r="O13" s="18"/>
      <c r="P13" s="18"/>
      <c r="Q13" s="18" t="s">
        <v>71</v>
      </c>
      <c r="R13" s="18" t="s">
        <v>71</v>
      </c>
      <c r="S13" s="38"/>
      <c r="T13" s="38"/>
      <c r="U13" s="38"/>
      <c r="V13" s="38"/>
      <c r="W13" s="38"/>
      <c r="X13" s="18" t="s">
        <v>71</v>
      </c>
      <c r="Y13" s="18" t="s">
        <v>71</v>
      </c>
      <c r="Z13" s="38"/>
      <c r="AA13" s="38"/>
      <c r="AB13" s="19"/>
      <c r="AC13" s="19"/>
      <c r="AD13" s="38"/>
      <c r="AE13" s="18" t="s">
        <v>71</v>
      </c>
      <c r="AF13" s="18" t="s">
        <v>71</v>
      </c>
      <c r="AH13" s="109" t="s">
        <v>49</v>
      </c>
      <c r="AI13" s="161" cm="1">
        <f t="array" ref="AI13">SUMPRODUCT((A8:A16 = AH13)*(B8:AF16=BA7)+(A8:A16 = AH13)*(B8:AF16=BA8)/2)</f>
        <v>0</v>
      </c>
      <c r="AJ13" s="161">
        <f t="shared" si="9"/>
        <v>20</v>
      </c>
      <c r="AK13" s="161">
        <f t="shared" si="10"/>
        <v>0</v>
      </c>
      <c r="AL13" s="161">
        <f t="shared" si="11"/>
        <v>0</v>
      </c>
      <c r="AM13" s="161">
        <f t="shared" si="12"/>
        <v>0</v>
      </c>
      <c r="AN13" s="161">
        <f t="shared" si="13"/>
        <v>0</v>
      </c>
      <c r="AO13" s="191">
        <f t="shared" si="1"/>
        <v>20</v>
      </c>
      <c r="AP13" s="116">
        <f>(NETWORKDAYS(B7,AF7,AW7:AW17))-AI13</f>
        <v>20</v>
      </c>
      <c r="AQ13" s="148">
        <v>1</v>
      </c>
      <c r="AR13" s="148">
        <v>0</v>
      </c>
      <c r="AS13" s="148">
        <v>0</v>
      </c>
      <c r="AT13" s="148">
        <v>0</v>
      </c>
      <c r="AU13" s="158">
        <v>0</v>
      </c>
      <c r="AV13" s="166">
        <f t="shared" si="7"/>
        <v>1</v>
      </c>
      <c r="AW13" s="8">
        <f>DATE(An,7,21)</f>
        <v>44398</v>
      </c>
      <c r="AX13" s="17"/>
      <c r="AZ13" s="43" t="s">
        <v>87</v>
      </c>
      <c r="BA13" s="189" t="s">
        <v>61</v>
      </c>
    </row>
    <row r="14" spans="1:56" ht="12.75" customHeight="1" x14ac:dyDescent="0.2">
      <c r="A14" s="70" t="str">
        <f t="shared" si="8"/>
        <v>NO</v>
      </c>
      <c r="B14" s="18" t="s">
        <v>71</v>
      </c>
      <c r="C14" s="18" t="s">
        <v>71</v>
      </c>
      <c r="D14" s="18" t="s">
        <v>71</v>
      </c>
      <c r="E14" s="18"/>
      <c r="F14" s="38"/>
      <c r="G14" s="38"/>
      <c r="H14" s="38"/>
      <c r="I14" s="18"/>
      <c r="J14" s="18" t="s">
        <v>71</v>
      </c>
      <c r="K14" s="18" t="s">
        <v>71</v>
      </c>
      <c r="L14" s="38"/>
      <c r="M14" s="38"/>
      <c r="N14" s="38"/>
      <c r="O14" s="38"/>
      <c r="P14" s="38"/>
      <c r="Q14" s="18" t="s">
        <v>71</v>
      </c>
      <c r="R14" s="18" t="s">
        <v>71</v>
      </c>
      <c r="S14" s="38"/>
      <c r="T14" s="38"/>
      <c r="U14" s="38"/>
      <c r="V14" s="38"/>
      <c r="W14" s="38"/>
      <c r="X14" s="18" t="s">
        <v>71</v>
      </c>
      <c r="Y14" s="18" t="s">
        <v>71</v>
      </c>
      <c r="Z14" s="38"/>
      <c r="AA14" s="38"/>
      <c r="AB14" s="38"/>
      <c r="AC14" s="38"/>
      <c r="AD14" s="38"/>
      <c r="AE14" s="18" t="s">
        <v>71</v>
      </c>
      <c r="AF14" s="18" t="s">
        <v>71</v>
      </c>
      <c r="AH14" s="47"/>
      <c r="AI14" s="28"/>
      <c r="AJ14" s="28"/>
      <c r="AK14" s="28"/>
      <c r="AL14" s="28"/>
      <c r="AM14" s="28"/>
      <c r="AN14" s="28"/>
      <c r="AO14" s="191">
        <f>SUM(AO7+AO8+AO9+AO10+AO11+AO12+AO13)</f>
        <v>139</v>
      </c>
      <c r="AP14" s="193">
        <v>20</v>
      </c>
      <c r="AQ14" s="148"/>
      <c r="AR14" s="148"/>
      <c r="AS14" s="148"/>
      <c r="AT14" s="148"/>
      <c r="AU14" s="158"/>
      <c r="AW14" s="8">
        <f>DATE(An,8,15)</f>
        <v>44423</v>
      </c>
      <c r="AX14" s="17"/>
      <c r="AZ14" s="43" t="s">
        <v>88</v>
      </c>
      <c r="BA14" s="189" t="s">
        <v>70</v>
      </c>
    </row>
    <row r="15" spans="1:56" ht="12.75" customHeight="1" x14ac:dyDescent="0.2">
      <c r="A15" s="70" t="str">
        <f t="shared" si="8"/>
        <v/>
      </c>
      <c r="B15" s="18"/>
      <c r="C15" s="18"/>
      <c r="D15" s="18"/>
      <c r="E15" s="39"/>
      <c r="F15" s="39"/>
      <c r="G15" s="39"/>
      <c r="H15" s="39"/>
      <c r="I15" s="38"/>
      <c r="J15" s="18"/>
      <c r="K15" s="18"/>
      <c r="L15" s="38"/>
      <c r="M15" s="38"/>
      <c r="N15" s="38"/>
      <c r="O15" s="38"/>
      <c r="P15" s="38"/>
      <c r="Q15" s="18"/>
      <c r="R15" s="18"/>
      <c r="S15" s="38"/>
      <c r="T15" s="38"/>
      <c r="U15" s="38"/>
      <c r="V15" s="39"/>
      <c r="W15" s="38"/>
      <c r="X15" s="18"/>
      <c r="Y15" s="18"/>
      <c r="Z15" s="38"/>
      <c r="AA15" s="38"/>
      <c r="AB15" s="38"/>
      <c r="AC15" s="38"/>
      <c r="AD15" s="53"/>
      <c r="AE15" s="18"/>
      <c r="AF15" s="18"/>
      <c r="AH15" s="47"/>
      <c r="AI15" s="28"/>
      <c r="AJ15" s="28"/>
      <c r="AK15" s="28"/>
      <c r="AL15" s="28"/>
      <c r="AM15" s="28"/>
      <c r="AN15" s="28"/>
      <c r="AO15" s="94"/>
      <c r="AP15" s="116"/>
      <c r="AQ15" s="28"/>
      <c r="AR15" s="28"/>
      <c r="AS15" s="28"/>
      <c r="AT15" s="28"/>
      <c r="AU15" s="28"/>
      <c r="AW15" s="8">
        <f>DATE(An,11,1)</f>
        <v>44501</v>
      </c>
      <c r="AX15" s="17"/>
    </row>
    <row r="16" spans="1:56" ht="12.75" x14ac:dyDescent="0.2">
      <c r="A16" s="70" t="str">
        <f t="shared" si="8"/>
        <v/>
      </c>
      <c r="B16" s="18"/>
      <c r="C16" s="18"/>
      <c r="D16" s="18"/>
      <c r="E16" s="38"/>
      <c r="F16" s="38"/>
      <c r="G16" s="38"/>
      <c r="H16" s="38"/>
      <c r="I16" s="46"/>
      <c r="J16" s="18"/>
      <c r="K16" s="18"/>
      <c r="L16" s="38"/>
      <c r="M16" s="38"/>
      <c r="N16" s="38"/>
      <c r="O16" s="38"/>
      <c r="P16" s="38"/>
      <c r="Q16" s="18"/>
      <c r="R16" s="18"/>
      <c r="S16" s="38"/>
      <c r="T16" s="38"/>
      <c r="U16" s="38"/>
      <c r="V16" s="38"/>
      <c r="W16" s="38"/>
      <c r="X16" s="18"/>
      <c r="Y16" s="18"/>
      <c r="Z16" s="53"/>
      <c r="AA16" s="53"/>
      <c r="AB16" s="53"/>
      <c r="AC16" s="53"/>
      <c r="AD16" s="54"/>
      <c r="AE16" s="18"/>
      <c r="AF16" s="18"/>
      <c r="AG16" s="63"/>
      <c r="AH16" s="47"/>
      <c r="AI16" s="28"/>
      <c r="AJ16" s="28"/>
      <c r="AK16" s="28"/>
      <c r="AL16" s="28"/>
      <c r="AM16" s="28"/>
      <c r="AN16" s="28"/>
      <c r="AO16" s="94"/>
      <c r="AP16" s="116"/>
      <c r="AQ16" s="28"/>
      <c r="AR16" s="28"/>
      <c r="AS16" s="28"/>
      <c r="AT16" s="28"/>
      <c r="AU16" s="28"/>
      <c r="AW16" s="8">
        <f>DATE(An,11,11)</f>
        <v>44511</v>
      </c>
      <c r="AX16" s="17"/>
    </row>
    <row r="17" spans="1:56" ht="13.5" thickBot="1" x14ac:dyDescent="0.25">
      <c r="A17" s="76" t="str">
        <f t="shared" si="8"/>
        <v/>
      </c>
      <c r="B17" s="18"/>
      <c r="C17" s="18"/>
      <c r="D17" s="18"/>
      <c r="E17" s="30"/>
      <c r="F17" s="30"/>
      <c r="G17" s="30"/>
      <c r="H17" s="30"/>
      <c r="I17" s="30"/>
      <c r="J17" s="18"/>
      <c r="K17" s="18"/>
      <c r="L17" s="30"/>
      <c r="M17" s="30"/>
      <c r="N17" s="30"/>
      <c r="O17" s="30"/>
      <c r="P17" s="30"/>
      <c r="Q17" s="18"/>
      <c r="R17" s="18"/>
      <c r="S17" s="30"/>
      <c r="T17" s="30"/>
      <c r="U17" s="30"/>
      <c r="V17" s="30"/>
      <c r="W17" s="30"/>
      <c r="X17" s="18"/>
      <c r="Y17" s="18"/>
      <c r="Z17" s="30"/>
      <c r="AA17" s="30"/>
      <c r="AB17" s="30"/>
      <c r="AC17" s="30"/>
      <c r="AD17" s="52"/>
      <c r="AE17" s="18"/>
      <c r="AF17" s="18"/>
      <c r="AG17" s="71"/>
      <c r="AH17" s="83" t="s">
        <v>11</v>
      </c>
      <c r="AI17" s="84">
        <f t="shared" ref="AI17:AN17" si="14">SUM(AI7:AI16)</f>
        <v>1</v>
      </c>
      <c r="AJ17" s="168">
        <f t="shared" si="14"/>
        <v>20</v>
      </c>
      <c r="AK17" s="192">
        <f t="shared" si="14"/>
        <v>71.400000000000006</v>
      </c>
      <c r="AL17" s="170">
        <f t="shared" si="14"/>
        <v>23.8</v>
      </c>
      <c r="AM17" s="170">
        <f>SUM(AM7:AM16)</f>
        <v>0</v>
      </c>
      <c r="AN17" s="170">
        <f t="shared" si="14"/>
        <v>23.8</v>
      </c>
      <c r="AO17" s="169">
        <f>SUM(AO7:AO14)</f>
        <v>278</v>
      </c>
      <c r="AP17" s="117"/>
      <c r="AQ17" s="84">
        <f>SUM(AQ7:AQ16)</f>
        <v>1</v>
      </c>
      <c r="AR17" s="84">
        <f>SUM(AR7:AR16)</f>
        <v>3.6</v>
      </c>
      <c r="AS17" s="84">
        <f>SUM(AS7:AS16)</f>
        <v>1.2</v>
      </c>
      <c r="AT17" s="84">
        <f>SUM(AT7:AT16)</f>
        <v>0</v>
      </c>
      <c r="AU17" s="84">
        <f>SUM(AU7:AU16)</f>
        <v>1.2</v>
      </c>
      <c r="AW17" s="10">
        <f>DATE(An,12,25)</f>
        <v>44555</v>
      </c>
      <c r="AX17" s="27"/>
      <c r="AZ17" s="156"/>
      <c r="BA17" s="154"/>
      <c r="BB17" s="151"/>
      <c r="BC17" s="162"/>
      <c r="BD17" s="162"/>
    </row>
    <row r="18" spans="1:56" ht="12.75" x14ac:dyDescent="0.2">
      <c r="A18" s="122"/>
      <c r="B18" s="123"/>
      <c r="C18" s="18"/>
      <c r="D18" s="18"/>
      <c r="E18" s="123"/>
      <c r="F18" s="123"/>
      <c r="G18" s="123"/>
      <c r="H18" s="123"/>
      <c r="I18" s="123"/>
      <c r="J18" s="123"/>
      <c r="K18" s="123"/>
      <c r="L18" s="123"/>
      <c r="M18" s="123"/>
      <c r="N18" s="123"/>
      <c r="O18" s="123"/>
      <c r="P18" s="123"/>
      <c r="Q18" s="123"/>
      <c r="R18" s="123"/>
      <c r="S18" s="123"/>
      <c r="T18" s="123"/>
      <c r="U18" s="123"/>
      <c r="V18" s="123"/>
      <c r="W18" s="123"/>
      <c r="X18" s="123"/>
      <c r="Y18" s="123"/>
      <c r="Z18" s="123"/>
      <c r="AA18" s="123"/>
      <c r="AB18" s="123"/>
      <c r="AC18" s="123"/>
      <c r="AD18" s="124"/>
      <c r="AE18" s="123"/>
      <c r="AF18" s="123"/>
      <c r="AG18" s="71"/>
      <c r="AH18" s="125" t="s">
        <v>66</v>
      </c>
      <c r="AI18" s="163"/>
      <c r="AJ18" s="163">
        <f>AJ17/$AP$14</f>
        <v>1</v>
      </c>
      <c r="AK18" s="163">
        <f>AK17/$AP$14</f>
        <v>3.5700000000000003</v>
      </c>
      <c r="AL18" s="163">
        <f>AL17/$AP$14</f>
        <v>1.19</v>
      </c>
      <c r="AM18" s="163">
        <f>AM17/$AP$14</f>
        <v>0</v>
      </c>
      <c r="AN18" s="163">
        <f>AN17/$AP$14</f>
        <v>1.19</v>
      </c>
      <c r="AO18" s="114"/>
      <c r="AP18" s="114"/>
      <c r="AQ18" s="114"/>
      <c r="AR18" s="114"/>
      <c r="AS18" s="114"/>
      <c r="AT18" s="114"/>
      <c r="AU18" s="114"/>
      <c r="AW18" s="127"/>
      <c r="AX18" s="128"/>
    </row>
    <row r="19" spans="1:56" ht="13.5" thickBot="1" x14ac:dyDescent="0.25">
      <c r="C19" s="18"/>
      <c r="D19" s="18"/>
      <c r="AG19" s="6"/>
      <c r="AZ19" s="13"/>
    </row>
    <row r="20" spans="1:56" ht="25.5" customHeight="1" x14ac:dyDescent="0.2">
      <c r="A20" s="95"/>
      <c r="B20" s="201">
        <f>DATE(An,MONTH(B6)+1,1)</f>
        <v>44228</v>
      </c>
      <c r="C20" s="202"/>
      <c r="D20" s="202"/>
      <c r="E20" s="202"/>
      <c r="F20" s="202"/>
      <c r="G20" s="202"/>
      <c r="H20" s="202"/>
      <c r="I20" s="202"/>
      <c r="J20" s="202"/>
      <c r="K20" s="202"/>
      <c r="L20" s="202"/>
      <c r="M20" s="202"/>
      <c r="N20" s="202"/>
      <c r="O20" s="202"/>
      <c r="P20" s="202"/>
      <c r="Q20" s="202"/>
      <c r="R20" s="202"/>
      <c r="S20" s="202"/>
      <c r="T20" s="202"/>
      <c r="U20" s="202"/>
      <c r="V20" s="202"/>
      <c r="W20" s="202"/>
      <c r="X20" s="202"/>
      <c r="Y20" s="202"/>
      <c r="Z20" s="202"/>
      <c r="AA20" s="202"/>
      <c r="AB20" s="202"/>
      <c r="AC20" s="202"/>
      <c r="AD20" s="202"/>
      <c r="AE20" s="202"/>
      <c r="AF20" s="203"/>
      <c r="AH20" s="41" t="s">
        <v>7</v>
      </c>
      <c r="AI20" s="90" t="s">
        <v>20</v>
      </c>
      <c r="AJ20" s="87" t="str">
        <f>"Nbre jours "&amp; $BA$9</f>
        <v>Nbre jours R</v>
      </c>
      <c r="AK20" s="86" t="str">
        <f>"Nbre jours "&amp; $BA$10</f>
        <v>Nbre jours R/T</v>
      </c>
      <c r="AL20" s="88" t="str">
        <f>"Nbre jours "&amp; $BA$11</f>
        <v>Nbre jours CMD</v>
      </c>
      <c r="AM20" s="88" t="str">
        <f>"Nbre jours "&amp; $BA$12</f>
        <v>Nbre jours T</v>
      </c>
      <c r="AN20" s="88" t="str">
        <f>"Nbre jours "&amp; $BA$13</f>
        <v>Nbre jours T/R</v>
      </c>
      <c r="AO20" s="93" t="s">
        <v>16</v>
      </c>
      <c r="AP20" s="93" t="s">
        <v>51</v>
      </c>
      <c r="AQ20" s="156" t="str">
        <f>"Nbre jours "&amp; $BA$9</f>
        <v>Nbre jours R</v>
      </c>
      <c r="AR20" s="154" t="str">
        <f>"Nbre jours "&amp; $BA$10</f>
        <v>Nbre jours R/T</v>
      </c>
      <c r="AS20" s="152" t="str">
        <f>"Nbre jours "&amp; $BA$11</f>
        <v>Nbre jours CMD</v>
      </c>
      <c r="AT20" s="155" t="str">
        <f>"Nbre jours "&amp; $BA$12</f>
        <v>Nbre jours T</v>
      </c>
      <c r="AU20" s="155" t="str">
        <f>"Nbre jours "&amp; $BA$13</f>
        <v>Nbre jours T/R</v>
      </c>
      <c r="AW20" s="41" t="s">
        <v>3</v>
      </c>
      <c r="AX20" s="42" t="s">
        <v>12</v>
      </c>
      <c r="AZ20" s="41" t="s">
        <v>9</v>
      </c>
      <c r="BA20" s="42" t="s">
        <v>34</v>
      </c>
    </row>
    <row r="21" spans="1:56" ht="15" x14ac:dyDescent="0.25">
      <c r="A21" s="96"/>
      <c r="B21" s="4">
        <f>DATE(An,MONTH(B20),1)</f>
        <v>44228</v>
      </c>
      <c r="C21" s="4">
        <f t="shared" ref="C21:AC21" si="15">B21+1</f>
        <v>44229</v>
      </c>
      <c r="D21" s="4">
        <f t="shared" si="15"/>
        <v>44230</v>
      </c>
      <c r="E21" s="4">
        <f t="shared" si="15"/>
        <v>44231</v>
      </c>
      <c r="F21" s="4">
        <f t="shared" si="15"/>
        <v>44232</v>
      </c>
      <c r="G21" s="4">
        <f t="shared" si="15"/>
        <v>44233</v>
      </c>
      <c r="H21" s="4">
        <f t="shared" si="15"/>
        <v>44234</v>
      </c>
      <c r="I21" s="4">
        <f t="shared" si="15"/>
        <v>44235</v>
      </c>
      <c r="J21" s="4">
        <f t="shared" si="15"/>
        <v>44236</v>
      </c>
      <c r="K21" s="4">
        <f t="shared" si="15"/>
        <v>44237</v>
      </c>
      <c r="L21" s="4">
        <f t="shared" si="15"/>
        <v>44238</v>
      </c>
      <c r="M21" s="4">
        <f t="shared" si="15"/>
        <v>44239</v>
      </c>
      <c r="N21" s="4">
        <f t="shared" si="15"/>
        <v>44240</v>
      </c>
      <c r="O21" s="4">
        <f t="shared" si="15"/>
        <v>44241</v>
      </c>
      <c r="P21" s="4">
        <f t="shared" si="15"/>
        <v>44242</v>
      </c>
      <c r="Q21" s="4">
        <f t="shared" si="15"/>
        <v>44243</v>
      </c>
      <c r="R21" s="4">
        <f t="shared" si="15"/>
        <v>44244</v>
      </c>
      <c r="S21" s="4">
        <f t="shared" si="15"/>
        <v>44245</v>
      </c>
      <c r="T21" s="4">
        <f t="shared" si="15"/>
        <v>44246</v>
      </c>
      <c r="U21" s="4">
        <f t="shared" si="15"/>
        <v>44247</v>
      </c>
      <c r="V21" s="4">
        <f t="shared" si="15"/>
        <v>44248</v>
      </c>
      <c r="W21" s="4">
        <f t="shared" si="15"/>
        <v>44249</v>
      </c>
      <c r="X21" s="4">
        <f t="shared" si="15"/>
        <v>44250</v>
      </c>
      <c r="Y21" s="4">
        <f t="shared" si="15"/>
        <v>44251</v>
      </c>
      <c r="Z21" s="4">
        <f t="shared" si="15"/>
        <v>44252</v>
      </c>
      <c r="AA21" s="4">
        <f t="shared" si="15"/>
        <v>44253</v>
      </c>
      <c r="AB21" s="4">
        <f t="shared" si="15"/>
        <v>44254</v>
      </c>
      <c r="AC21" s="4">
        <f t="shared" si="15"/>
        <v>44255</v>
      </c>
      <c r="AD21" s="50"/>
      <c r="AE21" s="50"/>
      <c r="AF21" s="57"/>
      <c r="AH21" s="109" t="s">
        <v>43</v>
      </c>
      <c r="AI21" s="28"/>
      <c r="AJ21" s="150">
        <f>$AP$7*AQ21</f>
        <v>6</v>
      </c>
      <c r="AK21" s="150">
        <f t="shared" ref="AK21:AM27" si="16">$AP$7*AR21</f>
        <v>4</v>
      </c>
      <c r="AL21" s="150">
        <f t="shared" si="16"/>
        <v>4</v>
      </c>
      <c r="AM21" s="150">
        <f>$AP$7*AT21</f>
        <v>4</v>
      </c>
      <c r="AN21" s="150">
        <f t="shared" ref="AN21:AN27" si="17">$AP$7*AU21</f>
        <v>2</v>
      </c>
      <c r="AO21" s="94">
        <f>SUM(AI21:AM21)</f>
        <v>18</v>
      </c>
      <c r="AP21" s="116">
        <f>(NETWORKDAYS(B21,AF21,AW21:AW31))-AI21</f>
        <v>-31590</v>
      </c>
      <c r="AQ21" s="148">
        <v>0.3</v>
      </c>
      <c r="AR21" s="148">
        <v>0.2</v>
      </c>
      <c r="AS21" s="148">
        <v>0.2</v>
      </c>
      <c r="AT21" s="148">
        <v>0.2</v>
      </c>
      <c r="AU21" s="158">
        <v>0.1</v>
      </c>
      <c r="AW21" s="7">
        <f>DATE(An,1,1)</f>
        <v>44197</v>
      </c>
      <c r="AX21" s="7">
        <v>43735</v>
      </c>
      <c r="AZ21" s="7" t="s">
        <v>0</v>
      </c>
      <c r="BA21" s="44" t="s">
        <v>2</v>
      </c>
    </row>
    <row r="22" spans="1:56" ht="15" x14ac:dyDescent="0.25">
      <c r="A22" s="1" t="str">
        <f t="shared" ref="A22:A31" si="18">IF(ISBLANK(A8),"",A8)</f>
        <v>PZ</v>
      </c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49"/>
      <c r="R22" s="19"/>
      <c r="S22" s="18"/>
      <c r="T22" s="18"/>
      <c r="U22" s="18"/>
      <c r="V22" s="18"/>
      <c r="W22" s="18"/>
      <c r="X22" s="49"/>
      <c r="Y22" s="18"/>
      <c r="Z22" s="18"/>
      <c r="AA22" s="18"/>
      <c r="AB22" s="18"/>
      <c r="AC22" s="29"/>
      <c r="AD22" s="50"/>
      <c r="AE22" s="50"/>
      <c r="AF22" s="57"/>
      <c r="AH22" s="109" t="s">
        <v>44</v>
      </c>
      <c r="AI22" s="28"/>
      <c r="AJ22" s="150">
        <f t="shared" ref="AJ22:AJ27" si="19">$AP$7*AQ22</f>
        <v>6</v>
      </c>
      <c r="AK22" s="150">
        <f t="shared" si="16"/>
        <v>4</v>
      </c>
      <c r="AL22" s="150">
        <f t="shared" si="16"/>
        <v>4</v>
      </c>
      <c r="AM22" s="150">
        <f t="shared" si="16"/>
        <v>4</v>
      </c>
      <c r="AN22" s="150">
        <f t="shared" si="17"/>
        <v>2</v>
      </c>
      <c r="AO22" s="94">
        <f t="shared" ref="AO22:AO27" si="20">SUM(AI22:AM22)</f>
        <v>18</v>
      </c>
      <c r="AP22" s="116">
        <f>(NETWORKDAYS(B21,AF21,AW21:AW31))-AI22</f>
        <v>-31590</v>
      </c>
      <c r="AQ22" s="148">
        <v>0.3</v>
      </c>
      <c r="AR22" s="148">
        <v>0.2</v>
      </c>
      <c r="AS22" s="148">
        <v>0.2</v>
      </c>
      <c r="AT22" s="148">
        <v>0.2</v>
      </c>
      <c r="AU22" s="158">
        <v>0.1</v>
      </c>
      <c r="AW22" s="8">
        <f>ROUND(DATE($A$1,4,MOD(234-11*MOD($A$1,19),30))/7,0)*7-5</f>
        <v>44291</v>
      </c>
      <c r="AX22" s="8"/>
      <c r="AZ22" s="7" t="s">
        <v>10</v>
      </c>
      <c r="BA22" s="44" t="s">
        <v>5</v>
      </c>
    </row>
    <row r="23" spans="1:56" ht="15" x14ac:dyDescent="0.25">
      <c r="A23" s="1" t="str">
        <f t="shared" si="18"/>
        <v>LG</v>
      </c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29"/>
      <c r="AD23" s="18"/>
      <c r="AE23" s="18"/>
      <c r="AF23" s="29"/>
      <c r="AH23" s="109" t="s">
        <v>45</v>
      </c>
      <c r="AI23" s="28"/>
      <c r="AJ23" s="150">
        <f t="shared" si="19"/>
        <v>6</v>
      </c>
      <c r="AK23" s="150">
        <f t="shared" si="16"/>
        <v>4</v>
      </c>
      <c r="AL23" s="150">
        <f t="shared" si="16"/>
        <v>4</v>
      </c>
      <c r="AM23" s="150">
        <f t="shared" si="16"/>
        <v>4</v>
      </c>
      <c r="AN23" s="150">
        <f t="shared" si="17"/>
        <v>2</v>
      </c>
      <c r="AO23" s="94">
        <f t="shared" si="20"/>
        <v>18</v>
      </c>
      <c r="AP23" s="116">
        <f>(NETWORKDAYS(B21,AF21,AW21:AW31))-AI23</f>
        <v>-31590</v>
      </c>
      <c r="AQ23" s="148">
        <v>0.3</v>
      </c>
      <c r="AR23" s="148">
        <v>0.2</v>
      </c>
      <c r="AS23" s="148">
        <v>0.2</v>
      </c>
      <c r="AT23" s="148">
        <v>0.2</v>
      </c>
      <c r="AU23" s="158">
        <v>0.1</v>
      </c>
      <c r="AW23" s="8">
        <f>DATE(An,5,1)</f>
        <v>44317</v>
      </c>
      <c r="AX23" s="8"/>
      <c r="AZ23" s="7" t="s">
        <v>13</v>
      </c>
      <c r="BA23" s="51" t="s">
        <v>58</v>
      </c>
    </row>
    <row r="24" spans="1:56" ht="12.75" customHeight="1" x14ac:dyDescent="0.25">
      <c r="A24" s="1" t="str">
        <f t="shared" si="18"/>
        <v>CM</v>
      </c>
      <c r="B24" s="18"/>
      <c r="C24" s="18"/>
      <c r="D24" s="18"/>
      <c r="E24" s="18"/>
      <c r="F24" s="49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29"/>
      <c r="AD24" s="50"/>
      <c r="AE24" s="50"/>
      <c r="AF24" s="20"/>
      <c r="AH24" s="109" t="s">
        <v>46</v>
      </c>
      <c r="AI24" s="28"/>
      <c r="AJ24" s="150">
        <f t="shared" si="19"/>
        <v>6</v>
      </c>
      <c r="AK24" s="150">
        <f t="shared" si="16"/>
        <v>4</v>
      </c>
      <c r="AL24" s="150">
        <f t="shared" si="16"/>
        <v>4</v>
      </c>
      <c r="AM24" s="150">
        <f t="shared" si="16"/>
        <v>4</v>
      </c>
      <c r="AN24" s="150">
        <f t="shared" si="17"/>
        <v>2</v>
      </c>
      <c r="AO24" s="94">
        <f t="shared" si="20"/>
        <v>18</v>
      </c>
      <c r="AP24" s="116">
        <f>(NETWORKDAYS(B21,AF21,AW21:AW31))-AI24</f>
        <v>-31590</v>
      </c>
      <c r="AQ24" s="148">
        <v>0.3</v>
      </c>
      <c r="AR24" s="148">
        <v>0.2</v>
      </c>
      <c r="AS24" s="148">
        <v>0.2</v>
      </c>
      <c r="AT24" s="148">
        <v>0.2</v>
      </c>
      <c r="AU24" s="158">
        <v>0.1</v>
      </c>
      <c r="AW24" s="8">
        <f>DATE(An,5,8)</f>
        <v>44324</v>
      </c>
      <c r="AX24" s="8"/>
      <c r="AZ24" s="43" t="s">
        <v>14</v>
      </c>
      <c r="BA24" s="89" t="s">
        <v>57</v>
      </c>
    </row>
    <row r="25" spans="1:56" ht="15" x14ac:dyDescent="0.25">
      <c r="A25" s="1" t="str">
        <f t="shared" si="18"/>
        <v>SR</v>
      </c>
      <c r="B25" s="18"/>
      <c r="C25" s="18"/>
      <c r="D25" s="18"/>
      <c r="E25" s="18"/>
      <c r="F25" s="19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29"/>
      <c r="AD25" s="19"/>
      <c r="AE25" s="18"/>
      <c r="AF25" s="29"/>
      <c r="AH25" s="109" t="s">
        <v>47</v>
      </c>
      <c r="AI25" s="28"/>
      <c r="AJ25" s="150">
        <f t="shared" si="19"/>
        <v>6</v>
      </c>
      <c r="AK25" s="150">
        <f t="shared" si="16"/>
        <v>4</v>
      </c>
      <c r="AL25" s="150">
        <f t="shared" si="16"/>
        <v>4</v>
      </c>
      <c r="AM25" s="150">
        <f t="shared" si="16"/>
        <v>4</v>
      </c>
      <c r="AN25" s="150">
        <f t="shared" si="17"/>
        <v>2</v>
      </c>
      <c r="AO25" s="94">
        <f t="shared" si="20"/>
        <v>18</v>
      </c>
      <c r="AP25" s="116">
        <f>(NETWORKDAYS(B21,AF21,AW21:AW31))-AI25</f>
        <v>-31590</v>
      </c>
      <c r="AQ25" s="148">
        <v>0.3</v>
      </c>
      <c r="AR25" s="148">
        <v>0.2</v>
      </c>
      <c r="AS25" s="148">
        <v>0.2</v>
      </c>
      <c r="AT25" s="148">
        <v>0.2</v>
      </c>
      <c r="AU25" s="158">
        <v>0.1</v>
      </c>
      <c r="AW25" s="8">
        <f>AW22+38</f>
        <v>44329</v>
      </c>
      <c r="AX25" s="8"/>
      <c r="AZ25" s="43" t="s">
        <v>15</v>
      </c>
      <c r="BA25" s="62" t="s">
        <v>59</v>
      </c>
    </row>
    <row r="26" spans="1:56" ht="15" x14ac:dyDescent="0.25">
      <c r="A26" s="1" t="str">
        <f t="shared" si="18"/>
        <v>CD</v>
      </c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29"/>
      <c r="AD26" s="49"/>
      <c r="AE26" s="49"/>
      <c r="AF26" s="65"/>
      <c r="AH26" s="109" t="s">
        <v>48</v>
      </c>
      <c r="AI26" s="28"/>
      <c r="AJ26" s="150">
        <f t="shared" si="19"/>
        <v>6</v>
      </c>
      <c r="AK26" s="150">
        <f t="shared" si="16"/>
        <v>4</v>
      </c>
      <c r="AL26" s="150">
        <f t="shared" si="16"/>
        <v>4</v>
      </c>
      <c r="AM26" s="150">
        <f t="shared" si="16"/>
        <v>4</v>
      </c>
      <c r="AN26" s="150">
        <f t="shared" si="17"/>
        <v>2</v>
      </c>
      <c r="AO26" s="94">
        <f t="shared" si="20"/>
        <v>18</v>
      </c>
      <c r="AP26" s="116">
        <f>(NETWORKDAYS(B21,AF21,AW21:AW31))-AI26</f>
        <v>-31590</v>
      </c>
      <c r="AQ26" s="148">
        <v>0.3</v>
      </c>
      <c r="AR26" s="148">
        <v>0.2</v>
      </c>
      <c r="AS26" s="148">
        <v>0.2</v>
      </c>
      <c r="AT26" s="148">
        <v>0.2</v>
      </c>
      <c r="AU26" s="158">
        <v>0.1</v>
      </c>
      <c r="AW26" s="8">
        <f>AW22+49</f>
        <v>44340</v>
      </c>
      <c r="AX26" s="17"/>
      <c r="BA26" s="62" t="s">
        <v>60</v>
      </c>
    </row>
    <row r="27" spans="1:56" ht="15" x14ac:dyDescent="0.25">
      <c r="A27" s="1" t="str">
        <f t="shared" si="18"/>
        <v>ACH</v>
      </c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18"/>
      <c r="V27" s="38"/>
      <c r="W27" s="38"/>
      <c r="X27" s="38"/>
      <c r="Y27" s="38"/>
      <c r="Z27" s="38"/>
      <c r="AA27" s="38"/>
      <c r="AB27" s="38"/>
      <c r="AC27" s="40"/>
      <c r="AD27" s="18"/>
      <c r="AE27" s="18"/>
      <c r="AF27" s="29"/>
      <c r="AG27" s="71"/>
      <c r="AH27" s="109" t="s">
        <v>49</v>
      </c>
      <c r="AI27" s="28"/>
      <c r="AJ27" s="150">
        <f t="shared" si="19"/>
        <v>6</v>
      </c>
      <c r="AK27" s="150">
        <f t="shared" si="16"/>
        <v>4</v>
      </c>
      <c r="AL27" s="150">
        <f t="shared" si="16"/>
        <v>4</v>
      </c>
      <c r="AM27" s="150">
        <f t="shared" si="16"/>
        <v>4</v>
      </c>
      <c r="AN27" s="150">
        <f t="shared" si="17"/>
        <v>2</v>
      </c>
      <c r="AO27" s="94">
        <f t="shared" si="20"/>
        <v>18</v>
      </c>
      <c r="AP27" s="116">
        <f>(NETWORKDAYS(B21,AF21,AW21:AW31))-AI27</f>
        <v>-31590</v>
      </c>
      <c r="AQ27" s="148">
        <v>0.3</v>
      </c>
      <c r="AR27" s="148">
        <v>0.2</v>
      </c>
      <c r="AS27" s="148">
        <v>0.2</v>
      </c>
      <c r="AT27" s="148">
        <v>0.2</v>
      </c>
      <c r="AU27" s="158">
        <v>0.1</v>
      </c>
      <c r="AW27" s="8">
        <f>DATE(An,7,21)</f>
        <v>44398</v>
      </c>
      <c r="AX27" s="17"/>
      <c r="BA27" s="147" t="s">
        <v>61</v>
      </c>
    </row>
    <row r="28" spans="1:56" ht="12.75" x14ac:dyDescent="0.2">
      <c r="A28" s="1" t="str">
        <f t="shared" si="18"/>
        <v>NO</v>
      </c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59"/>
      <c r="AC28" s="40"/>
      <c r="AD28" s="18"/>
      <c r="AE28" s="18"/>
      <c r="AF28" s="29"/>
      <c r="AH28" s="47"/>
      <c r="AI28" s="28"/>
      <c r="AJ28" s="28"/>
      <c r="AK28" s="28"/>
      <c r="AL28" s="28"/>
      <c r="AM28" s="28"/>
      <c r="AN28" s="28" cm="1">
        <f t="array" ref="AN28">SUMPRODUCT((A22:A30 = AH28)*(B22:AF30=BA27))</f>
        <v>0</v>
      </c>
      <c r="AO28" s="94"/>
      <c r="AP28" s="116"/>
      <c r="AQ28" s="115"/>
      <c r="AR28" s="115"/>
      <c r="AS28" s="115"/>
      <c r="AT28" s="115"/>
      <c r="AU28" s="115"/>
      <c r="AW28" s="8">
        <f>DATE(An,8,15)</f>
        <v>44423</v>
      </c>
      <c r="AX28" s="17"/>
    </row>
    <row r="29" spans="1:56" ht="15" x14ac:dyDescent="0.25">
      <c r="A29" s="1" t="str">
        <f t="shared" si="18"/>
        <v/>
      </c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59"/>
      <c r="AC29" s="40"/>
      <c r="AD29" s="18"/>
      <c r="AE29" s="18"/>
      <c r="AF29" s="29"/>
      <c r="AH29" s="109"/>
      <c r="AI29" s="28"/>
      <c r="AJ29" s="28"/>
      <c r="AK29" s="28"/>
      <c r="AL29" s="28"/>
      <c r="AM29" s="28"/>
      <c r="AN29" s="28" cm="1">
        <f t="array" ref="AN29">SUMPRODUCT((A22:A30 = AH29)*(B22:AF30=BA27))</f>
        <v>0</v>
      </c>
      <c r="AO29" s="94"/>
      <c r="AP29" s="121"/>
      <c r="AQ29" s="146"/>
      <c r="AR29" s="146"/>
      <c r="AS29" s="146"/>
      <c r="AT29" s="146"/>
      <c r="AU29" s="146"/>
      <c r="AW29" s="8">
        <f>DATE(An,11,1)</f>
        <v>44501</v>
      </c>
      <c r="AX29" s="17"/>
    </row>
    <row r="30" spans="1:56" s="63" customFormat="1" ht="12.75" x14ac:dyDescent="0.2">
      <c r="A30" s="1" t="str">
        <f t="shared" si="18"/>
        <v/>
      </c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59"/>
      <c r="AC30" s="40"/>
      <c r="AD30" s="18"/>
      <c r="AE30" s="18"/>
      <c r="AF30" s="29"/>
      <c r="AH30" s="47"/>
      <c r="AI30" s="28"/>
      <c r="AJ30" s="28"/>
      <c r="AK30" s="28"/>
      <c r="AL30" s="28"/>
      <c r="AM30" s="28"/>
      <c r="AN30" s="28" cm="1">
        <f t="array" ref="AN30">SUMPRODUCT((A22:A30 = AH30)*(B22:AF30=BA27))</f>
        <v>0</v>
      </c>
      <c r="AO30" s="94"/>
      <c r="AP30" s="121"/>
      <c r="AQ30" s="146"/>
      <c r="AR30" s="146"/>
      <c r="AS30" s="146"/>
      <c r="AT30" s="146"/>
      <c r="AU30" s="146"/>
      <c r="AW30" s="8">
        <f>DATE(An,11,11)</f>
        <v>44511</v>
      </c>
      <c r="AX30" s="17"/>
    </row>
    <row r="31" spans="1:56" s="63" customFormat="1" ht="13.5" thickBot="1" x14ac:dyDescent="0.25">
      <c r="A31" s="76" t="str">
        <f t="shared" si="18"/>
        <v/>
      </c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1"/>
      <c r="AD31" s="36"/>
      <c r="AE31" s="36"/>
      <c r="AF31" s="34"/>
      <c r="AH31" s="140" t="s">
        <v>11</v>
      </c>
      <c r="AI31" s="141">
        <f t="shared" ref="AI31:AO31" si="21">SUM(AI21:AI30)</f>
        <v>0</v>
      </c>
      <c r="AJ31" s="141">
        <f t="shared" si="21"/>
        <v>42</v>
      </c>
      <c r="AK31" s="141">
        <f t="shared" si="21"/>
        <v>28</v>
      </c>
      <c r="AL31" s="141">
        <f t="shared" si="21"/>
        <v>28</v>
      </c>
      <c r="AM31" s="141">
        <f t="shared" si="21"/>
        <v>28</v>
      </c>
      <c r="AN31" s="141">
        <f t="shared" si="21"/>
        <v>14</v>
      </c>
      <c r="AO31" s="141">
        <f t="shared" si="21"/>
        <v>126</v>
      </c>
      <c r="AP31" s="142"/>
      <c r="AQ31" s="122"/>
      <c r="AR31" s="122"/>
      <c r="AS31" s="122"/>
      <c r="AT31" s="122"/>
      <c r="AU31" s="122"/>
      <c r="AW31" s="10">
        <f>DATE(An,12,25)</f>
        <v>44555</v>
      </c>
      <c r="AX31" s="27"/>
    </row>
    <row r="32" spans="1:56" s="132" customFormat="1" ht="13.5" thickBot="1" x14ac:dyDescent="0.25">
      <c r="A32" s="129"/>
      <c r="B32" s="130"/>
      <c r="C32" s="130"/>
      <c r="D32" s="130"/>
      <c r="E32" s="130"/>
      <c r="F32" s="130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130"/>
      <c r="R32" s="130"/>
      <c r="S32" s="130"/>
      <c r="T32" s="130"/>
      <c r="U32" s="130"/>
      <c r="V32" s="130"/>
      <c r="W32" s="130"/>
      <c r="X32" s="130"/>
      <c r="Y32" s="130"/>
      <c r="Z32" s="130"/>
      <c r="AA32" s="130"/>
      <c r="AB32" s="130"/>
      <c r="AC32" s="130"/>
      <c r="AD32" s="131"/>
      <c r="AE32" s="130"/>
      <c r="AF32" s="130"/>
      <c r="AH32" s="133"/>
      <c r="AI32" s="134"/>
      <c r="AJ32" s="134"/>
      <c r="AK32" s="134"/>
      <c r="AL32" s="134"/>
      <c r="AM32" s="134"/>
      <c r="AN32" s="134"/>
      <c r="AO32" s="135"/>
      <c r="AP32" s="135"/>
      <c r="AQ32" s="135"/>
      <c r="AR32" s="135"/>
      <c r="AS32" s="135"/>
      <c r="AT32" s="135"/>
      <c r="AU32" s="135"/>
      <c r="AW32" s="136"/>
      <c r="AX32" s="137"/>
    </row>
    <row r="33" spans="1:53" s="132" customFormat="1" ht="13.5" thickBot="1" x14ac:dyDescent="0.25">
      <c r="A33" s="129"/>
      <c r="B33" s="130"/>
      <c r="C33" s="130"/>
      <c r="D33" s="130"/>
      <c r="E33" s="130"/>
      <c r="F33" s="130"/>
      <c r="G33" s="130"/>
      <c r="H33" s="130"/>
      <c r="I33" s="130"/>
      <c r="J33" s="130"/>
      <c r="K33" s="130"/>
      <c r="L33" s="130"/>
      <c r="M33" s="130"/>
      <c r="N33" s="130"/>
      <c r="O33" s="130"/>
      <c r="P33" s="130"/>
      <c r="Q33" s="130"/>
      <c r="R33" s="130"/>
      <c r="S33" s="130"/>
      <c r="T33" s="130"/>
      <c r="U33" s="130"/>
      <c r="V33" s="130"/>
      <c r="W33" s="130"/>
      <c r="X33" s="130"/>
      <c r="Y33" s="130"/>
      <c r="Z33" s="130"/>
      <c r="AA33" s="130"/>
      <c r="AB33" s="130"/>
      <c r="AC33" s="130"/>
      <c r="AD33" s="131"/>
      <c r="AE33" s="130"/>
      <c r="AF33" s="130"/>
      <c r="AH33" s="133"/>
      <c r="AI33" s="134"/>
      <c r="AJ33" s="134"/>
      <c r="AK33" s="134"/>
      <c r="AL33" s="134"/>
      <c r="AM33" s="134"/>
      <c r="AN33" s="134"/>
      <c r="AO33" s="135"/>
      <c r="AP33" s="135"/>
      <c r="AQ33" s="135"/>
      <c r="AR33" s="135"/>
      <c r="AS33" s="135"/>
      <c r="AT33" s="135"/>
      <c r="AU33" s="135"/>
      <c r="AW33" s="136"/>
      <c r="AX33" s="137"/>
    </row>
    <row r="34" spans="1:53" s="111" customFormat="1" ht="13.5" thickBot="1" x14ac:dyDescent="0.25">
      <c r="AD34" s="138"/>
      <c r="AW34" s="136"/>
      <c r="AX34" s="137"/>
    </row>
    <row r="35" spans="1:53" ht="25.5" customHeight="1" x14ac:dyDescent="0.2">
      <c r="A35" s="95"/>
      <c r="B35" s="201">
        <f>DATE(An,MONTH(B20)+1,1)</f>
        <v>44256</v>
      </c>
      <c r="C35" s="202"/>
      <c r="D35" s="202"/>
      <c r="E35" s="202"/>
      <c r="F35" s="202"/>
      <c r="G35" s="202"/>
      <c r="H35" s="202"/>
      <c r="I35" s="202"/>
      <c r="J35" s="202"/>
      <c r="K35" s="202"/>
      <c r="L35" s="202"/>
      <c r="M35" s="202"/>
      <c r="N35" s="202"/>
      <c r="O35" s="202"/>
      <c r="P35" s="202"/>
      <c r="Q35" s="202"/>
      <c r="R35" s="202"/>
      <c r="S35" s="202"/>
      <c r="T35" s="202"/>
      <c r="U35" s="202"/>
      <c r="V35" s="202"/>
      <c r="W35" s="202"/>
      <c r="X35" s="202"/>
      <c r="Y35" s="202"/>
      <c r="Z35" s="202"/>
      <c r="AA35" s="202"/>
      <c r="AB35" s="202"/>
      <c r="AC35" s="202"/>
      <c r="AD35" s="202"/>
      <c r="AE35" s="202"/>
      <c r="AF35" s="203"/>
      <c r="AH35" s="41" t="s">
        <v>7</v>
      </c>
      <c r="AI35" s="90" t="s">
        <v>20</v>
      </c>
      <c r="AJ35" s="87" t="str">
        <f>"Nbre jours "&amp; $BA$9</f>
        <v>Nbre jours R</v>
      </c>
      <c r="AK35" s="86" t="str">
        <f>"Nbre jours "&amp; $BA$10</f>
        <v>Nbre jours R/T</v>
      </c>
      <c r="AL35" s="88" t="str">
        <f>"Nbre jours "&amp; $BA$11</f>
        <v>Nbre jours CMD</v>
      </c>
      <c r="AM35" s="88" t="str">
        <f>"Nbre jours "&amp; $BA$12</f>
        <v>Nbre jours T</v>
      </c>
      <c r="AN35" s="88" t="str">
        <f>"Nbre jours "&amp; $BA$13</f>
        <v>Nbre jours T/R</v>
      </c>
      <c r="AO35" s="93" t="s">
        <v>16</v>
      </c>
      <c r="AP35" s="93" t="s">
        <v>51</v>
      </c>
      <c r="AQ35" s="113"/>
      <c r="AR35" s="113"/>
      <c r="AS35" s="113"/>
      <c r="AT35" s="113"/>
      <c r="AU35" s="113"/>
      <c r="AW35" s="41" t="s">
        <v>3</v>
      </c>
      <c r="AX35" s="42" t="s">
        <v>12</v>
      </c>
      <c r="AZ35" s="41" t="s">
        <v>9</v>
      </c>
      <c r="BA35" s="42" t="s">
        <v>34</v>
      </c>
    </row>
    <row r="36" spans="1:53" ht="15" x14ac:dyDescent="0.25">
      <c r="A36" s="96"/>
      <c r="B36" s="4">
        <f>DATE(An,MONTH(B35),1)</f>
        <v>44256</v>
      </c>
      <c r="C36" s="4">
        <f t="shared" ref="C36:AF36" si="22">B36+1</f>
        <v>44257</v>
      </c>
      <c r="D36" s="4">
        <f t="shared" si="22"/>
        <v>44258</v>
      </c>
      <c r="E36" s="4">
        <f t="shared" si="22"/>
        <v>44259</v>
      </c>
      <c r="F36" s="4">
        <f t="shared" si="22"/>
        <v>44260</v>
      </c>
      <c r="G36" s="4">
        <f t="shared" si="22"/>
        <v>44261</v>
      </c>
      <c r="H36" s="4">
        <f t="shared" si="22"/>
        <v>44262</v>
      </c>
      <c r="I36" s="4">
        <f t="shared" si="22"/>
        <v>44263</v>
      </c>
      <c r="J36" s="4">
        <f t="shared" si="22"/>
        <v>44264</v>
      </c>
      <c r="K36" s="4">
        <f t="shared" si="22"/>
        <v>44265</v>
      </c>
      <c r="L36" s="4">
        <f t="shared" si="22"/>
        <v>44266</v>
      </c>
      <c r="M36" s="4">
        <f t="shared" si="22"/>
        <v>44267</v>
      </c>
      <c r="N36" s="4">
        <f t="shared" si="22"/>
        <v>44268</v>
      </c>
      <c r="O36" s="4">
        <f t="shared" si="22"/>
        <v>44269</v>
      </c>
      <c r="P36" s="4">
        <f t="shared" si="22"/>
        <v>44270</v>
      </c>
      <c r="Q36" s="4">
        <f t="shared" si="22"/>
        <v>44271</v>
      </c>
      <c r="R36" s="4">
        <f t="shared" si="22"/>
        <v>44272</v>
      </c>
      <c r="S36" s="4">
        <f t="shared" si="22"/>
        <v>44273</v>
      </c>
      <c r="T36" s="4">
        <f t="shared" si="22"/>
        <v>44274</v>
      </c>
      <c r="U36" s="4">
        <f t="shared" si="22"/>
        <v>44275</v>
      </c>
      <c r="V36" s="4">
        <f t="shared" si="22"/>
        <v>44276</v>
      </c>
      <c r="W36" s="4">
        <f t="shared" si="22"/>
        <v>44277</v>
      </c>
      <c r="X36" s="4">
        <f t="shared" si="22"/>
        <v>44278</v>
      </c>
      <c r="Y36" s="4">
        <f t="shared" si="22"/>
        <v>44279</v>
      </c>
      <c r="Z36" s="4">
        <f t="shared" si="22"/>
        <v>44280</v>
      </c>
      <c r="AA36" s="4">
        <f t="shared" si="22"/>
        <v>44281</v>
      </c>
      <c r="AB36" s="4">
        <f t="shared" si="22"/>
        <v>44282</v>
      </c>
      <c r="AC36" s="4">
        <f t="shared" si="22"/>
        <v>44283</v>
      </c>
      <c r="AD36" s="4">
        <f t="shared" si="22"/>
        <v>44284</v>
      </c>
      <c r="AE36" s="4">
        <f t="shared" si="22"/>
        <v>44285</v>
      </c>
      <c r="AF36" s="5">
        <f t="shared" si="22"/>
        <v>44286</v>
      </c>
      <c r="AH36" s="109" t="s">
        <v>43</v>
      </c>
      <c r="AI36" s="28" cm="1">
        <f t="array" ref="AI36">SUMPRODUCT((A37:A45 = AH36)*(B37:AF45=BA36)+(A37:A45 = AH36)*(B37:AF45=BA37)/2)</f>
        <v>0</v>
      </c>
      <c r="AJ36" s="28" cm="1">
        <f t="array" ref="AJ36">SUMPRODUCT((A37:A45 = AH36)*(B37:AF45=BA38))</f>
        <v>0</v>
      </c>
      <c r="AK36" s="28" cm="1">
        <f t="array" ref="AK36">SUMPRODUCT((A37:A45 = AH36)*(B37:AF45=BA39))</f>
        <v>0</v>
      </c>
      <c r="AL36" s="28" cm="1">
        <f t="array" ref="AL36">SUMPRODUCT((A37:A45 = AH36)*(B37:AF45=BA40))</f>
        <v>0</v>
      </c>
      <c r="AM36" s="28" cm="1">
        <f t="array" ref="AM36">SUMPRODUCT((A37:A45 = AH36)*(B37:AF45=BA41))</f>
        <v>0</v>
      </c>
      <c r="AN36" s="28" cm="1">
        <f t="array" ref="AN36">SUMPRODUCT((A37:A45 = AH36)*(B37:AF45=BA42))</f>
        <v>0</v>
      </c>
      <c r="AO36" s="94">
        <f>SUM(AI36:AM36)</f>
        <v>0</v>
      </c>
      <c r="AP36" s="121">
        <f>(NETWORKDAYS(B36,AF36,AW36:AW46))-AI36</f>
        <v>23</v>
      </c>
      <c r="AQ36" s="146"/>
      <c r="AR36" s="146"/>
      <c r="AS36" s="146"/>
      <c r="AT36" s="146"/>
      <c r="AU36" s="146"/>
      <c r="AW36" s="7">
        <f>DATE(An,1,1)</f>
        <v>44197</v>
      </c>
      <c r="AX36" s="7">
        <v>43735</v>
      </c>
      <c r="AZ36" s="7" t="s">
        <v>0</v>
      </c>
      <c r="BA36" s="44" t="s">
        <v>2</v>
      </c>
    </row>
    <row r="37" spans="1:53" ht="15" x14ac:dyDescent="0.25">
      <c r="A37" s="1" t="str">
        <f t="shared" ref="A37:A46" si="23">IF(ISBLANK(A22),"",A22)</f>
        <v>PZ</v>
      </c>
      <c r="B37" s="49"/>
      <c r="C37" s="49"/>
      <c r="D37" s="18"/>
      <c r="E37" s="18"/>
      <c r="F37" s="18"/>
      <c r="G37" s="18"/>
      <c r="H37" s="19"/>
      <c r="I37" s="19"/>
      <c r="J37" s="19"/>
      <c r="K37" s="18"/>
      <c r="L37" s="18"/>
      <c r="M37" s="18"/>
      <c r="N37" s="18"/>
      <c r="O37" s="18"/>
      <c r="P37" s="19"/>
      <c r="Q37" s="49"/>
      <c r="R37" s="18"/>
      <c r="S37" s="18"/>
      <c r="T37" s="18"/>
      <c r="U37" s="18"/>
      <c r="V37" s="18"/>
      <c r="W37" s="18"/>
      <c r="X37" s="18"/>
      <c r="Y37" s="18"/>
      <c r="Z37" s="50"/>
      <c r="AA37" s="50"/>
      <c r="AB37" s="50"/>
      <c r="AC37" s="18"/>
      <c r="AD37" s="50"/>
      <c r="AE37" s="50"/>
      <c r="AF37" s="57"/>
      <c r="AH37" s="109" t="s">
        <v>44</v>
      </c>
      <c r="AI37" s="28" cm="1">
        <f t="array" ref="AI37">SUMPRODUCT((A37:A45 = AH37)*(B37:AF45=BA36)+(A37:A45 = AH37)*(B37:AF45=BA37)/2)</f>
        <v>0</v>
      </c>
      <c r="AJ37" s="28" cm="1">
        <f t="array" ref="AJ37">SUMPRODUCT((A37:A45 = AH37)*(B37:AF45=BA38))</f>
        <v>0</v>
      </c>
      <c r="AK37" s="28" cm="1">
        <f t="array" ref="AK37">SUMPRODUCT((A37:A45 = AH37)*(B37:AF45=BA39))</f>
        <v>0</v>
      </c>
      <c r="AL37" s="28" cm="1">
        <f t="array" ref="AL37">SUMPRODUCT((A37:A45 = AH37)*(B37:AF45=BA40))</f>
        <v>0</v>
      </c>
      <c r="AM37" s="28" cm="1">
        <f t="array" ref="AM37">SUMPRODUCT((A37:A45 = AH37)*(B37:AF45=BA41))</f>
        <v>0</v>
      </c>
      <c r="AN37" s="28" cm="1">
        <f t="array" ref="AN37">SUMPRODUCT((A37:A45 = AC36)*(B37:AF45=BA42))</f>
        <v>0</v>
      </c>
      <c r="AO37" s="94">
        <f t="shared" ref="AO37:AO43" si="24">SUM(AI37:AM37)</f>
        <v>0</v>
      </c>
      <c r="AP37" s="116">
        <f>(NETWORKDAYS(B36,AF36,AW36:AW46))-AI37</f>
        <v>23</v>
      </c>
      <c r="AQ37" s="115"/>
      <c r="AR37" s="115"/>
      <c r="AS37" s="115"/>
      <c r="AT37" s="115"/>
      <c r="AU37" s="115"/>
      <c r="AW37" s="8">
        <f>ROUND(DATE($A$1,4,MOD(234-11*MOD($A$1,19),30))/7,0)*7-5</f>
        <v>44291</v>
      </c>
      <c r="AX37" s="8"/>
      <c r="AZ37" s="7" t="s">
        <v>10</v>
      </c>
      <c r="BA37" s="44" t="s">
        <v>5</v>
      </c>
    </row>
    <row r="38" spans="1:53" ht="15" x14ac:dyDescent="0.25">
      <c r="A38" s="1" t="str">
        <f t="shared" si="23"/>
        <v>LG</v>
      </c>
      <c r="B38" s="50"/>
      <c r="C38" s="50"/>
      <c r="D38" s="50"/>
      <c r="E38" s="50"/>
      <c r="F38" s="50"/>
      <c r="G38" s="50"/>
      <c r="H38" s="50"/>
      <c r="I38" s="18"/>
      <c r="J38" s="19"/>
      <c r="K38" s="18"/>
      <c r="L38" s="18"/>
      <c r="M38" s="18"/>
      <c r="N38" s="18"/>
      <c r="O38" s="18"/>
      <c r="P38" s="50"/>
      <c r="Q38" s="50"/>
      <c r="R38" s="50"/>
      <c r="S38" s="50"/>
      <c r="T38" s="50"/>
      <c r="U38" s="50"/>
      <c r="V38" s="50"/>
      <c r="W38" s="50"/>
      <c r="X38" s="50"/>
      <c r="Y38" s="18"/>
      <c r="Z38" s="18"/>
      <c r="AA38" s="50"/>
      <c r="AB38" s="50"/>
      <c r="AC38" s="50"/>
      <c r="AD38" s="18"/>
      <c r="AE38" s="18"/>
      <c r="AF38" s="29"/>
      <c r="AH38" s="109" t="s">
        <v>45</v>
      </c>
      <c r="AI38" s="28" cm="1">
        <f t="array" ref="AI38">SUMPRODUCT((A37:A45 = AH38)*(B37:AF45=BA36)+(A37:A45 = AH38)*(B37:AF45=BA37)/2)</f>
        <v>0</v>
      </c>
      <c r="AJ38" s="28" cm="1">
        <f t="array" ref="AJ38">SUMPRODUCT((A37:A45 = AH38)*(B37:AF45=BA38))</f>
        <v>0</v>
      </c>
      <c r="AK38" s="28" cm="1">
        <f t="array" ref="AK38">SUMPRODUCT((A37:A45 = AH38)*(B37:AF45=BA39))</f>
        <v>0</v>
      </c>
      <c r="AL38" s="28" cm="1">
        <f t="array" ref="AL38">SUMPRODUCT((A37:A45 = AH38)*(B37:AF45=BA40))</f>
        <v>0</v>
      </c>
      <c r="AM38" s="28" cm="1">
        <f t="array" ref="AM38">SUMPRODUCT((A37:A45 = AH38)*(B37:AF45=BA41))</f>
        <v>0</v>
      </c>
      <c r="AN38" s="28" cm="1">
        <f t="array" ref="AN38">SUMPRODUCT((A37:A45 = AH38)*(B37:AF45=BA42))</f>
        <v>0</v>
      </c>
      <c r="AO38" s="94">
        <f t="shared" si="24"/>
        <v>0</v>
      </c>
      <c r="AP38" s="116">
        <f>(NETWORKDAYS(B36,AF36,AW36:AW46))-AI38</f>
        <v>23</v>
      </c>
      <c r="AQ38" s="115"/>
      <c r="AR38" s="115"/>
      <c r="AS38" s="115"/>
      <c r="AT38" s="115"/>
      <c r="AU38" s="115"/>
      <c r="AW38" s="8">
        <f>DATE(An,5,1)</f>
        <v>44317</v>
      </c>
      <c r="AX38" s="8"/>
      <c r="AZ38" s="7" t="s">
        <v>13</v>
      </c>
      <c r="BA38" s="51" t="s">
        <v>58</v>
      </c>
    </row>
    <row r="39" spans="1:53" ht="15" x14ac:dyDescent="0.25">
      <c r="A39" s="1" t="str">
        <f t="shared" si="23"/>
        <v>CM</v>
      </c>
      <c r="B39" s="33"/>
      <c r="C39" s="18"/>
      <c r="D39" s="19"/>
      <c r="E39" s="18"/>
      <c r="F39" s="18"/>
      <c r="G39" s="19"/>
      <c r="H39" s="49"/>
      <c r="I39" s="49"/>
      <c r="J39" s="49"/>
      <c r="K39" s="18"/>
      <c r="L39" s="18"/>
      <c r="M39" s="33"/>
      <c r="N39" s="18"/>
      <c r="O39" s="18"/>
      <c r="P39" s="18"/>
      <c r="Q39" s="50"/>
      <c r="R39" s="64"/>
      <c r="S39" s="49"/>
      <c r="T39" s="49"/>
      <c r="U39" s="49"/>
      <c r="V39" s="49"/>
      <c r="W39" s="49"/>
      <c r="X39" s="49"/>
      <c r="Y39" s="50"/>
      <c r="Z39" s="50"/>
      <c r="AA39" s="50"/>
      <c r="AB39" s="50"/>
      <c r="AC39" s="50"/>
      <c r="AD39" s="50"/>
      <c r="AE39" s="50"/>
      <c r="AF39" s="20"/>
      <c r="AH39" s="109" t="s">
        <v>46</v>
      </c>
      <c r="AI39" s="28" cm="1">
        <f t="array" ref="AI39">SUMPRODUCT((A37:A45 = AH39)*(B37:AF45=BA36)+(A37:A45 = AH39)*(B37:AF45=BA37)/2)</f>
        <v>0</v>
      </c>
      <c r="AJ39" s="28" cm="1">
        <f t="array" ref="AJ39">SUMPRODUCT((A37:A45 = AH39)*(B37:AF45=BA38))</f>
        <v>0</v>
      </c>
      <c r="AK39" s="28" cm="1">
        <f t="array" ref="AK39">SUMPRODUCT((A37:A45 = AH39)*(B37:AF45=BA39))</f>
        <v>0</v>
      </c>
      <c r="AL39" s="28" cm="1">
        <f t="array" ref="AL39">SUMPRODUCT((A37:A45 = AH39)*(B37:AF45=BA40))</f>
        <v>0</v>
      </c>
      <c r="AM39" s="28" cm="1">
        <f t="array" ref="AM39">SUMPRODUCT((A37:A45 = AH39)*(B37:AF45=BA41))</f>
        <v>0</v>
      </c>
      <c r="AN39" s="28" cm="1">
        <f t="array" ref="AN39">SUMPRODUCT((A37:A45 = AH39)*(B37:AF45=BA42))</f>
        <v>0</v>
      </c>
      <c r="AO39" s="94">
        <f t="shared" si="24"/>
        <v>0</v>
      </c>
      <c r="AP39" s="116">
        <f>(NETWORKDAYS(B36,AF36,AW36:AW46))-AI39</f>
        <v>23</v>
      </c>
      <c r="AQ39" s="115"/>
      <c r="AR39" s="115"/>
      <c r="AS39" s="115"/>
      <c r="AT39" s="115"/>
      <c r="AU39" s="115"/>
      <c r="AW39" s="8">
        <f>DATE(An,5,8)</f>
        <v>44324</v>
      </c>
      <c r="AX39" s="8"/>
      <c r="AZ39" s="43" t="s">
        <v>14</v>
      </c>
      <c r="BA39" s="89" t="s">
        <v>57</v>
      </c>
    </row>
    <row r="40" spans="1:53" ht="15" x14ac:dyDescent="0.25">
      <c r="A40" s="1" t="str">
        <f t="shared" si="23"/>
        <v>SR</v>
      </c>
      <c r="B40" s="19"/>
      <c r="C40" s="49"/>
      <c r="D40" s="49"/>
      <c r="E40" s="19"/>
      <c r="F40" s="49"/>
      <c r="G40" s="19"/>
      <c r="H40" s="18"/>
      <c r="I40" s="18"/>
      <c r="J40" s="18"/>
      <c r="K40" s="18"/>
      <c r="L40" s="18"/>
      <c r="M40" s="18"/>
      <c r="N40" s="19"/>
      <c r="O40" s="18"/>
      <c r="P40" s="49"/>
      <c r="Q40" s="49"/>
      <c r="R40" s="49"/>
      <c r="S40" s="49"/>
      <c r="T40" s="49"/>
      <c r="U40" s="19"/>
      <c r="V40" s="49"/>
      <c r="W40" s="49"/>
      <c r="X40" s="18"/>
      <c r="Y40" s="50"/>
      <c r="Z40" s="19"/>
      <c r="AA40" s="19"/>
      <c r="AB40" s="19"/>
      <c r="AC40" s="19"/>
      <c r="AD40" s="19"/>
      <c r="AE40" s="18"/>
      <c r="AF40" s="29"/>
      <c r="AH40" s="109" t="s">
        <v>47</v>
      </c>
      <c r="AI40" s="28" cm="1">
        <f t="array" ref="AI40">SUMPRODUCT((A37:A45= AH40)*(B37:AF45=BA36)+(A37:A45 = AH40)*(B37:AF45=BA37)/2)</f>
        <v>0</v>
      </c>
      <c r="AJ40" s="28" cm="1">
        <f t="array" ref="AJ40">SUMPRODUCT((A37:A45 = AH40)*(B37:AF45=BA38))</f>
        <v>0</v>
      </c>
      <c r="AK40" s="28" cm="1">
        <f t="array" ref="AK40">SUMPRODUCT((A37:A45 = AH40)*(B37:AF45=BA39))</f>
        <v>0</v>
      </c>
      <c r="AL40" s="28" cm="1">
        <f t="array" ref="AL40">SUMPRODUCT((A37:A45 = AH40)*(B37:AF45=BA40))</f>
        <v>0</v>
      </c>
      <c r="AM40" s="28" cm="1">
        <f t="array" ref="AM40">SUMPRODUCT((A37:A45 = AH40)*(B37:AF45=BA41))</f>
        <v>0</v>
      </c>
      <c r="AN40" s="28" cm="1">
        <f t="array" ref="AN40">SUMPRODUCT((A37:A45 = AH40)*(B37:AF45=BA42))</f>
        <v>0</v>
      </c>
      <c r="AO40" s="94">
        <f t="shared" si="24"/>
        <v>0</v>
      </c>
      <c r="AP40" s="116">
        <f>(NETWORKDAYS(B36,AF36,AW36:AW46))-AI40</f>
        <v>23</v>
      </c>
      <c r="AQ40" s="115"/>
      <c r="AR40" s="115"/>
      <c r="AS40" s="115"/>
      <c r="AT40" s="115"/>
      <c r="AU40" s="115"/>
      <c r="AW40" s="8">
        <f>AW37+38</f>
        <v>44329</v>
      </c>
      <c r="AX40" s="8"/>
      <c r="AZ40" s="43" t="s">
        <v>15</v>
      </c>
      <c r="BA40" s="62" t="s">
        <v>59</v>
      </c>
    </row>
    <row r="41" spans="1:53" ht="15" x14ac:dyDescent="0.25">
      <c r="A41" s="1" t="str">
        <f t="shared" si="23"/>
        <v>CD</v>
      </c>
      <c r="B41" s="49"/>
      <c r="C41" s="19"/>
      <c r="D41" s="19"/>
      <c r="E41" s="19"/>
      <c r="F41" s="33"/>
      <c r="G41" s="19"/>
      <c r="H41" s="18"/>
      <c r="I41" s="18"/>
      <c r="J41" s="18"/>
      <c r="K41" s="18"/>
      <c r="L41" s="18"/>
      <c r="M41" s="18"/>
      <c r="N41" s="18"/>
      <c r="O41" s="18"/>
      <c r="P41" s="19"/>
      <c r="Q41" s="18"/>
      <c r="R41" s="50"/>
      <c r="S41" s="50"/>
      <c r="T41" s="50"/>
      <c r="U41" s="18"/>
      <c r="V41" s="33"/>
      <c r="W41" s="33"/>
      <c r="X41" s="18"/>
      <c r="Y41" s="18"/>
      <c r="Z41" s="18"/>
      <c r="AA41" s="18"/>
      <c r="AB41" s="33"/>
      <c r="AC41" s="19"/>
      <c r="AD41" s="49"/>
      <c r="AE41" s="49"/>
      <c r="AF41" s="65"/>
      <c r="AH41" s="109" t="s">
        <v>48</v>
      </c>
      <c r="AI41" s="28" cm="1">
        <f t="array" ref="AI41">SUMPRODUCT((A37:A45 = AH41)*(B37:AF45=BA36)+(A37:A45 = AH41)*(B37:AF45=BA37)/2)</f>
        <v>0</v>
      </c>
      <c r="AJ41" s="28" cm="1">
        <f t="array" ref="AJ41">SUMPRODUCT((A37:A45 = AH41)*(B37:AF45=BA38))</f>
        <v>0</v>
      </c>
      <c r="AK41" s="28" cm="1">
        <f t="array" ref="AK41">SUMPRODUCT((A37:A45 = AH41)*(B37:AF45=BA39))</f>
        <v>0</v>
      </c>
      <c r="AL41" s="28" cm="1">
        <f t="array" ref="AL41">SUMPRODUCT((A37:A45 = AH41)*(B37:AF45=BA40))</f>
        <v>0</v>
      </c>
      <c r="AM41" s="28" cm="1">
        <f t="array" ref="AM41">SUMPRODUCT((A37:A45 = AH41)*(B37:AF45=BA41))</f>
        <v>0</v>
      </c>
      <c r="AN41" s="28" cm="1">
        <f t="array" ref="AN41">SUMPRODUCT((A37:A45 = AH41)*(B37:AF45=BA42))</f>
        <v>0</v>
      </c>
      <c r="AO41" s="94">
        <f t="shared" si="24"/>
        <v>0</v>
      </c>
      <c r="AP41" s="116">
        <f>(NETWORKDAYS(B36,AF36,AW36:AW46))-AI41</f>
        <v>23</v>
      </c>
      <c r="AQ41" s="115"/>
      <c r="AR41" s="115"/>
      <c r="AS41" s="115"/>
      <c r="AT41" s="115"/>
      <c r="AU41" s="115"/>
      <c r="AW41" s="8">
        <f>AW37+49</f>
        <v>44340</v>
      </c>
      <c r="AX41" s="17"/>
      <c r="BA41" s="62" t="s">
        <v>60</v>
      </c>
    </row>
    <row r="42" spans="1:53" ht="15" x14ac:dyDescent="0.25">
      <c r="A42" s="1" t="str">
        <f t="shared" si="23"/>
        <v>ACH</v>
      </c>
      <c r="B42" s="38"/>
      <c r="C42" s="38"/>
      <c r="D42" s="38"/>
      <c r="E42" s="38"/>
      <c r="F42" s="54"/>
      <c r="G42" s="38"/>
      <c r="H42" s="38"/>
      <c r="I42" s="38"/>
      <c r="J42" s="38"/>
      <c r="K42" s="38"/>
      <c r="L42" s="54"/>
      <c r="M42" s="54"/>
      <c r="N42" s="38"/>
      <c r="O42" s="38"/>
      <c r="P42" s="38"/>
      <c r="Q42" s="38"/>
      <c r="R42" s="39"/>
      <c r="S42" s="39"/>
      <c r="T42" s="39"/>
      <c r="U42" s="46"/>
      <c r="V42" s="38"/>
      <c r="W42" s="38"/>
      <c r="X42" s="38"/>
      <c r="Y42" s="38"/>
      <c r="Z42" s="38"/>
      <c r="AA42" s="38"/>
      <c r="AB42" s="39"/>
      <c r="AC42" s="18"/>
      <c r="AD42" s="18"/>
      <c r="AE42" s="18"/>
      <c r="AF42" s="29"/>
      <c r="AG42" s="71"/>
      <c r="AH42" s="109" t="s">
        <v>49</v>
      </c>
      <c r="AI42" s="28" cm="1">
        <f t="array" ref="AI42">SUMPRODUCT((A37:A45 = AH42)*(B37:AF45=BA36)+(A37:A45 = AH42)*(B37:AF45=BA37)/2)</f>
        <v>0</v>
      </c>
      <c r="AJ42" s="28" cm="1">
        <f t="array" ref="AJ42">SUMPRODUCT((A37:A45 = AH42)*(B37:AF45=BA38))</f>
        <v>0</v>
      </c>
      <c r="AK42" s="28" cm="1">
        <f t="array" ref="AK42">SUMPRODUCT((A37:A45 = AH42)*(B37:AF45=BA39))</f>
        <v>0</v>
      </c>
      <c r="AL42" s="28" cm="1">
        <f t="array" ref="AL42">SUMPRODUCT((A37:A45 = AH42)*(B37:AF45=BA40))</f>
        <v>0</v>
      </c>
      <c r="AM42" s="28" cm="1">
        <f t="array" ref="AM42">SUMPRODUCT((A37:A45 = AH42)*(B37:AF45=BA41))</f>
        <v>0</v>
      </c>
      <c r="AN42" s="28" cm="1">
        <f t="array" ref="AN42">SUMPRODUCT((A37:A45 = AH42)*(B37:AF45=BA42))</f>
        <v>0</v>
      </c>
      <c r="AO42" s="94">
        <f t="shared" si="24"/>
        <v>0</v>
      </c>
      <c r="AP42" s="116">
        <f>(NETWORKDAYS(B36,AF36,AW36:AW46))-AI42</f>
        <v>23</v>
      </c>
      <c r="AQ42" s="115"/>
      <c r="AR42" s="115"/>
      <c r="AS42" s="115"/>
      <c r="AT42" s="115"/>
      <c r="AU42" s="115"/>
      <c r="AW42" s="8">
        <f>DATE(An,7,21)</f>
        <v>44398</v>
      </c>
      <c r="AX42" s="17"/>
      <c r="BA42" s="147" t="s">
        <v>61</v>
      </c>
    </row>
    <row r="43" spans="1:53" ht="12.75" x14ac:dyDescent="0.2">
      <c r="A43" s="1" t="str">
        <f t="shared" si="23"/>
        <v>NO</v>
      </c>
      <c r="B43" s="38"/>
      <c r="C43" s="38"/>
      <c r="D43" s="38"/>
      <c r="E43" s="38"/>
      <c r="F43" s="38"/>
      <c r="G43" s="39"/>
      <c r="H43" s="38"/>
      <c r="I43" s="38"/>
      <c r="J43" s="38"/>
      <c r="K43" s="38"/>
      <c r="L43" s="54"/>
      <c r="M43" s="54"/>
      <c r="N43" s="38"/>
      <c r="O43" s="38"/>
      <c r="P43" s="38"/>
      <c r="Q43" s="39"/>
      <c r="R43" s="38"/>
      <c r="S43" s="38"/>
      <c r="T43" s="38"/>
      <c r="U43" s="38"/>
      <c r="V43" s="38"/>
      <c r="W43" s="38"/>
      <c r="X43" s="46"/>
      <c r="Y43" s="38"/>
      <c r="Z43" s="38"/>
      <c r="AA43" s="38"/>
      <c r="AB43" s="38"/>
      <c r="AC43" s="18"/>
      <c r="AD43" s="18"/>
      <c r="AE43" s="18"/>
      <c r="AF43" s="29"/>
      <c r="AH43" s="47"/>
      <c r="AI43" s="28" cm="1">
        <f t="array" ref="AI43">SUMPRODUCT((A37:A45 = AH43)*(B37:AF45=BA36)+(A37:A45 = AH43)*(B37:AF45=BA37)/2)</f>
        <v>0</v>
      </c>
      <c r="AJ43" s="28" cm="1">
        <f t="array" ref="AJ43">SUMPRODUCT((A37:A45 = AH43)*(B37:AF45=BA38))</f>
        <v>0</v>
      </c>
      <c r="AK43" s="28" cm="1">
        <f t="array" ref="AK43">SUMPRODUCT((A37:A45 = AH43)*(B37:AF45=BA39))</f>
        <v>0</v>
      </c>
      <c r="AL43" s="28" cm="1">
        <f t="array" ref="AL43">SUMPRODUCT((A37:A45 = AH43)*(B37:AF45=BA40))</f>
        <v>0</v>
      </c>
      <c r="AM43" s="28" cm="1">
        <f t="array" ref="AM43">SUMPRODUCT((A37:A45 = AH43)*(B37:AF45=BA41))</f>
        <v>0</v>
      </c>
      <c r="AN43" s="28" cm="1">
        <f t="array" ref="AN43">SUMPRODUCT((A37:A45 = AH43)*(B37:AF45=BA42))</f>
        <v>0</v>
      </c>
      <c r="AO43" s="94">
        <f t="shared" si="24"/>
        <v>0</v>
      </c>
      <c r="AP43" s="116">
        <f>(NETWORKDAYS(B36,AF36,AW36:AW46))-AI43</f>
        <v>23</v>
      </c>
      <c r="AQ43" s="115"/>
      <c r="AR43" s="115"/>
      <c r="AS43" s="115"/>
      <c r="AT43" s="115"/>
      <c r="AU43" s="115"/>
      <c r="AW43" s="8">
        <f>DATE(An,8,15)</f>
        <v>44423</v>
      </c>
      <c r="AX43" s="17"/>
    </row>
    <row r="44" spans="1:53" ht="12.75" x14ac:dyDescent="0.2">
      <c r="A44" s="1" t="str">
        <f t="shared" si="23"/>
        <v/>
      </c>
      <c r="B44" s="38"/>
      <c r="C44" s="38"/>
      <c r="D44" s="38"/>
      <c r="E44" s="38"/>
      <c r="F44" s="54"/>
      <c r="G44" s="54"/>
      <c r="H44" s="54"/>
      <c r="I44" s="54"/>
      <c r="J44" s="54"/>
      <c r="K44" s="54"/>
      <c r="L44" s="54"/>
      <c r="M44" s="54"/>
      <c r="N44" s="38"/>
      <c r="O44" s="38"/>
      <c r="P44" s="38"/>
      <c r="Q44" s="38"/>
      <c r="R44" s="53"/>
      <c r="S44" s="53"/>
      <c r="T44" s="53"/>
      <c r="U44" s="53"/>
      <c r="V44" s="53"/>
      <c r="W44" s="53"/>
      <c r="X44" s="38"/>
      <c r="Y44" s="38"/>
      <c r="Z44" s="38"/>
      <c r="AA44" s="38"/>
      <c r="AB44" s="39"/>
      <c r="AC44" s="18"/>
      <c r="AD44" s="18"/>
      <c r="AE44" s="18"/>
      <c r="AF44" s="29"/>
      <c r="AW44" s="8">
        <f>DATE(An,11,1)</f>
        <v>44501</v>
      </c>
      <c r="AX44" s="17"/>
    </row>
    <row r="45" spans="1:53" s="63" customFormat="1" ht="12.75" x14ac:dyDescent="0.2">
      <c r="A45" s="1" t="str">
        <f t="shared" si="23"/>
        <v/>
      </c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18"/>
      <c r="AD45" s="18"/>
      <c r="AE45" s="18"/>
      <c r="AF45" s="29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W45" s="8">
        <f>DATE(An,11,11)</f>
        <v>44511</v>
      </c>
      <c r="AX45" s="17"/>
      <c r="AY45"/>
      <c r="AZ45"/>
      <c r="BA45"/>
    </row>
    <row r="46" spans="1:53" ht="13.5" thickBot="1" x14ac:dyDescent="0.25">
      <c r="A46" s="76" t="str">
        <f t="shared" si="23"/>
        <v/>
      </c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6"/>
      <c r="AD46" s="36"/>
      <c r="AE46" s="36"/>
      <c r="AF46" s="34"/>
      <c r="AG46" s="71"/>
      <c r="AH46" s="83" t="s">
        <v>11</v>
      </c>
      <c r="AI46" s="84">
        <f t="shared" ref="AI46:AO46" si="25">SUM(AI36:AI45)</f>
        <v>0</v>
      </c>
      <c r="AJ46" s="84">
        <f t="shared" si="25"/>
        <v>0</v>
      </c>
      <c r="AK46" s="84">
        <f t="shared" si="25"/>
        <v>0</v>
      </c>
      <c r="AL46" s="84">
        <f t="shared" si="25"/>
        <v>0</v>
      </c>
      <c r="AM46" s="84">
        <f t="shared" si="25"/>
        <v>0</v>
      </c>
      <c r="AN46" s="84">
        <f t="shared" si="25"/>
        <v>0</v>
      </c>
      <c r="AO46" s="92">
        <f t="shared" si="25"/>
        <v>0</v>
      </c>
      <c r="AP46" s="117"/>
      <c r="AQ46" s="114"/>
      <c r="AR46" s="114"/>
      <c r="AS46" s="114"/>
      <c r="AT46" s="114"/>
      <c r="AU46" s="114"/>
      <c r="AW46" s="10">
        <f>DATE(An,12,25)</f>
        <v>44555</v>
      </c>
      <c r="AX46" s="27"/>
    </row>
    <row r="47" spans="1:53" ht="12.75" x14ac:dyDescent="0.2">
      <c r="A47" s="122"/>
      <c r="B47" s="123"/>
      <c r="C47" s="123"/>
      <c r="D47" s="123"/>
      <c r="E47" s="123"/>
      <c r="F47" s="123"/>
      <c r="G47" s="123"/>
      <c r="H47" s="123"/>
      <c r="I47" s="123"/>
      <c r="J47" s="123"/>
      <c r="K47" s="123"/>
      <c r="L47" s="123"/>
      <c r="M47" s="123"/>
      <c r="N47" s="123"/>
      <c r="O47" s="123"/>
      <c r="P47" s="123"/>
      <c r="Q47" s="123"/>
      <c r="R47" s="123"/>
      <c r="S47" s="123"/>
      <c r="T47" s="123"/>
      <c r="U47" s="123"/>
      <c r="V47" s="123"/>
      <c r="W47" s="123"/>
      <c r="X47" s="123"/>
      <c r="Y47" s="123"/>
      <c r="Z47" s="123"/>
      <c r="AA47" s="123"/>
      <c r="AB47" s="123"/>
      <c r="AC47" s="123"/>
      <c r="AD47" s="123"/>
      <c r="AE47" s="123"/>
      <c r="AF47" s="123"/>
      <c r="AG47" s="71"/>
      <c r="AH47" s="63"/>
      <c r="AI47" s="63"/>
      <c r="AJ47" s="63"/>
      <c r="AK47" s="63"/>
      <c r="AL47" s="63"/>
      <c r="AM47" s="63"/>
      <c r="AN47" s="63"/>
      <c r="AO47" s="63"/>
      <c r="AP47" s="63"/>
      <c r="AQ47" s="63"/>
      <c r="AR47" s="63"/>
      <c r="AS47" s="63"/>
      <c r="AT47" s="63"/>
      <c r="AU47" s="63"/>
      <c r="AW47" s="127"/>
      <c r="AX47" s="128"/>
    </row>
    <row r="48" spans="1:53" ht="12.75" x14ac:dyDescent="0.2">
      <c r="A48" s="122"/>
      <c r="B48" s="123"/>
      <c r="C48" s="123"/>
      <c r="D48" s="123"/>
      <c r="E48" s="123"/>
      <c r="F48" s="123"/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23"/>
      <c r="S48" s="123"/>
      <c r="T48" s="123"/>
      <c r="U48" s="123"/>
      <c r="V48" s="123"/>
      <c r="W48" s="123"/>
      <c r="X48" s="123"/>
      <c r="Y48" s="123"/>
      <c r="Z48" s="123"/>
      <c r="AA48" s="123"/>
      <c r="AB48" s="123"/>
      <c r="AC48" s="123"/>
      <c r="AD48" s="123"/>
      <c r="AE48" s="123"/>
      <c r="AF48" s="123"/>
      <c r="AG48" s="71"/>
      <c r="AH48" s="63"/>
      <c r="AI48" s="63"/>
      <c r="AJ48" s="63"/>
      <c r="AK48" s="63"/>
      <c r="AL48" s="63"/>
      <c r="AM48" s="63"/>
      <c r="AN48" s="63"/>
      <c r="AO48" s="63"/>
      <c r="AP48" s="63"/>
      <c r="AQ48" s="63"/>
      <c r="AR48" s="63"/>
      <c r="AS48" s="63"/>
      <c r="AT48" s="63"/>
      <c r="AU48" s="63"/>
      <c r="AW48" s="127"/>
      <c r="AX48" s="128"/>
    </row>
    <row r="49" spans="1:60" s="71" customFormat="1" ht="13.5" thickBot="1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W49"/>
      <c r="AX49"/>
    </row>
    <row r="50" spans="1:60" ht="38.25" x14ac:dyDescent="0.2">
      <c r="A50" s="95"/>
      <c r="B50" s="201">
        <f>DATE(An,MONTH(B35)+1,1)</f>
        <v>44287</v>
      </c>
      <c r="C50" s="202"/>
      <c r="D50" s="202"/>
      <c r="E50" s="202"/>
      <c r="F50" s="202"/>
      <c r="G50" s="202"/>
      <c r="H50" s="202"/>
      <c r="I50" s="202"/>
      <c r="J50" s="202"/>
      <c r="K50" s="202"/>
      <c r="L50" s="202"/>
      <c r="M50" s="202"/>
      <c r="N50" s="202"/>
      <c r="O50" s="202"/>
      <c r="P50" s="202"/>
      <c r="Q50" s="202"/>
      <c r="R50" s="202"/>
      <c r="S50" s="202"/>
      <c r="T50" s="202"/>
      <c r="U50" s="202"/>
      <c r="V50" s="202"/>
      <c r="W50" s="202"/>
      <c r="X50" s="202"/>
      <c r="Y50" s="202"/>
      <c r="Z50" s="202"/>
      <c r="AA50" s="202"/>
      <c r="AB50" s="202"/>
      <c r="AC50" s="202"/>
      <c r="AD50" s="202"/>
      <c r="AE50" s="202"/>
      <c r="AF50" s="203"/>
      <c r="AH50" s="41" t="s">
        <v>7</v>
      </c>
      <c r="AI50" s="90" t="s">
        <v>20</v>
      </c>
      <c r="AJ50" s="87" t="str">
        <f>"Nbre jours "&amp; $BA$9</f>
        <v>Nbre jours R</v>
      </c>
      <c r="AK50" s="86" t="str">
        <f>"Nbre jours "&amp; $BA$10</f>
        <v>Nbre jours R/T</v>
      </c>
      <c r="AL50" s="88" t="str">
        <f>"Nbre jours "&amp; $BA$11</f>
        <v>Nbre jours CMD</v>
      </c>
      <c r="AM50" s="88" t="str">
        <f>"Nbre jours "&amp; $BA$12</f>
        <v>Nbre jours T</v>
      </c>
      <c r="AN50" s="88" t="str">
        <f>"Nbre jours "&amp; $BA$13</f>
        <v>Nbre jours T/R</v>
      </c>
      <c r="AO50" s="93" t="s">
        <v>16</v>
      </c>
      <c r="AP50" s="93" t="s">
        <v>51</v>
      </c>
      <c r="AQ50" s="113"/>
      <c r="AR50" s="113"/>
      <c r="AS50" s="113"/>
      <c r="AT50" s="113"/>
      <c r="AU50" s="113"/>
      <c r="AW50" s="41" t="s">
        <v>3</v>
      </c>
      <c r="AX50" s="42" t="s">
        <v>12</v>
      </c>
      <c r="AZ50" s="41" t="s">
        <v>9</v>
      </c>
      <c r="BA50" s="42" t="s">
        <v>34</v>
      </c>
    </row>
    <row r="51" spans="1:60" ht="15" x14ac:dyDescent="0.25">
      <c r="A51" s="96"/>
      <c r="B51" s="4">
        <f>DATE(An,MONTH(B50),1)</f>
        <v>44287</v>
      </c>
      <c r="C51" s="4">
        <f t="shared" ref="C51:AE51" si="26">B51+1</f>
        <v>44288</v>
      </c>
      <c r="D51" s="4">
        <f t="shared" si="26"/>
        <v>44289</v>
      </c>
      <c r="E51" s="4">
        <f t="shared" si="26"/>
        <v>44290</v>
      </c>
      <c r="F51" s="4">
        <f t="shared" si="26"/>
        <v>44291</v>
      </c>
      <c r="G51" s="4">
        <f t="shared" si="26"/>
        <v>44292</v>
      </c>
      <c r="H51" s="4">
        <f t="shared" si="26"/>
        <v>44293</v>
      </c>
      <c r="I51" s="4">
        <f t="shared" si="26"/>
        <v>44294</v>
      </c>
      <c r="J51" s="4">
        <f t="shared" si="26"/>
        <v>44295</v>
      </c>
      <c r="K51" s="4">
        <f t="shared" si="26"/>
        <v>44296</v>
      </c>
      <c r="L51" s="4">
        <f t="shared" si="26"/>
        <v>44297</v>
      </c>
      <c r="M51" s="4">
        <f t="shared" si="26"/>
        <v>44298</v>
      </c>
      <c r="N51" s="4">
        <f t="shared" si="26"/>
        <v>44299</v>
      </c>
      <c r="O51" s="4">
        <f t="shared" si="26"/>
        <v>44300</v>
      </c>
      <c r="P51" s="4">
        <f t="shared" si="26"/>
        <v>44301</v>
      </c>
      <c r="Q51" s="4">
        <f t="shared" si="26"/>
        <v>44302</v>
      </c>
      <c r="R51" s="4">
        <f t="shared" si="26"/>
        <v>44303</v>
      </c>
      <c r="S51" s="4">
        <f t="shared" si="26"/>
        <v>44304</v>
      </c>
      <c r="T51" s="4">
        <f t="shared" si="26"/>
        <v>44305</v>
      </c>
      <c r="U51" s="4">
        <f t="shared" si="26"/>
        <v>44306</v>
      </c>
      <c r="V51" s="4">
        <f t="shared" si="26"/>
        <v>44307</v>
      </c>
      <c r="W51" s="4">
        <f t="shared" si="26"/>
        <v>44308</v>
      </c>
      <c r="X51" s="4">
        <f t="shared" si="26"/>
        <v>44309</v>
      </c>
      <c r="Y51" s="4">
        <f t="shared" si="26"/>
        <v>44310</v>
      </c>
      <c r="Z51" s="4">
        <f t="shared" si="26"/>
        <v>44311</v>
      </c>
      <c r="AA51" s="4">
        <f t="shared" si="26"/>
        <v>44312</v>
      </c>
      <c r="AB51" s="4">
        <f t="shared" si="26"/>
        <v>44313</v>
      </c>
      <c r="AC51" s="4">
        <f t="shared" si="26"/>
        <v>44314</v>
      </c>
      <c r="AD51" s="4">
        <f t="shared" si="26"/>
        <v>44315</v>
      </c>
      <c r="AE51" s="4">
        <f t="shared" si="26"/>
        <v>44316</v>
      </c>
      <c r="AF51" s="16"/>
      <c r="AH51" s="109" t="s">
        <v>43</v>
      </c>
      <c r="AI51" s="28" cm="1">
        <f t="array" ref="AI51">SUMPRODUCT((A52:A60 = AH51)*(B52:AF60=BA51)+(A52:A60 = AH51)*(B52:AF60=BA52)/2)</f>
        <v>0.5</v>
      </c>
      <c r="AJ51" s="28" cm="1">
        <f t="array" ref="AJ51">SUMPRODUCT((A52:A60 = AH51)*(B52:AF60=BA53))</f>
        <v>0</v>
      </c>
      <c r="AK51" s="28" cm="1">
        <f t="array" ref="AK51">SUMPRODUCT((A52:A60 = AH51)*(B52:AF60=BA54))</f>
        <v>0</v>
      </c>
      <c r="AL51" s="28" cm="1">
        <f t="array" ref="AL51">SUMPRODUCT((A52:A60 = AH51)*(B52:AF60=BA55))</f>
        <v>0</v>
      </c>
      <c r="AM51" s="28" cm="1">
        <f t="array" ref="AM51">SUMPRODUCT((A52:A60 = AH51)*(B52:AF60=BA56))</f>
        <v>0</v>
      </c>
      <c r="AN51" s="28" cm="1">
        <f t="array" ref="AN51">SUMPRODUCT((A52:A60 = AH51)*(B52:AF60=BA57))</f>
        <v>1</v>
      </c>
      <c r="AO51" s="94">
        <f>SUM(AI51:AM51)</f>
        <v>0.5</v>
      </c>
      <c r="AP51" s="116">
        <f>(NETWORKDAYS(B51,AE51,AW51:AW61))-AI51</f>
        <v>20.5</v>
      </c>
      <c r="AQ51" s="115"/>
      <c r="AR51" s="115"/>
      <c r="AS51" s="115"/>
      <c r="AT51" s="115"/>
      <c r="AU51" s="115"/>
      <c r="AW51" s="7">
        <f>DATE(An,1,1)</f>
        <v>44197</v>
      </c>
      <c r="AX51" s="7"/>
      <c r="AZ51" s="43" t="s">
        <v>0</v>
      </c>
      <c r="BA51" s="198" t="s">
        <v>2</v>
      </c>
    </row>
    <row r="52" spans="1:60" ht="15" x14ac:dyDescent="0.25">
      <c r="A52" s="1" t="str">
        <f t="shared" ref="A52:A61" si="27">IF(ISBLANK(A37),"",A37)</f>
        <v>PZ</v>
      </c>
      <c r="B52" s="196" t="s">
        <v>79</v>
      </c>
      <c r="C52" s="197" t="s">
        <v>61</v>
      </c>
      <c r="D52" s="18"/>
      <c r="E52" s="18"/>
      <c r="F52" s="18"/>
      <c r="G52" s="19"/>
      <c r="H52" s="19"/>
      <c r="I52" s="19"/>
      <c r="J52" s="19"/>
      <c r="K52" s="19"/>
      <c r="L52" s="50"/>
      <c r="M52" s="50"/>
      <c r="N52" s="50"/>
      <c r="O52" s="49"/>
      <c r="P52" s="50"/>
      <c r="Q52" s="19"/>
      <c r="R52" s="50"/>
      <c r="S52" s="50"/>
      <c r="T52" s="50"/>
      <c r="U52" s="49"/>
      <c r="V52" s="49"/>
      <c r="W52" s="18"/>
      <c r="X52" s="18"/>
      <c r="Y52" s="18"/>
      <c r="Z52" s="50"/>
      <c r="AA52" s="50"/>
      <c r="AB52" s="50"/>
      <c r="AC52" s="18"/>
      <c r="AD52" s="19"/>
      <c r="AE52" s="19"/>
      <c r="AF52" s="32"/>
      <c r="AH52" s="109" t="s">
        <v>44</v>
      </c>
      <c r="AI52" s="28" cm="1">
        <f t="array" ref="AI52">SUMPRODUCT((A52:A60 = AH52)*(B52:AF60=BA51)+(A52:A60 = AH52)*(B52:AF60=BA52)/2)</f>
        <v>0</v>
      </c>
      <c r="AJ52" s="28" cm="1">
        <f t="array" ref="AJ52">SUMPRODUCT((A52:A60 = AH52)*(B52:AF60=BA53))</f>
        <v>0</v>
      </c>
      <c r="AK52" s="28" cm="1">
        <f t="array" ref="AK52">SUMPRODUCT((A52:A60 = AH52)*(B52:AF60=BA54))</f>
        <v>0</v>
      </c>
      <c r="AL52" s="28" cm="1">
        <f t="array" ref="AL52">SUMPRODUCT((A52:A60 = AH52)*(B52:AF60=BA55))</f>
        <v>1</v>
      </c>
      <c r="AM52" s="28" cm="1">
        <f t="array" ref="AM52">SUMPRODUCT((A52:A60 = AH52)*(B52:AF60=BA56))</f>
        <v>1</v>
      </c>
      <c r="AN52" s="28" cm="1">
        <f t="array" ref="AN52">SUMPRODUCT((A52:A60 = AC51)*(B52:AF60=BA57))</f>
        <v>0</v>
      </c>
      <c r="AO52" s="94">
        <f t="shared" ref="AO52:AO58" si="28">SUM(AI52:AM52)</f>
        <v>2</v>
      </c>
      <c r="AP52" s="116">
        <f>(NETWORKDAYS(B51,AE51,AW51:AW61))-AI52</f>
        <v>21</v>
      </c>
      <c r="AQ52" s="115"/>
      <c r="AR52" s="115"/>
      <c r="AS52" s="115"/>
      <c r="AT52" s="115"/>
      <c r="AU52" s="115"/>
      <c r="AW52" s="8">
        <f>ROUND(DATE($A$1,4,MOD(234-11*MOD($A$1,19),30))/7,0)*7-5</f>
        <v>44291</v>
      </c>
      <c r="AX52" s="8"/>
      <c r="AZ52" s="43" t="s">
        <v>85</v>
      </c>
      <c r="BA52" s="198" t="s">
        <v>79</v>
      </c>
    </row>
    <row r="53" spans="1:60" ht="15" x14ac:dyDescent="0.25">
      <c r="A53" s="1" t="str">
        <f t="shared" si="27"/>
        <v>LG</v>
      </c>
      <c r="B53" s="195" t="s">
        <v>59</v>
      </c>
      <c r="C53" s="197" t="s">
        <v>60</v>
      </c>
      <c r="D53" s="19"/>
      <c r="E53" s="18"/>
      <c r="F53" s="18"/>
      <c r="G53" s="49"/>
      <c r="H53" s="18"/>
      <c r="I53" s="18"/>
      <c r="J53" s="19"/>
      <c r="K53" s="19"/>
      <c r="L53" s="18"/>
      <c r="M53" s="18"/>
      <c r="N53" s="33"/>
      <c r="O53" s="18"/>
      <c r="P53" s="33"/>
      <c r="Q53" s="19"/>
      <c r="R53" s="19"/>
      <c r="S53" s="18"/>
      <c r="T53" s="18"/>
      <c r="U53" s="19"/>
      <c r="V53" s="18"/>
      <c r="W53" s="18"/>
      <c r="X53" s="19"/>
      <c r="Y53" s="19"/>
      <c r="Z53" s="19"/>
      <c r="AA53" s="19"/>
      <c r="AB53" s="19"/>
      <c r="AC53" s="18"/>
      <c r="AD53" s="33"/>
      <c r="AE53" s="19"/>
      <c r="AF53" s="32"/>
      <c r="AH53" s="109" t="s">
        <v>45</v>
      </c>
      <c r="AI53" s="28" cm="1">
        <f t="array" ref="AI53">SUMPRODUCT((A52:A60 = AH53)*(B52:AF60=BA51)+(A52:A60 = AH53)*(B52:AF60=BA52)/2)</f>
        <v>0</v>
      </c>
      <c r="AJ53" s="28" cm="1">
        <f t="array" ref="AJ53">SUMPRODUCT((A52:A60 = AH53)*(B52:AF60=BA53))</f>
        <v>1</v>
      </c>
      <c r="AK53" s="28" cm="1">
        <f t="array" ref="AK53">SUMPRODUCT((A52:A60 = AH53)*(B52:AF60=BA54))</f>
        <v>0</v>
      </c>
      <c r="AL53" s="28" cm="1">
        <f t="array" ref="AL53">SUMPRODUCT((A52:A60 = AH53)*(B52:AF60=BA55))</f>
        <v>0</v>
      </c>
      <c r="AM53" s="28" cm="1">
        <f t="array" ref="AM53">SUMPRODUCT((A52:A60 = AH53)*(B52:AF60=BA56))</f>
        <v>0</v>
      </c>
      <c r="AN53" s="28" cm="1">
        <f t="array" ref="AN53">SUMPRODUCT((A52:A60 = AH53)*(B52:AF60=BA57))</f>
        <v>0</v>
      </c>
      <c r="AO53" s="94">
        <f t="shared" si="28"/>
        <v>1</v>
      </c>
      <c r="AP53" s="116">
        <f>(NETWORKDAYS(B51,AE51,AW51:AW61))-AI53</f>
        <v>21</v>
      </c>
      <c r="AQ53" s="115"/>
      <c r="AR53" s="115"/>
      <c r="AS53" s="115"/>
      <c r="AT53" s="115"/>
      <c r="AU53" s="115"/>
      <c r="AW53" s="8">
        <f>DATE(An,5,1)</f>
        <v>44317</v>
      </c>
      <c r="AX53" s="8"/>
      <c r="AZ53" s="43" t="s">
        <v>81</v>
      </c>
      <c r="BA53" s="199" t="s">
        <v>58</v>
      </c>
    </row>
    <row r="54" spans="1:60" ht="15" x14ac:dyDescent="0.25">
      <c r="A54" s="1" t="str">
        <f t="shared" si="27"/>
        <v>CM</v>
      </c>
      <c r="B54" s="199" t="s">
        <v>58</v>
      </c>
      <c r="C54" s="194"/>
      <c r="D54" s="18"/>
      <c r="E54" s="18"/>
      <c r="F54" s="33"/>
      <c r="G54" s="19"/>
      <c r="H54" s="18"/>
      <c r="I54" s="19"/>
      <c r="J54" s="19"/>
      <c r="K54" s="18"/>
      <c r="L54" s="50"/>
      <c r="M54" s="18"/>
      <c r="N54" s="18"/>
      <c r="O54" s="50"/>
      <c r="P54" s="50"/>
      <c r="Q54" s="19"/>
      <c r="R54" s="50"/>
      <c r="S54" s="50"/>
      <c r="T54" s="50"/>
      <c r="U54" s="18"/>
      <c r="V54" s="49"/>
      <c r="W54" s="49"/>
      <c r="X54" s="49"/>
      <c r="Y54" s="49"/>
      <c r="Z54" s="18"/>
      <c r="AA54" s="49"/>
      <c r="AB54" s="18"/>
      <c r="AC54" s="18"/>
      <c r="AD54" s="19"/>
      <c r="AE54" s="19"/>
      <c r="AF54" s="32"/>
      <c r="AH54" s="109" t="s">
        <v>46</v>
      </c>
      <c r="AI54" s="28" cm="1">
        <f t="array" ref="AI54">SUMPRODUCT((A52:A60 = AH54)*(B52:AF60=BA51)+(A52:A60 = AH54)*(B52:AF60=BA52)/2)</f>
        <v>0</v>
      </c>
      <c r="AJ54" s="28" cm="1">
        <f t="array" ref="AJ54">SUMPRODUCT((A52:A60 = AH54)*(B52:AF60=BA53))</f>
        <v>0</v>
      </c>
      <c r="AK54" s="28" cm="1">
        <f t="array" ref="AK54">SUMPRODUCT((A52:A60 = AH54)*(B52:AF60=BA54))</f>
        <v>0</v>
      </c>
      <c r="AL54" s="28" cm="1">
        <f t="array" ref="AL54">SUMPRODUCT((A52:A60 = AH54)*(B52:AF60=BA55))</f>
        <v>1</v>
      </c>
      <c r="AM54" s="28" cm="1">
        <f t="array" ref="AM54">SUMPRODUCT((A52:A60 = AH54)*(B52:AF60=BA56))</f>
        <v>1</v>
      </c>
      <c r="AN54" s="28" cm="1">
        <f t="array" ref="AN54">SUMPRODUCT((A52:A60 = AH54)*(B52:AF60=BA57))</f>
        <v>0</v>
      </c>
      <c r="AO54" s="94">
        <f t="shared" si="28"/>
        <v>2</v>
      </c>
      <c r="AP54" s="116">
        <f>(NETWORKDAYS(B51,AE51,AW51:AW61))-AI54</f>
        <v>21</v>
      </c>
      <c r="AQ54" s="115"/>
      <c r="AR54" s="115"/>
      <c r="AS54" s="115"/>
      <c r="AT54" s="115"/>
      <c r="AU54" s="115"/>
      <c r="AW54" s="8">
        <f>DATE(An,5,8)</f>
        <v>44324</v>
      </c>
      <c r="AX54" s="8"/>
      <c r="AZ54" s="43" t="s">
        <v>83</v>
      </c>
      <c r="BA54" s="199" t="s">
        <v>57</v>
      </c>
    </row>
    <row r="55" spans="1:60" ht="15" x14ac:dyDescent="0.25">
      <c r="A55" s="1" t="str">
        <f t="shared" si="27"/>
        <v>SR</v>
      </c>
      <c r="B55" s="197" t="s">
        <v>60</v>
      </c>
      <c r="C55" s="195" t="s">
        <v>59</v>
      </c>
      <c r="D55" s="18"/>
      <c r="E55" s="49"/>
      <c r="F55" s="49"/>
      <c r="G55" s="49"/>
      <c r="H55" s="49"/>
      <c r="I55" s="49"/>
      <c r="J55" s="49"/>
      <c r="K55" s="49"/>
      <c r="L55" s="49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49"/>
      <c r="X55" s="49"/>
      <c r="Y55" s="49"/>
      <c r="Z55" s="49"/>
      <c r="AA55" s="49"/>
      <c r="AB55" s="18"/>
      <c r="AC55" s="19"/>
      <c r="AD55" s="50"/>
      <c r="AE55" s="19"/>
      <c r="AF55" s="32"/>
      <c r="AH55" s="109" t="s">
        <v>47</v>
      </c>
      <c r="AI55" s="28" cm="1">
        <f t="array" ref="AI55">SUMPRODUCT((A52:A60= AH55)*(B52:AF60=BA51)+(A52:A60 = AH55)*(B52:AF60=BA52)/2)</f>
        <v>0</v>
      </c>
      <c r="AJ55" s="28" cm="1">
        <f t="array" ref="AJ55">SUMPRODUCT((A52:A60 = AH55)*(B52:AF60=BA53))</f>
        <v>0</v>
      </c>
      <c r="AK55" s="28" cm="1">
        <f t="array" ref="AK55">SUMPRODUCT((A52:A60 = AH55)*(B52:AF60=BA54))</f>
        <v>0</v>
      </c>
      <c r="AL55" s="28" cm="1">
        <f t="array" ref="AL55">SUMPRODUCT((A52:A60 = AH55)*(B52:AF60=BA55))</f>
        <v>0</v>
      </c>
      <c r="AM55" s="28" cm="1">
        <f t="array" ref="AM55">SUMPRODUCT((A52:A60 = AH55)*(B52:AF60=BA56))</f>
        <v>1</v>
      </c>
      <c r="AN55" s="28" cm="1">
        <f t="array" ref="AN55">SUMPRODUCT((A52:A60 = AH55)*(B52:AF60=BA57))</f>
        <v>1</v>
      </c>
      <c r="AO55" s="94">
        <f t="shared" si="28"/>
        <v>1</v>
      </c>
      <c r="AP55" s="116">
        <f>(NETWORKDAYS(B51,AE51,AW51:AW61))-AI55</f>
        <v>21</v>
      </c>
      <c r="AQ55" s="115"/>
      <c r="AR55" s="115"/>
      <c r="AS55" s="115"/>
      <c r="AT55" s="115"/>
      <c r="AU55" s="115"/>
      <c r="AW55" s="8">
        <f>AW52+38</f>
        <v>44329</v>
      </c>
      <c r="AX55" s="8"/>
      <c r="AZ55" s="43" t="s">
        <v>80</v>
      </c>
      <c r="BA55" s="200" t="s">
        <v>59</v>
      </c>
    </row>
    <row r="56" spans="1:60" ht="15" x14ac:dyDescent="0.25">
      <c r="A56" s="1" t="str">
        <f t="shared" si="27"/>
        <v>CD</v>
      </c>
      <c r="B56" s="197" t="s">
        <v>61</v>
      </c>
      <c r="C56" s="197" t="s">
        <v>60</v>
      </c>
      <c r="D56" s="49"/>
      <c r="E56" s="18"/>
      <c r="F56" s="18"/>
      <c r="G56" s="33"/>
      <c r="H56" s="18"/>
      <c r="I56" s="19"/>
      <c r="J56" s="19"/>
      <c r="K56" s="19"/>
      <c r="L56" s="18"/>
      <c r="M56" s="37"/>
      <c r="N56" s="18"/>
      <c r="O56" s="49"/>
      <c r="P56" s="19"/>
      <c r="Q56" s="18"/>
      <c r="R56" s="18"/>
      <c r="S56" s="18"/>
      <c r="T56" s="19"/>
      <c r="U56" s="18"/>
      <c r="V56" s="19"/>
      <c r="W56" s="50"/>
      <c r="X56" s="50"/>
      <c r="Y56" s="50"/>
      <c r="Z56" s="18"/>
      <c r="AA56" s="19"/>
      <c r="AB56" s="18"/>
      <c r="AC56" s="18"/>
      <c r="AD56" s="18"/>
      <c r="AE56" s="19"/>
      <c r="AF56" s="32"/>
      <c r="AH56" s="109" t="s">
        <v>48</v>
      </c>
      <c r="AI56" s="28" cm="1">
        <f t="array" ref="AI56">SUMPRODUCT((A52:A60 = AH56)*(B52:AF60=BA51)+(A52:A60 = AH56)*(B52:AF60=BA52)/2)</f>
        <v>0</v>
      </c>
      <c r="AJ56" s="28" cm="1">
        <f t="array" ref="AJ56">SUMPRODUCT((A52:A60 = AH56)*(B52:AF60=BA53))</f>
        <v>1</v>
      </c>
      <c r="AK56" s="28" cm="1">
        <f t="array" ref="AK56">SUMPRODUCT((A52:A60 = AH56)*(B52:AF60=BA54))</f>
        <v>0</v>
      </c>
      <c r="AL56" s="28" cm="1">
        <f t="array" ref="AL56">SUMPRODUCT((A52:A60 = AH56)*(B52:AF60=BA55))</f>
        <v>0</v>
      </c>
      <c r="AM56" s="28" cm="1">
        <f t="array" ref="AM56">SUMPRODUCT((A52:A60 = AH56)*(B52:AF60=BA56))</f>
        <v>1</v>
      </c>
      <c r="AN56" s="28" cm="1">
        <f t="array" ref="AN56">SUMPRODUCT((A52:A60 = AH56)*(B52:AF60=BA57))</f>
        <v>0</v>
      </c>
      <c r="AO56" s="94">
        <f t="shared" si="28"/>
        <v>2</v>
      </c>
      <c r="AP56" s="116">
        <f>(NETWORKDAYS(B51,AE51,AW51:AW61))-AI56</f>
        <v>21</v>
      </c>
      <c r="AQ56" s="115"/>
      <c r="AR56" s="115"/>
      <c r="AS56" s="115"/>
      <c r="AT56" s="115"/>
      <c r="AU56" s="115"/>
      <c r="AW56" s="8">
        <f>AW52+49</f>
        <v>44340</v>
      </c>
      <c r="AX56" s="17"/>
      <c r="AZ56" s="43" t="s">
        <v>82</v>
      </c>
      <c r="BA56" s="197" t="s">
        <v>60</v>
      </c>
    </row>
    <row r="57" spans="1:60" ht="15" x14ac:dyDescent="0.25">
      <c r="A57" s="1" t="str">
        <f t="shared" si="27"/>
        <v>ACH</v>
      </c>
      <c r="B57" s="197" t="s">
        <v>60</v>
      </c>
      <c r="C57" s="199" t="s">
        <v>58</v>
      </c>
      <c r="D57" s="18"/>
      <c r="E57" s="18"/>
      <c r="F57" s="18"/>
      <c r="G57" s="18"/>
      <c r="H57" s="18"/>
      <c r="I57" s="18"/>
      <c r="J57" s="18"/>
      <c r="K57" s="18"/>
      <c r="L57" s="18"/>
      <c r="M57" s="37"/>
      <c r="N57" s="38"/>
      <c r="O57" s="38"/>
      <c r="P57" s="39"/>
      <c r="Q57" s="38"/>
      <c r="R57" s="38"/>
      <c r="S57" s="38"/>
      <c r="T57" s="38"/>
      <c r="U57" s="49"/>
      <c r="V57" s="49"/>
      <c r="W57" s="49"/>
      <c r="X57" s="49"/>
      <c r="Y57" s="49"/>
      <c r="Z57" s="49"/>
      <c r="AA57" s="49"/>
      <c r="AB57" s="49"/>
      <c r="AC57" s="38"/>
      <c r="AD57" s="38"/>
      <c r="AE57" s="38"/>
      <c r="AF57" s="32"/>
      <c r="AG57" s="71"/>
      <c r="AH57" s="109" t="s">
        <v>49</v>
      </c>
      <c r="AI57" s="28" cm="1">
        <f t="array" ref="AI57">SUMPRODUCT((A52:A60 = AH57)*(B52:AF60=BA51)+(A52:A60 = AH57)*(B52:AF60=BA52)/2)</f>
        <v>0</v>
      </c>
      <c r="AJ57" s="28" cm="1">
        <f t="array" ref="AJ57">SUMPRODUCT((A52:A60 = AH57)*(B52:AF60=BA53))</f>
        <v>2</v>
      </c>
      <c r="AK57" s="28" cm="1">
        <f t="array" ref="AK57">SUMPRODUCT((A52:A60 = AH57)*(B52:AF60=BA54))</f>
        <v>0</v>
      </c>
      <c r="AL57" s="28" cm="1">
        <f t="array" ref="AL57">SUMPRODUCT((A52:A60 = AH57)*(B52:AF60=BA55))</f>
        <v>0</v>
      </c>
      <c r="AM57" s="28" cm="1">
        <f t="array" ref="AM57">SUMPRODUCT((A52:A60 = AH57)*(B52:AF60=BA56))</f>
        <v>0</v>
      </c>
      <c r="AN57" s="28" cm="1">
        <f t="array" ref="AN57">SUMPRODUCT((A52:A60 = AH57)*(B52:AF60=BA57))</f>
        <v>0</v>
      </c>
      <c r="AO57" s="94">
        <f t="shared" si="28"/>
        <v>2</v>
      </c>
      <c r="AP57" s="116">
        <f>(NETWORKDAYS(B51,AE51,AW51:AW61))-AI57</f>
        <v>21</v>
      </c>
      <c r="AQ57" s="115"/>
      <c r="AR57" s="115"/>
      <c r="AS57" s="115"/>
      <c r="AT57" s="115"/>
      <c r="AU57" s="115"/>
      <c r="AW57" s="8">
        <f>DATE(An,7,21)</f>
        <v>44398</v>
      </c>
      <c r="AX57" s="17"/>
      <c r="AZ57" s="43" t="s">
        <v>84</v>
      </c>
      <c r="BA57" s="197" t="s">
        <v>61</v>
      </c>
    </row>
    <row r="58" spans="1:60" ht="12.75" x14ac:dyDescent="0.2">
      <c r="A58" s="1" t="str">
        <f t="shared" si="27"/>
        <v>NO</v>
      </c>
      <c r="B58" s="199" t="s">
        <v>58</v>
      </c>
      <c r="C58" s="199" t="s">
        <v>58</v>
      </c>
      <c r="D58" s="18"/>
      <c r="E58" s="18"/>
      <c r="F58" s="18"/>
      <c r="G58" s="18"/>
      <c r="H58" s="49"/>
      <c r="I58" s="49"/>
      <c r="J58" s="49"/>
      <c r="K58" s="49"/>
      <c r="L58" s="49"/>
      <c r="M58" s="73"/>
      <c r="N58" s="53"/>
      <c r="O58" s="53"/>
      <c r="P58" s="53"/>
      <c r="Q58" s="53"/>
      <c r="R58" s="53"/>
      <c r="S58" s="53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2"/>
      <c r="AH58" s="47"/>
      <c r="AI58" s="28" cm="1">
        <f t="array" ref="AI58">SUMPRODUCT((A52:A60 = AH58)*(B52:AF60=BA51)+(A52:A60 = AH58)*(B52:AF60=BA52)/2)</f>
        <v>0</v>
      </c>
      <c r="AJ58" s="28" cm="1">
        <f t="array" ref="AJ58">SUMPRODUCT((A52:A60 = AH58)*(B52:AF60=BA53))</f>
        <v>0</v>
      </c>
      <c r="AK58" s="28" cm="1">
        <f t="array" ref="AK58">SUMPRODUCT((A52:A60 = AH58)*(B52:AF60=BA54))</f>
        <v>0</v>
      </c>
      <c r="AL58" s="28" cm="1">
        <f t="array" ref="AL58">SUMPRODUCT((A52:A60 = AH58)*(B52:AF60=BA55))</f>
        <v>0</v>
      </c>
      <c r="AM58" s="28" cm="1">
        <f t="array" ref="AM58">SUMPRODUCT((A52:A60 = AH58)*(B52:AF60=BA56))</f>
        <v>0</v>
      </c>
      <c r="AN58" s="28" cm="1">
        <f t="array" ref="AN58">SUMPRODUCT((A52:A60 = AH58)*(B52:AF60=BA57))</f>
        <v>0</v>
      </c>
      <c r="AO58" s="94">
        <f t="shared" si="28"/>
        <v>0</v>
      </c>
      <c r="AP58" s="116">
        <f>(NETWORKDAYS(B51,AE51,AW51:AW61))-AI58</f>
        <v>21</v>
      </c>
      <c r="AQ58" s="115"/>
      <c r="AR58" s="115"/>
      <c r="AS58" s="115"/>
      <c r="AT58" s="115"/>
      <c r="AU58" s="115"/>
      <c r="AW58" s="8">
        <f>DATE(An,8,15)</f>
        <v>44423</v>
      </c>
      <c r="AX58" s="17"/>
      <c r="BA58" s="147"/>
    </row>
    <row r="59" spans="1:60" s="71" customFormat="1" ht="12.75" x14ac:dyDescent="0.2">
      <c r="A59" s="1" t="str">
        <f t="shared" si="27"/>
        <v/>
      </c>
      <c r="B59" s="38"/>
      <c r="C59" s="18"/>
      <c r="D59" s="18"/>
      <c r="E59" s="18"/>
      <c r="F59" s="18"/>
      <c r="G59" s="18"/>
      <c r="H59" s="50"/>
      <c r="I59" s="50"/>
      <c r="J59" s="50"/>
      <c r="K59" s="50"/>
      <c r="L59" s="50"/>
      <c r="M59" s="68"/>
      <c r="N59" s="53"/>
      <c r="O59" s="53"/>
      <c r="P59" s="39"/>
      <c r="Q59" s="38"/>
      <c r="R59" s="38"/>
      <c r="S59" s="38"/>
      <c r="T59" s="38"/>
      <c r="U59" s="38"/>
      <c r="V59" s="39"/>
      <c r="W59" s="53"/>
      <c r="X59" s="53"/>
      <c r="Y59" s="53"/>
      <c r="Z59" s="53"/>
      <c r="AA59" s="53"/>
      <c r="AB59" s="53"/>
      <c r="AC59" s="38"/>
      <c r="AD59" s="39"/>
      <c r="AE59" s="39"/>
      <c r="AF59" s="32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W59" s="8">
        <f>DATE(An,11,1)</f>
        <v>44501</v>
      </c>
      <c r="AX59" s="17"/>
      <c r="AY59"/>
      <c r="AZ59"/>
      <c r="BA59"/>
      <c r="BH59"/>
    </row>
    <row r="60" spans="1:60" s="63" customFormat="1" ht="12.75" x14ac:dyDescent="0.2">
      <c r="A60" s="1" t="str">
        <f t="shared" si="27"/>
        <v/>
      </c>
      <c r="B60" s="38"/>
      <c r="C60" s="38"/>
      <c r="D60" s="38"/>
      <c r="E60" s="38"/>
      <c r="F60" s="38"/>
      <c r="G60" s="38"/>
      <c r="H60" s="38"/>
      <c r="I60" s="18"/>
      <c r="J60" s="18"/>
      <c r="K60" s="18"/>
      <c r="L60" s="18"/>
      <c r="M60" s="5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2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W60" s="8">
        <f>DATE(An,11,11)</f>
        <v>44511</v>
      </c>
      <c r="AX60" s="17"/>
      <c r="AY60"/>
      <c r="AZ60"/>
      <c r="BA60"/>
    </row>
    <row r="61" spans="1:60" ht="13.5" thickBot="1" x14ac:dyDescent="0.25">
      <c r="A61" s="76" t="str">
        <f t="shared" si="27"/>
        <v/>
      </c>
      <c r="B61" s="30"/>
      <c r="C61" s="30"/>
      <c r="D61" s="30"/>
      <c r="E61" s="30"/>
      <c r="F61" s="30"/>
      <c r="G61" s="30"/>
      <c r="H61" s="30"/>
      <c r="I61" s="36"/>
      <c r="J61" s="36"/>
      <c r="K61" s="36"/>
      <c r="L61" s="36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30"/>
      <c r="AB61" s="30"/>
      <c r="AC61" s="30"/>
      <c r="AD61" s="30"/>
      <c r="AE61" s="30"/>
      <c r="AF61" s="34"/>
      <c r="AG61" s="71"/>
      <c r="AH61" s="83" t="s">
        <v>11</v>
      </c>
      <c r="AI61" s="84">
        <f t="shared" ref="AI61:AO61" si="29">SUM(AI51:AI60)</f>
        <v>0.5</v>
      </c>
      <c r="AJ61" s="84">
        <f t="shared" si="29"/>
        <v>4</v>
      </c>
      <c r="AK61" s="84">
        <f t="shared" si="29"/>
        <v>0</v>
      </c>
      <c r="AL61" s="84">
        <f t="shared" si="29"/>
        <v>2</v>
      </c>
      <c r="AM61" s="84">
        <f t="shared" si="29"/>
        <v>4</v>
      </c>
      <c r="AN61" s="84">
        <f t="shared" si="29"/>
        <v>2</v>
      </c>
      <c r="AO61" s="92">
        <f t="shared" si="29"/>
        <v>10.5</v>
      </c>
      <c r="AP61" s="117"/>
      <c r="AQ61" s="114"/>
      <c r="AR61" s="114"/>
      <c r="AS61" s="114"/>
      <c r="AT61" s="114"/>
      <c r="AU61" s="114"/>
      <c r="AW61" s="10">
        <f>DATE(An,12,25)</f>
        <v>44555</v>
      </c>
      <c r="AX61" s="27"/>
    </row>
    <row r="62" spans="1:60" ht="12.75" x14ac:dyDescent="0.2">
      <c r="A62" s="122"/>
      <c r="B62" s="123"/>
      <c r="C62" s="123"/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3"/>
      <c r="Q62" s="123"/>
      <c r="R62" s="123"/>
      <c r="S62" s="123"/>
      <c r="T62" s="123"/>
      <c r="U62" s="123"/>
      <c r="V62" s="123"/>
      <c r="W62" s="123"/>
      <c r="X62" s="123"/>
      <c r="Y62" s="123"/>
      <c r="Z62" s="123"/>
      <c r="AA62" s="123"/>
      <c r="AB62" s="123"/>
      <c r="AC62" s="123"/>
      <c r="AD62" s="123"/>
      <c r="AE62" s="123"/>
      <c r="AF62" s="123"/>
      <c r="AG62" s="71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W62" s="127"/>
      <c r="AX62" s="128"/>
    </row>
    <row r="63" spans="1:60" ht="12.75" x14ac:dyDescent="0.2">
      <c r="A63" s="122"/>
      <c r="B63" s="123"/>
      <c r="C63" s="123"/>
      <c r="D63" s="123"/>
      <c r="E63" s="123"/>
      <c r="F63" s="123"/>
      <c r="G63" s="123"/>
      <c r="H63" s="123"/>
      <c r="I63" s="123"/>
      <c r="J63" s="123"/>
      <c r="K63" s="123"/>
      <c r="L63" s="123"/>
      <c r="M63" s="123"/>
      <c r="N63" s="123"/>
      <c r="O63" s="123"/>
      <c r="P63" s="123"/>
      <c r="Q63" s="123"/>
      <c r="R63" s="123"/>
      <c r="S63" s="123"/>
      <c r="T63" s="123"/>
      <c r="U63" s="123"/>
      <c r="V63" s="123"/>
      <c r="W63" s="123"/>
      <c r="X63" s="123"/>
      <c r="Y63" s="123"/>
      <c r="Z63" s="123"/>
      <c r="AA63" s="123"/>
      <c r="AB63" s="123"/>
      <c r="AC63" s="123"/>
      <c r="AD63" s="123"/>
      <c r="AE63" s="123"/>
      <c r="AF63" s="123"/>
      <c r="AG63" s="71"/>
      <c r="AH63" s="63"/>
      <c r="AI63" s="63"/>
      <c r="AJ63" s="63"/>
      <c r="AK63" s="63"/>
      <c r="AL63" s="63"/>
      <c r="AM63" s="63"/>
      <c r="AN63" s="63"/>
      <c r="AO63" s="63"/>
      <c r="AP63" s="63"/>
      <c r="AQ63" s="63"/>
      <c r="AR63" s="63"/>
      <c r="AS63" s="63"/>
      <c r="AT63" s="63"/>
      <c r="AU63" s="63"/>
      <c r="AW63" s="127"/>
      <c r="AX63" s="128"/>
    </row>
    <row r="64" spans="1:60" ht="13.5" thickBot="1" x14ac:dyDescent="0.25"/>
    <row r="65" spans="1:60" s="71" customFormat="1" ht="38.25" x14ac:dyDescent="0.2">
      <c r="A65" s="95"/>
      <c r="B65" s="201">
        <f>DATE(An,MONTH(B50)+1,1)</f>
        <v>44317</v>
      </c>
      <c r="C65" s="202"/>
      <c r="D65" s="202"/>
      <c r="E65" s="202"/>
      <c r="F65" s="202"/>
      <c r="G65" s="202"/>
      <c r="H65" s="202"/>
      <c r="I65" s="202"/>
      <c r="J65" s="202"/>
      <c r="K65" s="202"/>
      <c r="L65" s="202"/>
      <c r="M65" s="202"/>
      <c r="N65" s="202"/>
      <c r="O65" s="202"/>
      <c r="P65" s="202"/>
      <c r="Q65" s="202"/>
      <c r="R65" s="202"/>
      <c r="S65" s="202"/>
      <c r="T65" s="202"/>
      <c r="U65" s="202"/>
      <c r="V65" s="202"/>
      <c r="W65" s="202"/>
      <c r="X65" s="202"/>
      <c r="Y65" s="202"/>
      <c r="Z65" s="202"/>
      <c r="AA65" s="202"/>
      <c r="AB65" s="202"/>
      <c r="AC65" s="202"/>
      <c r="AD65" s="202"/>
      <c r="AE65" s="202"/>
      <c r="AF65" s="203"/>
      <c r="AG65"/>
      <c r="AH65" s="41" t="s">
        <v>7</v>
      </c>
      <c r="AI65" s="90" t="s">
        <v>20</v>
      </c>
      <c r="AJ65" s="87" t="str">
        <f>"Nbre jours "&amp; $BA$9</f>
        <v>Nbre jours R</v>
      </c>
      <c r="AK65" s="86" t="str">
        <f>"Nbre jours "&amp; $BA$10</f>
        <v>Nbre jours R/T</v>
      </c>
      <c r="AL65" s="88" t="str">
        <f>"Nbre jours "&amp; $BA$11</f>
        <v>Nbre jours CMD</v>
      </c>
      <c r="AM65" s="88" t="str">
        <f>"Nbre jours "&amp; $BA$12</f>
        <v>Nbre jours T</v>
      </c>
      <c r="AN65" s="88" t="str">
        <f>"Nbre jours "&amp; $BA$13</f>
        <v>Nbre jours T/R</v>
      </c>
      <c r="AO65" s="93" t="s">
        <v>16</v>
      </c>
      <c r="AP65" s="93" t="s">
        <v>51</v>
      </c>
      <c r="AQ65" s="113"/>
      <c r="AR65" s="113"/>
      <c r="AS65" s="113"/>
      <c r="AT65" s="113"/>
      <c r="AU65" s="113"/>
      <c r="AW65" s="41" t="s">
        <v>3</v>
      </c>
      <c r="AX65" s="42" t="s">
        <v>12</v>
      </c>
      <c r="AY65"/>
      <c r="AZ65" s="41" t="s">
        <v>9</v>
      </c>
      <c r="BA65" s="42" t="s">
        <v>34</v>
      </c>
      <c r="BH65"/>
    </row>
    <row r="66" spans="1:60" ht="15" x14ac:dyDescent="0.25">
      <c r="A66" s="96"/>
      <c r="B66" s="4">
        <f>DATE(An,MONTH(B65),1)</f>
        <v>44317</v>
      </c>
      <c r="C66" s="4">
        <f t="shared" ref="C66:AF66" si="30">B66+1</f>
        <v>44318</v>
      </c>
      <c r="D66" s="4">
        <f t="shared" si="30"/>
        <v>44319</v>
      </c>
      <c r="E66" s="4">
        <f t="shared" si="30"/>
        <v>44320</v>
      </c>
      <c r="F66" s="4">
        <f t="shared" si="30"/>
        <v>44321</v>
      </c>
      <c r="G66" s="4">
        <f t="shared" si="30"/>
        <v>44322</v>
      </c>
      <c r="H66" s="4">
        <f t="shared" si="30"/>
        <v>44323</v>
      </c>
      <c r="I66" s="4">
        <f t="shared" si="30"/>
        <v>44324</v>
      </c>
      <c r="J66" s="4">
        <f t="shared" si="30"/>
        <v>44325</v>
      </c>
      <c r="K66" s="4">
        <f t="shared" si="30"/>
        <v>44326</v>
      </c>
      <c r="L66" s="4">
        <f t="shared" si="30"/>
        <v>44327</v>
      </c>
      <c r="M66" s="4">
        <f t="shared" si="30"/>
        <v>44328</v>
      </c>
      <c r="N66" s="4">
        <f t="shared" si="30"/>
        <v>44329</v>
      </c>
      <c r="O66" s="4">
        <f t="shared" si="30"/>
        <v>44330</v>
      </c>
      <c r="P66" s="4">
        <f t="shared" si="30"/>
        <v>44331</v>
      </c>
      <c r="Q66" s="4">
        <f t="shared" si="30"/>
        <v>44332</v>
      </c>
      <c r="R66" s="4">
        <f t="shared" si="30"/>
        <v>44333</v>
      </c>
      <c r="S66" s="4">
        <f t="shared" si="30"/>
        <v>44334</v>
      </c>
      <c r="T66" s="4">
        <f t="shared" si="30"/>
        <v>44335</v>
      </c>
      <c r="U66" s="4">
        <f t="shared" si="30"/>
        <v>44336</v>
      </c>
      <c r="V66" s="4">
        <f t="shared" si="30"/>
        <v>44337</v>
      </c>
      <c r="W66" s="4">
        <f t="shared" si="30"/>
        <v>44338</v>
      </c>
      <c r="X66" s="4">
        <f t="shared" si="30"/>
        <v>44339</v>
      </c>
      <c r="Y66" s="4">
        <f t="shared" si="30"/>
        <v>44340</v>
      </c>
      <c r="Z66" s="4">
        <f t="shared" si="30"/>
        <v>44341</v>
      </c>
      <c r="AA66" s="4">
        <f t="shared" si="30"/>
        <v>44342</v>
      </c>
      <c r="AB66" s="4">
        <f t="shared" si="30"/>
        <v>44343</v>
      </c>
      <c r="AC66" s="4">
        <f t="shared" si="30"/>
        <v>44344</v>
      </c>
      <c r="AD66" s="4">
        <f t="shared" si="30"/>
        <v>44345</v>
      </c>
      <c r="AE66" s="4">
        <f t="shared" si="30"/>
        <v>44346</v>
      </c>
      <c r="AF66" s="5">
        <f t="shared" si="30"/>
        <v>44347</v>
      </c>
      <c r="AH66" s="109" t="s">
        <v>43</v>
      </c>
      <c r="AI66" s="28" cm="1">
        <f t="array" ref="AI66">SUMPRODUCT((A67:A75 = AH66)*(B67:AF75=BA66)+(A67:A75 = AH66)*(B67:AF75=BA67)/2)</f>
        <v>0</v>
      </c>
      <c r="AJ66" s="28" cm="1">
        <f t="array" ref="AJ66">SUMPRODUCT((A67:A75 = AH66)*(B67:AF75=BA68))</f>
        <v>0</v>
      </c>
      <c r="AK66" s="28" cm="1">
        <f t="array" ref="AK66">SUMPRODUCT((A67:A75 = AH66)*(B67:AF75=BA69))</f>
        <v>0</v>
      </c>
      <c r="AL66" s="28" cm="1">
        <f t="array" ref="AL66">SUMPRODUCT((A67:A75 = AH66)*(B67:AF75=BA70))</f>
        <v>0</v>
      </c>
      <c r="AM66" s="28" cm="1">
        <f t="array" ref="AM66">SUMPRODUCT((A67:A75 = AH66)*(B67:AF75=BA71))</f>
        <v>0</v>
      </c>
      <c r="AN66" s="28" cm="1">
        <f t="array" ref="AN66">SUMPRODUCT((A67:A75 = AH66)*(B67:AF75=BA72))</f>
        <v>0</v>
      </c>
      <c r="AO66" s="94">
        <f>SUM(AI66:AM66)</f>
        <v>0</v>
      </c>
      <c r="AP66" s="121">
        <f>(NETWORKDAYS(B66,AF66,AW66:AW76))-AI66</f>
        <v>19</v>
      </c>
      <c r="AQ66" s="146"/>
      <c r="AR66" s="146"/>
      <c r="AS66" s="146"/>
      <c r="AT66" s="146"/>
      <c r="AU66" s="146"/>
      <c r="AW66" s="7">
        <f>DATE(An,1,1)</f>
        <v>44197</v>
      </c>
      <c r="AX66" s="7">
        <v>43735</v>
      </c>
      <c r="AZ66" s="7" t="s">
        <v>0</v>
      </c>
      <c r="BA66" s="44" t="s">
        <v>2</v>
      </c>
    </row>
    <row r="67" spans="1:60" ht="15" x14ac:dyDescent="0.25">
      <c r="A67" s="1" t="str">
        <f t="shared" ref="A67:A76" si="31">IF(ISBLANK(A52),"",A52)</f>
        <v>PZ</v>
      </c>
      <c r="B67" s="18"/>
      <c r="C67" s="18"/>
      <c r="D67" s="19"/>
      <c r="E67" s="18"/>
      <c r="F67" s="18"/>
      <c r="G67" s="50"/>
      <c r="H67" s="50"/>
      <c r="I67" s="50"/>
      <c r="J67" s="49"/>
      <c r="K67" s="50"/>
      <c r="L67" s="50"/>
      <c r="M67" s="50"/>
      <c r="N67" s="18"/>
      <c r="O67" s="18"/>
      <c r="P67" s="18"/>
      <c r="Q67" s="18"/>
      <c r="R67" s="18"/>
      <c r="S67" s="18"/>
      <c r="T67" s="18"/>
      <c r="U67" s="50"/>
      <c r="V67" s="50"/>
      <c r="W67" s="50"/>
      <c r="X67" s="50"/>
      <c r="Y67" s="50"/>
      <c r="Z67" s="50"/>
      <c r="AA67" s="50"/>
      <c r="AB67" s="18"/>
      <c r="AC67" s="18"/>
      <c r="AD67" s="18"/>
      <c r="AE67" s="18"/>
      <c r="AF67" s="56"/>
      <c r="AH67" s="109" t="s">
        <v>44</v>
      </c>
      <c r="AI67" s="28" cm="1">
        <f t="array" ref="AI67">SUMPRODUCT((A67:A75 = AH67)*(B67:AF75=BA66)+(A67:A75 = AH67)*(B67:AF75=BA67)/2)</f>
        <v>0</v>
      </c>
      <c r="AJ67" s="28" cm="1">
        <f t="array" ref="AJ67">SUMPRODUCT((A67:A75 = AH67)*(B67:AF75=BA68))</f>
        <v>0</v>
      </c>
      <c r="AK67" s="28" cm="1">
        <f t="array" ref="AK67">SUMPRODUCT((A67:A75 = AH67)*(B67:AF75=BA69))</f>
        <v>0</v>
      </c>
      <c r="AL67" s="28" cm="1">
        <f t="array" ref="AL67">SUMPRODUCT((A67:A75 = AH67)*(B67:AF75=BA70))</f>
        <v>0</v>
      </c>
      <c r="AM67" s="28" cm="1">
        <f t="array" ref="AM67">SUMPRODUCT((A67:A75 = AH67)*(B67:AF75=BA71))</f>
        <v>0</v>
      </c>
      <c r="AN67" s="28" cm="1">
        <f t="array" ref="AN67">SUMPRODUCT((A67:A75 = AC66)*(B67:AF75=BA72))</f>
        <v>0</v>
      </c>
      <c r="AO67" s="94">
        <f t="shared" ref="AO67:AO73" si="32">SUM(AI67:AM67)</f>
        <v>0</v>
      </c>
      <c r="AP67" s="116">
        <f>(NETWORKDAYS(B66,AF66,AW66:AW76))-AI67</f>
        <v>19</v>
      </c>
      <c r="AQ67" s="115"/>
      <c r="AR67" s="115"/>
      <c r="AS67" s="115"/>
      <c r="AT67" s="115"/>
      <c r="AU67" s="115"/>
      <c r="AW67" s="8">
        <f>ROUND(DATE($A$1,4,MOD(234-11*MOD($A$1,19),30))/7,0)*7-5</f>
        <v>44291</v>
      </c>
      <c r="AX67" s="8"/>
      <c r="AZ67" s="7" t="s">
        <v>10</v>
      </c>
      <c r="BA67" s="44" t="s">
        <v>5</v>
      </c>
    </row>
    <row r="68" spans="1:60" ht="15" x14ac:dyDescent="0.25">
      <c r="A68" s="1" t="str">
        <f t="shared" si="31"/>
        <v>LG</v>
      </c>
      <c r="B68" s="18"/>
      <c r="C68" s="18"/>
      <c r="D68" s="19"/>
      <c r="E68" s="18"/>
      <c r="F68" s="18"/>
      <c r="G68" s="18"/>
      <c r="H68" s="18"/>
      <c r="I68" s="19"/>
      <c r="J68" s="64"/>
      <c r="K68" s="19"/>
      <c r="L68" s="50"/>
      <c r="M68" s="19"/>
      <c r="N68" s="50"/>
      <c r="O68" s="50"/>
      <c r="P68" s="19"/>
      <c r="Q68" s="50"/>
      <c r="R68" s="50"/>
      <c r="S68" s="50"/>
      <c r="T68" s="18"/>
      <c r="U68" s="19"/>
      <c r="V68" s="19"/>
      <c r="W68" s="19"/>
      <c r="X68" s="50"/>
      <c r="Y68" s="50"/>
      <c r="Z68" s="50"/>
      <c r="AA68" s="18"/>
      <c r="AB68" s="18"/>
      <c r="AC68" s="18"/>
      <c r="AD68" s="18"/>
      <c r="AE68" s="18"/>
      <c r="AF68" s="29"/>
      <c r="AH68" s="109" t="s">
        <v>45</v>
      </c>
      <c r="AI68" s="28" cm="1">
        <f t="array" ref="AI68">SUMPRODUCT((A67:A75 = AH68)*(B67:AF75=BA66)+(A67:A75 = AH68)*(B67:AF75=BA67)/2)</f>
        <v>0</v>
      </c>
      <c r="AJ68" s="28" cm="1">
        <f t="array" ref="AJ68">SUMPRODUCT((A67:A75 = AH68)*(B67:AF75=BA68))</f>
        <v>0</v>
      </c>
      <c r="AK68" s="28" cm="1">
        <f t="array" ref="AK68">SUMPRODUCT((A67:A75 = AH68)*(B67:AF75=BA69))</f>
        <v>0</v>
      </c>
      <c r="AL68" s="28" cm="1">
        <f t="array" ref="AL68">SUMPRODUCT((A67:A75 = AH68)*(B67:AF75=BA70))</f>
        <v>0</v>
      </c>
      <c r="AM68" s="28" cm="1">
        <f t="array" ref="AM68">SUMPRODUCT((A67:A75 = AH68)*(B67:AF75=BA71))</f>
        <v>0</v>
      </c>
      <c r="AN68" s="28" cm="1">
        <f t="array" ref="AN68">SUMPRODUCT((A67:A75 = AH68)*(B67:AF75=BA72))</f>
        <v>0</v>
      </c>
      <c r="AO68" s="94">
        <f t="shared" si="32"/>
        <v>0</v>
      </c>
      <c r="AP68" s="116">
        <f>(NETWORKDAYS(B66,AF66,AW66:AW76))-AI68</f>
        <v>19</v>
      </c>
      <c r="AQ68" s="115"/>
      <c r="AR68" s="115"/>
      <c r="AS68" s="115"/>
      <c r="AT68" s="115"/>
      <c r="AU68" s="115"/>
      <c r="AW68" s="8">
        <f>DATE(An,5,1)</f>
        <v>44317</v>
      </c>
      <c r="AX68" s="8"/>
      <c r="AZ68" s="7" t="s">
        <v>13</v>
      </c>
      <c r="BA68" s="51" t="s">
        <v>58</v>
      </c>
    </row>
    <row r="69" spans="1:60" ht="15" x14ac:dyDescent="0.25">
      <c r="A69" s="1" t="str">
        <f t="shared" si="31"/>
        <v>CM</v>
      </c>
      <c r="B69" s="18"/>
      <c r="C69" s="19"/>
      <c r="D69" s="19"/>
      <c r="E69" s="19"/>
      <c r="F69" s="50"/>
      <c r="G69" s="50"/>
      <c r="H69" s="50"/>
      <c r="I69" s="50"/>
      <c r="J69" s="18"/>
      <c r="K69" s="19"/>
      <c r="L69" s="18"/>
      <c r="M69" s="18"/>
      <c r="N69" s="49"/>
      <c r="O69" s="49"/>
      <c r="P69" s="49"/>
      <c r="Q69" s="50"/>
      <c r="R69" s="50"/>
      <c r="S69" s="50"/>
      <c r="T69" s="49"/>
      <c r="U69" s="49"/>
      <c r="V69" s="49"/>
      <c r="W69" s="49"/>
      <c r="X69" s="33"/>
      <c r="Y69" s="49"/>
      <c r="Z69" s="49"/>
      <c r="AA69" s="18"/>
      <c r="AB69" s="18"/>
      <c r="AC69" s="18"/>
      <c r="AD69" s="18"/>
      <c r="AE69" s="19"/>
      <c r="AF69" s="20"/>
      <c r="AH69" s="109" t="s">
        <v>46</v>
      </c>
      <c r="AI69" s="28" cm="1">
        <f t="array" ref="AI69">SUMPRODUCT((A67:A75 = AH69)*(B67:AF75=BA66)+(A67:A75 = AH69)*(B67:AF75=BA67)/2)</f>
        <v>0</v>
      </c>
      <c r="AJ69" s="28" cm="1">
        <f t="array" ref="AJ69">SUMPRODUCT((A67:A75 = AH69)*(B67:AF75=BA68))</f>
        <v>0</v>
      </c>
      <c r="AK69" s="28" cm="1">
        <f t="array" ref="AK69">SUMPRODUCT((A67:A75 = AH69)*(B67:AF75=BA69))</f>
        <v>0</v>
      </c>
      <c r="AL69" s="28" cm="1">
        <f t="array" ref="AL69">SUMPRODUCT((A67:A75 = AH69)*(B67:AF75=BA70))</f>
        <v>0</v>
      </c>
      <c r="AM69" s="28" cm="1">
        <f t="array" ref="AM69">SUMPRODUCT((A67:A75 = AH69)*(B67:AF75=BA71))</f>
        <v>0</v>
      </c>
      <c r="AN69" s="28" cm="1">
        <f t="array" ref="AN69">SUMPRODUCT((A67:A75 = AH69)*(B67:AF75=BA72))</f>
        <v>0</v>
      </c>
      <c r="AO69" s="94">
        <f t="shared" si="32"/>
        <v>0</v>
      </c>
      <c r="AP69" s="116">
        <f>(NETWORKDAYS(B66,AF66,AW66:AW76))-AI69</f>
        <v>19</v>
      </c>
      <c r="AQ69" s="115"/>
      <c r="AR69" s="115"/>
      <c r="AS69" s="115"/>
      <c r="AT69" s="115"/>
      <c r="AU69" s="115"/>
      <c r="AW69" s="8">
        <f>DATE(An,5,8)</f>
        <v>44324</v>
      </c>
      <c r="AX69" s="8"/>
      <c r="AZ69" s="43" t="s">
        <v>14</v>
      </c>
      <c r="BA69" s="89" t="s">
        <v>57</v>
      </c>
    </row>
    <row r="70" spans="1:60" ht="15" x14ac:dyDescent="0.25">
      <c r="A70" s="1" t="str">
        <f t="shared" si="31"/>
        <v>SR</v>
      </c>
      <c r="B70" s="50"/>
      <c r="C70" s="19"/>
      <c r="D70" s="18"/>
      <c r="E70" s="18"/>
      <c r="F70" s="18"/>
      <c r="G70" s="19"/>
      <c r="H70" s="18"/>
      <c r="I70" s="18"/>
      <c r="J70" s="19"/>
      <c r="K70" s="18"/>
      <c r="L70" s="19"/>
      <c r="M70" s="18"/>
      <c r="N70" s="18"/>
      <c r="O70" s="18"/>
      <c r="P70" s="19"/>
      <c r="Q70" s="18"/>
      <c r="R70" s="50"/>
      <c r="S70" s="19"/>
      <c r="T70" s="18"/>
      <c r="U70" s="18"/>
      <c r="V70" s="18"/>
      <c r="W70" s="18"/>
      <c r="X70" s="18"/>
      <c r="Y70" s="18"/>
      <c r="Z70" s="33"/>
      <c r="AA70" s="19"/>
      <c r="AB70" s="49"/>
      <c r="AC70" s="19"/>
      <c r="AD70" s="49"/>
      <c r="AE70" s="19"/>
      <c r="AF70" s="56"/>
      <c r="AH70" s="109" t="s">
        <v>47</v>
      </c>
      <c r="AI70" s="28" cm="1">
        <f t="array" ref="AI70">SUMPRODUCT((A67:A75= AH70)*(B67:AF75=BA66)+(A67:A75 = AH70)*(B67:AF75=BA67)/2)</f>
        <v>0</v>
      </c>
      <c r="AJ70" s="28" cm="1">
        <f t="array" ref="AJ70">SUMPRODUCT((A67:A75 = AH70)*(B67:AF75=BA68))</f>
        <v>0</v>
      </c>
      <c r="AK70" s="28" cm="1">
        <f t="array" ref="AK70">SUMPRODUCT((A67:A75 = AH70)*(B67:AF75=BA69))</f>
        <v>0</v>
      </c>
      <c r="AL70" s="28" cm="1">
        <f t="array" ref="AL70">SUMPRODUCT((A67:A75 = AH70)*(B67:AF75=BA70))</f>
        <v>0</v>
      </c>
      <c r="AM70" s="28" cm="1">
        <f t="array" ref="AM70">SUMPRODUCT((A67:A75 = AH70)*(B67:AF75=BA71))</f>
        <v>0</v>
      </c>
      <c r="AN70" s="28" cm="1">
        <f t="array" ref="AN70">SUMPRODUCT((A67:A75 = AH70)*(B67:AF75=BA72))</f>
        <v>0</v>
      </c>
      <c r="AO70" s="94">
        <f t="shared" si="32"/>
        <v>0</v>
      </c>
      <c r="AP70" s="116">
        <f>(NETWORKDAYS(B66,AF66,AW66:AW76))-AI70</f>
        <v>19</v>
      </c>
      <c r="AQ70" s="115"/>
      <c r="AR70" s="115"/>
      <c r="AS70" s="115"/>
      <c r="AT70" s="115"/>
      <c r="AU70" s="115"/>
      <c r="AW70" s="8">
        <f>AW67+38</f>
        <v>44329</v>
      </c>
      <c r="AX70" s="8"/>
      <c r="AZ70" s="43" t="s">
        <v>15</v>
      </c>
      <c r="BA70" s="62" t="s">
        <v>59</v>
      </c>
    </row>
    <row r="71" spans="1:60" ht="15" x14ac:dyDescent="0.25">
      <c r="A71" s="1" t="str">
        <f t="shared" si="31"/>
        <v>CD</v>
      </c>
      <c r="B71" s="18"/>
      <c r="C71" s="19"/>
      <c r="D71" s="33"/>
      <c r="E71" s="18"/>
      <c r="F71" s="18"/>
      <c r="G71" s="18"/>
      <c r="H71" s="18"/>
      <c r="I71" s="18"/>
      <c r="J71" s="50"/>
      <c r="K71" s="33"/>
      <c r="L71" s="50"/>
      <c r="M71" s="50"/>
      <c r="N71" s="50"/>
      <c r="O71" s="19"/>
      <c r="P71" s="18"/>
      <c r="Q71" s="19"/>
      <c r="R71" s="18"/>
      <c r="S71" s="18"/>
      <c r="T71" s="18"/>
      <c r="U71" s="18"/>
      <c r="V71" s="18"/>
      <c r="W71" s="19"/>
      <c r="X71" s="19"/>
      <c r="Y71" s="50"/>
      <c r="Z71" s="49"/>
      <c r="AA71" s="50"/>
      <c r="AB71" s="50"/>
      <c r="AC71" s="50"/>
      <c r="AD71" s="19"/>
      <c r="AE71" s="50"/>
      <c r="AF71" s="20"/>
      <c r="AH71" s="109" t="s">
        <v>48</v>
      </c>
      <c r="AI71" s="28" cm="1">
        <f t="array" ref="AI71">SUMPRODUCT((A67:A75 = AH71)*(B67:AF75=BA66)+(A67:A75 = AH71)*(B67:AF75=BA67)/2)</f>
        <v>0</v>
      </c>
      <c r="AJ71" s="28" cm="1">
        <f t="array" ref="AJ71">SUMPRODUCT((A67:A75 = AH71)*(B67:AF75=BA68))</f>
        <v>0</v>
      </c>
      <c r="AK71" s="28" cm="1">
        <f t="array" ref="AK71">SUMPRODUCT((A67:A75 = AH71)*(B67:AF75=BA69))</f>
        <v>0</v>
      </c>
      <c r="AL71" s="28" cm="1">
        <f t="array" ref="AL71">SUMPRODUCT((A67:A75 = AH71)*(B67:AF75=BA70))</f>
        <v>0</v>
      </c>
      <c r="AM71" s="28" cm="1">
        <f t="array" ref="AM71">SUMPRODUCT((A67:A75 = AH71)*(B67:AF75=BA71))</f>
        <v>0</v>
      </c>
      <c r="AN71" s="28" cm="1">
        <f t="array" ref="AN71">SUMPRODUCT((A67:A75 = AH71)*(B67:AF75=BA72))</f>
        <v>0</v>
      </c>
      <c r="AO71" s="94">
        <f t="shared" si="32"/>
        <v>0</v>
      </c>
      <c r="AP71" s="116">
        <f>(NETWORKDAYS(B66,AF66,AW66:AW76))-AI71</f>
        <v>19</v>
      </c>
      <c r="AQ71" s="115"/>
      <c r="AR71" s="115"/>
      <c r="AS71" s="115"/>
      <c r="AT71" s="115"/>
      <c r="AU71" s="115"/>
      <c r="AW71" s="8">
        <f>AW67+49</f>
        <v>44340</v>
      </c>
      <c r="AX71" s="17"/>
      <c r="BA71" s="62" t="s">
        <v>60</v>
      </c>
    </row>
    <row r="72" spans="1:60" ht="15" x14ac:dyDescent="0.25">
      <c r="A72" s="1" t="str">
        <f t="shared" si="31"/>
        <v>ACH</v>
      </c>
      <c r="B72" s="38"/>
      <c r="C72" s="38"/>
      <c r="D72" s="46"/>
      <c r="E72" s="38"/>
      <c r="F72" s="38"/>
      <c r="G72" s="39"/>
      <c r="H72" s="38"/>
      <c r="I72" s="46"/>
      <c r="J72" s="38"/>
      <c r="K72" s="39"/>
      <c r="L72" s="53"/>
      <c r="M72" s="53"/>
      <c r="N72" s="53"/>
      <c r="O72" s="53"/>
      <c r="P72" s="53"/>
      <c r="Q72" s="53"/>
      <c r="R72" s="46"/>
      <c r="S72" s="53"/>
      <c r="T72" s="38"/>
      <c r="U72" s="38"/>
      <c r="V72" s="38"/>
      <c r="W72" s="38"/>
      <c r="X72" s="38"/>
      <c r="Y72" s="38"/>
      <c r="Z72" s="38"/>
      <c r="AA72" s="39"/>
      <c r="AB72" s="38"/>
      <c r="AC72" s="38"/>
      <c r="AD72" s="38"/>
      <c r="AE72" s="39"/>
      <c r="AF72" s="45"/>
      <c r="AG72" s="71"/>
      <c r="AH72" s="109" t="s">
        <v>49</v>
      </c>
      <c r="AI72" s="28" cm="1">
        <f t="array" ref="AI72">SUMPRODUCT((A67:A75 = AH72)*(B67:AF75=BA66)+(A67:A75 = AH72)*(B67:AF75=BA67)/2)</f>
        <v>0</v>
      </c>
      <c r="AJ72" s="28" cm="1">
        <f t="array" ref="AJ72">SUMPRODUCT((A67:A75 = AH72)*(B67:AF75=BA68))</f>
        <v>0</v>
      </c>
      <c r="AK72" s="28" cm="1">
        <f t="array" ref="AK72">SUMPRODUCT((A67:A75 = AH72)*(B67:AF75=BA69))</f>
        <v>0</v>
      </c>
      <c r="AL72" s="28" cm="1">
        <f t="array" ref="AL72">SUMPRODUCT((A67:A75 = AH72)*(B67:AF75=BA70))</f>
        <v>0</v>
      </c>
      <c r="AM72" s="28" cm="1">
        <f t="array" ref="AM72">SUMPRODUCT((A67:A75 = AH72)*(B67:AF75=BA71))</f>
        <v>0</v>
      </c>
      <c r="AN72" s="28" cm="1">
        <f t="array" ref="AN72">SUMPRODUCT((A67:A75 = AH72)*(B67:AF75=BA72))</f>
        <v>0</v>
      </c>
      <c r="AO72" s="94">
        <f t="shared" si="32"/>
        <v>0</v>
      </c>
      <c r="AP72" s="116">
        <f>(NETWORKDAYS(B66,AF66,AW66:AW76))-AI72</f>
        <v>19</v>
      </c>
      <c r="AQ72" s="115"/>
      <c r="AR72" s="115"/>
      <c r="AS72" s="115"/>
      <c r="AT72" s="115"/>
      <c r="AU72" s="115"/>
      <c r="AW72" s="8">
        <f>DATE(An,7,21)</f>
        <v>44398</v>
      </c>
      <c r="AX72" s="17"/>
      <c r="BA72" s="147" t="s">
        <v>61</v>
      </c>
    </row>
    <row r="73" spans="1:60" ht="12.75" x14ac:dyDescent="0.2">
      <c r="A73" s="1" t="str">
        <f t="shared" si="31"/>
        <v>NO</v>
      </c>
      <c r="B73" s="38"/>
      <c r="C73" s="38"/>
      <c r="D73" s="38"/>
      <c r="E73" s="39"/>
      <c r="F73" s="39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54"/>
      <c r="R73" s="54"/>
      <c r="S73" s="54"/>
      <c r="T73" s="54"/>
      <c r="U73" s="53"/>
      <c r="V73" s="53"/>
      <c r="W73" s="53"/>
      <c r="X73" s="38"/>
      <c r="Y73" s="38"/>
      <c r="Z73" s="38"/>
      <c r="AA73" s="38"/>
      <c r="AB73" s="38"/>
      <c r="AC73" s="38"/>
      <c r="AD73" s="38"/>
      <c r="AE73" s="38"/>
      <c r="AF73" s="40"/>
      <c r="AH73" s="47"/>
      <c r="AI73" s="28" cm="1">
        <f t="array" ref="AI73">SUMPRODUCT((A67:A75 = AH73)*(B67:AF75=BA66)+(A67:A75 = AH73)*(B67:AF75=BA67)/2)</f>
        <v>0</v>
      </c>
      <c r="AJ73" s="28" cm="1">
        <f t="array" ref="AJ73">SUMPRODUCT((A67:A75 = AH73)*(B67:AF75=BA68))</f>
        <v>0</v>
      </c>
      <c r="AK73" s="28" cm="1">
        <f t="array" ref="AK73">SUMPRODUCT((A67:A75 = AH73)*(B67:AF75=BA69))</f>
        <v>0</v>
      </c>
      <c r="AL73" s="28" cm="1">
        <f t="array" ref="AL73">SUMPRODUCT((A67:A75 = AH73)*(B67:AF75=BA70))</f>
        <v>0</v>
      </c>
      <c r="AM73" s="28" cm="1">
        <f t="array" ref="AM73">SUMPRODUCT((A67:A75 = AH73)*(B67:AF75=BA71))</f>
        <v>0</v>
      </c>
      <c r="AN73" s="28" cm="1">
        <f t="array" ref="AN73">SUMPRODUCT((A67:A75 = AH73)*(B67:AF75=BA72))</f>
        <v>0</v>
      </c>
      <c r="AO73" s="94">
        <f t="shared" si="32"/>
        <v>0</v>
      </c>
      <c r="AP73" s="116">
        <f>(NETWORKDAYS(B66,AF66,AW66:AW76))-AI73</f>
        <v>19</v>
      </c>
      <c r="AQ73" s="115"/>
      <c r="AR73" s="115"/>
      <c r="AS73" s="115"/>
      <c r="AT73" s="115"/>
      <c r="AU73" s="115"/>
      <c r="AW73" s="8">
        <f>DATE(An,8,15)</f>
        <v>44423</v>
      </c>
      <c r="AX73" s="17"/>
    </row>
    <row r="74" spans="1:60" ht="12.75" x14ac:dyDescent="0.2">
      <c r="A74" s="1" t="str">
        <f t="shared" si="31"/>
        <v/>
      </c>
      <c r="B74" s="38"/>
      <c r="C74" s="39"/>
      <c r="D74" s="39"/>
      <c r="E74" s="38"/>
      <c r="F74" s="38"/>
      <c r="G74" s="53"/>
      <c r="H74" s="53"/>
      <c r="I74" s="53"/>
      <c r="J74" s="53"/>
      <c r="K74" s="53"/>
      <c r="L74" s="53"/>
      <c r="M74" s="53"/>
      <c r="N74" s="38"/>
      <c r="O74" s="39"/>
      <c r="P74" s="38"/>
      <c r="Q74" s="38"/>
      <c r="R74" s="38"/>
      <c r="S74" s="39"/>
      <c r="T74" s="38"/>
      <c r="U74" s="38"/>
      <c r="V74" s="38"/>
      <c r="W74" s="38"/>
      <c r="X74" s="38"/>
      <c r="Y74" s="39"/>
      <c r="Z74" s="39"/>
      <c r="AA74" s="38"/>
      <c r="AB74" s="38"/>
      <c r="AC74" s="38"/>
      <c r="AD74" s="46"/>
      <c r="AE74" s="46"/>
      <c r="AF74" s="45"/>
      <c r="AW74" s="8">
        <f>DATE(An,11,1)</f>
        <v>44501</v>
      </c>
      <c r="AX74" s="17"/>
    </row>
    <row r="75" spans="1:60" s="63" customFormat="1" ht="12.75" x14ac:dyDescent="0.2">
      <c r="A75" s="1" t="str">
        <f t="shared" si="31"/>
        <v/>
      </c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40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W75" s="8">
        <f>DATE(An,11,11)</f>
        <v>44511</v>
      </c>
      <c r="AX75" s="17"/>
      <c r="AY75"/>
      <c r="AZ75"/>
      <c r="BA75"/>
    </row>
    <row r="76" spans="1:60" s="71" customFormat="1" ht="13.5" thickBot="1" x14ac:dyDescent="0.25">
      <c r="A76" s="76" t="str">
        <f t="shared" si="31"/>
        <v/>
      </c>
      <c r="B76" s="30"/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  <c r="AA76" s="30"/>
      <c r="AB76" s="30"/>
      <c r="AC76" s="30"/>
      <c r="AD76" s="30"/>
      <c r="AE76" s="30"/>
      <c r="AF76" s="31"/>
      <c r="AH76" s="83" t="s">
        <v>11</v>
      </c>
      <c r="AI76" s="84">
        <f t="shared" ref="AI76:AO76" si="33">SUM(AI66:AI75)</f>
        <v>0</v>
      </c>
      <c r="AJ76" s="84">
        <f t="shared" si="33"/>
        <v>0</v>
      </c>
      <c r="AK76" s="84">
        <f t="shared" si="33"/>
        <v>0</v>
      </c>
      <c r="AL76" s="84">
        <f t="shared" si="33"/>
        <v>0</v>
      </c>
      <c r="AM76" s="84">
        <f t="shared" si="33"/>
        <v>0</v>
      </c>
      <c r="AN76" s="84">
        <f t="shared" si="33"/>
        <v>0</v>
      </c>
      <c r="AO76" s="92">
        <f t="shared" si="33"/>
        <v>0</v>
      </c>
      <c r="AP76" s="117"/>
      <c r="AQ76" s="114"/>
      <c r="AR76" s="114"/>
      <c r="AS76" s="114"/>
      <c r="AT76" s="114"/>
      <c r="AU76" s="114"/>
      <c r="AW76" s="10">
        <f>DATE(An,12,25)</f>
        <v>44555</v>
      </c>
      <c r="AX76" s="27"/>
      <c r="AY76"/>
      <c r="AZ76"/>
      <c r="BA76"/>
      <c r="BH76"/>
    </row>
    <row r="77" spans="1:60" s="71" customFormat="1" ht="12.75" x14ac:dyDescent="0.2">
      <c r="A77" s="122"/>
      <c r="B77" s="123"/>
      <c r="C77" s="123"/>
      <c r="D77" s="123"/>
      <c r="E77" s="123"/>
      <c r="F77" s="123"/>
      <c r="G77" s="123"/>
      <c r="H77" s="123"/>
      <c r="I77" s="123"/>
      <c r="J77" s="123"/>
      <c r="K77" s="123"/>
      <c r="L77" s="123"/>
      <c r="M77" s="123"/>
      <c r="N77" s="123"/>
      <c r="O77" s="123"/>
      <c r="P77" s="123"/>
      <c r="Q77" s="123"/>
      <c r="R77" s="123"/>
      <c r="S77" s="123"/>
      <c r="T77" s="123"/>
      <c r="U77" s="123"/>
      <c r="V77" s="123"/>
      <c r="W77" s="123"/>
      <c r="X77" s="123"/>
      <c r="Y77" s="123"/>
      <c r="Z77" s="123"/>
      <c r="AA77" s="123"/>
      <c r="AB77" s="123"/>
      <c r="AC77" s="123"/>
      <c r="AD77" s="123"/>
      <c r="AE77" s="123"/>
      <c r="AF77" s="123"/>
      <c r="AH77" s="63"/>
      <c r="AI77" s="63"/>
      <c r="AJ77" s="63"/>
      <c r="AK77" s="63"/>
      <c r="AL77" s="63"/>
      <c r="AM77" s="63"/>
      <c r="AN77" s="63"/>
      <c r="AO77" s="63"/>
      <c r="AP77" s="63"/>
      <c r="AQ77" s="63"/>
      <c r="AR77" s="63"/>
      <c r="AS77" s="63"/>
      <c r="AT77" s="63"/>
      <c r="AU77" s="63"/>
      <c r="AW77" s="63"/>
      <c r="AX77" s="63"/>
    </row>
    <row r="78" spans="1:60" s="71" customFormat="1" ht="12.75" x14ac:dyDescent="0.2">
      <c r="A78" s="122"/>
      <c r="B78" s="123"/>
      <c r="C78" s="123"/>
      <c r="D78" s="123"/>
      <c r="E78" s="123"/>
      <c r="F78" s="123"/>
      <c r="G78" s="123"/>
      <c r="H78" s="123"/>
      <c r="I78" s="123"/>
      <c r="J78" s="123"/>
      <c r="K78" s="123"/>
      <c r="L78" s="123"/>
      <c r="M78" s="123"/>
      <c r="N78" s="123"/>
      <c r="O78" s="123"/>
      <c r="P78" s="123"/>
      <c r="Q78" s="123"/>
      <c r="R78" s="123"/>
      <c r="S78" s="123"/>
      <c r="T78" s="123"/>
      <c r="U78" s="123"/>
      <c r="V78" s="123"/>
      <c r="W78" s="123"/>
      <c r="X78" s="123"/>
      <c r="Y78" s="123"/>
      <c r="Z78" s="123"/>
      <c r="AA78" s="123"/>
      <c r="AB78" s="123"/>
      <c r="AC78" s="123"/>
      <c r="AD78" s="123"/>
      <c r="AE78" s="123"/>
      <c r="AF78" s="123"/>
      <c r="AH78" s="63"/>
      <c r="AI78" s="63"/>
      <c r="AJ78" s="63"/>
      <c r="AK78" s="63"/>
      <c r="AL78" s="63"/>
      <c r="AM78" s="63"/>
      <c r="AN78" s="63"/>
      <c r="AO78" s="63"/>
      <c r="AP78" s="63"/>
      <c r="AQ78" s="63"/>
      <c r="AR78" s="63"/>
      <c r="AS78" s="63"/>
      <c r="AT78" s="63"/>
      <c r="AU78" s="63"/>
      <c r="AW78" s="63"/>
      <c r="AX78" s="63"/>
    </row>
    <row r="79" spans="1:60" ht="13.5" thickBot="1" x14ac:dyDescent="0.25">
      <c r="AH79" s="71"/>
      <c r="AI79" s="71"/>
      <c r="AJ79" s="71"/>
      <c r="AK79" s="71"/>
      <c r="AL79" s="71"/>
      <c r="AM79" s="71"/>
      <c r="AN79" s="71"/>
      <c r="AO79" s="71"/>
      <c r="AP79" s="71"/>
      <c r="AQ79" s="71"/>
      <c r="AR79" s="71"/>
      <c r="AS79" s="71"/>
      <c r="AT79" s="71"/>
      <c r="AU79" s="71"/>
      <c r="AW79" s="71"/>
      <c r="AX79" s="71"/>
    </row>
    <row r="80" spans="1:60" ht="38.25" x14ac:dyDescent="0.2">
      <c r="A80" s="95"/>
      <c r="B80" s="201">
        <f>DATE(An,MONTH(B65)+1,1)</f>
        <v>44348</v>
      </c>
      <c r="C80" s="202"/>
      <c r="D80" s="202"/>
      <c r="E80" s="202"/>
      <c r="F80" s="202"/>
      <c r="G80" s="202"/>
      <c r="H80" s="202"/>
      <c r="I80" s="202"/>
      <c r="J80" s="202"/>
      <c r="K80" s="202"/>
      <c r="L80" s="202"/>
      <c r="M80" s="202"/>
      <c r="N80" s="202"/>
      <c r="O80" s="202"/>
      <c r="P80" s="202"/>
      <c r="Q80" s="202"/>
      <c r="R80" s="202"/>
      <c r="S80" s="202"/>
      <c r="T80" s="202"/>
      <c r="U80" s="202"/>
      <c r="V80" s="202"/>
      <c r="W80" s="202"/>
      <c r="X80" s="202"/>
      <c r="Y80" s="202"/>
      <c r="Z80" s="202"/>
      <c r="AA80" s="202"/>
      <c r="AB80" s="202"/>
      <c r="AC80" s="202"/>
      <c r="AD80" s="202"/>
      <c r="AE80" s="202"/>
      <c r="AF80" s="203"/>
      <c r="AH80" s="41" t="s">
        <v>7</v>
      </c>
      <c r="AI80" s="90" t="s">
        <v>20</v>
      </c>
      <c r="AJ80" s="87" t="str">
        <f>"Nbre jours "&amp; $BA$9</f>
        <v>Nbre jours R</v>
      </c>
      <c r="AK80" s="86" t="str">
        <f>"Nbre jours "&amp; $BA$10</f>
        <v>Nbre jours R/T</v>
      </c>
      <c r="AL80" s="88" t="str">
        <f>"Nbre jours "&amp; $BA$11</f>
        <v>Nbre jours CMD</v>
      </c>
      <c r="AM80" s="88" t="str">
        <f>"Nbre jours "&amp; $BA$12</f>
        <v>Nbre jours T</v>
      </c>
      <c r="AN80" s="88" t="str">
        <f>"Nbre jours "&amp; $BA$12</f>
        <v>Nbre jours T</v>
      </c>
      <c r="AO80" s="93" t="s">
        <v>16</v>
      </c>
      <c r="AP80" s="93" t="s">
        <v>51</v>
      </c>
      <c r="AQ80" s="113"/>
      <c r="AR80" s="113"/>
      <c r="AS80" s="113"/>
      <c r="AT80" s="113"/>
      <c r="AU80" s="113"/>
      <c r="AW80" s="41" t="s">
        <v>3</v>
      </c>
      <c r="AX80" s="42" t="s">
        <v>12</v>
      </c>
      <c r="AZ80" s="41" t="s">
        <v>9</v>
      </c>
      <c r="BA80" s="42" t="s">
        <v>34</v>
      </c>
    </row>
    <row r="81" spans="1:60" s="71" customFormat="1" ht="15" x14ac:dyDescent="0.25">
      <c r="A81" s="96"/>
      <c r="B81" s="4">
        <f>DATE(An,MONTH(B80),1)</f>
        <v>44348</v>
      </c>
      <c r="C81" s="4">
        <f t="shared" ref="C81:AE81" si="34">B81+1</f>
        <v>44349</v>
      </c>
      <c r="D81" s="4">
        <f t="shared" si="34"/>
        <v>44350</v>
      </c>
      <c r="E81" s="4">
        <f t="shared" si="34"/>
        <v>44351</v>
      </c>
      <c r="F81" s="4">
        <f t="shared" si="34"/>
        <v>44352</v>
      </c>
      <c r="G81" s="4">
        <f t="shared" si="34"/>
        <v>44353</v>
      </c>
      <c r="H81" s="4">
        <f t="shared" si="34"/>
        <v>44354</v>
      </c>
      <c r="I81" s="4">
        <f t="shared" si="34"/>
        <v>44355</v>
      </c>
      <c r="J81" s="4">
        <f t="shared" si="34"/>
        <v>44356</v>
      </c>
      <c r="K81" s="4">
        <f t="shared" si="34"/>
        <v>44357</v>
      </c>
      <c r="L81" s="4">
        <f t="shared" si="34"/>
        <v>44358</v>
      </c>
      <c r="M81" s="4">
        <f t="shared" si="34"/>
        <v>44359</v>
      </c>
      <c r="N81" s="4">
        <f t="shared" si="34"/>
        <v>44360</v>
      </c>
      <c r="O81" s="4">
        <f t="shared" si="34"/>
        <v>44361</v>
      </c>
      <c r="P81" s="4">
        <f t="shared" si="34"/>
        <v>44362</v>
      </c>
      <c r="Q81" s="4">
        <f t="shared" si="34"/>
        <v>44363</v>
      </c>
      <c r="R81" s="4">
        <f t="shared" si="34"/>
        <v>44364</v>
      </c>
      <c r="S81" s="4">
        <f t="shared" si="34"/>
        <v>44365</v>
      </c>
      <c r="T81" s="4">
        <f t="shared" si="34"/>
        <v>44366</v>
      </c>
      <c r="U81" s="4">
        <f t="shared" si="34"/>
        <v>44367</v>
      </c>
      <c r="V81" s="4">
        <f t="shared" si="34"/>
        <v>44368</v>
      </c>
      <c r="W81" s="4">
        <f t="shared" si="34"/>
        <v>44369</v>
      </c>
      <c r="X81" s="4">
        <f t="shared" si="34"/>
        <v>44370</v>
      </c>
      <c r="Y81" s="4">
        <f t="shared" si="34"/>
        <v>44371</v>
      </c>
      <c r="Z81" s="4">
        <f t="shared" si="34"/>
        <v>44372</v>
      </c>
      <c r="AA81" s="4">
        <f t="shared" si="34"/>
        <v>44373</v>
      </c>
      <c r="AB81" s="4">
        <f t="shared" si="34"/>
        <v>44374</v>
      </c>
      <c r="AC81" s="4">
        <f t="shared" si="34"/>
        <v>44375</v>
      </c>
      <c r="AD81" s="4">
        <f t="shared" si="34"/>
        <v>44376</v>
      </c>
      <c r="AE81" s="4">
        <f t="shared" si="34"/>
        <v>44377</v>
      </c>
      <c r="AF81" s="15"/>
      <c r="AG81"/>
      <c r="AH81" s="109" t="s">
        <v>43</v>
      </c>
      <c r="AI81" s="28" cm="1">
        <f t="array" ref="AI81">SUMPRODUCT((A82:A90 = AH81)*(B82:AF90=BA81)+(A82:A90 = AH81)*(B82:AF90=BA82)/2)</f>
        <v>0</v>
      </c>
      <c r="AJ81" s="28" cm="1">
        <f t="array" ref="AJ81">SUMPRODUCT((A82:A90 = AH81)*(B82:AF90=BA83))</f>
        <v>0</v>
      </c>
      <c r="AK81" s="28" cm="1">
        <f t="array" ref="AK81">SUMPRODUCT((A82:A90 = AH81)*(B82:AF90=BA84))</f>
        <v>0</v>
      </c>
      <c r="AL81" s="28" cm="1">
        <f t="array" ref="AL81">SUMPRODUCT((A82:A90 = AH81)*(B82:AF90=BA85))</f>
        <v>0</v>
      </c>
      <c r="AM81" s="28" cm="1">
        <f t="array" ref="AM81">SUMPRODUCT((A82:A90 = AH81)*(B82:AF90=BA86))</f>
        <v>0</v>
      </c>
      <c r="AN81" s="28" cm="1">
        <f t="array" ref="AN81">SUMPRODUCT((A82:A90 = AH81)*(B82:AF90=BA87))</f>
        <v>0</v>
      </c>
      <c r="AO81" s="94">
        <f>SUM(AI81:AM81)</f>
        <v>0</v>
      </c>
      <c r="AP81" s="116">
        <f>(NETWORKDAYS(B81,AE81,AW81:AW91))-AI81</f>
        <v>22</v>
      </c>
      <c r="AQ81" s="115"/>
      <c r="AR81" s="115"/>
      <c r="AS81" s="115"/>
      <c r="AT81" s="115"/>
      <c r="AU81" s="115"/>
      <c r="AW81" s="7">
        <f>DATE(An,1,1)</f>
        <v>44197</v>
      </c>
      <c r="AX81" s="7">
        <v>43735</v>
      </c>
      <c r="AY81"/>
      <c r="AZ81" s="7" t="s">
        <v>0</v>
      </c>
      <c r="BA81" s="44" t="s">
        <v>2</v>
      </c>
      <c r="BH81"/>
    </row>
    <row r="82" spans="1:60" ht="15" x14ac:dyDescent="0.25">
      <c r="A82" s="1" t="str">
        <f t="shared" ref="A82:A91" si="35">IF(ISBLANK(A67),"",A67)</f>
        <v>PZ</v>
      </c>
      <c r="B82" s="18"/>
      <c r="C82" s="18"/>
      <c r="D82" s="18"/>
      <c r="E82" s="18"/>
      <c r="F82" s="33"/>
      <c r="G82" s="18"/>
      <c r="H82" s="18"/>
      <c r="I82" s="18"/>
      <c r="J82" s="19"/>
      <c r="K82" s="50"/>
      <c r="L82" s="19"/>
      <c r="M82" s="50"/>
      <c r="N82" s="50"/>
      <c r="O82" s="50"/>
      <c r="P82" s="50"/>
      <c r="Q82" s="49"/>
      <c r="R82" s="49"/>
      <c r="S82" s="49"/>
      <c r="T82" s="49"/>
      <c r="U82" s="49"/>
      <c r="V82" s="49"/>
      <c r="W82" s="50"/>
      <c r="X82" s="18"/>
      <c r="Y82" s="50"/>
      <c r="Z82" s="18"/>
      <c r="AA82" s="18"/>
      <c r="AB82" s="18"/>
      <c r="AC82" s="18"/>
      <c r="AD82" s="18"/>
      <c r="AE82" s="49"/>
      <c r="AF82" s="35"/>
      <c r="AH82" s="109" t="s">
        <v>44</v>
      </c>
      <c r="AI82" s="28" cm="1">
        <f t="array" ref="AI82">SUMPRODUCT((A82:A90 = AH82)*(B82:AF90=BA81)+(A82:A90 = AH82)*(B82:AF90=BA82)/2)</f>
        <v>0</v>
      </c>
      <c r="AJ82" s="28" cm="1">
        <f t="array" ref="AJ82">SUMPRODUCT((A82:A90 = AH82)*(B82:AF90=BA83))</f>
        <v>0</v>
      </c>
      <c r="AK82" s="28" cm="1">
        <f t="array" ref="AK82">SUMPRODUCT((A82:A90 = AH82)*(B82:AF90=BA84))</f>
        <v>0</v>
      </c>
      <c r="AL82" s="28" cm="1">
        <f t="array" ref="AL82">SUMPRODUCT((A82:A90 = AH82)*(B82:AF90=BA85))</f>
        <v>0</v>
      </c>
      <c r="AM82" s="28" cm="1">
        <f t="array" ref="AM82">SUMPRODUCT((A82:A90 = AH82)*(B82:AF90=BA86))</f>
        <v>0</v>
      </c>
      <c r="AN82" s="28" cm="1">
        <f t="array" ref="AN82">SUMPRODUCT((A82:A90 = AC81)*(B82:AF90=BA87))</f>
        <v>0</v>
      </c>
      <c r="AO82" s="94">
        <f t="shared" ref="AO82:AO88" si="36">SUM(AI82:AM82)</f>
        <v>0</v>
      </c>
      <c r="AP82" s="116">
        <f>(NETWORKDAYS(B81,AE81,AW81:AW91))-AI82</f>
        <v>22</v>
      </c>
      <c r="AQ82" s="115"/>
      <c r="AR82" s="115"/>
      <c r="AS82" s="115"/>
      <c r="AT82" s="115"/>
      <c r="AU82" s="115"/>
      <c r="AW82" s="8">
        <f>ROUND(DATE($A$1,4,MOD(234-11*MOD($A$1,19),30))/7,0)*7-5</f>
        <v>44291</v>
      </c>
      <c r="AX82" s="8"/>
      <c r="AZ82" s="7" t="s">
        <v>10</v>
      </c>
      <c r="BA82" s="44" t="s">
        <v>5</v>
      </c>
    </row>
    <row r="83" spans="1:60" ht="15" x14ac:dyDescent="0.25">
      <c r="A83" s="1" t="str">
        <f t="shared" si="35"/>
        <v>LG</v>
      </c>
      <c r="B83" s="18"/>
      <c r="C83" s="18"/>
      <c r="D83" s="50"/>
      <c r="E83" s="50"/>
      <c r="F83" s="50"/>
      <c r="G83" s="50"/>
      <c r="H83" s="18"/>
      <c r="I83" s="18"/>
      <c r="J83" s="18"/>
      <c r="K83" s="18"/>
      <c r="L83" s="18"/>
      <c r="M83" s="18"/>
      <c r="N83" s="18"/>
      <c r="O83" s="50"/>
      <c r="P83" s="50"/>
      <c r="Q83" s="50"/>
      <c r="R83" s="50"/>
      <c r="S83" s="50"/>
      <c r="T83" s="50"/>
      <c r="U83" s="50"/>
      <c r="V83" s="50"/>
      <c r="W83" s="18"/>
      <c r="X83" s="18"/>
      <c r="Y83" s="18"/>
      <c r="Z83" s="18"/>
      <c r="AA83" s="18"/>
      <c r="AB83" s="64"/>
      <c r="AC83" s="19"/>
      <c r="AD83" s="19"/>
      <c r="AE83" s="64"/>
      <c r="AF83" s="35"/>
      <c r="AH83" s="109" t="s">
        <v>45</v>
      </c>
      <c r="AI83" s="28" cm="1">
        <f t="array" ref="AI83">SUMPRODUCT((A82:A90 = AH83)*(B82:AF90=BA81)+(A82:A90 = AH83)*(B82:AF90=BA82)/2)</f>
        <v>0</v>
      </c>
      <c r="AJ83" s="28" cm="1">
        <f t="array" ref="AJ83">SUMPRODUCT((A82:A90 = AH83)*(B82:AF90=BA83))</f>
        <v>0</v>
      </c>
      <c r="AK83" s="28" cm="1">
        <f t="array" ref="AK83">SUMPRODUCT((A82:A90 = AH83)*(B82:AF90=BA84))</f>
        <v>0</v>
      </c>
      <c r="AL83" s="28" cm="1">
        <f t="array" ref="AL83">SUMPRODUCT((A82:A90 = AH83)*(B82:AF90=BA85))</f>
        <v>0</v>
      </c>
      <c r="AM83" s="28" cm="1">
        <f t="array" ref="AM83">SUMPRODUCT((A82:A90 = AH83)*(B82:AF90=BA86))</f>
        <v>0</v>
      </c>
      <c r="AN83" s="28" cm="1">
        <f t="array" ref="AN83">SUMPRODUCT((A82:A90 = AH83)*(B82:AF90=BA87))</f>
        <v>0</v>
      </c>
      <c r="AO83" s="94">
        <f t="shared" si="36"/>
        <v>0</v>
      </c>
      <c r="AP83" s="116">
        <f>(NETWORKDAYS(B81,AE81,AW81:AW91))-AI83</f>
        <v>22</v>
      </c>
      <c r="AQ83" s="115"/>
      <c r="AR83" s="115"/>
      <c r="AS83" s="115"/>
      <c r="AT83" s="115"/>
      <c r="AU83" s="115"/>
      <c r="AW83" s="8">
        <f>DATE(An,5,1)</f>
        <v>44317</v>
      </c>
      <c r="AX83" s="8"/>
      <c r="AZ83" s="7" t="s">
        <v>13</v>
      </c>
      <c r="BA83" s="51" t="s">
        <v>58</v>
      </c>
    </row>
    <row r="84" spans="1:60" ht="15" x14ac:dyDescent="0.25">
      <c r="A84" s="1" t="str">
        <f t="shared" si="35"/>
        <v>CM</v>
      </c>
      <c r="B84" s="19"/>
      <c r="C84" s="18"/>
      <c r="D84" s="19"/>
      <c r="E84" s="18"/>
      <c r="F84" s="18"/>
      <c r="G84" s="18"/>
      <c r="H84" s="49"/>
      <c r="I84" s="49"/>
      <c r="J84" s="49"/>
      <c r="K84" s="18"/>
      <c r="L84" s="50"/>
      <c r="M84" s="50"/>
      <c r="N84" s="50"/>
      <c r="O84" s="50"/>
      <c r="P84" s="50"/>
      <c r="Q84" s="50"/>
      <c r="R84" s="50"/>
      <c r="S84" s="50"/>
      <c r="T84" s="50"/>
      <c r="U84" s="50"/>
      <c r="V84" s="50"/>
      <c r="W84" s="18"/>
      <c r="X84" s="18"/>
      <c r="Y84" s="18"/>
      <c r="Z84" s="18"/>
      <c r="AA84" s="18"/>
      <c r="AB84" s="18"/>
      <c r="AC84" s="18"/>
      <c r="AD84" s="18"/>
      <c r="AE84" s="18"/>
      <c r="AF84" s="35"/>
      <c r="AH84" s="109" t="s">
        <v>46</v>
      </c>
      <c r="AI84" s="28" cm="1">
        <f t="array" ref="AI84">SUMPRODUCT((A82:A90 = AH84)*(B82:AF90=BA81)+(A82:A90 = AH84)*(B82:AF90=BA82)/2)</f>
        <v>0</v>
      </c>
      <c r="AJ84" s="28" cm="1">
        <f t="array" ref="AJ84">SUMPRODUCT((A82:A90 = AH84)*(B82:AF90=BA83))</f>
        <v>0</v>
      </c>
      <c r="AK84" s="28" cm="1">
        <f t="array" ref="AK84">SUMPRODUCT((A82:A90 = AH84)*(B82:AF90=BA84))</f>
        <v>0</v>
      </c>
      <c r="AL84" s="28" cm="1">
        <f t="array" ref="AL84">SUMPRODUCT((A82:A90 = AH84)*(B82:AF90=BA85))</f>
        <v>0</v>
      </c>
      <c r="AM84" s="28" cm="1">
        <f t="array" ref="AM84">SUMPRODUCT((A82:A90 = AH84)*(B82:AF90=BA86))</f>
        <v>0</v>
      </c>
      <c r="AN84" s="28" cm="1">
        <f t="array" ref="AN84">SUMPRODUCT((A82:A90 = AH84)*(B82:AF90=BA87))</f>
        <v>0</v>
      </c>
      <c r="AO84" s="94">
        <f t="shared" si="36"/>
        <v>0</v>
      </c>
      <c r="AP84" s="116">
        <f>(NETWORKDAYS(B81,AE81,AW81:AW91))-AI84</f>
        <v>22</v>
      </c>
      <c r="AQ84" s="115"/>
      <c r="AR84" s="115"/>
      <c r="AS84" s="115"/>
      <c r="AT84" s="115"/>
      <c r="AU84" s="115"/>
      <c r="AW84" s="8">
        <f>DATE(An,5,8)</f>
        <v>44324</v>
      </c>
      <c r="AX84" s="8"/>
      <c r="AZ84" s="43" t="s">
        <v>14</v>
      </c>
      <c r="BA84" s="89" t="s">
        <v>57</v>
      </c>
    </row>
    <row r="85" spans="1:60" ht="15" x14ac:dyDescent="0.25">
      <c r="A85" s="1" t="str">
        <f t="shared" si="35"/>
        <v>SR</v>
      </c>
      <c r="B85" s="18"/>
      <c r="C85" s="49"/>
      <c r="D85" s="49"/>
      <c r="E85" s="49"/>
      <c r="F85" s="18"/>
      <c r="G85" s="18"/>
      <c r="H85" s="18"/>
      <c r="I85" s="18"/>
      <c r="J85" s="18"/>
      <c r="K85" s="18"/>
      <c r="L85" s="18"/>
      <c r="M85" s="18"/>
      <c r="N85" s="50"/>
      <c r="O85" s="50"/>
      <c r="P85" s="50"/>
      <c r="Q85" s="50"/>
      <c r="R85" s="50"/>
      <c r="S85" s="50"/>
      <c r="T85" s="50"/>
      <c r="U85" s="50"/>
      <c r="V85" s="18"/>
      <c r="W85" s="50"/>
      <c r="X85" s="50"/>
      <c r="Y85" s="50"/>
      <c r="Z85" s="18"/>
      <c r="AA85" s="50"/>
      <c r="AB85" s="19"/>
      <c r="AC85" s="19"/>
      <c r="AD85" s="19"/>
      <c r="AE85" s="18"/>
      <c r="AF85" s="35"/>
      <c r="AH85" s="109" t="s">
        <v>47</v>
      </c>
      <c r="AI85" s="28" cm="1">
        <f t="array" ref="AI85">SUMPRODUCT((A82:A90= AH85)*(B82:AF90=BA81)+(A82:A90 = AH85)*(B82:AF90=BA82)/2)</f>
        <v>0</v>
      </c>
      <c r="AJ85" s="28" cm="1">
        <f t="array" ref="AJ85">SUMPRODUCT((A82:A90 = AH85)*(B82:AF90=BA83))</f>
        <v>0</v>
      </c>
      <c r="AK85" s="28" cm="1">
        <f t="array" ref="AK85">SUMPRODUCT((A82:A90 = AH85)*(B82:AF90=BA84))</f>
        <v>0</v>
      </c>
      <c r="AL85" s="28" cm="1">
        <f t="array" ref="AL85">SUMPRODUCT((A82:A90 = AH85)*(B82:AF90=BA85))</f>
        <v>0</v>
      </c>
      <c r="AM85" s="28" cm="1">
        <f t="array" ref="AM85">SUMPRODUCT((A82:A90 = AH85)*(B82:AF90=BA86))</f>
        <v>0</v>
      </c>
      <c r="AN85" s="28" cm="1">
        <f t="array" ref="AN85">SUMPRODUCT((A82:A90 = AH85)*(B82:AF90=BA87))</f>
        <v>0</v>
      </c>
      <c r="AO85" s="94">
        <f t="shared" si="36"/>
        <v>0</v>
      </c>
      <c r="AP85" s="116">
        <f>(NETWORKDAYS(B81,AE81,AW81:AW91))-AI85</f>
        <v>22</v>
      </c>
      <c r="AQ85" s="115"/>
      <c r="AR85" s="115"/>
      <c r="AS85" s="115"/>
      <c r="AT85" s="115"/>
      <c r="AU85" s="115"/>
      <c r="AW85" s="8">
        <f>AW82+38</f>
        <v>44329</v>
      </c>
      <c r="AX85" s="8"/>
      <c r="AZ85" s="43" t="s">
        <v>15</v>
      </c>
      <c r="BA85" s="62" t="s">
        <v>59</v>
      </c>
    </row>
    <row r="86" spans="1:60" ht="15" x14ac:dyDescent="0.25">
      <c r="A86" s="1" t="str">
        <f t="shared" si="35"/>
        <v>CD</v>
      </c>
      <c r="B86" s="18"/>
      <c r="C86" s="18"/>
      <c r="D86" s="18"/>
      <c r="E86" s="18"/>
      <c r="F86" s="18"/>
      <c r="G86" s="18"/>
      <c r="H86" s="18"/>
      <c r="I86" s="18"/>
      <c r="J86" s="18"/>
      <c r="K86" s="50"/>
      <c r="L86" s="50"/>
      <c r="M86" s="50"/>
      <c r="N86" s="50"/>
      <c r="O86" s="50"/>
      <c r="P86" s="50"/>
      <c r="Q86" s="50"/>
      <c r="R86" s="50"/>
      <c r="S86" s="50"/>
      <c r="T86" s="50"/>
      <c r="U86" s="50"/>
      <c r="V86" s="50"/>
      <c r="W86" s="50"/>
      <c r="X86" s="50"/>
      <c r="Y86" s="50"/>
      <c r="Z86" s="18"/>
      <c r="AA86" s="19"/>
      <c r="AB86" s="19"/>
      <c r="AC86" s="19"/>
      <c r="AD86" s="18"/>
      <c r="AE86" s="18"/>
      <c r="AF86" s="35"/>
      <c r="AH86" s="109" t="s">
        <v>48</v>
      </c>
      <c r="AI86" s="28" cm="1">
        <f t="array" ref="AI86">SUMPRODUCT((A82:A90 = AH86)*(B82:AF90=BA81)+(A82:A90 = AH86)*(B82:AF90=BA82)/2)</f>
        <v>0</v>
      </c>
      <c r="AJ86" s="28" cm="1">
        <f t="array" ref="AJ86">SUMPRODUCT((A82:A90 = AH86)*(B82:AF90=BA83))</f>
        <v>0</v>
      </c>
      <c r="AK86" s="28" cm="1">
        <f t="array" ref="AK86">SUMPRODUCT((A82:A90 = AH86)*(B82:AF90=BA84))</f>
        <v>0</v>
      </c>
      <c r="AL86" s="28" cm="1">
        <f t="array" ref="AL86">SUMPRODUCT((A82:A90 = AH86)*(B82:AF90=BA85))</f>
        <v>0</v>
      </c>
      <c r="AM86" s="28" cm="1">
        <f t="array" ref="AM86">SUMPRODUCT((A82:A90 = AH86)*(B82:AF90=BA86))</f>
        <v>0</v>
      </c>
      <c r="AN86" s="28" cm="1">
        <f t="array" ref="AN86">SUMPRODUCT((A82:A90 = AH86)*(B82:AF90=BA87))</f>
        <v>0</v>
      </c>
      <c r="AO86" s="94">
        <f t="shared" si="36"/>
        <v>0</v>
      </c>
      <c r="AP86" s="116">
        <f>(NETWORKDAYS(B81,AE81,AW81:AW91))-AI86</f>
        <v>22</v>
      </c>
      <c r="AQ86" s="115"/>
      <c r="AR86" s="115"/>
      <c r="AS86" s="115"/>
      <c r="AT86" s="115"/>
      <c r="AU86" s="115"/>
      <c r="AW86" s="8">
        <f>AW82+49</f>
        <v>44340</v>
      </c>
      <c r="AX86" s="17"/>
      <c r="BA86" s="62" t="s">
        <v>60</v>
      </c>
    </row>
    <row r="87" spans="1:60" ht="15" x14ac:dyDescent="0.25">
      <c r="A87" s="1" t="str">
        <f t="shared" si="35"/>
        <v>ACH</v>
      </c>
      <c r="B87" s="39"/>
      <c r="C87" s="39"/>
      <c r="D87" s="39"/>
      <c r="E87" s="39"/>
      <c r="F87" s="39"/>
      <c r="G87" s="38"/>
      <c r="H87" s="38"/>
      <c r="I87" s="38"/>
      <c r="J87" s="38"/>
      <c r="K87" s="38"/>
      <c r="L87" s="38"/>
      <c r="M87" s="38"/>
      <c r="N87" s="53"/>
      <c r="O87" s="53"/>
      <c r="P87" s="53"/>
      <c r="Q87" s="53"/>
      <c r="R87" s="53"/>
      <c r="S87" s="53"/>
      <c r="T87" s="38"/>
      <c r="U87" s="38"/>
      <c r="V87" s="53"/>
      <c r="W87" s="53"/>
      <c r="X87" s="53"/>
      <c r="Y87" s="38"/>
      <c r="Z87" s="38"/>
      <c r="AA87" s="38"/>
      <c r="AB87" s="38"/>
      <c r="AC87" s="38"/>
      <c r="AD87" s="39"/>
      <c r="AE87" s="38"/>
      <c r="AF87" s="35"/>
      <c r="AG87" s="71"/>
      <c r="AH87" s="109" t="s">
        <v>49</v>
      </c>
      <c r="AI87" s="28" cm="1">
        <f t="array" ref="AI87">SUMPRODUCT((A82:A90 = AH87)*(B82:AF90=BA81)+(A82:A90 = AH87)*(B82:AF90=BA82)/2)</f>
        <v>0</v>
      </c>
      <c r="AJ87" s="28" cm="1">
        <f t="array" ref="AJ87">SUMPRODUCT((A82:A90 = AH87)*(B82:AF90=BA83))</f>
        <v>0</v>
      </c>
      <c r="AK87" s="28" cm="1">
        <f t="array" ref="AK87">SUMPRODUCT((A82:A90 = AH87)*(B82:AF90=BA84))</f>
        <v>0</v>
      </c>
      <c r="AL87" s="28" cm="1">
        <f t="array" ref="AL87">SUMPRODUCT((A82:A90 = AH87)*(B82:AF90=BA85))</f>
        <v>0</v>
      </c>
      <c r="AM87" s="28" cm="1">
        <f t="array" ref="AM87">SUMPRODUCT((A82:A90 = AH87)*(B82:AF90=BA86))</f>
        <v>0</v>
      </c>
      <c r="AN87" s="28" cm="1">
        <f t="array" ref="AN87">SUMPRODUCT((A82:A90 = AH87)*(B82:AF90=BA87))</f>
        <v>0</v>
      </c>
      <c r="AO87" s="94">
        <f t="shared" si="36"/>
        <v>0</v>
      </c>
      <c r="AP87" s="116">
        <f>(NETWORKDAYS(B81,AE81,AW81:AW91))-AI87</f>
        <v>22</v>
      </c>
      <c r="AQ87" s="115"/>
      <c r="AR87" s="115"/>
      <c r="AS87" s="115"/>
      <c r="AT87" s="115"/>
      <c r="AU87" s="115"/>
      <c r="AW87" s="8">
        <f>DATE(An,7,21)</f>
        <v>44398</v>
      </c>
      <c r="AX87" s="17"/>
      <c r="BA87" s="147" t="s">
        <v>61</v>
      </c>
    </row>
    <row r="88" spans="1:60" ht="12.75" x14ac:dyDescent="0.2">
      <c r="A88" s="1" t="str">
        <f t="shared" si="35"/>
        <v>NO</v>
      </c>
      <c r="B88" s="38"/>
      <c r="C88" s="38"/>
      <c r="D88" s="38"/>
      <c r="E88" s="39"/>
      <c r="F88" s="38"/>
      <c r="G88" s="38"/>
      <c r="H88" s="38"/>
      <c r="I88" s="38"/>
      <c r="J88" s="38"/>
      <c r="K88" s="38"/>
      <c r="L88" s="38"/>
      <c r="M88" s="38"/>
      <c r="N88" s="38"/>
      <c r="O88" s="53"/>
      <c r="P88" s="53"/>
      <c r="Q88" s="53"/>
      <c r="R88" s="53"/>
      <c r="S88" s="53"/>
      <c r="T88" s="38"/>
      <c r="U88" s="38"/>
      <c r="V88" s="38"/>
      <c r="W88" s="38"/>
      <c r="X88" s="38"/>
      <c r="Y88" s="38"/>
      <c r="Z88" s="38"/>
      <c r="AA88" s="46"/>
      <c r="AB88" s="38"/>
      <c r="AC88" s="38"/>
      <c r="AD88" s="53"/>
      <c r="AE88" s="53"/>
      <c r="AF88" s="72"/>
      <c r="AH88" s="47"/>
      <c r="AI88" s="28" cm="1">
        <f t="array" ref="AI88">SUMPRODUCT((A82:A90 = AH88)*(B82:AF90=BA81)+(A82:A90 = AH88)*(B82:AF90=BA82)/2)</f>
        <v>0</v>
      </c>
      <c r="AJ88" s="28" cm="1">
        <f t="array" ref="AJ88">SUMPRODUCT((A82:A90 = AH88)*(B82:AF90=BA83))</f>
        <v>0</v>
      </c>
      <c r="AK88" s="28" cm="1">
        <f t="array" ref="AK88">SUMPRODUCT((A82:A90 = AH88)*(B82:AF90=BA84))</f>
        <v>0</v>
      </c>
      <c r="AL88" s="28" cm="1">
        <f t="array" ref="AL88">SUMPRODUCT((A82:A90 = AH88)*(B82:AF90=BA85))</f>
        <v>0</v>
      </c>
      <c r="AM88" s="28" cm="1">
        <f t="array" ref="AM88">SUMPRODUCT((A82:A90 = AH88)*(B82:AF90=BA86))</f>
        <v>0</v>
      </c>
      <c r="AN88" s="28" cm="1">
        <f t="array" ref="AN88">SUMPRODUCT((A82:A90 = AH88)*(B82:AF90=BA87))</f>
        <v>0</v>
      </c>
      <c r="AO88" s="94">
        <f t="shared" si="36"/>
        <v>0</v>
      </c>
      <c r="AP88" s="116">
        <f>(NETWORKDAYS(B81,AE81,AW81:AW91))-AI88</f>
        <v>22</v>
      </c>
      <c r="AQ88" s="115"/>
      <c r="AR88" s="115"/>
      <c r="AS88" s="115"/>
      <c r="AT88" s="115"/>
      <c r="AU88" s="115"/>
      <c r="AW88" s="8">
        <f>DATE(An,8,15)</f>
        <v>44423</v>
      </c>
      <c r="AX88" s="17"/>
    </row>
    <row r="89" spans="1:60" ht="12.75" customHeight="1" x14ac:dyDescent="0.2">
      <c r="A89" s="1" t="str">
        <f t="shared" si="35"/>
        <v/>
      </c>
      <c r="B89" s="39"/>
      <c r="C89" s="39"/>
      <c r="D89" s="53"/>
      <c r="E89" s="53"/>
      <c r="F89" s="53"/>
      <c r="G89" s="53"/>
      <c r="H89" s="53"/>
      <c r="I89" s="53"/>
      <c r="J89" s="38"/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38"/>
      <c r="Z89" s="38"/>
      <c r="AA89" s="38"/>
      <c r="AB89" s="38"/>
      <c r="AC89" s="38"/>
      <c r="AD89" s="38"/>
      <c r="AE89" s="38"/>
      <c r="AF89" s="35"/>
      <c r="AW89" s="8">
        <f>DATE(An,11,1)</f>
        <v>44501</v>
      </c>
      <c r="AX89" s="17"/>
    </row>
    <row r="90" spans="1:60" s="63" customFormat="1" ht="12.75" customHeight="1" x14ac:dyDescent="0.2">
      <c r="A90" s="1" t="str">
        <f t="shared" si="35"/>
        <v/>
      </c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  <c r="AF90" s="78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W90" s="8">
        <f>DATE(An,11,11)</f>
        <v>44511</v>
      </c>
      <c r="AX90" s="17"/>
      <c r="AY90"/>
      <c r="AZ90"/>
      <c r="BA90"/>
    </row>
    <row r="91" spans="1:60" ht="13.5" thickBot="1" x14ac:dyDescent="0.25">
      <c r="A91" s="76" t="str">
        <f t="shared" si="35"/>
        <v/>
      </c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30"/>
      <c r="Z91" s="30"/>
      <c r="AA91" s="30"/>
      <c r="AB91" s="30"/>
      <c r="AC91" s="30"/>
      <c r="AD91" s="30"/>
      <c r="AE91" s="30"/>
      <c r="AF91" s="77"/>
      <c r="AG91" s="71"/>
      <c r="AH91" s="83" t="s">
        <v>11</v>
      </c>
      <c r="AI91" s="84">
        <f t="shared" ref="AI91:AO91" si="37">SUM(AI81:AI90)</f>
        <v>0</v>
      </c>
      <c r="AJ91" s="84">
        <f t="shared" si="37"/>
        <v>0</v>
      </c>
      <c r="AK91" s="84">
        <f t="shared" si="37"/>
        <v>0</v>
      </c>
      <c r="AL91" s="84">
        <f t="shared" si="37"/>
        <v>0</v>
      </c>
      <c r="AM91" s="84">
        <f t="shared" si="37"/>
        <v>0</v>
      </c>
      <c r="AN91" s="84">
        <f t="shared" si="37"/>
        <v>0</v>
      </c>
      <c r="AO91" s="92">
        <f t="shared" si="37"/>
        <v>0</v>
      </c>
      <c r="AP91" s="117"/>
      <c r="AQ91" s="114"/>
      <c r="AR91" s="114"/>
      <c r="AS91" s="114"/>
      <c r="AT91" s="114"/>
      <c r="AU91" s="114"/>
      <c r="AW91" s="10">
        <f>DATE(An,12,25)</f>
        <v>44555</v>
      </c>
      <c r="AX91" s="27"/>
    </row>
    <row r="92" spans="1:60" ht="12.75" x14ac:dyDescent="0.2">
      <c r="A92" s="122"/>
      <c r="B92" s="123"/>
      <c r="C92" s="123"/>
      <c r="D92" s="123"/>
      <c r="E92" s="123"/>
      <c r="F92" s="123"/>
      <c r="G92" s="123"/>
      <c r="H92" s="123"/>
      <c r="I92" s="123"/>
      <c r="J92" s="123"/>
      <c r="K92" s="123"/>
      <c r="L92" s="123"/>
      <c r="M92" s="123"/>
      <c r="N92" s="123"/>
      <c r="O92" s="123"/>
      <c r="P92" s="123"/>
      <c r="Q92" s="123"/>
      <c r="R92" s="123"/>
      <c r="S92" s="123"/>
      <c r="T92" s="123"/>
      <c r="U92" s="123"/>
      <c r="V92" s="123"/>
      <c r="W92" s="123"/>
      <c r="X92" s="123"/>
      <c r="Y92" s="123"/>
      <c r="Z92" s="123"/>
      <c r="AA92" s="123"/>
      <c r="AB92" s="123"/>
      <c r="AC92" s="123"/>
      <c r="AD92" s="123"/>
      <c r="AE92" s="123"/>
      <c r="AF92" s="143"/>
      <c r="AG92" s="71"/>
      <c r="AH92" s="63"/>
      <c r="AI92" s="63"/>
      <c r="AJ92" s="63"/>
      <c r="AK92" s="63"/>
      <c r="AL92" s="63"/>
      <c r="AM92" s="63"/>
      <c r="AN92" s="63"/>
      <c r="AO92" s="63"/>
      <c r="AP92" s="63"/>
      <c r="AQ92" s="63"/>
      <c r="AR92" s="63"/>
      <c r="AS92" s="63"/>
      <c r="AT92" s="63"/>
      <c r="AU92" s="63"/>
      <c r="AW92" s="63"/>
      <c r="AX92" s="63"/>
    </row>
    <row r="93" spans="1:60" ht="12.75" x14ac:dyDescent="0.2">
      <c r="A93" s="122"/>
      <c r="B93" s="123"/>
      <c r="C93" s="123"/>
      <c r="D93" s="123"/>
      <c r="E93" s="123"/>
      <c r="F93" s="123"/>
      <c r="G93" s="123"/>
      <c r="H93" s="123"/>
      <c r="I93" s="123"/>
      <c r="J93" s="123"/>
      <c r="K93" s="123"/>
      <c r="L93" s="123"/>
      <c r="M93" s="123"/>
      <c r="N93" s="123"/>
      <c r="O93" s="123"/>
      <c r="P93" s="123"/>
      <c r="Q93" s="123"/>
      <c r="R93" s="123"/>
      <c r="S93" s="123"/>
      <c r="T93" s="123"/>
      <c r="U93" s="123"/>
      <c r="V93" s="123"/>
      <c r="W93" s="123"/>
      <c r="X93" s="123"/>
      <c r="Y93" s="123"/>
      <c r="Z93" s="123"/>
      <c r="AA93" s="123"/>
      <c r="AB93" s="123"/>
      <c r="AC93" s="123"/>
      <c r="AD93" s="123"/>
      <c r="AE93" s="123"/>
      <c r="AF93" s="143"/>
      <c r="AG93" s="71"/>
      <c r="AH93" s="63"/>
      <c r="AI93" s="63"/>
      <c r="AJ93" s="63"/>
      <c r="AK93" s="63"/>
      <c r="AL93" s="63"/>
      <c r="AM93" s="63"/>
      <c r="AN93" s="63"/>
      <c r="AO93" s="63"/>
      <c r="AP93" s="63"/>
      <c r="AQ93" s="63"/>
      <c r="AR93" s="63"/>
      <c r="AS93" s="63"/>
      <c r="AT93" s="63"/>
      <c r="AU93" s="63"/>
      <c r="AW93" s="63"/>
      <c r="AX93" s="63"/>
    </row>
    <row r="94" spans="1:60" s="71" customFormat="1" ht="13.5" thickBot="1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W94"/>
      <c r="AX94"/>
    </row>
    <row r="95" spans="1:60" ht="38.25" x14ac:dyDescent="0.2">
      <c r="A95" s="95"/>
      <c r="B95" s="201">
        <f>DATE(An,MONTH(B80)+1,1)</f>
        <v>44378</v>
      </c>
      <c r="C95" s="202"/>
      <c r="D95" s="202"/>
      <c r="E95" s="202"/>
      <c r="F95" s="202"/>
      <c r="G95" s="202"/>
      <c r="H95" s="202"/>
      <c r="I95" s="202"/>
      <c r="J95" s="202"/>
      <c r="K95" s="202"/>
      <c r="L95" s="202"/>
      <c r="M95" s="202"/>
      <c r="N95" s="202"/>
      <c r="O95" s="202"/>
      <c r="P95" s="202"/>
      <c r="Q95" s="202"/>
      <c r="R95" s="202"/>
      <c r="S95" s="202"/>
      <c r="T95" s="202"/>
      <c r="U95" s="202"/>
      <c r="V95" s="202"/>
      <c r="W95" s="202"/>
      <c r="X95" s="202"/>
      <c r="Y95" s="202"/>
      <c r="Z95" s="202"/>
      <c r="AA95" s="202"/>
      <c r="AB95" s="202"/>
      <c r="AC95" s="202"/>
      <c r="AD95" s="202"/>
      <c r="AE95" s="202"/>
      <c r="AF95" s="203"/>
      <c r="AH95" s="41" t="s">
        <v>7</v>
      </c>
      <c r="AI95" s="90" t="s">
        <v>20</v>
      </c>
      <c r="AJ95" s="87" t="str">
        <f>"Nbre jours "&amp; $BA$9</f>
        <v>Nbre jours R</v>
      </c>
      <c r="AK95" s="86" t="str">
        <f>"Nbre jours "&amp; $BA$10</f>
        <v>Nbre jours R/T</v>
      </c>
      <c r="AL95" s="88" t="str">
        <f>"Nbre jours "&amp; $BA$11</f>
        <v>Nbre jours CMD</v>
      </c>
      <c r="AM95" s="88" t="str">
        <f>"Nbre jours "&amp; $BA$12</f>
        <v>Nbre jours T</v>
      </c>
      <c r="AN95" s="88" t="str">
        <f>"Nbre jours "&amp; $BA$12</f>
        <v>Nbre jours T</v>
      </c>
      <c r="AO95" s="93" t="s">
        <v>16</v>
      </c>
      <c r="AP95" s="93" t="s">
        <v>51</v>
      </c>
      <c r="AQ95" s="113"/>
      <c r="AR95" s="113"/>
      <c r="AS95" s="113"/>
      <c r="AT95" s="113"/>
      <c r="AU95" s="113"/>
      <c r="AW95" s="41" t="s">
        <v>3</v>
      </c>
      <c r="AX95" s="42" t="s">
        <v>12</v>
      </c>
      <c r="AZ95" s="41" t="s">
        <v>9</v>
      </c>
      <c r="BA95" s="42" t="s">
        <v>34</v>
      </c>
    </row>
    <row r="96" spans="1:60" ht="15" x14ac:dyDescent="0.25">
      <c r="A96" s="96"/>
      <c r="B96" s="4">
        <f>DATE(An,MONTH(B95),1)</f>
        <v>44378</v>
      </c>
      <c r="C96" s="4">
        <f t="shared" ref="C96:AF96" si="38">B96+1</f>
        <v>44379</v>
      </c>
      <c r="D96" s="4">
        <f t="shared" si="38"/>
        <v>44380</v>
      </c>
      <c r="E96" s="4">
        <f t="shared" si="38"/>
        <v>44381</v>
      </c>
      <c r="F96" s="4">
        <f t="shared" si="38"/>
        <v>44382</v>
      </c>
      <c r="G96" s="4">
        <f t="shared" si="38"/>
        <v>44383</v>
      </c>
      <c r="H96" s="4">
        <f t="shared" si="38"/>
        <v>44384</v>
      </c>
      <c r="I96" s="4">
        <f t="shared" si="38"/>
        <v>44385</v>
      </c>
      <c r="J96" s="4">
        <f t="shared" si="38"/>
        <v>44386</v>
      </c>
      <c r="K96" s="4">
        <f t="shared" si="38"/>
        <v>44387</v>
      </c>
      <c r="L96" s="4">
        <f t="shared" si="38"/>
        <v>44388</v>
      </c>
      <c r="M96" s="4">
        <f t="shared" si="38"/>
        <v>44389</v>
      </c>
      <c r="N96" s="4">
        <f t="shared" si="38"/>
        <v>44390</v>
      </c>
      <c r="O96" s="4">
        <f t="shared" si="38"/>
        <v>44391</v>
      </c>
      <c r="P96" s="4">
        <f t="shared" si="38"/>
        <v>44392</v>
      </c>
      <c r="Q96" s="4">
        <f t="shared" si="38"/>
        <v>44393</v>
      </c>
      <c r="R96" s="4">
        <f t="shared" si="38"/>
        <v>44394</v>
      </c>
      <c r="S96" s="4">
        <f t="shared" si="38"/>
        <v>44395</v>
      </c>
      <c r="T96" s="4">
        <f t="shared" si="38"/>
        <v>44396</v>
      </c>
      <c r="U96" s="4">
        <f t="shared" si="38"/>
        <v>44397</v>
      </c>
      <c r="V96" s="4">
        <f t="shared" si="38"/>
        <v>44398</v>
      </c>
      <c r="W96" s="4">
        <f t="shared" si="38"/>
        <v>44399</v>
      </c>
      <c r="X96" s="4">
        <f t="shared" si="38"/>
        <v>44400</v>
      </c>
      <c r="Y96" s="4">
        <f t="shared" si="38"/>
        <v>44401</v>
      </c>
      <c r="Z96" s="4">
        <f t="shared" si="38"/>
        <v>44402</v>
      </c>
      <c r="AA96" s="4">
        <f t="shared" si="38"/>
        <v>44403</v>
      </c>
      <c r="AB96" s="4">
        <f t="shared" si="38"/>
        <v>44404</v>
      </c>
      <c r="AC96" s="4">
        <f t="shared" si="38"/>
        <v>44405</v>
      </c>
      <c r="AD96" s="4">
        <f t="shared" si="38"/>
        <v>44406</v>
      </c>
      <c r="AE96" s="4">
        <f t="shared" si="38"/>
        <v>44407</v>
      </c>
      <c r="AF96" s="5">
        <f t="shared" si="38"/>
        <v>44408</v>
      </c>
      <c r="AH96" s="109" t="s">
        <v>43</v>
      </c>
      <c r="AI96" s="28" cm="1">
        <f t="array" ref="AI96">SUMPRODUCT((A97:A105 = AH96)*(B97:AF105=BA96)+(A97:A105 = AH96)*(B97:AF105=BA97)/2)</f>
        <v>0</v>
      </c>
      <c r="AJ96" s="28" cm="1">
        <f t="array" ref="AJ96">SUMPRODUCT((A97:A105 = AH96)*(B97:AF105=BA98))</f>
        <v>0</v>
      </c>
      <c r="AK96" s="28" cm="1">
        <f t="array" ref="AK96">SUMPRODUCT((A97:A105 = AH96)*(B97:AF105=BA99))</f>
        <v>0</v>
      </c>
      <c r="AL96" s="28" cm="1">
        <f t="array" ref="AL96">SUMPRODUCT((A97:A105 = AH96)*(B97:AF105=BA100))</f>
        <v>0</v>
      </c>
      <c r="AM96" s="28" cm="1">
        <f t="array" ref="AM96">SUMPRODUCT((A97:A105 = AH96)*(B97:AF105=BA101))</f>
        <v>0</v>
      </c>
      <c r="AN96" s="28" cm="1">
        <f t="array" ref="AN96">SUMPRODUCT((A97:A105 = AH96)*(B97:AF105=BA102))</f>
        <v>0</v>
      </c>
      <c r="AO96" s="94">
        <f>SUM(AI96:AM96)</f>
        <v>0</v>
      </c>
      <c r="AP96" s="121">
        <f>(NETWORKDAYS(B96,AF96,AW96:AW106))-AI96</f>
        <v>21</v>
      </c>
      <c r="AQ96" s="146"/>
      <c r="AR96" s="146"/>
      <c r="AS96" s="146"/>
      <c r="AT96" s="146"/>
      <c r="AU96" s="146"/>
      <c r="AW96" s="7">
        <f>DATE(An,1,1)</f>
        <v>44197</v>
      </c>
      <c r="AX96" s="7">
        <v>43735</v>
      </c>
      <c r="AZ96" s="7" t="s">
        <v>0</v>
      </c>
      <c r="BA96" s="44" t="s">
        <v>2</v>
      </c>
    </row>
    <row r="97" spans="1:60" s="71" customFormat="1" ht="15" x14ac:dyDescent="0.25">
      <c r="A97" s="1" t="str">
        <f t="shared" ref="A97:A106" si="39">IF(ISBLANK(A82),"",A82)</f>
        <v>PZ</v>
      </c>
      <c r="B97" s="19"/>
      <c r="C97" s="19"/>
      <c r="D97" s="19"/>
      <c r="E97" s="19"/>
      <c r="F97" s="19"/>
      <c r="G97" s="19"/>
      <c r="H97" s="18"/>
      <c r="I97" s="19"/>
      <c r="J97" s="19"/>
      <c r="K97" s="19"/>
      <c r="L97" s="19"/>
      <c r="M97" s="19"/>
      <c r="N97" s="19"/>
      <c r="O97" s="18"/>
      <c r="P97" s="19"/>
      <c r="Q97" s="19"/>
      <c r="R97" s="19"/>
      <c r="S97" s="19"/>
      <c r="T97" s="19"/>
      <c r="U97" s="19"/>
      <c r="V97" s="50"/>
      <c r="W97" s="19"/>
      <c r="X97" s="19"/>
      <c r="Y97" s="19"/>
      <c r="Z97" s="19"/>
      <c r="AA97" s="19"/>
      <c r="AB97" s="19"/>
      <c r="AC97" s="18"/>
      <c r="AD97" s="50"/>
      <c r="AE97" s="50"/>
      <c r="AF97" s="57"/>
      <c r="AG97"/>
      <c r="AH97" s="109" t="s">
        <v>44</v>
      </c>
      <c r="AI97" s="28" cm="1">
        <f t="array" ref="AI97">SUMPRODUCT((A97:A105 = AH97)*(B97:AF105=BA96)+(A97:A105 = AH97)*(B97:AF105=BA97)/2)</f>
        <v>0</v>
      </c>
      <c r="AJ97" s="28" cm="1">
        <f t="array" ref="AJ97">SUMPRODUCT((A97:A105 = AH97)*(B97:AF105=BA98))</f>
        <v>0</v>
      </c>
      <c r="AK97" s="28" cm="1">
        <f t="array" ref="AK97">SUMPRODUCT((A97:A105 = AH97)*(B97:AF105=BA99))</f>
        <v>0</v>
      </c>
      <c r="AL97" s="28" cm="1">
        <f t="array" ref="AL97">SUMPRODUCT((A97:A105 = AH97)*(B97:AF105=BA100))</f>
        <v>0</v>
      </c>
      <c r="AM97" s="28" cm="1">
        <f t="array" ref="AM97">SUMPRODUCT((A97:A105 = AH97)*(B97:AF105=BA101))</f>
        <v>0</v>
      </c>
      <c r="AN97" s="28" cm="1">
        <f t="array" ref="AN97">SUMPRODUCT((A97:A105 = AC96)*(B97:AF105=BA102))</f>
        <v>0</v>
      </c>
      <c r="AO97" s="94">
        <f t="shared" ref="AO97:AO103" si="40">SUM(AI97:AM97)</f>
        <v>0</v>
      </c>
      <c r="AP97" s="116">
        <f>(NETWORKDAYS(B96,AF96,AW96:AW106))-AI97</f>
        <v>21</v>
      </c>
      <c r="AQ97" s="115"/>
      <c r="AR97" s="115"/>
      <c r="AS97" s="115"/>
      <c r="AT97" s="115"/>
      <c r="AU97" s="115"/>
      <c r="AW97" s="8">
        <f>ROUND(DATE($A$1,4,MOD(234-11*MOD($A$1,19),30))/7,0)*7-5</f>
        <v>44291</v>
      </c>
      <c r="AX97" s="8"/>
      <c r="AY97"/>
      <c r="AZ97" s="7" t="s">
        <v>10</v>
      </c>
      <c r="BA97" s="44" t="s">
        <v>5</v>
      </c>
      <c r="BH97"/>
    </row>
    <row r="98" spans="1:60" ht="15" x14ac:dyDescent="0.25">
      <c r="A98" s="1" t="str">
        <f t="shared" si="39"/>
        <v>LG</v>
      </c>
      <c r="B98" s="64"/>
      <c r="C98" s="19"/>
      <c r="D98" s="18"/>
      <c r="E98" s="64"/>
      <c r="F98" s="18"/>
      <c r="G98" s="19"/>
      <c r="H98" s="19"/>
      <c r="I98" s="19"/>
      <c r="J98" s="19"/>
      <c r="K98" s="19"/>
      <c r="L98" s="18"/>
      <c r="M98" s="18"/>
      <c r="N98" s="19"/>
      <c r="O98" s="18"/>
      <c r="P98" s="19"/>
      <c r="Q98" s="19"/>
      <c r="R98" s="19"/>
      <c r="S98" s="18"/>
      <c r="T98" s="49"/>
      <c r="U98" s="19"/>
      <c r="V98" s="18"/>
      <c r="W98" s="19"/>
      <c r="X98" s="19"/>
      <c r="Y98" s="19"/>
      <c r="Z98" s="18"/>
      <c r="AA98" s="18"/>
      <c r="AB98" s="19"/>
      <c r="AC98" s="19"/>
      <c r="AD98" s="19"/>
      <c r="AE98" s="19"/>
      <c r="AF98" s="20"/>
      <c r="AH98" s="109" t="s">
        <v>45</v>
      </c>
      <c r="AI98" s="28" cm="1">
        <f t="array" ref="AI98">SUMPRODUCT((A97:A105 = AH98)*(B97:AF105=BA96)+(A97:A105 = AH98)*(B97:AF105=BA97)/2)</f>
        <v>0</v>
      </c>
      <c r="AJ98" s="28" cm="1">
        <f t="array" ref="AJ98">SUMPRODUCT((A97:A105 = AH98)*(B97:AF105=BA98))</f>
        <v>0</v>
      </c>
      <c r="AK98" s="28" cm="1">
        <f t="array" ref="AK98">SUMPRODUCT((A97:A105 = AH98)*(B97:AF105=BA99))</f>
        <v>0</v>
      </c>
      <c r="AL98" s="28" cm="1">
        <f t="array" ref="AL98">SUMPRODUCT((A97:A105 = AH98)*(B97:AF105=BA100))</f>
        <v>0</v>
      </c>
      <c r="AM98" s="28" cm="1">
        <f t="array" ref="AM98">SUMPRODUCT((A97:A105 = AH98)*(B97:AF105=BA101))</f>
        <v>0</v>
      </c>
      <c r="AN98" s="28" cm="1">
        <f t="array" ref="AN98">SUMPRODUCT((A97:A105 = AH98)*(B97:AF105=BA102))</f>
        <v>0</v>
      </c>
      <c r="AO98" s="94">
        <f t="shared" si="40"/>
        <v>0</v>
      </c>
      <c r="AP98" s="116">
        <f>(NETWORKDAYS(B96,AF96,AW96:AW106))-AI98</f>
        <v>21</v>
      </c>
      <c r="AQ98" s="115"/>
      <c r="AR98" s="115"/>
      <c r="AS98" s="115"/>
      <c r="AT98" s="115"/>
      <c r="AU98" s="115"/>
      <c r="AW98" s="8">
        <f>DATE(An,5,1)</f>
        <v>44317</v>
      </c>
      <c r="AX98" s="8"/>
      <c r="AZ98" s="7" t="s">
        <v>13</v>
      </c>
      <c r="BA98" s="51" t="s">
        <v>58</v>
      </c>
    </row>
    <row r="99" spans="1:60" ht="15" x14ac:dyDescent="0.25">
      <c r="A99" s="1" t="str">
        <f t="shared" si="39"/>
        <v>CM</v>
      </c>
      <c r="B99" s="18"/>
      <c r="C99" s="19"/>
      <c r="D99" s="19"/>
      <c r="E99" s="49"/>
      <c r="F99" s="49"/>
      <c r="G99" s="49"/>
      <c r="H99" s="33"/>
      <c r="I99" s="19"/>
      <c r="J99" s="19"/>
      <c r="K99" s="19"/>
      <c r="L99" s="19"/>
      <c r="M99" s="19"/>
      <c r="N99" s="19"/>
      <c r="O99" s="33"/>
      <c r="P99" s="19"/>
      <c r="Q99" s="19"/>
      <c r="R99" s="19"/>
      <c r="S99" s="19"/>
      <c r="T99" s="19"/>
      <c r="U99" s="19"/>
      <c r="V99" s="18"/>
      <c r="W99" s="19"/>
      <c r="X99" s="19"/>
      <c r="Y99" s="19"/>
      <c r="Z99" s="19"/>
      <c r="AA99" s="19"/>
      <c r="AB99" s="19"/>
      <c r="AC99" s="19"/>
      <c r="AD99" s="19"/>
      <c r="AE99" s="19"/>
      <c r="AF99" s="20"/>
      <c r="AH99" s="109" t="s">
        <v>46</v>
      </c>
      <c r="AI99" s="28" cm="1">
        <f t="array" ref="AI99">SUMPRODUCT((A97:A105 = AH99)*(B97:AF105=BA96)+(A97:A105 = AH99)*(B97:AF105=BA97)/2)</f>
        <v>0</v>
      </c>
      <c r="AJ99" s="28" cm="1">
        <f t="array" ref="AJ99">SUMPRODUCT((A97:A105 = AH99)*(B97:AF105=BA98))</f>
        <v>0</v>
      </c>
      <c r="AK99" s="28" cm="1">
        <f t="array" ref="AK99">SUMPRODUCT((A97:A105 = AH99)*(B97:AF105=BA99))</f>
        <v>0</v>
      </c>
      <c r="AL99" s="28" cm="1">
        <f t="array" ref="AL99">SUMPRODUCT((A97:A105 = AH99)*(B97:AF105=BA100))</f>
        <v>0</v>
      </c>
      <c r="AM99" s="28" cm="1">
        <f t="array" ref="AM99">SUMPRODUCT((A97:A105 = AH99)*(B97:AF105=BA101))</f>
        <v>0</v>
      </c>
      <c r="AN99" s="28" cm="1">
        <f t="array" ref="AN99">SUMPRODUCT((A97:A105 = AH99)*(B97:AF105=BA102))</f>
        <v>0</v>
      </c>
      <c r="AO99" s="94">
        <f t="shared" si="40"/>
        <v>0</v>
      </c>
      <c r="AP99" s="116">
        <f>(NETWORKDAYS(B96,AF96,AW96:AW106))-AI99</f>
        <v>21</v>
      </c>
      <c r="AQ99" s="115"/>
      <c r="AR99" s="115"/>
      <c r="AS99" s="115"/>
      <c r="AT99" s="115"/>
      <c r="AU99" s="115"/>
      <c r="AW99" s="8">
        <f>DATE(An,5,8)</f>
        <v>44324</v>
      </c>
      <c r="AX99" s="8"/>
      <c r="AZ99" s="43" t="s">
        <v>14</v>
      </c>
      <c r="BA99" s="89" t="s">
        <v>57</v>
      </c>
    </row>
    <row r="100" spans="1:60" ht="15" x14ac:dyDescent="0.25">
      <c r="A100" s="1" t="str">
        <f t="shared" si="39"/>
        <v>SR</v>
      </c>
      <c r="B100" s="18"/>
      <c r="C100" s="19"/>
      <c r="D100" s="19"/>
      <c r="E100" s="19"/>
      <c r="F100" s="19"/>
      <c r="G100" s="19"/>
      <c r="H100" s="19"/>
      <c r="I100" s="18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8"/>
      <c r="W100" s="19"/>
      <c r="X100" s="19"/>
      <c r="Y100" s="19"/>
      <c r="Z100" s="19"/>
      <c r="AA100" s="19"/>
      <c r="AB100" s="18"/>
      <c r="AC100" s="18"/>
      <c r="AD100" s="18"/>
      <c r="AE100" s="18"/>
      <c r="AF100" s="29"/>
      <c r="AH100" s="109" t="s">
        <v>47</v>
      </c>
      <c r="AI100" s="28" cm="1">
        <f t="array" ref="AI100">SUMPRODUCT((A97:A105= AH100)*(B97:AF105=BA96)+(A97:A105 = AH100)*(B97:AF105=BA97)/2)</f>
        <v>0</v>
      </c>
      <c r="AJ100" s="28" cm="1">
        <f t="array" ref="AJ100">SUMPRODUCT((A97:A105 = AH100)*(B97:AF105=BA98))</f>
        <v>0</v>
      </c>
      <c r="AK100" s="28" cm="1">
        <f t="array" ref="AK100">SUMPRODUCT((A97:A105 = AH100)*(B97:AF105=BA99))</f>
        <v>0</v>
      </c>
      <c r="AL100" s="28" cm="1">
        <f t="array" ref="AL100">SUMPRODUCT((A97:A105 = AH100)*(B97:AF105=BA100))</f>
        <v>0</v>
      </c>
      <c r="AM100" s="28" cm="1">
        <f t="array" ref="AM100">SUMPRODUCT((A97:A105 = AH100)*(B97:AF105=BA101))</f>
        <v>0</v>
      </c>
      <c r="AN100" s="28" cm="1">
        <f t="array" ref="AN100">SUMPRODUCT((A97:A105 = AH100)*(B97:AF105=BA102))</f>
        <v>0</v>
      </c>
      <c r="AO100" s="94">
        <f t="shared" si="40"/>
        <v>0</v>
      </c>
      <c r="AP100" s="116">
        <f>(NETWORKDAYS(B96,AF96,AW96:AW106))-AI100</f>
        <v>21</v>
      </c>
      <c r="AQ100" s="115"/>
      <c r="AR100" s="115"/>
      <c r="AS100" s="115"/>
      <c r="AT100" s="115"/>
      <c r="AU100" s="115"/>
      <c r="AW100" s="8">
        <f>AW97+38</f>
        <v>44329</v>
      </c>
      <c r="AX100" s="8"/>
      <c r="AZ100" s="43" t="s">
        <v>15</v>
      </c>
      <c r="BA100" s="62" t="s">
        <v>59</v>
      </c>
    </row>
    <row r="101" spans="1:60" ht="15" x14ac:dyDescent="0.25">
      <c r="A101" s="1" t="str">
        <f t="shared" si="39"/>
        <v>CD</v>
      </c>
      <c r="B101" s="19"/>
      <c r="C101" s="19"/>
      <c r="D101" s="19"/>
      <c r="E101" s="19"/>
      <c r="F101" s="19"/>
      <c r="G101" s="18"/>
      <c r="H101" s="18"/>
      <c r="I101" s="19"/>
      <c r="J101" s="19"/>
      <c r="K101" s="19"/>
      <c r="L101" s="19"/>
      <c r="M101" s="19"/>
      <c r="N101" s="18"/>
      <c r="O101" s="18"/>
      <c r="P101" s="33"/>
      <c r="Q101" s="18"/>
      <c r="R101" s="19"/>
      <c r="S101" s="19"/>
      <c r="T101" s="19"/>
      <c r="U101" s="19"/>
      <c r="V101" s="19"/>
      <c r="W101" s="49"/>
      <c r="X101" s="19"/>
      <c r="Y101" s="19"/>
      <c r="Z101" s="19"/>
      <c r="AA101" s="19"/>
      <c r="AB101" s="19"/>
      <c r="AC101" s="19"/>
      <c r="AD101" s="18"/>
      <c r="AE101" s="19"/>
      <c r="AF101" s="20"/>
      <c r="AH101" s="109" t="s">
        <v>48</v>
      </c>
      <c r="AI101" s="28" cm="1">
        <f t="array" ref="AI101">SUMPRODUCT((A97:A105 = AH101)*(B97:AF105=BA96)+(A97:A105 = AH101)*(B97:AF105=BA97)/2)</f>
        <v>0</v>
      </c>
      <c r="AJ101" s="28" cm="1">
        <f t="array" ref="AJ101">SUMPRODUCT((A97:A105 = AH101)*(B97:AF105=BA98))</f>
        <v>0</v>
      </c>
      <c r="AK101" s="28" cm="1">
        <f t="array" ref="AK101">SUMPRODUCT((A97:A105 = AH101)*(B97:AF105=BA99))</f>
        <v>0</v>
      </c>
      <c r="AL101" s="28" cm="1">
        <f t="array" ref="AL101">SUMPRODUCT((A97:A105 = AH101)*(B97:AF105=BA100))</f>
        <v>0</v>
      </c>
      <c r="AM101" s="28" cm="1">
        <f t="array" ref="AM101">SUMPRODUCT((A97:A105 = AH101)*(B97:AF105=BA101))</f>
        <v>0</v>
      </c>
      <c r="AN101" s="28" cm="1">
        <f t="array" ref="AN101">SUMPRODUCT((A97:A105 = AH101)*(B97:AF105=BA102))</f>
        <v>0</v>
      </c>
      <c r="AO101" s="94">
        <f t="shared" si="40"/>
        <v>0</v>
      </c>
      <c r="AP101" s="116">
        <f>(NETWORKDAYS(B96,AF96,AW96:AW106))-AI101</f>
        <v>21</v>
      </c>
      <c r="AQ101" s="115"/>
      <c r="AR101" s="115"/>
      <c r="AS101" s="115"/>
      <c r="AT101" s="115"/>
      <c r="AU101" s="115"/>
      <c r="AW101" s="8">
        <f>AW97+49</f>
        <v>44340</v>
      </c>
      <c r="AX101" s="17"/>
      <c r="BA101" s="62" t="s">
        <v>60</v>
      </c>
    </row>
    <row r="102" spans="1:60" ht="12.75" customHeight="1" x14ac:dyDescent="0.25">
      <c r="A102" s="1" t="str">
        <f t="shared" si="39"/>
        <v>ACH</v>
      </c>
      <c r="B102" s="39"/>
      <c r="C102" s="39"/>
      <c r="D102" s="39"/>
      <c r="E102" s="39"/>
      <c r="F102" s="39"/>
      <c r="G102" s="39"/>
      <c r="H102" s="38"/>
      <c r="I102" s="39"/>
      <c r="J102" s="39"/>
      <c r="K102" s="39"/>
      <c r="L102" s="39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19"/>
      <c r="AF102" s="20"/>
      <c r="AG102" s="71"/>
      <c r="AH102" s="109" t="s">
        <v>49</v>
      </c>
      <c r="AI102" s="28" cm="1">
        <f t="array" ref="AI102">SUMPRODUCT((A97:A105 = AH102)*(B97:AF105=BA96)+(A97:A105 = AH102)*(B97:AF105=BA97)/2)</f>
        <v>0</v>
      </c>
      <c r="AJ102" s="28" cm="1">
        <f t="array" ref="AJ102">SUMPRODUCT((A97:A105 = AH102)*(B97:AF105=BA98))</f>
        <v>0</v>
      </c>
      <c r="AK102" s="28" cm="1">
        <f t="array" ref="AK102">SUMPRODUCT((A97:A105 = AH102)*(B97:AF105=BA99))</f>
        <v>0</v>
      </c>
      <c r="AL102" s="28" cm="1">
        <f t="array" ref="AL102">SUMPRODUCT((A97:A105 = AH102)*(B97:AF105=BA100))</f>
        <v>0</v>
      </c>
      <c r="AM102" s="28" cm="1">
        <f t="array" ref="AM102">SUMPRODUCT((A97:A105 = AH102)*(B97:AF105=BA101))</f>
        <v>0</v>
      </c>
      <c r="AN102" s="28" cm="1">
        <f t="array" ref="AN102">SUMPRODUCT((A97:A105 = AH102)*(B97:AF105=BA102))</f>
        <v>0</v>
      </c>
      <c r="AO102" s="94">
        <f t="shared" si="40"/>
        <v>0</v>
      </c>
      <c r="AP102" s="116">
        <f>(NETWORKDAYS(B96,AF96,AW96:AW106))-AI102</f>
        <v>21</v>
      </c>
      <c r="AQ102" s="115"/>
      <c r="AR102" s="115"/>
      <c r="AS102" s="115"/>
      <c r="AT102" s="115"/>
      <c r="AU102" s="115"/>
      <c r="AW102" s="8">
        <f>DATE(An,7,21)</f>
        <v>44398</v>
      </c>
      <c r="AX102" s="17"/>
      <c r="BA102" s="147" t="s">
        <v>61</v>
      </c>
    </row>
    <row r="103" spans="1:60" ht="12.75" customHeight="1" x14ac:dyDescent="0.2">
      <c r="A103" s="1" t="str">
        <f t="shared" si="39"/>
        <v>NO</v>
      </c>
      <c r="B103" s="53"/>
      <c r="C103" s="53"/>
      <c r="D103" s="53"/>
      <c r="E103" s="38"/>
      <c r="F103" s="38"/>
      <c r="G103" s="54"/>
      <c r="H103" s="54"/>
      <c r="I103" s="54"/>
      <c r="J103" s="46"/>
      <c r="K103" s="46"/>
      <c r="L103" s="38"/>
      <c r="M103" s="38"/>
      <c r="N103" s="38"/>
      <c r="O103" s="38"/>
      <c r="P103" s="38"/>
      <c r="Q103" s="38"/>
      <c r="R103" s="38"/>
      <c r="S103" s="38"/>
      <c r="T103" s="38"/>
      <c r="U103" s="39"/>
      <c r="V103" s="38"/>
      <c r="W103" s="39"/>
      <c r="X103" s="39"/>
      <c r="Y103" s="39"/>
      <c r="Z103" s="38"/>
      <c r="AA103" s="38"/>
      <c r="AB103" s="39"/>
      <c r="AC103" s="39"/>
      <c r="AD103" s="39"/>
      <c r="AE103" s="39"/>
      <c r="AF103" s="45"/>
      <c r="AH103" s="47"/>
      <c r="AI103" s="28" cm="1">
        <f t="array" ref="AI103">SUMPRODUCT((A97:A105 = AH103)*(B97:AF105=BA96)+(A97:A105 = AH103)*(B97:AF105=BA97)/2)</f>
        <v>0</v>
      </c>
      <c r="AJ103" s="28" cm="1">
        <f t="array" ref="AJ103">SUMPRODUCT((A97:A105 = AH103)*(B97:AF105=BA98))</f>
        <v>0</v>
      </c>
      <c r="AK103" s="28" cm="1">
        <f t="array" ref="AK103">SUMPRODUCT((A97:A105 = AH103)*(B97:AF105=BA99))</f>
        <v>0</v>
      </c>
      <c r="AL103" s="28" cm="1">
        <f t="array" ref="AL103">SUMPRODUCT((A97:A105 = AH103)*(B97:AF105=BA100))</f>
        <v>0</v>
      </c>
      <c r="AM103" s="28" cm="1">
        <f t="array" ref="AM103">SUMPRODUCT((A97:A105 = AH103)*(B97:AF105=BA101))</f>
        <v>0</v>
      </c>
      <c r="AN103" s="28" cm="1">
        <f t="array" ref="AN103">SUMPRODUCT((A97:A105 = AH103)*(B97:AF105=BA102))</f>
        <v>0</v>
      </c>
      <c r="AO103" s="94">
        <f t="shared" si="40"/>
        <v>0</v>
      </c>
      <c r="AP103" s="116">
        <f>(NETWORKDAYS(B96,AF96,AW96:AW106))-AI103</f>
        <v>21</v>
      </c>
      <c r="AQ103" s="115"/>
      <c r="AR103" s="115"/>
      <c r="AS103" s="115"/>
      <c r="AT103" s="115"/>
      <c r="AU103" s="115"/>
      <c r="AW103" s="8">
        <f>DATE(An,8,15)</f>
        <v>44423</v>
      </c>
      <c r="AX103" s="17"/>
    </row>
    <row r="104" spans="1:60" ht="12.75" x14ac:dyDescent="0.2">
      <c r="A104" s="1" t="str">
        <f t="shared" si="39"/>
        <v/>
      </c>
      <c r="B104" s="38"/>
      <c r="C104" s="38"/>
      <c r="D104" s="38"/>
      <c r="E104" s="38"/>
      <c r="F104" s="38"/>
      <c r="G104" s="38"/>
      <c r="H104" s="38"/>
      <c r="I104" s="39"/>
      <c r="J104" s="39"/>
      <c r="K104" s="39"/>
      <c r="L104" s="39"/>
      <c r="M104" s="39"/>
      <c r="N104" s="53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  <c r="AD104" s="39"/>
      <c r="AE104" s="39"/>
      <c r="AF104" s="45"/>
      <c r="AW104" s="8">
        <f>DATE(An,11,1)</f>
        <v>44501</v>
      </c>
      <c r="AX104" s="17"/>
    </row>
    <row r="105" spans="1:60" s="63" customFormat="1" ht="12.75" x14ac:dyDescent="0.2">
      <c r="A105" s="1" t="str">
        <f t="shared" si="39"/>
        <v/>
      </c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40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W105" s="8">
        <f>DATE(An,11,11)</f>
        <v>44511</v>
      </c>
      <c r="AX105" s="17"/>
      <c r="AY105"/>
      <c r="AZ105"/>
      <c r="BA105"/>
    </row>
    <row r="106" spans="1:60" ht="13.5" thickBot="1" x14ac:dyDescent="0.25">
      <c r="A106" s="76" t="str">
        <f t="shared" si="39"/>
        <v/>
      </c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  <c r="Y106" s="30"/>
      <c r="Z106" s="30"/>
      <c r="AA106" s="30"/>
      <c r="AB106" s="30"/>
      <c r="AC106" s="30"/>
      <c r="AD106" s="30"/>
      <c r="AE106" s="30"/>
      <c r="AF106" s="31"/>
      <c r="AG106" s="71"/>
      <c r="AH106" s="83" t="s">
        <v>11</v>
      </c>
      <c r="AI106" s="84">
        <f t="shared" ref="AI106:AO106" si="41">SUM(AI96:AI105)</f>
        <v>0</v>
      </c>
      <c r="AJ106" s="84">
        <f t="shared" si="41"/>
        <v>0</v>
      </c>
      <c r="AK106" s="84">
        <f t="shared" si="41"/>
        <v>0</v>
      </c>
      <c r="AL106" s="84">
        <f t="shared" si="41"/>
        <v>0</v>
      </c>
      <c r="AM106" s="84">
        <f t="shared" si="41"/>
        <v>0</v>
      </c>
      <c r="AN106" s="84">
        <f t="shared" si="41"/>
        <v>0</v>
      </c>
      <c r="AO106" s="92">
        <f t="shared" si="41"/>
        <v>0</v>
      </c>
      <c r="AP106" s="117"/>
      <c r="AQ106" s="114"/>
      <c r="AR106" s="114"/>
      <c r="AS106" s="114"/>
      <c r="AT106" s="114"/>
      <c r="AU106" s="114"/>
      <c r="AW106" s="10">
        <f>DATE(An,12,25)</f>
        <v>44555</v>
      </c>
      <c r="AX106" s="27"/>
    </row>
    <row r="107" spans="1:60" ht="12.75" x14ac:dyDescent="0.2">
      <c r="A107" s="122"/>
      <c r="B107" s="123"/>
      <c r="C107" s="123"/>
      <c r="D107" s="123"/>
      <c r="E107" s="123"/>
      <c r="F107" s="123"/>
      <c r="G107" s="123"/>
      <c r="H107" s="123"/>
      <c r="I107" s="123"/>
      <c r="J107" s="123"/>
      <c r="K107" s="123"/>
      <c r="L107" s="123"/>
      <c r="M107" s="123"/>
      <c r="N107" s="123"/>
      <c r="O107" s="123"/>
      <c r="P107" s="123"/>
      <c r="Q107" s="123"/>
      <c r="R107" s="123"/>
      <c r="S107" s="123"/>
      <c r="T107" s="123"/>
      <c r="U107" s="123"/>
      <c r="V107" s="123"/>
      <c r="W107" s="123"/>
      <c r="X107" s="123"/>
      <c r="Y107" s="123"/>
      <c r="Z107" s="123"/>
      <c r="AA107" s="123"/>
      <c r="AB107" s="123"/>
      <c r="AC107" s="123"/>
      <c r="AD107" s="123"/>
      <c r="AE107" s="123"/>
      <c r="AF107" s="123"/>
      <c r="AG107" s="71"/>
      <c r="AH107" s="63"/>
      <c r="AI107" s="63"/>
      <c r="AJ107" s="63"/>
      <c r="AK107" s="63"/>
      <c r="AL107" s="63"/>
      <c r="AM107" s="63"/>
      <c r="AN107" s="63"/>
      <c r="AO107" s="63"/>
      <c r="AP107" s="63"/>
      <c r="AQ107" s="63"/>
      <c r="AR107" s="63"/>
      <c r="AS107" s="63"/>
      <c r="AT107" s="63"/>
      <c r="AU107" s="63"/>
      <c r="AW107" s="63"/>
      <c r="AX107" s="63"/>
    </row>
    <row r="108" spans="1:60" ht="12.75" x14ac:dyDescent="0.2">
      <c r="A108" s="122"/>
      <c r="B108" s="123"/>
      <c r="C108" s="123"/>
      <c r="D108" s="123"/>
      <c r="E108" s="123"/>
      <c r="F108" s="123"/>
      <c r="G108" s="123"/>
      <c r="H108" s="123"/>
      <c r="I108" s="123"/>
      <c r="J108" s="123"/>
      <c r="K108" s="123"/>
      <c r="L108" s="123"/>
      <c r="M108" s="123"/>
      <c r="N108" s="123"/>
      <c r="O108" s="123"/>
      <c r="P108" s="123"/>
      <c r="Q108" s="123"/>
      <c r="R108" s="123"/>
      <c r="S108" s="123"/>
      <c r="T108" s="123"/>
      <c r="U108" s="123"/>
      <c r="V108" s="123"/>
      <c r="W108" s="123"/>
      <c r="X108" s="123"/>
      <c r="Y108" s="123"/>
      <c r="Z108" s="123"/>
      <c r="AA108" s="123"/>
      <c r="AB108" s="123"/>
      <c r="AC108" s="123"/>
      <c r="AD108" s="123"/>
      <c r="AE108" s="123"/>
      <c r="AF108" s="123"/>
      <c r="AG108" s="71"/>
      <c r="AH108" s="63"/>
      <c r="AI108" s="63"/>
      <c r="AJ108" s="63"/>
      <c r="AK108" s="63"/>
      <c r="AL108" s="63"/>
      <c r="AM108" s="63"/>
      <c r="AN108" s="63"/>
      <c r="AO108" s="63"/>
      <c r="AP108" s="63"/>
      <c r="AQ108" s="63"/>
      <c r="AR108" s="63"/>
      <c r="AS108" s="63"/>
      <c r="AT108" s="63"/>
      <c r="AU108" s="63"/>
      <c r="AW108" s="63"/>
      <c r="AX108" s="63"/>
    </row>
    <row r="109" spans="1:60" ht="13.5" thickBot="1" x14ac:dyDescent="0.25"/>
    <row r="110" spans="1:60" s="71" customFormat="1" ht="38.25" x14ac:dyDescent="0.2">
      <c r="A110" s="95"/>
      <c r="B110" s="201">
        <f>DATE(An,MONTH(B95)+1,1)</f>
        <v>44409</v>
      </c>
      <c r="C110" s="202"/>
      <c r="D110" s="202"/>
      <c r="E110" s="202"/>
      <c r="F110" s="202"/>
      <c r="G110" s="202"/>
      <c r="H110" s="202"/>
      <c r="I110" s="202"/>
      <c r="J110" s="202"/>
      <c r="K110" s="202"/>
      <c r="L110" s="202"/>
      <c r="M110" s="202"/>
      <c r="N110" s="202"/>
      <c r="O110" s="202"/>
      <c r="P110" s="202"/>
      <c r="Q110" s="202"/>
      <c r="R110" s="202"/>
      <c r="S110" s="202"/>
      <c r="T110" s="202"/>
      <c r="U110" s="202"/>
      <c r="V110" s="202"/>
      <c r="W110" s="202"/>
      <c r="X110" s="202"/>
      <c r="Y110" s="202"/>
      <c r="Z110" s="202"/>
      <c r="AA110" s="202"/>
      <c r="AB110" s="202"/>
      <c r="AC110" s="202"/>
      <c r="AD110" s="202"/>
      <c r="AE110" s="202"/>
      <c r="AF110" s="203"/>
      <c r="AG110"/>
      <c r="AH110" s="41" t="s">
        <v>7</v>
      </c>
      <c r="AI110" s="90" t="s">
        <v>20</v>
      </c>
      <c r="AJ110" s="87" t="str">
        <f>"Nbre jours "&amp; $BA$9</f>
        <v>Nbre jours R</v>
      </c>
      <c r="AK110" s="86" t="str">
        <f>"Nbre jours "&amp; $BA$10</f>
        <v>Nbre jours R/T</v>
      </c>
      <c r="AL110" s="88" t="str">
        <f>"Nbre jours "&amp; $BA$11</f>
        <v>Nbre jours CMD</v>
      </c>
      <c r="AM110" s="88" t="str">
        <f>"Nbre jours "&amp; $BA$12</f>
        <v>Nbre jours T</v>
      </c>
      <c r="AN110" s="88" t="str">
        <f>"Nbre jours "&amp; $BA$12</f>
        <v>Nbre jours T</v>
      </c>
      <c r="AO110" s="93" t="s">
        <v>16</v>
      </c>
      <c r="AP110" s="93" t="s">
        <v>51</v>
      </c>
      <c r="AQ110" s="113"/>
      <c r="AR110" s="113"/>
      <c r="AS110" s="113"/>
      <c r="AT110" s="113"/>
      <c r="AU110" s="113"/>
      <c r="AW110" s="41" t="s">
        <v>3</v>
      </c>
      <c r="AX110" s="42" t="s">
        <v>12</v>
      </c>
      <c r="AY110"/>
      <c r="AZ110" s="41" t="s">
        <v>9</v>
      </c>
      <c r="BA110" s="42" t="s">
        <v>34</v>
      </c>
      <c r="BH110"/>
    </row>
    <row r="111" spans="1:60" ht="15" x14ac:dyDescent="0.25">
      <c r="A111" s="96"/>
      <c r="B111" s="4">
        <f>DATE(An,MONTH(B110),1)</f>
        <v>44409</v>
      </c>
      <c r="C111" s="4">
        <f t="shared" ref="C111:AF111" si="42">B111+1</f>
        <v>44410</v>
      </c>
      <c r="D111" s="4">
        <f t="shared" si="42"/>
        <v>44411</v>
      </c>
      <c r="E111" s="4">
        <f t="shared" si="42"/>
        <v>44412</v>
      </c>
      <c r="F111" s="4">
        <f t="shared" si="42"/>
        <v>44413</v>
      </c>
      <c r="G111" s="4">
        <f t="shared" si="42"/>
        <v>44414</v>
      </c>
      <c r="H111" s="4">
        <f t="shared" si="42"/>
        <v>44415</v>
      </c>
      <c r="I111" s="4">
        <f t="shared" si="42"/>
        <v>44416</v>
      </c>
      <c r="J111" s="4">
        <f t="shared" si="42"/>
        <v>44417</v>
      </c>
      <c r="K111" s="4">
        <f t="shared" si="42"/>
        <v>44418</v>
      </c>
      <c r="L111" s="4">
        <f t="shared" si="42"/>
        <v>44419</v>
      </c>
      <c r="M111" s="4">
        <f t="shared" si="42"/>
        <v>44420</v>
      </c>
      <c r="N111" s="4">
        <f t="shared" si="42"/>
        <v>44421</v>
      </c>
      <c r="O111" s="4">
        <f t="shared" si="42"/>
        <v>44422</v>
      </c>
      <c r="P111" s="4">
        <f t="shared" si="42"/>
        <v>44423</v>
      </c>
      <c r="Q111" s="4">
        <f t="shared" si="42"/>
        <v>44424</v>
      </c>
      <c r="R111" s="4">
        <f t="shared" si="42"/>
        <v>44425</v>
      </c>
      <c r="S111" s="4">
        <f t="shared" si="42"/>
        <v>44426</v>
      </c>
      <c r="T111" s="4">
        <f t="shared" si="42"/>
        <v>44427</v>
      </c>
      <c r="U111" s="4">
        <f t="shared" si="42"/>
        <v>44428</v>
      </c>
      <c r="V111" s="4">
        <f t="shared" si="42"/>
        <v>44429</v>
      </c>
      <c r="W111" s="4">
        <f t="shared" si="42"/>
        <v>44430</v>
      </c>
      <c r="X111" s="4">
        <f t="shared" si="42"/>
        <v>44431</v>
      </c>
      <c r="Y111" s="4">
        <f t="shared" si="42"/>
        <v>44432</v>
      </c>
      <c r="Z111" s="4">
        <f t="shared" si="42"/>
        <v>44433</v>
      </c>
      <c r="AA111" s="4">
        <f t="shared" si="42"/>
        <v>44434</v>
      </c>
      <c r="AB111" s="4">
        <f t="shared" si="42"/>
        <v>44435</v>
      </c>
      <c r="AC111" s="4">
        <f t="shared" si="42"/>
        <v>44436</v>
      </c>
      <c r="AD111" s="4">
        <f t="shared" si="42"/>
        <v>44437</v>
      </c>
      <c r="AE111" s="4">
        <f t="shared" si="42"/>
        <v>44438</v>
      </c>
      <c r="AF111" s="5">
        <f t="shared" si="42"/>
        <v>44439</v>
      </c>
      <c r="AH111" s="109" t="s">
        <v>43</v>
      </c>
      <c r="AI111" s="28" cm="1">
        <f t="array" ref="AI111">SUMPRODUCT((A112:A120 = AH111)*(B112:AF120=BA111)+(A112:A120 = AH111)*(B112:AF120=BA112)/2)</f>
        <v>0</v>
      </c>
      <c r="AJ111" s="28" cm="1">
        <f t="array" ref="AJ111">SUMPRODUCT((A112:A120 = AH111)*(B112:AF120=BA113))</f>
        <v>0</v>
      </c>
      <c r="AK111" s="28" cm="1">
        <f t="array" ref="AK111">SUMPRODUCT((A112:A120 = AH111)*(B112:AF120=BA114))</f>
        <v>0</v>
      </c>
      <c r="AL111" s="28" cm="1">
        <f t="array" ref="AL111">SUMPRODUCT((A112:A120 = AH111)*(B112:AF120=BA115))</f>
        <v>0</v>
      </c>
      <c r="AM111" s="28" cm="1">
        <f t="array" ref="AM111">SUMPRODUCT((A112:A120 = AH111)*(B112:AF120=BA116))</f>
        <v>0</v>
      </c>
      <c r="AN111" s="28" cm="1">
        <f t="array" ref="AN111">SUMPRODUCT((A112:A120 = AH111)*(B112:AF120=BA117))</f>
        <v>0</v>
      </c>
      <c r="AO111" s="94">
        <f>SUM(AI111:AM111)</f>
        <v>0</v>
      </c>
      <c r="AP111" s="121">
        <f>(NETWORKDAYS(B111,AF111,AW111:AW121))-AI111</f>
        <v>22</v>
      </c>
      <c r="AQ111" s="146"/>
      <c r="AR111" s="146"/>
      <c r="AS111" s="146"/>
      <c r="AT111" s="146"/>
      <c r="AU111" s="146"/>
      <c r="AW111" s="7">
        <f>DATE(An,1,1)</f>
        <v>44197</v>
      </c>
      <c r="AX111" s="7">
        <v>43735</v>
      </c>
      <c r="AZ111" s="7" t="s">
        <v>0</v>
      </c>
      <c r="BA111" s="44" t="s">
        <v>2</v>
      </c>
    </row>
    <row r="112" spans="1:60" ht="15" x14ac:dyDescent="0.25">
      <c r="A112" s="1" t="str">
        <f t="shared" ref="A112:A121" si="43">IF(ISBLANK(A97),"",A97)</f>
        <v>PZ</v>
      </c>
      <c r="B112" s="50"/>
      <c r="C112" s="50"/>
      <c r="D112" s="50"/>
      <c r="E112" s="19"/>
      <c r="F112" s="19"/>
      <c r="G112" s="49"/>
      <c r="H112" s="49"/>
      <c r="I112" s="49"/>
      <c r="J112" s="33"/>
      <c r="K112" s="49"/>
      <c r="L112" s="49"/>
      <c r="M112" s="19"/>
      <c r="N112" s="19"/>
      <c r="O112" s="19"/>
      <c r="P112" s="50"/>
      <c r="Q112" s="19"/>
      <c r="R112" s="19"/>
      <c r="S112" s="50"/>
      <c r="T112" s="50"/>
      <c r="U112" s="18"/>
      <c r="V112" s="18"/>
      <c r="W112" s="18"/>
      <c r="X112" s="18"/>
      <c r="Y112" s="33"/>
      <c r="Z112" s="50"/>
      <c r="AA112" s="50"/>
      <c r="AB112" s="50"/>
      <c r="AC112" s="50"/>
      <c r="AD112" s="50"/>
      <c r="AE112" s="18"/>
      <c r="AF112" s="29"/>
      <c r="AH112" s="109" t="s">
        <v>44</v>
      </c>
      <c r="AI112" s="28" cm="1">
        <f t="array" ref="AI112">SUMPRODUCT((A112:A120 = AH112)*(B112:AF120=BA111)+(A112:A120 = AH112)*(B112:AF120=BA112)/2)</f>
        <v>0</v>
      </c>
      <c r="AJ112" s="28" cm="1">
        <f t="array" ref="AJ112">SUMPRODUCT((A112:A120 = AH112)*(B112:AF120=BA113))</f>
        <v>0</v>
      </c>
      <c r="AK112" s="28" cm="1">
        <f t="array" ref="AK112">SUMPRODUCT((A112:A120 = AH112)*(B112:AF120=BA114))</f>
        <v>0</v>
      </c>
      <c r="AL112" s="28" cm="1">
        <f t="array" ref="AL112">SUMPRODUCT((A112:A120 = AH112)*(B112:AF120=BA115))</f>
        <v>0</v>
      </c>
      <c r="AM112" s="28" cm="1">
        <f t="array" ref="AM112">SUMPRODUCT((A112:A120 = AH112)*(B112:AF120=BA116))</f>
        <v>0</v>
      </c>
      <c r="AN112" s="28" cm="1">
        <f t="array" ref="AN112">SUMPRODUCT((A112:A120 = AC111)*(B112:AF120=BA117))</f>
        <v>0</v>
      </c>
      <c r="AO112" s="94">
        <f t="shared" ref="AO112:AO118" si="44">SUM(AI112:AM112)</f>
        <v>0</v>
      </c>
      <c r="AP112" s="116">
        <f>(NETWORKDAYS(B111,AF111,AW111:AW121))-AI112</f>
        <v>22</v>
      </c>
      <c r="AQ112" s="115"/>
      <c r="AR112" s="115"/>
      <c r="AS112" s="115"/>
      <c r="AT112" s="115"/>
      <c r="AU112" s="115"/>
      <c r="AW112" s="8">
        <f>ROUND(DATE($A$1,4,MOD(234-11*MOD($A$1,19),30))/7,0)*7-5</f>
        <v>44291</v>
      </c>
      <c r="AX112" s="8"/>
      <c r="AZ112" s="7" t="s">
        <v>10</v>
      </c>
      <c r="BA112" s="44" t="s">
        <v>5</v>
      </c>
    </row>
    <row r="113" spans="1:60" s="71" customFormat="1" ht="15" x14ac:dyDescent="0.25">
      <c r="A113" s="1" t="str">
        <f t="shared" si="43"/>
        <v>LG</v>
      </c>
      <c r="B113" s="19"/>
      <c r="C113" s="19"/>
      <c r="D113" s="19"/>
      <c r="E113" s="19"/>
      <c r="F113" s="19"/>
      <c r="G113" s="19"/>
      <c r="H113" s="19"/>
      <c r="I113" s="19"/>
      <c r="J113" s="19"/>
      <c r="K113" s="19"/>
      <c r="L113" s="49"/>
      <c r="M113" s="49"/>
      <c r="N113" s="19"/>
      <c r="O113" s="19"/>
      <c r="P113" s="49"/>
      <c r="Q113" s="49"/>
      <c r="R113" s="49"/>
      <c r="S113" s="49"/>
      <c r="T113" s="49"/>
      <c r="U113" s="49"/>
      <c r="V113" s="49"/>
      <c r="W113" s="49"/>
      <c r="X113" s="18"/>
      <c r="Y113" s="18"/>
      <c r="Z113" s="19"/>
      <c r="AA113" s="18"/>
      <c r="AB113" s="18"/>
      <c r="AC113" s="18"/>
      <c r="AD113" s="19"/>
      <c r="AE113" s="19"/>
      <c r="AF113" s="20"/>
      <c r="AG113"/>
      <c r="AH113" s="109" t="s">
        <v>45</v>
      </c>
      <c r="AI113" s="28" cm="1">
        <f t="array" ref="AI113">SUMPRODUCT((A112:A120 = AH113)*(B112:AF120=BA111)+(A112:A120 = AH113)*(B112:AF120=BA112)/2)</f>
        <v>0</v>
      </c>
      <c r="AJ113" s="28" cm="1">
        <f t="array" ref="AJ113">SUMPRODUCT((A112:A120 = AH113)*(B112:AF120=BA113))</f>
        <v>0</v>
      </c>
      <c r="AK113" s="28" cm="1">
        <f t="array" ref="AK113">SUMPRODUCT((A112:A120 = AH113)*(B112:AF120=BA114))</f>
        <v>0</v>
      </c>
      <c r="AL113" s="28" cm="1">
        <f t="array" ref="AL113">SUMPRODUCT((A112:A120 = AH113)*(B112:AF120=BA115))</f>
        <v>0</v>
      </c>
      <c r="AM113" s="28" cm="1">
        <f t="array" ref="AM113">SUMPRODUCT((A112:A120 = AH113)*(B112:AF120=BA116))</f>
        <v>0</v>
      </c>
      <c r="AN113" s="28" cm="1">
        <f t="array" ref="AN113">SUMPRODUCT((A112:A120 = AH113)*(B112:AF120=BA117))</f>
        <v>0</v>
      </c>
      <c r="AO113" s="94">
        <f t="shared" si="44"/>
        <v>0</v>
      </c>
      <c r="AP113" s="116">
        <f>(NETWORKDAYS(B111,AF111,AW111:AW121))-AI113</f>
        <v>22</v>
      </c>
      <c r="AQ113" s="115"/>
      <c r="AR113" s="115"/>
      <c r="AS113" s="115"/>
      <c r="AT113" s="115"/>
      <c r="AU113" s="115"/>
      <c r="AW113" s="8">
        <f>DATE(An,5,1)</f>
        <v>44317</v>
      </c>
      <c r="AX113" s="8"/>
      <c r="AY113"/>
      <c r="AZ113" s="7" t="s">
        <v>13</v>
      </c>
      <c r="BA113" s="51" t="s">
        <v>58</v>
      </c>
      <c r="BH113"/>
    </row>
    <row r="114" spans="1:60" ht="15" x14ac:dyDescent="0.25">
      <c r="A114" s="1" t="str">
        <f t="shared" si="43"/>
        <v>CM</v>
      </c>
      <c r="B114" s="19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8"/>
      <c r="O114" s="19"/>
      <c r="P114" s="18"/>
      <c r="Q114" s="19"/>
      <c r="R114" s="33"/>
      <c r="S114" s="18"/>
      <c r="T114" s="18"/>
      <c r="U114" s="18"/>
      <c r="V114" s="18"/>
      <c r="W114" s="49"/>
      <c r="X114" s="49"/>
      <c r="Y114" s="49"/>
      <c r="Z114" s="49"/>
      <c r="AA114" s="49"/>
      <c r="AB114" s="49"/>
      <c r="AC114" s="49"/>
      <c r="AD114" s="49"/>
      <c r="AE114" s="18"/>
      <c r="AF114" s="56"/>
      <c r="AH114" s="109" t="s">
        <v>46</v>
      </c>
      <c r="AI114" s="28" cm="1">
        <f t="array" ref="AI114">SUMPRODUCT((A112:A120 = AH114)*(B112:AF120=BA111)+(A112:A120 = AH114)*(B112:AF120=BA112)/2)</f>
        <v>0</v>
      </c>
      <c r="AJ114" s="28" cm="1">
        <f t="array" ref="AJ114">SUMPRODUCT((A112:A120 = AH114)*(B112:AF120=BA113))</f>
        <v>0</v>
      </c>
      <c r="AK114" s="28" cm="1">
        <f t="array" ref="AK114">SUMPRODUCT((A112:A120 = AH114)*(B112:AF120=BA114))</f>
        <v>0</v>
      </c>
      <c r="AL114" s="28" cm="1">
        <f t="array" ref="AL114">SUMPRODUCT((A112:A120 = AH114)*(B112:AF120=BA115))</f>
        <v>0</v>
      </c>
      <c r="AM114" s="28" cm="1">
        <f t="array" ref="AM114">SUMPRODUCT((A112:A120 = AH114)*(B112:AF120=BA116))</f>
        <v>0</v>
      </c>
      <c r="AN114" s="28" cm="1">
        <f t="array" ref="AN114">SUMPRODUCT((A112:A120 = AH114)*(B112:AF120=BA117))</f>
        <v>0</v>
      </c>
      <c r="AO114" s="94">
        <f t="shared" si="44"/>
        <v>0</v>
      </c>
      <c r="AP114" s="116">
        <f>(NETWORKDAYS(B111,AF111,AW111:AW121))-AI114</f>
        <v>22</v>
      </c>
      <c r="AQ114" s="115"/>
      <c r="AR114" s="115"/>
      <c r="AS114" s="115"/>
      <c r="AT114" s="115"/>
      <c r="AU114" s="115"/>
      <c r="AW114" s="8">
        <f>DATE(An,5,8)</f>
        <v>44324</v>
      </c>
      <c r="AX114" s="8"/>
      <c r="AZ114" s="43" t="s">
        <v>14</v>
      </c>
      <c r="BA114" s="89" t="s">
        <v>57</v>
      </c>
    </row>
    <row r="115" spans="1:60" ht="15" x14ac:dyDescent="0.25">
      <c r="A115" s="1" t="str">
        <f t="shared" si="43"/>
        <v>SR</v>
      </c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9"/>
      <c r="M115" s="19"/>
      <c r="N115" s="19"/>
      <c r="O115" s="19"/>
      <c r="P115" s="18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20"/>
      <c r="AH115" s="109" t="s">
        <v>47</v>
      </c>
      <c r="AI115" s="28" cm="1">
        <f t="array" ref="AI115">SUMPRODUCT((A112:A120= AH115)*(B112:AF120=BA111)+(A112:A120 = AH115)*(B112:AF120=BA112)/2)</f>
        <v>0</v>
      </c>
      <c r="AJ115" s="28" cm="1">
        <f t="array" ref="AJ115">SUMPRODUCT((A112:A120 = AH115)*(B112:AF120=BA113))</f>
        <v>0</v>
      </c>
      <c r="AK115" s="28" cm="1">
        <f t="array" ref="AK115">SUMPRODUCT((A112:A120 = AH115)*(B112:AF120=BA114))</f>
        <v>0</v>
      </c>
      <c r="AL115" s="28" cm="1">
        <f t="array" ref="AL115">SUMPRODUCT((A112:A120 = AH115)*(B112:AF120=BA115))</f>
        <v>0</v>
      </c>
      <c r="AM115" s="28" cm="1">
        <f t="array" ref="AM115">SUMPRODUCT((A112:A120 = AH115)*(B112:AF120=BA116))</f>
        <v>0</v>
      </c>
      <c r="AN115" s="28" cm="1">
        <f t="array" ref="AN115">SUMPRODUCT((A112:A120 = AH115)*(B112:AF120=BA117))</f>
        <v>0</v>
      </c>
      <c r="AO115" s="94">
        <f t="shared" si="44"/>
        <v>0</v>
      </c>
      <c r="AP115" s="116">
        <f>(NETWORKDAYS(B111,AF111,AW111:AW121))-AI115</f>
        <v>22</v>
      </c>
      <c r="AQ115" s="115"/>
      <c r="AR115" s="115"/>
      <c r="AS115" s="115"/>
      <c r="AT115" s="115"/>
      <c r="AU115" s="115"/>
      <c r="AW115" s="8">
        <f>AW112+38</f>
        <v>44329</v>
      </c>
      <c r="AX115" s="8"/>
      <c r="AZ115" s="43" t="s">
        <v>15</v>
      </c>
      <c r="BA115" s="62" t="s">
        <v>59</v>
      </c>
    </row>
    <row r="116" spans="1:60" ht="12.75" customHeight="1" x14ac:dyDescent="0.25">
      <c r="A116" s="1" t="str">
        <f t="shared" si="43"/>
        <v>CD</v>
      </c>
      <c r="B116" s="19"/>
      <c r="C116" s="18"/>
      <c r="D116" s="19"/>
      <c r="E116" s="19"/>
      <c r="F116" s="19"/>
      <c r="G116" s="19"/>
      <c r="H116" s="18"/>
      <c r="I116" s="19"/>
      <c r="J116" s="19"/>
      <c r="K116" s="18"/>
      <c r="L116" s="18"/>
      <c r="M116" s="18"/>
      <c r="N116" s="18"/>
      <c r="O116" s="18"/>
      <c r="P116" s="18"/>
      <c r="Q116" s="19"/>
      <c r="R116" s="18"/>
      <c r="S116" s="18"/>
      <c r="T116" s="18"/>
      <c r="U116" s="19"/>
      <c r="V116" s="19"/>
      <c r="W116" s="49"/>
      <c r="X116" s="49"/>
      <c r="Y116" s="49"/>
      <c r="Z116" s="49"/>
      <c r="AA116" s="49"/>
      <c r="AB116" s="49"/>
      <c r="AC116" s="18"/>
      <c r="AD116" s="18"/>
      <c r="AE116" s="18"/>
      <c r="AF116" s="29"/>
      <c r="AH116" s="109" t="s">
        <v>48</v>
      </c>
      <c r="AI116" s="28" cm="1">
        <f t="array" ref="AI116">SUMPRODUCT((A112:A120 = AH116)*(B112:AF120=BA111)+(A112:A120 = AH116)*(B112:AF120=BA112)/2)</f>
        <v>0</v>
      </c>
      <c r="AJ116" s="28" cm="1">
        <f t="array" ref="AJ116">SUMPRODUCT((A112:A120 = AH116)*(B112:AF120=BA113))</f>
        <v>0</v>
      </c>
      <c r="AK116" s="28" cm="1">
        <f t="array" ref="AK116">SUMPRODUCT((A112:A120 = AH116)*(B112:AF120=BA114))</f>
        <v>0</v>
      </c>
      <c r="AL116" s="28" cm="1">
        <f t="array" ref="AL116">SUMPRODUCT((A112:A120 = AH116)*(B112:AF120=BA115))</f>
        <v>0</v>
      </c>
      <c r="AM116" s="28" cm="1">
        <f t="array" ref="AM116">SUMPRODUCT((A112:A120 = AH116)*(B112:AF120=BA116))</f>
        <v>0</v>
      </c>
      <c r="AN116" s="28" cm="1">
        <f t="array" ref="AN116">SUMPRODUCT((A112:A120 = AH116)*(B112:AF120=BA117))</f>
        <v>0</v>
      </c>
      <c r="AO116" s="94">
        <f t="shared" si="44"/>
        <v>0</v>
      </c>
      <c r="AP116" s="116">
        <f>(NETWORKDAYS(B111,AF111,AW111:AW121))-AI116</f>
        <v>22</v>
      </c>
      <c r="AQ116" s="115"/>
      <c r="AR116" s="115"/>
      <c r="AS116" s="115"/>
      <c r="AT116" s="115"/>
      <c r="AU116" s="115"/>
      <c r="AW116" s="8">
        <f>AW112+49</f>
        <v>44340</v>
      </c>
      <c r="AX116" s="17"/>
      <c r="BA116" s="62" t="s">
        <v>60</v>
      </c>
    </row>
    <row r="117" spans="1:60" ht="15" x14ac:dyDescent="0.25">
      <c r="A117" s="1" t="str">
        <f t="shared" si="43"/>
        <v>ACH</v>
      </c>
      <c r="B117" s="39"/>
      <c r="C117" s="39"/>
      <c r="D117" s="39"/>
      <c r="E117" s="39"/>
      <c r="F117" s="39"/>
      <c r="G117" s="38"/>
      <c r="H117" s="38"/>
      <c r="I117" s="38"/>
      <c r="J117" s="38"/>
      <c r="K117" s="38"/>
      <c r="L117" s="38"/>
      <c r="M117" s="38"/>
      <c r="N117" s="38"/>
      <c r="O117" s="39"/>
      <c r="P117" s="38"/>
      <c r="Q117" s="39"/>
      <c r="R117" s="39"/>
      <c r="S117" s="39"/>
      <c r="T117" s="39"/>
      <c r="U117" s="18"/>
      <c r="V117" s="18"/>
      <c r="W117" s="39"/>
      <c r="X117" s="39"/>
      <c r="Y117" s="46"/>
      <c r="Z117" s="39"/>
      <c r="AA117" s="39"/>
      <c r="AB117" s="39"/>
      <c r="AC117" s="39"/>
      <c r="AD117" s="38"/>
      <c r="AE117" s="38"/>
      <c r="AF117" s="45"/>
      <c r="AG117" s="71"/>
      <c r="AH117" s="109" t="s">
        <v>49</v>
      </c>
      <c r="AI117" s="28" cm="1">
        <f t="array" ref="AI117">SUMPRODUCT((A112:A120 = AH117)*(B112:AF120=BA111)+(A112:A120 = AH117)*(B112:AF120=BA112)/2)</f>
        <v>0</v>
      </c>
      <c r="AJ117" s="28" cm="1">
        <f t="array" ref="AJ117">SUMPRODUCT((A112:A120 = AH117)*(B112:AF120=BA113))</f>
        <v>0</v>
      </c>
      <c r="AK117" s="28" cm="1">
        <f t="array" ref="AK117">SUMPRODUCT((A112:A120 = AH117)*(B112:AF120=BA114))</f>
        <v>0</v>
      </c>
      <c r="AL117" s="28" cm="1">
        <f t="array" ref="AL117">SUMPRODUCT((A112:A120 = AH117)*(B112:AF120=BA115))</f>
        <v>0</v>
      </c>
      <c r="AM117" s="28" cm="1">
        <f t="array" ref="AM117">SUMPRODUCT((A112:A120 = AH117)*(B112:AF120=BA116))</f>
        <v>0</v>
      </c>
      <c r="AN117" s="28" cm="1">
        <f t="array" ref="AN117">SUMPRODUCT((A112:A120 = AH117)*(B112:AF120=BA117))</f>
        <v>0</v>
      </c>
      <c r="AO117" s="94">
        <f t="shared" si="44"/>
        <v>0</v>
      </c>
      <c r="AP117" s="116">
        <f>(NETWORKDAYS(B111,AF111,AW111:AW121))-AI117</f>
        <v>22</v>
      </c>
      <c r="AQ117" s="115"/>
      <c r="AR117" s="115"/>
      <c r="AS117" s="115"/>
      <c r="AT117" s="115"/>
      <c r="AU117" s="115"/>
      <c r="AW117" s="8">
        <f>DATE(An,7,21)</f>
        <v>44398</v>
      </c>
      <c r="AX117" s="17"/>
      <c r="BA117" s="147" t="s">
        <v>61</v>
      </c>
    </row>
    <row r="118" spans="1:60" ht="12.75" x14ac:dyDescent="0.2">
      <c r="A118" s="1" t="str">
        <f t="shared" si="43"/>
        <v>NO</v>
      </c>
      <c r="B118" s="38"/>
      <c r="C118" s="38"/>
      <c r="D118" s="39"/>
      <c r="E118" s="39"/>
      <c r="F118" s="39"/>
      <c r="G118" s="39"/>
      <c r="H118" s="39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53"/>
      <c r="Y118" s="53"/>
      <c r="Z118" s="53"/>
      <c r="AA118" s="53"/>
      <c r="AB118" s="53"/>
      <c r="AC118" s="53"/>
      <c r="AD118" s="38"/>
      <c r="AE118" s="38"/>
      <c r="AF118" s="40"/>
      <c r="AH118" s="47"/>
      <c r="AI118" s="28" cm="1">
        <f t="array" ref="AI118">SUMPRODUCT((A112:A120 = AH118)*(B112:AF120=BA111)+(A112:A120 = AH118)*(B112:AF120=BA112)/2)</f>
        <v>0</v>
      </c>
      <c r="AJ118" s="28" cm="1">
        <f t="array" ref="AJ118">SUMPRODUCT((A112:A120 = AH118)*(B112:AF120=BA113))</f>
        <v>0</v>
      </c>
      <c r="AK118" s="28" cm="1">
        <f t="array" ref="AK118">SUMPRODUCT((A112:A120 = AH118)*(B112:AF120=BA114))</f>
        <v>0</v>
      </c>
      <c r="AL118" s="28" cm="1">
        <f t="array" ref="AL118">SUMPRODUCT((A112:A120 = AH118)*(B112:AF120=BA115))</f>
        <v>0</v>
      </c>
      <c r="AM118" s="28" cm="1">
        <f t="array" ref="AM118">SUMPRODUCT((A112:A120 = AH118)*(B112:AF120=BA116))</f>
        <v>0</v>
      </c>
      <c r="AN118" s="28" cm="1">
        <f t="array" ref="AN118">SUMPRODUCT((A112:A120 = AH118)*(B112:AF120=BA117))</f>
        <v>0</v>
      </c>
      <c r="AO118" s="94">
        <f t="shared" si="44"/>
        <v>0</v>
      </c>
      <c r="AP118" s="116">
        <f>(NETWORKDAYS(B111,AF111,AW111:AW121))-AI118</f>
        <v>22</v>
      </c>
      <c r="AQ118" s="115"/>
      <c r="AR118" s="115"/>
      <c r="AS118" s="115"/>
      <c r="AT118" s="115"/>
      <c r="AU118" s="115"/>
      <c r="AW118" s="8">
        <f>DATE(An,8,15)</f>
        <v>44423</v>
      </c>
      <c r="AX118" s="17"/>
    </row>
    <row r="119" spans="1:60" ht="12.75" x14ac:dyDescent="0.2">
      <c r="A119" s="1" t="str">
        <f t="shared" si="43"/>
        <v/>
      </c>
      <c r="B119" s="39"/>
      <c r="C119" s="39"/>
      <c r="D119" s="39"/>
      <c r="E119" s="39"/>
      <c r="F119" s="39"/>
      <c r="G119" s="39"/>
      <c r="H119" s="39"/>
      <c r="I119" s="39"/>
      <c r="J119" s="39"/>
      <c r="K119" s="38"/>
      <c r="L119" s="38"/>
      <c r="M119" s="39"/>
      <c r="N119" s="39"/>
      <c r="O119" s="39"/>
      <c r="P119" s="38"/>
      <c r="Q119" s="39"/>
      <c r="R119" s="38"/>
      <c r="S119" s="38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8"/>
      <c r="AE119" s="38"/>
      <c r="AF119" s="45"/>
      <c r="AW119" s="8">
        <f>DATE(An,11,1)</f>
        <v>44501</v>
      </c>
      <c r="AX119" s="17"/>
    </row>
    <row r="120" spans="1:60" s="63" customFormat="1" ht="12.75" x14ac:dyDescent="0.2">
      <c r="A120" s="1" t="str">
        <f t="shared" si="43"/>
        <v/>
      </c>
      <c r="B120" s="38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4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W120" s="8">
        <f>DATE(An,11,11)</f>
        <v>44511</v>
      </c>
      <c r="AX120" s="17"/>
      <c r="AY120"/>
      <c r="AZ120"/>
      <c r="BA120"/>
    </row>
    <row r="121" spans="1:60" ht="13.5" thickBot="1" x14ac:dyDescent="0.25">
      <c r="A121" s="76" t="str">
        <f t="shared" si="43"/>
        <v/>
      </c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  <c r="Y121" s="30"/>
      <c r="Z121" s="30"/>
      <c r="AA121" s="30"/>
      <c r="AB121" s="30"/>
      <c r="AC121" s="30"/>
      <c r="AD121" s="30"/>
      <c r="AE121" s="30"/>
      <c r="AF121" s="31"/>
      <c r="AG121" s="71"/>
      <c r="AH121" s="83" t="s">
        <v>11</v>
      </c>
      <c r="AI121" s="84">
        <f t="shared" ref="AI121:AO121" si="45">SUM(AI111:AI120)</f>
        <v>0</v>
      </c>
      <c r="AJ121" s="84">
        <f t="shared" si="45"/>
        <v>0</v>
      </c>
      <c r="AK121" s="84">
        <f t="shared" si="45"/>
        <v>0</v>
      </c>
      <c r="AL121" s="84">
        <f t="shared" si="45"/>
        <v>0</v>
      </c>
      <c r="AM121" s="84">
        <f t="shared" si="45"/>
        <v>0</v>
      </c>
      <c r="AN121" s="84">
        <f t="shared" si="45"/>
        <v>0</v>
      </c>
      <c r="AO121" s="92">
        <f t="shared" si="45"/>
        <v>0</v>
      </c>
      <c r="AP121" s="117"/>
      <c r="AQ121" s="114"/>
      <c r="AR121" s="114"/>
      <c r="AS121" s="114"/>
      <c r="AT121" s="114"/>
      <c r="AU121" s="114"/>
      <c r="AW121" s="10">
        <f>DATE(An,12,25)</f>
        <v>44555</v>
      </c>
      <c r="AX121" s="27"/>
    </row>
    <row r="122" spans="1:60" ht="12.75" x14ac:dyDescent="0.2">
      <c r="A122" s="122"/>
      <c r="B122" s="123"/>
      <c r="C122" s="123"/>
      <c r="D122" s="123"/>
      <c r="E122" s="123"/>
      <c r="F122" s="123"/>
      <c r="G122" s="123"/>
      <c r="H122" s="123"/>
      <c r="I122" s="123"/>
      <c r="J122" s="123"/>
      <c r="K122" s="123"/>
      <c r="L122" s="123"/>
      <c r="M122" s="123"/>
      <c r="N122" s="123"/>
      <c r="O122" s="123"/>
      <c r="P122" s="123"/>
      <c r="Q122" s="123"/>
      <c r="R122" s="123"/>
      <c r="S122" s="123"/>
      <c r="T122" s="123"/>
      <c r="U122" s="123"/>
      <c r="V122" s="123"/>
      <c r="W122" s="123"/>
      <c r="X122" s="123"/>
      <c r="Y122" s="123"/>
      <c r="Z122" s="123"/>
      <c r="AA122" s="123"/>
      <c r="AB122" s="123"/>
      <c r="AC122" s="123"/>
      <c r="AD122" s="123"/>
      <c r="AE122" s="123"/>
      <c r="AF122" s="123"/>
      <c r="AG122" s="71"/>
      <c r="AH122" s="63"/>
      <c r="AI122" s="63"/>
      <c r="AJ122" s="63"/>
      <c r="AK122" s="63"/>
      <c r="AL122" s="63"/>
      <c r="AM122" s="63"/>
      <c r="AN122" s="63"/>
      <c r="AO122" s="63"/>
      <c r="AP122" s="63"/>
      <c r="AQ122" s="63"/>
      <c r="AR122" s="63"/>
      <c r="AS122" s="63"/>
      <c r="AT122" s="63"/>
      <c r="AU122" s="63"/>
      <c r="AW122" s="63"/>
      <c r="AX122" s="63"/>
    </row>
    <row r="123" spans="1:60" ht="12.75" x14ac:dyDescent="0.2">
      <c r="A123" s="122"/>
      <c r="B123" s="123"/>
      <c r="C123" s="123"/>
      <c r="D123" s="123"/>
      <c r="E123" s="123"/>
      <c r="F123" s="123"/>
      <c r="G123" s="123"/>
      <c r="H123" s="123"/>
      <c r="I123" s="123"/>
      <c r="J123" s="123"/>
      <c r="K123" s="123"/>
      <c r="L123" s="123"/>
      <c r="M123" s="123"/>
      <c r="N123" s="123"/>
      <c r="O123" s="123"/>
      <c r="P123" s="123"/>
      <c r="Q123" s="123"/>
      <c r="R123" s="123"/>
      <c r="S123" s="123"/>
      <c r="T123" s="123"/>
      <c r="U123" s="123"/>
      <c r="V123" s="123"/>
      <c r="W123" s="123"/>
      <c r="X123" s="123"/>
      <c r="Y123" s="123"/>
      <c r="Z123" s="123"/>
      <c r="AA123" s="123"/>
      <c r="AB123" s="123"/>
      <c r="AC123" s="123"/>
      <c r="AD123" s="123"/>
      <c r="AE123" s="123"/>
      <c r="AF123" s="123"/>
      <c r="AG123" s="71"/>
      <c r="AH123" s="63"/>
      <c r="AI123" s="63"/>
      <c r="AJ123" s="63"/>
      <c r="AK123" s="63"/>
      <c r="AL123" s="63"/>
      <c r="AM123" s="63"/>
      <c r="AN123" s="63"/>
      <c r="AO123" s="63"/>
      <c r="AP123" s="63"/>
      <c r="AQ123" s="63"/>
      <c r="AR123" s="63"/>
      <c r="AS123" s="63"/>
      <c r="AT123" s="63"/>
      <c r="AU123" s="63"/>
      <c r="AW123" s="63"/>
      <c r="AX123" s="63"/>
    </row>
    <row r="124" spans="1:60" ht="13.5" thickBot="1" x14ac:dyDescent="0.25"/>
    <row r="125" spans="1:60" ht="38.25" x14ac:dyDescent="0.2">
      <c r="A125" s="95"/>
      <c r="B125" s="201">
        <f>DATE(An,MONTH(B110)+1,1)</f>
        <v>44440</v>
      </c>
      <c r="C125" s="202"/>
      <c r="D125" s="202"/>
      <c r="E125" s="202"/>
      <c r="F125" s="202"/>
      <c r="G125" s="202"/>
      <c r="H125" s="202"/>
      <c r="I125" s="202"/>
      <c r="J125" s="202"/>
      <c r="K125" s="202"/>
      <c r="L125" s="202"/>
      <c r="M125" s="202"/>
      <c r="N125" s="202"/>
      <c r="O125" s="202"/>
      <c r="P125" s="202"/>
      <c r="Q125" s="202"/>
      <c r="R125" s="202"/>
      <c r="S125" s="202"/>
      <c r="T125" s="202"/>
      <c r="U125" s="202"/>
      <c r="V125" s="202"/>
      <c r="W125" s="202"/>
      <c r="X125" s="202"/>
      <c r="Y125" s="202"/>
      <c r="Z125" s="202"/>
      <c r="AA125" s="202"/>
      <c r="AB125" s="202"/>
      <c r="AC125" s="202"/>
      <c r="AD125" s="202"/>
      <c r="AE125" s="202"/>
      <c r="AF125" s="203"/>
      <c r="AH125" s="41" t="s">
        <v>7</v>
      </c>
      <c r="AI125" s="90" t="s">
        <v>20</v>
      </c>
      <c r="AJ125" s="87" t="str">
        <f>"Nbre jours "&amp; $BA$9</f>
        <v>Nbre jours R</v>
      </c>
      <c r="AK125" s="86" t="str">
        <f>"Nbre jours "&amp; $BA$10</f>
        <v>Nbre jours R/T</v>
      </c>
      <c r="AL125" s="88" t="str">
        <f>"Nbre jours "&amp; $BA$11</f>
        <v>Nbre jours CMD</v>
      </c>
      <c r="AM125" s="88" t="str">
        <f>"Nbre jours "&amp; $BA$12</f>
        <v>Nbre jours T</v>
      </c>
      <c r="AN125" s="88" t="str">
        <f>"Nbre jours "&amp; $BA$12</f>
        <v>Nbre jours T</v>
      </c>
      <c r="AO125" s="93" t="s">
        <v>16</v>
      </c>
      <c r="AP125" s="93" t="s">
        <v>51</v>
      </c>
      <c r="AQ125" s="113"/>
      <c r="AR125" s="113"/>
      <c r="AS125" s="113"/>
      <c r="AT125" s="113"/>
      <c r="AU125" s="113"/>
      <c r="AW125" s="41" t="s">
        <v>3</v>
      </c>
      <c r="AX125" s="42" t="s">
        <v>12</v>
      </c>
      <c r="AZ125" s="41" t="s">
        <v>9</v>
      </c>
      <c r="BA125" s="42" t="s">
        <v>34</v>
      </c>
    </row>
    <row r="126" spans="1:60" s="71" customFormat="1" ht="15" x14ac:dyDescent="0.25">
      <c r="A126" s="96"/>
      <c r="B126" s="4">
        <f>DATE(An,MONTH(B125),1)</f>
        <v>44440</v>
      </c>
      <c r="C126" s="4">
        <f t="shared" ref="C126:AE126" si="46">B126+1</f>
        <v>44441</v>
      </c>
      <c r="D126" s="4">
        <f t="shared" si="46"/>
        <v>44442</v>
      </c>
      <c r="E126" s="4">
        <f t="shared" si="46"/>
        <v>44443</v>
      </c>
      <c r="F126" s="4">
        <f t="shared" si="46"/>
        <v>44444</v>
      </c>
      <c r="G126" s="4">
        <f t="shared" si="46"/>
        <v>44445</v>
      </c>
      <c r="H126" s="4">
        <f t="shared" si="46"/>
        <v>44446</v>
      </c>
      <c r="I126" s="4">
        <f t="shared" si="46"/>
        <v>44447</v>
      </c>
      <c r="J126" s="4">
        <f t="shared" si="46"/>
        <v>44448</v>
      </c>
      <c r="K126" s="4">
        <f t="shared" si="46"/>
        <v>44449</v>
      </c>
      <c r="L126" s="4">
        <f t="shared" si="46"/>
        <v>44450</v>
      </c>
      <c r="M126" s="4">
        <f t="shared" si="46"/>
        <v>44451</v>
      </c>
      <c r="N126" s="4">
        <f t="shared" si="46"/>
        <v>44452</v>
      </c>
      <c r="O126" s="4">
        <f t="shared" si="46"/>
        <v>44453</v>
      </c>
      <c r="P126" s="4">
        <f t="shared" si="46"/>
        <v>44454</v>
      </c>
      <c r="Q126" s="4">
        <f t="shared" si="46"/>
        <v>44455</v>
      </c>
      <c r="R126" s="4">
        <f t="shared" si="46"/>
        <v>44456</v>
      </c>
      <c r="S126" s="4">
        <f t="shared" si="46"/>
        <v>44457</v>
      </c>
      <c r="T126" s="4">
        <f t="shared" si="46"/>
        <v>44458</v>
      </c>
      <c r="U126" s="4">
        <f t="shared" si="46"/>
        <v>44459</v>
      </c>
      <c r="V126" s="4">
        <f t="shared" si="46"/>
        <v>44460</v>
      </c>
      <c r="W126" s="4">
        <f t="shared" si="46"/>
        <v>44461</v>
      </c>
      <c r="X126" s="4">
        <f t="shared" si="46"/>
        <v>44462</v>
      </c>
      <c r="Y126" s="4">
        <f t="shared" si="46"/>
        <v>44463</v>
      </c>
      <c r="Z126" s="4">
        <f t="shared" si="46"/>
        <v>44464</v>
      </c>
      <c r="AA126" s="4">
        <f t="shared" si="46"/>
        <v>44465</v>
      </c>
      <c r="AB126" s="4">
        <f t="shared" si="46"/>
        <v>44466</v>
      </c>
      <c r="AC126" s="4">
        <f t="shared" si="46"/>
        <v>44467</v>
      </c>
      <c r="AD126" s="4">
        <f t="shared" si="46"/>
        <v>44468</v>
      </c>
      <c r="AE126" s="4">
        <f t="shared" si="46"/>
        <v>44469</v>
      </c>
      <c r="AF126" s="14"/>
      <c r="AG126"/>
      <c r="AH126" s="109" t="s">
        <v>43</v>
      </c>
      <c r="AI126" s="28" cm="1">
        <f t="array" ref="AI126">SUMPRODUCT((A127:A135 = AH126)*(B127:AF135=BA126)+(A127:A135 = AH126)*(B127:AF135=BA127)/2)</f>
        <v>0</v>
      </c>
      <c r="AJ126" s="28" cm="1">
        <f t="array" ref="AJ126">SUMPRODUCT((A127:A135 = AH126)*(B127:AF135=BA128))</f>
        <v>0</v>
      </c>
      <c r="AK126" s="28" cm="1">
        <f t="array" ref="AK126">SUMPRODUCT((A127:A135 = AH126)*(B127:AF135=BA129))</f>
        <v>0</v>
      </c>
      <c r="AL126" s="28" cm="1">
        <f t="array" ref="AL126">SUMPRODUCT((A127:A135 = AH126)*(B127:AF135=BA130))</f>
        <v>0</v>
      </c>
      <c r="AM126" s="28" cm="1">
        <f t="array" ref="AM126">SUMPRODUCT((A127:A135 = AH126)*(B127:AF135=BA131))</f>
        <v>0</v>
      </c>
      <c r="AN126" s="28" cm="1">
        <f t="array" ref="AN126">SUMPRODUCT((A127:A135 = AH126)*(B127:AF135=BA132))</f>
        <v>0</v>
      </c>
      <c r="AO126" s="94">
        <f>SUM(AI126:AM126)</f>
        <v>0</v>
      </c>
      <c r="AP126" s="116">
        <f>(NETWORKDAYS(B126,AE126,AW126:AW136))-AI126</f>
        <v>22</v>
      </c>
      <c r="AQ126" s="115"/>
      <c r="AR126" s="115"/>
      <c r="AS126" s="115"/>
      <c r="AT126" s="115"/>
      <c r="AU126" s="115"/>
      <c r="AW126" s="7">
        <f>DATE(An,1,1)</f>
        <v>44197</v>
      </c>
      <c r="AX126" s="7">
        <v>43735</v>
      </c>
      <c r="AY126"/>
      <c r="AZ126" s="7" t="s">
        <v>0</v>
      </c>
      <c r="BA126" s="44" t="s">
        <v>2</v>
      </c>
      <c r="BH126"/>
    </row>
    <row r="127" spans="1:60" ht="15" x14ac:dyDescent="0.25">
      <c r="A127" s="1" t="str">
        <f t="shared" ref="A127:A136" si="47">IF(ISBLANK(A112),"",A112)</f>
        <v>PZ</v>
      </c>
      <c r="B127" s="18"/>
      <c r="C127" s="18"/>
      <c r="D127" s="18"/>
      <c r="E127" s="19"/>
      <c r="F127" s="19"/>
      <c r="G127" s="18"/>
      <c r="H127" s="18"/>
      <c r="I127" s="18"/>
      <c r="J127" s="49"/>
      <c r="K127" s="49"/>
      <c r="L127" s="49"/>
      <c r="M127" s="49"/>
      <c r="N127" s="18"/>
      <c r="O127" s="18"/>
      <c r="P127" s="18"/>
      <c r="Q127" s="18"/>
      <c r="R127" s="18"/>
      <c r="S127" s="49"/>
      <c r="T127" s="49"/>
      <c r="U127" s="49"/>
      <c r="V127" s="49"/>
      <c r="W127" s="18"/>
      <c r="X127" s="18"/>
      <c r="Y127" s="18"/>
      <c r="Z127" s="18"/>
      <c r="AA127" s="19"/>
      <c r="AB127" s="18"/>
      <c r="AC127" s="19"/>
      <c r="AD127" s="18"/>
      <c r="AE127" s="18"/>
      <c r="AF127" s="32"/>
      <c r="AH127" s="109" t="s">
        <v>44</v>
      </c>
      <c r="AI127" s="28" cm="1">
        <f t="array" ref="AI127">SUMPRODUCT((A127:A135 = AH127)*(B127:AF135=BA126)+(A127:A135 = AH127)*(B127:AF135=BA127)/2)</f>
        <v>0</v>
      </c>
      <c r="AJ127" s="28" cm="1">
        <f t="array" ref="AJ127">SUMPRODUCT((A127:A135 = AH127)*(B127:AF135=BA128))</f>
        <v>0</v>
      </c>
      <c r="AK127" s="28" cm="1">
        <f t="array" ref="AK127">SUMPRODUCT((A127:A135 = AH127)*(B127:AF135=BA129))</f>
        <v>0</v>
      </c>
      <c r="AL127" s="28" cm="1">
        <f t="array" ref="AL127">SUMPRODUCT((A127:A135 = AH127)*(B127:AF135=BA130))</f>
        <v>0</v>
      </c>
      <c r="AM127" s="28" cm="1">
        <f t="array" ref="AM127">SUMPRODUCT((A127:A135 = AH127)*(B127:AF135=BA131))</f>
        <v>0</v>
      </c>
      <c r="AN127" s="28" cm="1">
        <f t="array" ref="AN127">SUMPRODUCT((A127:A135 = AC126)*(B127:AF135=BA132))</f>
        <v>0</v>
      </c>
      <c r="AO127" s="94">
        <f t="shared" ref="AO127:AO133" si="48">SUM(AI127:AM127)</f>
        <v>0</v>
      </c>
      <c r="AP127" s="116">
        <f>(NETWORKDAYS(B126,AE126,AW126:AW136))-AI127</f>
        <v>22</v>
      </c>
      <c r="AQ127" s="115"/>
      <c r="AR127" s="115"/>
      <c r="AS127" s="115"/>
      <c r="AT127" s="115"/>
      <c r="AU127" s="115"/>
      <c r="AW127" s="8">
        <f>ROUND(DATE($A$1,4,MOD(234-11*MOD($A$1,19),30))/7,0)*7-5</f>
        <v>44291</v>
      </c>
      <c r="AX127" s="8"/>
      <c r="AZ127" s="7" t="s">
        <v>10</v>
      </c>
      <c r="BA127" s="44" t="s">
        <v>5</v>
      </c>
    </row>
    <row r="128" spans="1:60" ht="15" x14ac:dyDescent="0.25">
      <c r="A128" s="1" t="str">
        <f t="shared" si="47"/>
        <v>LG</v>
      </c>
      <c r="B128" s="50"/>
      <c r="C128" s="50"/>
      <c r="D128" s="50"/>
      <c r="E128" s="50"/>
      <c r="F128" s="64"/>
      <c r="G128" s="64"/>
      <c r="H128" s="64"/>
      <c r="I128" s="18"/>
      <c r="J128" s="18"/>
      <c r="K128" s="18"/>
      <c r="L128" s="18"/>
      <c r="M128" s="18"/>
      <c r="N128" s="18"/>
      <c r="O128" s="18"/>
      <c r="P128" s="50"/>
      <c r="Q128" s="50"/>
      <c r="R128" s="50"/>
      <c r="S128" s="50"/>
      <c r="T128" s="19"/>
      <c r="U128" s="18"/>
      <c r="V128" s="18"/>
      <c r="W128" s="50"/>
      <c r="X128" s="50"/>
      <c r="Y128" s="50"/>
      <c r="Z128" s="50"/>
      <c r="AA128" s="50"/>
      <c r="AB128" s="18"/>
      <c r="AC128" s="18"/>
      <c r="AD128" s="18"/>
      <c r="AE128" s="18"/>
      <c r="AF128" s="32"/>
      <c r="AH128" s="109" t="s">
        <v>45</v>
      </c>
      <c r="AI128" s="28" cm="1">
        <f t="array" ref="AI128">SUMPRODUCT((A127:A135 = AH128)*(B127:AF135=BA126)+(A127:A135 = AH128)*(B127:AF135=BA127)/2)</f>
        <v>0</v>
      </c>
      <c r="AJ128" s="28" cm="1">
        <f t="array" ref="AJ128">SUMPRODUCT((A127:A135 = AH128)*(B127:AF135=BA128))</f>
        <v>0</v>
      </c>
      <c r="AK128" s="28" cm="1">
        <f t="array" ref="AK128">SUMPRODUCT((A127:A135 = AH128)*(B127:AF135=BA129))</f>
        <v>0</v>
      </c>
      <c r="AL128" s="28" cm="1">
        <f t="array" ref="AL128">SUMPRODUCT((A127:A135 = AH128)*(B127:AF135=BA130))</f>
        <v>0</v>
      </c>
      <c r="AM128" s="28" cm="1">
        <f t="array" ref="AM128">SUMPRODUCT((A127:A135 = AH128)*(B127:AF135=BA131))</f>
        <v>0</v>
      </c>
      <c r="AN128" s="28" cm="1">
        <f t="array" ref="AN128">SUMPRODUCT((A127:A135 = AH128)*(B127:AF135=BA132))</f>
        <v>0</v>
      </c>
      <c r="AO128" s="94">
        <f t="shared" si="48"/>
        <v>0</v>
      </c>
      <c r="AP128" s="116">
        <f>(NETWORKDAYS(B126,AE126,AW126:AW136))-AI128</f>
        <v>22</v>
      </c>
      <c r="AQ128" s="115"/>
      <c r="AR128" s="115"/>
      <c r="AS128" s="115"/>
      <c r="AT128" s="115"/>
      <c r="AU128" s="115"/>
      <c r="AW128" s="8">
        <f>DATE(An,5,1)</f>
        <v>44317</v>
      </c>
      <c r="AX128" s="8"/>
      <c r="AZ128" s="7" t="s">
        <v>13</v>
      </c>
      <c r="BA128" s="51" t="s">
        <v>58</v>
      </c>
    </row>
    <row r="129" spans="1:60" s="71" customFormat="1" ht="15" x14ac:dyDescent="0.25">
      <c r="A129" s="1" t="str">
        <f t="shared" si="47"/>
        <v>CM</v>
      </c>
      <c r="B129" s="18"/>
      <c r="C129" s="18"/>
      <c r="D129" s="18"/>
      <c r="E129" s="19"/>
      <c r="F129" s="19"/>
      <c r="G129" s="19"/>
      <c r="H129" s="19"/>
      <c r="I129" s="33"/>
      <c r="J129" s="50"/>
      <c r="K129" s="50"/>
      <c r="L129" s="50"/>
      <c r="M129" s="50"/>
      <c r="N129" s="50"/>
      <c r="O129" s="50"/>
      <c r="P129" s="50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9"/>
      <c r="AB129" s="50"/>
      <c r="AC129" s="19"/>
      <c r="AD129" s="19"/>
      <c r="AE129" s="18"/>
      <c r="AF129" s="32"/>
      <c r="AG129"/>
      <c r="AH129" s="109" t="s">
        <v>46</v>
      </c>
      <c r="AI129" s="28" cm="1">
        <f t="array" ref="AI129">SUMPRODUCT((A127:A135 = AH129)*(B127:AF135=BA126)+(A127:A135 = AH129)*(B127:AF135=BA127)/2)</f>
        <v>0</v>
      </c>
      <c r="AJ129" s="28" cm="1">
        <f t="array" ref="AJ129">SUMPRODUCT((A127:A135 = AH129)*(B127:AF135=BA128))</f>
        <v>0</v>
      </c>
      <c r="AK129" s="28" cm="1">
        <f t="array" ref="AK129">SUMPRODUCT((A127:A135 = AH129)*(B127:AF135=BA129))</f>
        <v>0</v>
      </c>
      <c r="AL129" s="28" cm="1">
        <f t="array" ref="AL129">SUMPRODUCT((A127:A135 = AH129)*(B127:AF135=BA130))</f>
        <v>0</v>
      </c>
      <c r="AM129" s="28" cm="1">
        <f t="array" ref="AM129">SUMPRODUCT((A127:A135 = AH129)*(B127:AF135=BA131))</f>
        <v>0</v>
      </c>
      <c r="AN129" s="28" cm="1">
        <f t="array" ref="AN129">SUMPRODUCT((A127:A135 = AH129)*(B127:AF135=BA132))</f>
        <v>0</v>
      </c>
      <c r="AO129" s="94">
        <f t="shared" si="48"/>
        <v>0</v>
      </c>
      <c r="AP129" s="116">
        <f>(NETWORKDAYS(B126,AE126,AW126:AW136))-AI129</f>
        <v>22</v>
      </c>
      <c r="AQ129" s="115"/>
      <c r="AR129" s="115"/>
      <c r="AS129" s="115"/>
      <c r="AT129" s="115"/>
      <c r="AU129" s="115"/>
      <c r="AW129" s="8">
        <f>DATE(An,5,8)</f>
        <v>44324</v>
      </c>
      <c r="AX129" s="8"/>
      <c r="AY129"/>
      <c r="AZ129" s="43" t="s">
        <v>14</v>
      </c>
      <c r="BA129" s="89" t="s">
        <v>57</v>
      </c>
      <c r="BH129"/>
    </row>
    <row r="130" spans="1:60" ht="15" x14ac:dyDescent="0.25">
      <c r="A130" s="1" t="str">
        <f t="shared" si="47"/>
        <v>SR</v>
      </c>
      <c r="B130" s="19"/>
      <c r="C130" s="19"/>
      <c r="D130" s="19"/>
      <c r="E130" s="19"/>
      <c r="F130" s="18"/>
      <c r="G130" s="18"/>
      <c r="H130" s="18"/>
      <c r="I130" s="18"/>
      <c r="J130" s="18"/>
      <c r="K130" s="18"/>
      <c r="L130" s="19"/>
      <c r="M130" s="18"/>
      <c r="N130" s="18"/>
      <c r="O130" s="18"/>
      <c r="P130" s="18"/>
      <c r="Q130" s="49"/>
      <c r="R130" s="49"/>
      <c r="S130" s="18"/>
      <c r="T130" s="18"/>
      <c r="U130" s="18"/>
      <c r="V130" s="18"/>
      <c r="W130" s="18"/>
      <c r="X130" s="18"/>
      <c r="Y130" s="50"/>
      <c r="Z130" s="50"/>
      <c r="AA130" s="18"/>
      <c r="AB130" s="18"/>
      <c r="AC130" s="19"/>
      <c r="AD130" s="19"/>
      <c r="AE130" s="49"/>
      <c r="AF130" s="32"/>
      <c r="AH130" s="109" t="s">
        <v>47</v>
      </c>
      <c r="AI130" s="28" cm="1">
        <f t="array" ref="AI130">SUMPRODUCT((A127:A135= AH130)*(B127:AF135=BA126)+(A127:A135 = AH130)*(B127:AF135=BA127)/2)</f>
        <v>0</v>
      </c>
      <c r="AJ130" s="28" cm="1">
        <f t="array" ref="AJ130">SUMPRODUCT((A127:A135 = AH130)*(B127:AF135=BA128))</f>
        <v>0</v>
      </c>
      <c r="AK130" s="28" cm="1">
        <f t="array" ref="AK130">SUMPRODUCT((A127:A135 = AH130)*(B127:AF135=BA129))</f>
        <v>0</v>
      </c>
      <c r="AL130" s="28" cm="1">
        <f t="array" ref="AL130">SUMPRODUCT((A127:A135 = AH130)*(B127:AF135=BA130))</f>
        <v>0</v>
      </c>
      <c r="AM130" s="28" cm="1">
        <f t="array" ref="AM130">SUMPRODUCT((A127:A135 = AH130)*(B127:AF135=BA131))</f>
        <v>0</v>
      </c>
      <c r="AN130" s="28" cm="1">
        <f t="array" ref="AN130">SUMPRODUCT((A127:A135 = AH130)*(B127:AF135=BA132))</f>
        <v>0</v>
      </c>
      <c r="AO130" s="94">
        <f t="shared" si="48"/>
        <v>0</v>
      </c>
      <c r="AP130" s="116">
        <f>(NETWORKDAYS(B126,AE126,AW126:AW136))-AI130</f>
        <v>22</v>
      </c>
      <c r="AQ130" s="115"/>
      <c r="AR130" s="115"/>
      <c r="AS130" s="115"/>
      <c r="AT130" s="115"/>
      <c r="AU130" s="115"/>
      <c r="AW130" s="8">
        <f>AW127+38</f>
        <v>44329</v>
      </c>
      <c r="AX130" s="8"/>
      <c r="AZ130" s="43" t="s">
        <v>15</v>
      </c>
      <c r="BA130" s="62" t="s">
        <v>59</v>
      </c>
    </row>
    <row r="131" spans="1:60" ht="15" x14ac:dyDescent="0.25">
      <c r="A131" s="1" t="str">
        <f t="shared" si="47"/>
        <v>CD</v>
      </c>
      <c r="B131" s="18"/>
      <c r="C131" s="18"/>
      <c r="D131" s="18"/>
      <c r="E131" s="18"/>
      <c r="F131" s="18"/>
      <c r="G131" s="19"/>
      <c r="H131" s="33"/>
      <c r="I131" s="18"/>
      <c r="J131" s="18"/>
      <c r="K131" s="19"/>
      <c r="L131" s="19"/>
      <c r="M131" s="18"/>
      <c r="N131" s="19"/>
      <c r="O131" s="33"/>
      <c r="P131" s="19"/>
      <c r="Q131" s="19"/>
      <c r="R131" s="19"/>
      <c r="S131" s="19"/>
      <c r="T131" s="19"/>
      <c r="U131" s="19"/>
      <c r="V131" s="33"/>
      <c r="W131" s="18"/>
      <c r="X131" s="18"/>
      <c r="Y131" s="18"/>
      <c r="Z131" s="19"/>
      <c r="AA131" s="49"/>
      <c r="AB131" s="49"/>
      <c r="AC131" s="33"/>
      <c r="AD131" s="49"/>
      <c r="AE131" s="18"/>
      <c r="AF131" s="32"/>
      <c r="AH131" s="109" t="s">
        <v>48</v>
      </c>
      <c r="AI131" s="28" cm="1">
        <f t="array" ref="AI131">SUMPRODUCT((A127:A135 = AH131)*(B127:AF135=BA126)+(A127:A135 = AH131)*(B127:AF135=BA127)/2)</f>
        <v>0</v>
      </c>
      <c r="AJ131" s="28" cm="1">
        <f t="array" ref="AJ131">SUMPRODUCT((A127:A135 = AH131)*(B127:AF135=BA128))</f>
        <v>0</v>
      </c>
      <c r="AK131" s="28" cm="1">
        <f t="array" ref="AK131">SUMPRODUCT((A127:A135 = AH131)*(B127:AF135=BA129))</f>
        <v>0</v>
      </c>
      <c r="AL131" s="28" cm="1">
        <f t="array" ref="AL131">SUMPRODUCT((A127:A135 = AH131)*(B127:AF135=BA130))</f>
        <v>0</v>
      </c>
      <c r="AM131" s="28" cm="1">
        <f t="array" ref="AM131">SUMPRODUCT((A127:A135 = AH131)*(B127:AF135=BA131))</f>
        <v>0</v>
      </c>
      <c r="AN131" s="28" cm="1">
        <f t="array" ref="AN131">SUMPRODUCT((A127:A135 = AH131)*(B127:AF135=BA132))</f>
        <v>0</v>
      </c>
      <c r="AO131" s="94">
        <f t="shared" si="48"/>
        <v>0</v>
      </c>
      <c r="AP131" s="116">
        <f>(NETWORKDAYS(B126,AE126,AW126:AW136))-AI131</f>
        <v>22</v>
      </c>
      <c r="AQ131" s="115"/>
      <c r="AR131" s="115"/>
      <c r="AS131" s="115"/>
      <c r="AT131" s="115"/>
      <c r="AU131" s="115"/>
      <c r="AW131" s="8">
        <f>AW127+49</f>
        <v>44340</v>
      </c>
      <c r="AX131" s="17"/>
      <c r="BA131" s="62" t="s">
        <v>60</v>
      </c>
    </row>
    <row r="132" spans="1:60" ht="15" x14ac:dyDescent="0.25">
      <c r="A132" s="1" t="str">
        <f t="shared" si="47"/>
        <v>ACH</v>
      </c>
      <c r="B132" s="39"/>
      <c r="C132" s="39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  <c r="Z132" s="46"/>
      <c r="AA132" s="38"/>
      <c r="AB132" s="53"/>
      <c r="AC132" s="53"/>
      <c r="AD132" s="53"/>
      <c r="AE132" s="53"/>
      <c r="AF132" s="32"/>
      <c r="AG132" s="71"/>
      <c r="AH132" s="109" t="s">
        <v>49</v>
      </c>
      <c r="AI132" s="28" cm="1">
        <f t="array" ref="AI132">SUMPRODUCT((A127:A135 = AH132)*(B127:AF135=BA126)+(A127:A135 = AH132)*(B127:AF135=BA127)/2)</f>
        <v>0</v>
      </c>
      <c r="AJ132" s="28" cm="1">
        <f t="array" ref="AJ132">SUMPRODUCT((A127:A135 = AH132)*(B127:AF135=BA128))</f>
        <v>0</v>
      </c>
      <c r="AK132" s="28" cm="1">
        <f t="array" ref="AK132">SUMPRODUCT((A127:A135 = AH132)*(B127:AF135=BA129))</f>
        <v>0</v>
      </c>
      <c r="AL132" s="28" cm="1">
        <f t="array" ref="AL132">SUMPRODUCT((A127:A135 = AH132)*(B127:AF135=BA130))</f>
        <v>0</v>
      </c>
      <c r="AM132" s="28" cm="1">
        <f t="array" ref="AM132">SUMPRODUCT((A127:A135 = AH132)*(B127:AF135=BA131))</f>
        <v>0</v>
      </c>
      <c r="AN132" s="28" cm="1">
        <f t="array" ref="AN132">SUMPRODUCT((A127:A135 = AH132)*(B127:AF135=BA132))</f>
        <v>0</v>
      </c>
      <c r="AO132" s="94">
        <f t="shared" si="48"/>
        <v>0</v>
      </c>
      <c r="AP132" s="116">
        <f>(NETWORKDAYS(B126,AE126,AW126:AW136))-AI132</f>
        <v>22</v>
      </c>
      <c r="AQ132" s="115"/>
      <c r="AR132" s="115"/>
      <c r="AS132" s="115"/>
      <c r="AT132" s="115"/>
      <c r="AU132" s="115"/>
      <c r="AW132" s="8">
        <f>DATE(An,7,21)</f>
        <v>44398</v>
      </c>
      <c r="AX132" s="17"/>
      <c r="BA132" s="147" t="s">
        <v>61</v>
      </c>
    </row>
    <row r="133" spans="1:60" ht="12.75" x14ac:dyDescent="0.2">
      <c r="A133" s="1" t="str">
        <f t="shared" si="47"/>
        <v>NO</v>
      </c>
      <c r="B133" s="38"/>
      <c r="C133" s="38"/>
      <c r="D133" s="38"/>
      <c r="E133" s="38"/>
      <c r="F133" s="38"/>
      <c r="G133" s="38"/>
      <c r="H133" s="39"/>
      <c r="I133" s="39"/>
      <c r="J133" s="39"/>
      <c r="K133" s="39"/>
      <c r="L133" s="39"/>
      <c r="M133" s="38"/>
      <c r="N133" s="38"/>
      <c r="O133" s="39"/>
      <c r="P133" s="38"/>
      <c r="Q133" s="38"/>
      <c r="R133" s="38"/>
      <c r="S133" s="38"/>
      <c r="T133" s="38"/>
      <c r="U133" s="38"/>
      <c r="V133" s="53"/>
      <c r="W133" s="53"/>
      <c r="X133" s="53"/>
      <c r="Y133" s="53"/>
      <c r="Z133" s="53"/>
      <c r="AA133" s="38"/>
      <c r="AB133" s="38"/>
      <c r="AC133" s="38"/>
      <c r="AD133" s="38"/>
      <c r="AE133" s="38"/>
      <c r="AF133" s="32"/>
      <c r="AH133" s="47"/>
      <c r="AI133" s="28" cm="1">
        <f t="array" ref="AI133">SUMPRODUCT((A127:A135 = AH133)*(B127:AF135=BA126)+(A127:A135 = AH133)*(B127:AF135=BA127)/2)</f>
        <v>0</v>
      </c>
      <c r="AJ133" s="28" cm="1">
        <f t="array" ref="AJ133">SUMPRODUCT((A127:A135 = AH133)*(B127:AF135=BA128))</f>
        <v>0</v>
      </c>
      <c r="AK133" s="28" cm="1">
        <f t="array" ref="AK133">SUMPRODUCT((A127:A135 = AH133)*(B127:AF135=BA129))</f>
        <v>0</v>
      </c>
      <c r="AL133" s="28" cm="1">
        <f t="array" ref="AL133">SUMPRODUCT((A127:A135 = AH133)*(B127:AF135=BA130))</f>
        <v>0</v>
      </c>
      <c r="AM133" s="28" cm="1">
        <f t="array" ref="AM133">SUMPRODUCT((A127:A135 = AH133)*(B127:AF135=BA131))</f>
        <v>0</v>
      </c>
      <c r="AN133" s="28" cm="1">
        <f t="array" ref="AN133">SUMPRODUCT((A127:A135 = AH133)*(B127:AF135=BA132))</f>
        <v>0</v>
      </c>
      <c r="AO133" s="94">
        <f t="shared" si="48"/>
        <v>0</v>
      </c>
      <c r="AP133" s="116">
        <f>(NETWORKDAYS(B126,AE126,AW126:AW136))-AI133</f>
        <v>22</v>
      </c>
      <c r="AQ133" s="115"/>
      <c r="AR133" s="115"/>
      <c r="AS133" s="115"/>
      <c r="AT133" s="115"/>
      <c r="AU133" s="115"/>
      <c r="AW133" s="8">
        <f>DATE(An,8,15)</f>
        <v>44423</v>
      </c>
      <c r="AX133" s="17"/>
    </row>
    <row r="134" spans="1:60" ht="12.75" x14ac:dyDescent="0.2">
      <c r="A134" s="1" t="str">
        <f t="shared" si="47"/>
        <v/>
      </c>
      <c r="B134" s="39"/>
      <c r="C134" s="38"/>
      <c r="D134" s="38"/>
      <c r="E134" s="38"/>
      <c r="F134" s="46"/>
      <c r="G134" s="38"/>
      <c r="H134" s="38"/>
      <c r="I134" s="38"/>
      <c r="J134" s="38"/>
      <c r="K134" s="38"/>
      <c r="L134" s="38"/>
      <c r="M134" s="38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53"/>
      <c r="Y134" s="53"/>
      <c r="Z134" s="53"/>
      <c r="AA134" s="54"/>
      <c r="AB134" s="54"/>
      <c r="AC134" s="54"/>
      <c r="AD134" s="54"/>
      <c r="AE134" s="53"/>
      <c r="AF134" s="32"/>
      <c r="AW134" s="8">
        <f>DATE(An,11,1)</f>
        <v>44501</v>
      </c>
      <c r="AX134" s="17"/>
    </row>
    <row r="135" spans="1:60" s="63" customFormat="1" ht="12.75" x14ac:dyDescent="0.2">
      <c r="A135" s="1" t="str">
        <f t="shared" si="47"/>
        <v/>
      </c>
      <c r="B135" s="38"/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2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W135" s="8">
        <f>DATE(An,11,11)</f>
        <v>44511</v>
      </c>
      <c r="AX135" s="17"/>
      <c r="AY135"/>
      <c r="AZ135"/>
      <c r="BA135"/>
    </row>
    <row r="136" spans="1:60" ht="13.5" thickBot="1" x14ac:dyDescent="0.25">
      <c r="A136" s="76" t="str">
        <f t="shared" si="47"/>
        <v/>
      </c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30"/>
      <c r="AA136" s="30"/>
      <c r="AB136" s="30"/>
      <c r="AC136" s="30"/>
      <c r="AD136" s="30"/>
      <c r="AE136" s="30"/>
      <c r="AF136" s="34"/>
      <c r="AG136" s="71"/>
      <c r="AH136" s="83" t="s">
        <v>11</v>
      </c>
      <c r="AI136" s="84">
        <f t="shared" ref="AI136:AO136" si="49">SUM(AI126:AI135)</f>
        <v>0</v>
      </c>
      <c r="AJ136" s="84">
        <f t="shared" si="49"/>
        <v>0</v>
      </c>
      <c r="AK136" s="84">
        <f t="shared" si="49"/>
        <v>0</v>
      </c>
      <c r="AL136" s="84">
        <f t="shared" si="49"/>
        <v>0</v>
      </c>
      <c r="AM136" s="84">
        <f t="shared" si="49"/>
        <v>0</v>
      </c>
      <c r="AN136" s="84">
        <f t="shared" si="49"/>
        <v>0</v>
      </c>
      <c r="AO136" s="92">
        <f t="shared" si="49"/>
        <v>0</v>
      </c>
      <c r="AP136" s="117"/>
      <c r="AQ136" s="114"/>
      <c r="AR136" s="114"/>
      <c r="AS136" s="114"/>
      <c r="AT136" s="114"/>
      <c r="AU136" s="114"/>
      <c r="AW136" s="10">
        <f>DATE(An,12,25)</f>
        <v>44555</v>
      </c>
      <c r="AX136" s="27"/>
    </row>
    <row r="137" spans="1:60" ht="12.75" x14ac:dyDescent="0.2">
      <c r="A137" s="122"/>
      <c r="B137" s="123"/>
      <c r="C137" s="123"/>
      <c r="D137" s="123"/>
      <c r="E137" s="123"/>
      <c r="F137" s="123"/>
      <c r="G137" s="123"/>
      <c r="H137" s="123"/>
      <c r="I137" s="123"/>
      <c r="J137" s="123"/>
      <c r="K137" s="123"/>
      <c r="L137" s="123"/>
      <c r="M137" s="123"/>
      <c r="N137" s="123"/>
      <c r="O137" s="123"/>
      <c r="P137" s="123"/>
      <c r="Q137" s="123"/>
      <c r="R137" s="123"/>
      <c r="S137" s="123"/>
      <c r="T137" s="123"/>
      <c r="U137" s="123"/>
      <c r="V137" s="123"/>
      <c r="W137" s="123"/>
      <c r="X137" s="123"/>
      <c r="Y137" s="123"/>
      <c r="Z137" s="123"/>
      <c r="AA137" s="123"/>
      <c r="AB137" s="123"/>
      <c r="AC137" s="123"/>
      <c r="AD137" s="123"/>
      <c r="AE137" s="123"/>
      <c r="AF137" s="123"/>
      <c r="AG137" s="71"/>
      <c r="AH137" s="63"/>
      <c r="AI137" s="63"/>
      <c r="AJ137" s="63"/>
      <c r="AK137" s="63"/>
      <c r="AL137" s="63"/>
      <c r="AM137" s="63"/>
      <c r="AN137" s="63"/>
      <c r="AO137" s="63"/>
      <c r="AP137" s="63"/>
      <c r="AQ137" s="63"/>
      <c r="AR137" s="63"/>
      <c r="AS137" s="63"/>
      <c r="AT137" s="63"/>
      <c r="AU137" s="63"/>
      <c r="AW137" s="63"/>
      <c r="AX137" s="63"/>
    </row>
    <row r="138" spans="1:60" ht="12.75" x14ac:dyDescent="0.2">
      <c r="A138" s="122"/>
      <c r="B138" s="123"/>
      <c r="C138" s="123"/>
      <c r="D138" s="123"/>
      <c r="E138" s="123"/>
      <c r="F138" s="123"/>
      <c r="G138" s="123"/>
      <c r="H138" s="123"/>
      <c r="I138" s="123"/>
      <c r="J138" s="123"/>
      <c r="K138" s="123"/>
      <c r="L138" s="123"/>
      <c r="M138" s="123"/>
      <c r="N138" s="123"/>
      <c r="O138" s="123"/>
      <c r="P138" s="123"/>
      <c r="Q138" s="123"/>
      <c r="R138" s="123"/>
      <c r="S138" s="123"/>
      <c r="T138" s="123"/>
      <c r="U138" s="123"/>
      <c r="V138" s="123"/>
      <c r="W138" s="123"/>
      <c r="X138" s="123"/>
      <c r="Y138" s="123"/>
      <c r="Z138" s="123"/>
      <c r="AA138" s="123"/>
      <c r="AB138" s="123"/>
      <c r="AC138" s="123"/>
      <c r="AD138" s="123"/>
      <c r="AE138" s="123"/>
      <c r="AF138" s="123"/>
      <c r="AG138" s="71"/>
      <c r="AH138" s="63"/>
      <c r="AI138" s="63"/>
      <c r="AJ138" s="63"/>
      <c r="AK138" s="63"/>
      <c r="AL138" s="63"/>
      <c r="AM138" s="63"/>
      <c r="AN138" s="63"/>
      <c r="AO138" s="63"/>
      <c r="AP138" s="63"/>
      <c r="AQ138" s="63"/>
      <c r="AR138" s="63"/>
      <c r="AS138" s="63"/>
      <c r="AT138" s="63"/>
      <c r="AU138" s="63"/>
      <c r="AW138" s="63"/>
      <c r="AX138" s="63"/>
    </row>
    <row r="139" spans="1:60" ht="13.5" thickBot="1" x14ac:dyDescent="0.25"/>
    <row r="140" spans="1:60" ht="38.25" x14ac:dyDescent="0.2">
      <c r="A140" s="95"/>
      <c r="B140" s="201">
        <f>DATE(An,MONTH(B125)+1,1)</f>
        <v>44470</v>
      </c>
      <c r="C140" s="202"/>
      <c r="D140" s="202"/>
      <c r="E140" s="202"/>
      <c r="F140" s="202"/>
      <c r="G140" s="202"/>
      <c r="H140" s="202"/>
      <c r="I140" s="202"/>
      <c r="J140" s="202"/>
      <c r="K140" s="202"/>
      <c r="L140" s="202"/>
      <c r="M140" s="202"/>
      <c r="N140" s="202"/>
      <c r="O140" s="202"/>
      <c r="P140" s="202"/>
      <c r="Q140" s="202"/>
      <c r="R140" s="202"/>
      <c r="S140" s="202"/>
      <c r="T140" s="202"/>
      <c r="U140" s="202"/>
      <c r="V140" s="202"/>
      <c r="W140" s="202"/>
      <c r="X140" s="202"/>
      <c r="Y140" s="202"/>
      <c r="Z140" s="202"/>
      <c r="AA140" s="202"/>
      <c r="AB140" s="202"/>
      <c r="AC140" s="202"/>
      <c r="AD140" s="202"/>
      <c r="AE140" s="202"/>
      <c r="AF140" s="203"/>
      <c r="AH140" s="41" t="s">
        <v>7</v>
      </c>
      <c r="AI140" s="90" t="s">
        <v>20</v>
      </c>
      <c r="AJ140" s="87" t="str">
        <f>"Nbre jours "&amp; $BA$9</f>
        <v>Nbre jours R</v>
      </c>
      <c r="AK140" s="86" t="str">
        <f>"Nbre jours "&amp; $BA$10</f>
        <v>Nbre jours R/T</v>
      </c>
      <c r="AL140" s="88" t="str">
        <f>"Nbre jours "&amp; $BA$11</f>
        <v>Nbre jours CMD</v>
      </c>
      <c r="AM140" s="88" t="str">
        <f>"Nbre jours "&amp; $BA$12</f>
        <v>Nbre jours T</v>
      </c>
      <c r="AN140" s="88" t="str">
        <f>"Nbre jours "&amp; $BA$12</f>
        <v>Nbre jours T</v>
      </c>
      <c r="AO140" s="93" t="s">
        <v>16</v>
      </c>
      <c r="AP140" s="93" t="s">
        <v>51</v>
      </c>
      <c r="AQ140" s="113"/>
      <c r="AR140" s="113"/>
      <c r="AS140" s="113"/>
      <c r="AT140" s="113"/>
      <c r="AU140" s="113"/>
      <c r="AW140" s="41" t="s">
        <v>3</v>
      </c>
      <c r="AX140" s="42" t="s">
        <v>12</v>
      </c>
      <c r="AZ140" s="41" t="s">
        <v>9</v>
      </c>
      <c r="BA140" s="42" t="s">
        <v>34</v>
      </c>
    </row>
    <row r="141" spans="1:60" ht="15" x14ac:dyDescent="0.25">
      <c r="A141" s="96"/>
      <c r="B141" s="4">
        <f>DATE(An,MONTH(B140),1)</f>
        <v>44470</v>
      </c>
      <c r="C141" s="4">
        <f t="shared" ref="C141:AF141" si="50">B141+1</f>
        <v>44471</v>
      </c>
      <c r="D141" s="4">
        <f t="shared" si="50"/>
        <v>44472</v>
      </c>
      <c r="E141" s="4">
        <f t="shared" si="50"/>
        <v>44473</v>
      </c>
      <c r="F141" s="4">
        <f t="shared" si="50"/>
        <v>44474</v>
      </c>
      <c r="G141" s="4">
        <f t="shared" si="50"/>
        <v>44475</v>
      </c>
      <c r="H141" s="4">
        <f t="shared" si="50"/>
        <v>44476</v>
      </c>
      <c r="I141" s="4">
        <f t="shared" si="50"/>
        <v>44477</v>
      </c>
      <c r="J141" s="4">
        <f t="shared" si="50"/>
        <v>44478</v>
      </c>
      <c r="K141" s="4">
        <f t="shared" si="50"/>
        <v>44479</v>
      </c>
      <c r="L141" s="4">
        <f t="shared" si="50"/>
        <v>44480</v>
      </c>
      <c r="M141" s="4">
        <f t="shared" si="50"/>
        <v>44481</v>
      </c>
      <c r="N141" s="4">
        <f t="shared" si="50"/>
        <v>44482</v>
      </c>
      <c r="O141" s="4">
        <f t="shared" si="50"/>
        <v>44483</v>
      </c>
      <c r="P141" s="4">
        <f t="shared" si="50"/>
        <v>44484</v>
      </c>
      <c r="Q141" s="4">
        <f t="shared" si="50"/>
        <v>44485</v>
      </c>
      <c r="R141" s="4">
        <f t="shared" si="50"/>
        <v>44486</v>
      </c>
      <c r="S141" s="4">
        <f t="shared" si="50"/>
        <v>44487</v>
      </c>
      <c r="T141" s="4">
        <f t="shared" si="50"/>
        <v>44488</v>
      </c>
      <c r="U141" s="4">
        <f t="shared" si="50"/>
        <v>44489</v>
      </c>
      <c r="V141" s="4">
        <f t="shared" si="50"/>
        <v>44490</v>
      </c>
      <c r="W141" s="4">
        <f t="shared" si="50"/>
        <v>44491</v>
      </c>
      <c r="X141" s="4">
        <f t="shared" si="50"/>
        <v>44492</v>
      </c>
      <c r="Y141" s="4">
        <f t="shared" si="50"/>
        <v>44493</v>
      </c>
      <c r="Z141" s="4">
        <f t="shared" si="50"/>
        <v>44494</v>
      </c>
      <c r="AA141" s="4">
        <f t="shared" si="50"/>
        <v>44495</v>
      </c>
      <c r="AB141" s="4">
        <f t="shared" si="50"/>
        <v>44496</v>
      </c>
      <c r="AC141" s="4">
        <f t="shared" si="50"/>
        <v>44497</v>
      </c>
      <c r="AD141" s="4">
        <f t="shared" si="50"/>
        <v>44498</v>
      </c>
      <c r="AE141" s="4">
        <f t="shared" si="50"/>
        <v>44499</v>
      </c>
      <c r="AF141" s="5">
        <f t="shared" si="50"/>
        <v>44500</v>
      </c>
      <c r="AH141" s="109" t="s">
        <v>43</v>
      </c>
      <c r="AI141" s="28" cm="1">
        <f t="array" ref="AI141">SUMPRODUCT((A142:A150 = AH141)*(B142:AF150=BA141)+(A142:A150 = AH141)*(B142:AF150=BA142)/2)</f>
        <v>0</v>
      </c>
      <c r="AJ141" s="28" cm="1">
        <f t="array" ref="AJ141">SUMPRODUCT((A142:A150 = AH141)*(B142:AF150=BA143))</f>
        <v>0</v>
      </c>
      <c r="AK141" s="28" cm="1">
        <f t="array" ref="AK141">SUMPRODUCT((A142:A150 = AH141)*(B142:AF150=BA144))</f>
        <v>0</v>
      </c>
      <c r="AL141" s="28" cm="1">
        <f t="array" ref="AL141">SUMPRODUCT((A142:A150 = AH141)*(B142:AF150=BA145))</f>
        <v>0</v>
      </c>
      <c r="AM141" s="28" cm="1">
        <f t="array" ref="AM141">SUMPRODUCT((A142:A150 = AH141)*(B142:AF150=BA146))</f>
        <v>0</v>
      </c>
      <c r="AN141" s="28" cm="1">
        <f t="array" ref="AN141">SUMPRODUCT((A142:A150 = AH141)*(B142:AF150=BA147))</f>
        <v>0</v>
      </c>
      <c r="AO141" s="94">
        <f>SUM(AI141:AM141)</f>
        <v>0</v>
      </c>
      <c r="AP141" s="121">
        <f>(NETWORKDAYS(B141,AF141,AW141:AW151))-AI141</f>
        <v>21</v>
      </c>
      <c r="AQ141" s="146"/>
      <c r="AR141" s="146"/>
      <c r="AS141" s="146"/>
      <c r="AT141" s="146"/>
      <c r="AU141" s="146"/>
      <c r="AW141" s="7">
        <f>DATE(An,1,1)</f>
        <v>44197</v>
      </c>
      <c r="AX141" s="7">
        <v>43735</v>
      </c>
      <c r="AZ141" s="7" t="s">
        <v>0</v>
      </c>
      <c r="BA141" s="44" t="s">
        <v>2</v>
      </c>
    </row>
    <row r="142" spans="1:60" s="71" customFormat="1" ht="15" x14ac:dyDescent="0.25">
      <c r="A142" s="1" t="str">
        <f t="shared" ref="A142:A151" si="51">IF(ISBLANK(A127),"",A127)</f>
        <v>PZ</v>
      </c>
      <c r="B142" s="18"/>
      <c r="C142" s="18"/>
      <c r="D142" s="18"/>
      <c r="E142" s="18"/>
      <c r="F142" s="18"/>
      <c r="G142" s="18"/>
      <c r="H142" s="18"/>
      <c r="I142" s="18"/>
      <c r="J142" s="50"/>
      <c r="K142" s="50"/>
      <c r="L142" s="50"/>
      <c r="M142" s="50"/>
      <c r="N142" s="50"/>
      <c r="O142" s="50"/>
      <c r="P142" s="18"/>
      <c r="Q142" s="18"/>
      <c r="R142" s="18"/>
      <c r="S142" s="18"/>
      <c r="T142" s="18"/>
      <c r="U142" s="50"/>
      <c r="V142" s="50"/>
      <c r="W142" s="50"/>
      <c r="X142" s="50"/>
      <c r="Y142" s="50"/>
      <c r="Z142" s="50"/>
      <c r="AA142" s="50"/>
      <c r="AB142" s="50"/>
      <c r="AC142" s="19"/>
      <c r="AD142" s="50"/>
      <c r="AE142" s="18"/>
      <c r="AF142" s="56"/>
      <c r="AG142"/>
      <c r="AH142" s="109" t="s">
        <v>44</v>
      </c>
      <c r="AI142" s="28" cm="1">
        <f t="array" ref="AI142">SUMPRODUCT((A142:A150 = AH142)*(B142:AF150=BA141)+(A142:A150 = AH142)*(B142:AF150=BA142)/2)</f>
        <v>0</v>
      </c>
      <c r="AJ142" s="28" cm="1">
        <f t="array" ref="AJ142">SUMPRODUCT((A142:A150 = AH142)*(B142:AF150=BA143))</f>
        <v>0</v>
      </c>
      <c r="AK142" s="28" cm="1">
        <f t="array" ref="AK142">SUMPRODUCT((A142:A150 = AH142)*(B142:AF150=BA144))</f>
        <v>0</v>
      </c>
      <c r="AL142" s="28" cm="1">
        <f t="array" ref="AL142">SUMPRODUCT((A142:A150 = AH142)*(B142:AF150=BA145))</f>
        <v>0</v>
      </c>
      <c r="AM142" s="28" cm="1">
        <f t="array" ref="AM142">SUMPRODUCT((A142:A150 = AH142)*(B142:AF150=BA146))</f>
        <v>0</v>
      </c>
      <c r="AN142" s="28" cm="1">
        <f t="array" ref="AN142">SUMPRODUCT((A142:A150 = AC141)*(B142:AF150=BA147))</f>
        <v>0</v>
      </c>
      <c r="AO142" s="94">
        <f t="shared" ref="AO142:AO148" si="52">SUM(AI142:AM142)</f>
        <v>0</v>
      </c>
      <c r="AP142" s="116">
        <f>(NETWORKDAYS(B141,AF141,AW141:AW151))-AI142</f>
        <v>21</v>
      </c>
      <c r="AQ142" s="115"/>
      <c r="AR142" s="115"/>
      <c r="AS142" s="115"/>
      <c r="AT142" s="115"/>
      <c r="AU142" s="115"/>
      <c r="AW142" s="8">
        <f>ROUND(DATE($A$1,4,MOD(234-11*MOD($A$1,19),30))/7,0)*7-5</f>
        <v>44291</v>
      </c>
      <c r="AX142" s="8"/>
      <c r="AY142"/>
      <c r="AZ142" s="7" t="s">
        <v>10</v>
      </c>
      <c r="BA142" s="44" t="s">
        <v>5</v>
      </c>
      <c r="BH142"/>
    </row>
    <row r="143" spans="1:60" ht="15" x14ac:dyDescent="0.25">
      <c r="A143" s="1" t="str">
        <f t="shared" si="51"/>
        <v>LG</v>
      </c>
      <c r="B143" s="18"/>
      <c r="C143" s="18"/>
      <c r="D143" s="50"/>
      <c r="E143" s="50"/>
      <c r="F143" s="50"/>
      <c r="G143" s="50"/>
      <c r="H143" s="50"/>
      <c r="I143" s="50"/>
      <c r="J143" s="50"/>
      <c r="K143" s="49"/>
      <c r="L143" s="49"/>
      <c r="M143" s="49"/>
      <c r="N143" s="49"/>
      <c r="O143" s="49"/>
      <c r="P143" s="18"/>
      <c r="Q143" s="18"/>
      <c r="R143" s="18"/>
      <c r="S143" s="18"/>
      <c r="T143" s="18"/>
      <c r="U143" s="18"/>
      <c r="V143" s="50"/>
      <c r="W143" s="18"/>
      <c r="X143" s="18"/>
      <c r="Y143" s="18"/>
      <c r="Z143" s="18"/>
      <c r="AA143" s="18"/>
      <c r="AB143" s="50"/>
      <c r="AC143" s="50"/>
      <c r="AD143" s="50"/>
      <c r="AE143" s="18"/>
      <c r="AF143" s="29"/>
      <c r="AH143" s="109" t="s">
        <v>45</v>
      </c>
      <c r="AI143" s="28" cm="1">
        <f t="array" ref="AI143">SUMPRODUCT((A142:A150 = AH143)*(B142:AF150=BA141)+(A142:A150 = AH143)*(B142:AF150=BA142)/2)</f>
        <v>0</v>
      </c>
      <c r="AJ143" s="28" cm="1">
        <f t="array" ref="AJ143">SUMPRODUCT((A142:A150 = AH143)*(B142:AF150=BA143))</f>
        <v>0</v>
      </c>
      <c r="AK143" s="28" cm="1">
        <f t="array" ref="AK143">SUMPRODUCT((A142:A150 = AH143)*(B142:AF150=BA144))</f>
        <v>0</v>
      </c>
      <c r="AL143" s="28" cm="1">
        <f t="array" ref="AL143">SUMPRODUCT((A142:A150 = AH143)*(B142:AF150=BA145))</f>
        <v>0</v>
      </c>
      <c r="AM143" s="28" cm="1">
        <f t="array" ref="AM143">SUMPRODUCT((A142:A150 = AH143)*(B142:AF150=BA146))</f>
        <v>0</v>
      </c>
      <c r="AN143" s="28" cm="1">
        <f t="array" ref="AN143">SUMPRODUCT((A142:A150 = AH143)*(B142:AF150=BA147))</f>
        <v>0</v>
      </c>
      <c r="AO143" s="94">
        <f t="shared" si="52"/>
        <v>0</v>
      </c>
      <c r="AP143" s="116">
        <f>(NETWORKDAYS(B141,AF141,AW141:AW151))-AI143</f>
        <v>21</v>
      </c>
      <c r="AQ143" s="115"/>
      <c r="AR143" s="115"/>
      <c r="AS143" s="115"/>
      <c r="AT143" s="115"/>
      <c r="AU143" s="115"/>
      <c r="AW143" s="8">
        <f>DATE(An,5,1)</f>
        <v>44317</v>
      </c>
      <c r="AX143" s="8"/>
      <c r="AZ143" s="7" t="s">
        <v>13</v>
      </c>
      <c r="BA143" s="51" t="s">
        <v>58</v>
      </c>
    </row>
    <row r="144" spans="1:60" ht="15" x14ac:dyDescent="0.25">
      <c r="A144" s="1" t="str">
        <f t="shared" si="51"/>
        <v>CM</v>
      </c>
      <c r="B144" s="18"/>
      <c r="C144" s="18"/>
      <c r="D144" s="33"/>
      <c r="E144" s="19"/>
      <c r="F144" s="18"/>
      <c r="G144" s="18"/>
      <c r="H144" s="49"/>
      <c r="I144" s="49"/>
      <c r="J144" s="49"/>
      <c r="K144" s="49"/>
      <c r="L144" s="49"/>
      <c r="M144" s="49"/>
      <c r="N144" s="49"/>
      <c r="O144" s="49"/>
      <c r="P144" s="18"/>
      <c r="Q144" s="18"/>
      <c r="R144" s="18"/>
      <c r="S144" s="18"/>
      <c r="T144" s="18"/>
      <c r="U144" s="18"/>
      <c r="V144" s="50"/>
      <c r="W144" s="50"/>
      <c r="X144" s="50"/>
      <c r="Y144" s="50"/>
      <c r="Z144" s="50"/>
      <c r="AA144" s="50"/>
      <c r="AB144" s="49"/>
      <c r="AC144" s="49"/>
      <c r="AD144" s="19"/>
      <c r="AE144" s="19"/>
      <c r="AF144" s="20"/>
      <c r="AH144" s="109" t="s">
        <v>46</v>
      </c>
      <c r="AI144" s="28" cm="1">
        <f t="array" ref="AI144">SUMPRODUCT((A142:A150 = AH144)*(B142:AF150=BA141)+(A142:A150 = AH144)*(B142:AF150=BA142)/2)</f>
        <v>0</v>
      </c>
      <c r="AJ144" s="28" cm="1">
        <f t="array" ref="AJ144">SUMPRODUCT((A142:A150 = AH144)*(B142:AF150=BA143))</f>
        <v>0</v>
      </c>
      <c r="AK144" s="28" cm="1">
        <f t="array" ref="AK144">SUMPRODUCT((A142:A150 = AH144)*(B142:AF150=BA144))</f>
        <v>0</v>
      </c>
      <c r="AL144" s="28" cm="1">
        <f t="array" ref="AL144">SUMPRODUCT((A142:A150 = AH144)*(B142:AF150=BA145))</f>
        <v>0</v>
      </c>
      <c r="AM144" s="28" cm="1">
        <f t="array" ref="AM144">SUMPRODUCT((A142:A150 = AH144)*(B142:AF150=BA146))</f>
        <v>0</v>
      </c>
      <c r="AN144" s="28" cm="1">
        <f t="array" ref="AN144">SUMPRODUCT((A142:A150 = AH144)*(B142:AF150=BA147))</f>
        <v>0</v>
      </c>
      <c r="AO144" s="94">
        <f t="shared" si="52"/>
        <v>0</v>
      </c>
      <c r="AP144" s="116">
        <f>(NETWORKDAYS(B141,AF141,AW141:AW151))-AI144</f>
        <v>21</v>
      </c>
      <c r="AQ144" s="115"/>
      <c r="AR144" s="115"/>
      <c r="AS144" s="115"/>
      <c r="AT144" s="115"/>
      <c r="AU144" s="115"/>
      <c r="AW144" s="8">
        <f>DATE(An,5,8)</f>
        <v>44324</v>
      </c>
      <c r="AX144" s="8"/>
      <c r="AZ144" s="43" t="s">
        <v>14</v>
      </c>
      <c r="BA144" s="89" t="s">
        <v>57</v>
      </c>
    </row>
    <row r="145" spans="1:60" s="71" customFormat="1" ht="15" x14ac:dyDescent="0.25">
      <c r="A145" s="1" t="str">
        <f t="shared" si="51"/>
        <v>SR</v>
      </c>
      <c r="B145" s="49"/>
      <c r="C145" s="49"/>
      <c r="D145" s="49"/>
      <c r="E145" s="18"/>
      <c r="F145" s="18"/>
      <c r="G145" s="18"/>
      <c r="H145" s="19"/>
      <c r="I145" s="18"/>
      <c r="J145" s="50"/>
      <c r="K145" s="50"/>
      <c r="L145" s="50"/>
      <c r="M145" s="50"/>
      <c r="N145" s="50"/>
      <c r="O145" s="50"/>
      <c r="P145" s="50"/>
      <c r="Q145" s="50"/>
      <c r="R145" s="19"/>
      <c r="S145" s="50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50"/>
      <c r="AE145" s="19"/>
      <c r="AF145" s="57"/>
      <c r="AG145"/>
      <c r="AH145" s="109" t="s">
        <v>47</v>
      </c>
      <c r="AI145" s="28" cm="1">
        <f t="array" ref="AI145">SUMPRODUCT((A142:A150= AH145)*(B142:AF150=BA141)+(A142:A150 = AH145)*(B142:AF150=BA142)/2)</f>
        <v>0</v>
      </c>
      <c r="AJ145" s="28" cm="1">
        <f t="array" ref="AJ145">SUMPRODUCT((A142:A150 = AH145)*(B142:AF150=BA143))</f>
        <v>0</v>
      </c>
      <c r="AK145" s="28" cm="1">
        <f t="array" ref="AK145">SUMPRODUCT((A142:A150 = AH145)*(B142:AF150=BA144))</f>
        <v>0</v>
      </c>
      <c r="AL145" s="28" cm="1">
        <f t="array" ref="AL145">SUMPRODUCT((A142:A150 = AH145)*(B142:AF150=BA145))</f>
        <v>0</v>
      </c>
      <c r="AM145" s="28" cm="1">
        <f t="array" ref="AM145">SUMPRODUCT((A142:A150 = AH145)*(B142:AF150=BA146))</f>
        <v>0</v>
      </c>
      <c r="AN145" s="28" cm="1">
        <f t="array" ref="AN145">SUMPRODUCT((A142:A150 = AH145)*(B142:AF150=BA147))</f>
        <v>0</v>
      </c>
      <c r="AO145" s="94">
        <f t="shared" si="52"/>
        <v>0</v>
      </c>
      <c r="AP145" s="116">
        <f>(NETWORKDAYS(B141,AF141,AW141:AW151))-AI145</f>
        <v>21</v>
      </c>
      <c r="AQ145" s="115"/>
      <c r="AR145" s="115"/>
      <c r="AS145" s="115"/>
      <c r="AT145" s="115"/>
      <c r="AU145" s="115"/>
      <c r="AW145" s="8">
        <f>AW142+38</f>
        <v>44329</v>
      </c>
      <c r="AX145" s="8"/>
      <c r="AY145"/>
      <c r="AZ145" s="43" t="s">
        <v>15</v>
      </c>
      <c r="BA145" s="62" t="s">
        <v>59</v>
      </c>
      <c r="BH145"/>
    </row>
    <row r="146" spans="1:60" ht="15" x14ac:dyDescent="0.25">
      <c r="A146" s="1" t="str">
        <f t="shared" si="51"/>
        <v>CD</v>
      </c>
      <c r="B146" s="18"/>
      <c r="C146" s="18"/>
      <c r="D146" s="18"/>
      <c r="E146" s="18"/>
      <c r="F146" s="18"/>
      <c r="G146" s="18"/>
      <c r="H146" s="50"/>
      <c r="I146" s="50"/>
      <c r="J146" s="50"/>
      <c r="K146" s="50"/>
      <c r="L146" s="50"/>
      <c r="M146" s="50"/>
      <c r="N146" s="50"/>
      <c r="O146" s="50"/>
      <c r="P146" s="50"/>
      <c r="Q146" s="50"/>
      <c r="R146" s="50"/>
      <c r="S146" s="18"/>
      <c r="T146" s="18"/>
      <c r="U146" s="18"/>
      <c r="V146" s="18"/>
      <c r="W146" s="50"/>
      <c r="X146" s="18"/>
      <c r="Y146" s="18"/>
      <c r="Z146" s="18"/>
      <c r="AA146" s="50"/>
      <c r="AB146" s="50"/>
      <c r="AC146" s="50"/>
      <c r="AD146" s="50"/>
      <c r="AE146" s="50"/>
      <c r="AF146" s="57"/>
      <c r="AH146" s="109" t="s">
        <v>48</v>
      </c>
      <c r="AI146" s="28" cm="1">
        <f t="array" ref="AI146">SUMPRODUCT((A142:A150 = AH146)*(B142:AF150=BA141)+(A142:A150 = AH146)*(B142:AF150=BA142)/2)</f>
        <v>0</v>
      </c>
      <c r="AJ146" s="28" cm="1">
        <f t="array" ref="AJ146">SUMPRODUCT((A142:A150 = AH146)*(B142:AF150=BA143))</f>
        <v>0</v>
      </c>
      <c r="AK146" s="28" cm="1">
        <f t="array" ref="AK146">SUMPRODUCT((A142:A150 = AH146)*(B142:AF150=BA144))</f>
        <v>0</v>
      </c>
      <c r="AL146" s="28" cm="1">
        <f t="array" ref="AL146">SUMPRODUCT((A142:A150 = AH146)*(B142:AF150=BA145))</f>
        <v>0</v>
      </c>
      <c r="AM146" s="28" cm="1">
        <f t="array" ref="AM146">SUMPRODUCT((A142:A150 = AH146)*(B142:AF150=BA146))</f>
        <v>0</v>
      </c>
      <c r="AN146" s="28" cm="1">
        <f t="array" ref="AN146">SUMPRODUCT((A142:A150 = AH146)*(B142:AF150=BA147))</f>
        <v>0</v>
      </c>
      <c r="AO146" s="94">
        <f t="shared" si="52"/>
        <v>0</v>
      </c>
      <c r="AP146" s="116">
        <f>(NETWORKDAYS(B141,AF141,AW141:AW151))-AI146</f>
        <v>21</v>
      </c>
      <c r="AQ146" s="115"/>
      <c r="AR146" s="115"/>
      <c r="AS146" s="115"/>
      <c r="AT146" s="115"/>
      <c r="AU146" s="115"/>
      <c r="AW146" s="8">
        <f>AW142+49</f>
        <v>44340</v>
      </c>
      <c r="AX146" s="17"/>
      <c r="BA146" s="62" t="s">
        <v>60</v>
      </c>
    </row>
    <row r="147" spans="1:60" ht="15" x14ac:dyDescent="0.25">
      <c r="A147" s="1" t="str">
        <f t="shared" si="51"/>
        <v>ACH</v>
      </c>
      <c r="B147" s="38"/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54"/>
      <c r="S147" s="54"/>
      <c r="T147" s="54"/>
      <c r="U147" s="38"/>
      <c r="V147" s="38"/>
      <c r="W147" s="54"/>
      <c r="X147" s="54"/>
      <c r="Y147" s="54"/>
      <c r="Z147" s="54"/>
      <c r="AA147" s="38"/>
      <c r="AB147" s="38"/>
      <c r="AC147" s="38"/>
      <c r="AD147" s="38"/>
      <c r="AE147" s="38"/>
      <c r="AF147" s="40"/>
      <c r="AG147" s="71"/>
      <c r="AH147" s="109" t="s">
        <v>49</v>
      </c>
      <c r="AI147" s="28" cm="1">
        <f t="array" ref="AI147">SUMPRODUCT((A142:A150 = AH147)*(B142:AF150=BA141)+(A142:A150 = AH147)*(B142:AF150=BA142)/2)</f>
        <v>0</v>
      </c>
      <c r="AJ147" s="28" cm="1">
        <f t="array" ref="AJ147">SUMPRODUCT((A142:A150 = AH147)*(B142:AF150=BA143))</f>
        <v>0</v>
      </c>
      <c r="AK147" s="28" cm="1">
        <f t="array" ref="AK147">SUMPRODUCT((A142:A150 = AH147)*(B142:AF150=BA144))</f>
        <v>0</v>
      </c>
      <c r="AL147" s="28" cm="1">
        <f t="array" ref="AL147">SUMPRODUCT((A142:A150 = AH147)*(B142:AF150=BA145))</f>
        <v>0</v>
      </c>
      <c r="AM147" s="28" cm="1">
        <f t="array" ref="AM147">SUMPRODUCT((A142:A150 = AH147)*(B142:AF150=BA146))</f>
        <v>0</v>
      </c>
      <c r="AN147" s="28" cm="1">
        <f t="array" ref="AN147">SUMPRODUCT((A142:A150 = AH147)*(B142:AF150=BA147))</f>
        <v>0</v>
      </c>
      <c r="AO147" s="94">
        <f t="shared" si="52"/>
        <v>0</v>
      </c>
      <c r="AP147" s="116">
        <f>(NETWORKDAYS(B141,AF141,AW141:AW151))-AI147</f>
        <v>21</v>
      </c>
      <c r="AQ147" s="115"/>
      <c r="AR147" s="115"/>
      <c r="AS147" s="115"/>
      <c r="AT147" s="115"/>
      <c r="AU147" s="115"/>
      <c r="AW147" s="8">
        <f>DATE(An,7,21)</f>
        <v>44398</v>
      </c>
      <c r="AX147" s="17"/>
      <c r="BA147" s="147" t="s">
        <v>61</v>
      </c>
    </row>
    <row r="148" spans="1:60" ht="12.75" x14ac:dyDescent="0.2">
      <c r="A148" s="1" t="str">
        <f t="shared" si="51"/>
        <v>NO</v>
      </c>
      <c r="B148" s="38"/>
      <c r="C148" s="38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40"/>
      <c r="AH148" s="47"/>
      <c r="AI148" s="28" cm="1">
        <f t="array" ref="AI148">SUMPRODUCT((A142:A150 = AH148)*(B142:AF150=BA141)+(A142:A150 = AH148)*(B142:AF150=BA142)/2)</f>
        <v>0</v>
      </c>
      <c r="AJ148" s="28" cm="1">
        <f t="array" ref="AJ148">SUMPRODUCT((A142:A150 = AH148)*(B142:AF150=BA143))</f>
        <v>0</v>
      </c>
      <c r="AK148" s="28" cm="1">
        <f t="array" ref="AK148">SUMPRODUCT((A142:A150 = AH148)*(B142:AF150=BA144))</f>
        <v>0</v>
      </c>
      <c r="AL148" s="28" cm="1">
        <f t="array" ref="AL148">SUMPRODUCT((A142:A150 = AH148)*(B142:AF150=BA145))</f>
        <v>0</v>
      </c>
      <c r="AM148" s="28" cm="1">
        <f t="array" ref="AM148">SUMPRODUCT((A142:A150 = AH148)*(B142:AF150=BA146))</f>
        <v>0</v>
      </c>
      <c r="AN148" s="28" cm="1">
        <f t="array" ref="AN148">SUMPRODUCT((A142:A150 = AH148)*(B142:AF150=BA147))</f>
        <v>0</v>
      </c>
      <c r="AO148" s="94">
        <f t="shared" si="52"/>
        <v>0</v>
      </c>
      <c r="AP148" s="116">
        <f>(NETWORKDAYS(B141,AF141,AW141:AW151))-AI148</f>
        <v>21</v>
      </c>
      <c r="AQ148" s="115"/>
      <c r="AR148" s="115"/>
      <c r="AS148" s="115"/>
      <c r="AT148" s="115"/>
      <c r="AU148" s="115"/>
      <c r="AW148" s="8">
        <f>DATE(An,8,15)</f>
        <v>44423</v>
      </c>
      <c r="AX148" s="17"/>
    </row>
    <row r="149" spans="1:60" ht="12.75" x14ac:dyDescent="0.2">
      <c r="A149" s="1" t="str">
        <f t="shared" si="51"/>
        <v/>
      </c>
      <c r="B149" s="53"/>
      <c r="C149" s="53"/>
      <c r="D149" s="38"/>
      <c r="E149" s="38"/>
      <c r="F149" s="38"/>
      <c r="G149" s="38"/>
      <c r="H149" s="38"/>
      <c r="I149" s="38"/>
      <c r="J149" s="38"/>
      <c r="K149" s="38"/>
      <c r="L149" s="39"/>
      <c r="M149" s="38"/>
      <c r="N149" s="38"/>
      <c r="O149" s="38"/>
      <c r="P149" s="38"/>
      <c r="Q149" s="38"/>
      <c r="R149" s="54"/>
      <c r="S149" s="54"/>
      <c r="T149" s="54"/>
      <c r="U149" s="38"/>
      <c r="V149" s="38"/>
      <c r="W149" s="54"/>
      <c r="X149" s="54"/>
      <c r="Y149" s="54"/>
      <c r="Z149" s="54"/>
      <c r="AA149" s="54"/>
      <c r="AB149" s="53"/>
      <c r="AC149" s="53"/>
      <c r="AD149" s="53"/>
      <c r="AE149" s="53"/>
      <c r="AF149" s="67"/>
      <c r="AW149" s="8">
        <f>DATE(An,11,1)</f>
        <v>44501</v>
      </c>
      <c r="AX149" s="17"/>
    </row>
    <row r="150" spans="1:60" s="63" customFormat="1" ht="12.75" x14ac:dyDescent="0.2">
      <c r="A150" s="1" t="str">
        <f t="shared" si="51"/>
        <v/>
      </c>
      <c r="B150" s="38"/>
      <c r="C150" s="38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4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W150" s="8">
        <f>DATE(An,11,11)</f>
        <v>44511</v>
      </c>
      <c r="AX150" s="17"/>
      <c r="AY150"/>
      <c r="AZ150"/>
      <c r="BA150"/>
    </row>
    <row r="151" spans="1:60" ht="13.5" thickBot="1" x14ac:dyDescent="0.25">
      <c r="A151" s="76" t="str">
        <f t="shared" si="51"/>
        <v/>
      </c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  <c r="Y151" s="30"/>
      <c r="Z151" s="30"/>
      <c r="AA151" s="30"/>
      <c r="AB151" s="30"/>
      <c r="AC151" s="30"/>
      <c r="AD151" s="30"/>
      <c r="AE151" s="30"/>
      <c r="AF151" s="31"/>
      <c r="AG151" s="71"/>
      <c r="AH151" s="83" t="s">
        <v>11</v>
      </c>
      <c r="AI151" s="84">
        <f t="shared" ref="AI151:AO151" si="53">SUM(AI141:AI150)</f>
        <v>0</v>
      </c>
      <c r="AJ151" s="84">
        <f t="shared" si="53"/>
        <v>0</v>
      </c>
      <c r="AK151" s="84">
        <f t="shared" si="53"/>
        <v>0</v>
      </c>
      <c r="AL151" s="84">
        <f t="shared" si="53"/>
        <v>0</v>
      </c>
      <c r="AM151" s="84">
        <f t="shared" si="53"/>
        <v>0</v>
      </c>
      <c r="AN151" s="84">
        <f t="shared" si="53"/>
        <v>0</v>
      </c>
      <c r="AO151" s="92">
        <f t="shared" si="53"/>
        <v>0</v>
      </c>
      <c r="AP151" s="117"/>
      <c r="AQ151" s="114"/>
      <c r="AR151" s="114"/>
      <c r="AS151" s="114"/>
      <c r="AT151" s="114"/>
      <c r="AU151" s="114"/>
      <c r="AW151" s="10">
        <f>DATE(An,12,25)</f>
        <v>44555</v>
      </c>
      <c r="AX151" s="27"/>
    </row>
    <row r="152" spans="1:60" ht="12.75" x14ac:dyDescent="0.2">
      <c r="A152" s="122"/>
      <c r="B152" s="123"/>
      <c r="C152" s="123"/>
      <c r="D152" s="123"/>
      <c r="E152" s="123"/>
      <c r="F152" s="123"/>
      <c r="G152" s="123"/>
      <c r="H152" s="123"/>
      <c r="I152" s="123"/>
      <c r="J152" s="123"/>
      <c r="K152" s="123"/>
      <c r="L152" s="123"/>
      <c r="M152" s="123"/>
      <c r="N152" s="123"/>
      <c r="O152" s="123"/>
      <c r="P152" s="123"/>
      <c r="Q152" s="123"/>
      <c r="R152" s="123"/>
      <c r="S152" s="123"/>
      <c r="T152" s="123"/>
      <c r="U152" s="123"/>
      <c r="V152" s="123"/>
      <c r="W152" s="123"/>
      <c r="X152" s="123"/>
      <c r="Y152" s="123"/>
      <c r="Z152" s="123"/>
      <c r="AA152" s="123"/>
      <c r="AB152" s="123"/>
      <c r="AC152" s="123"/>
      <c r="AD152" s="123"/>
      <c r="AE152" s="123"/>
      <c r="AF152" s="123"/>
      <c r="AG152" s="71"/>
      <c r="AH152" s="63"/>
      <c r="AI152" s="63"/>
      <c r="AJ152" s="63"/>
      <c r="AK152" s="63"/>
      <c r="AL152" s="63"/>
      <c r="AM152" s="63"/>
      <c r="AN152" s="63"/>
      <c r="AO152" s="63"/>
      <c r="AP152" s="63"/>
      <c r="AQ152" s="63"/>
      <c r="AR152" s="63"/>
      <c r="AS152" s="63"/>
      <c r="AT152" s="63"/>
      <c r="AU152" s="63"/>
      <c r="AW152" s="63"/>
      <c r="AX152" s="63"/>
    </row>
    <row r="153" spans="1:60" ht="12.75" x14ac:dyDescent="0.2">
      <c r="A153" s="122"/>
      <c r="B153" s="123"/>
      <c r="C153" s="123"/>
      <c r="D153" s="123"/>
      <c r="E153" s="123"/>
      <c r="F153" s="123"/>
      <c r="G153" s="123"/>
      <c r="H153" s="123"/>
      <c r="I153" s="123"/>
      <c r="J153" s="123"/>
      <c r="K153" s="123"/>
      <c r="L153" s="123"/>
      <c r="M153" s="123"/>
      <c r="N153" s="123"/>
      <c r="O153" s="123"/>
      <c r="P153" s="123"/>
      <c r="Q153" s="123"/>
      <c r="R153" s="123"/>
      <c r="S153" s="123"/>
      <c r="T153" s="123"/>
      <c r="U153" s="123"/>
      <c r="V153" s="123"/>
      <c r="W153" s="123"/>
      <c r="X153" s="123"/>
      <c r="Y153" s="123"/>
      <c r="Z153" s="123"/>
      <c r="AA153" s="123"/>
      <c r="AB153" s="123"/>
      <c r="AC153" s="123"/>
      <c r="AD153" s="123"/>
      <c r="AE153" s="123"/>
      <c r="AF153" s="123"/>
      <c r="AG153" s="71"/>
      <c r="AH153" s="63"/>
      <c r="AI153" s="63"/>
      <c r="AJ153" s="63"/>
      <c r="AK153" s="63"/>
      <c r="AL153" s="63"/>
      <c r="AM153" s="63"/>
      <c r="AN153" s="63"/>
      <c r="AO153" s="63"/>
      <c r="AP153" s="63"/>
      <c r="AQ153" s="63"/>
      <c r="AR153" s="63"/>
      <c r="AS153" s="63"/>
      <c r="AT153" s="63"/>
      <c r="AU153" s="63"/>
      <c r="AW153" s="63"/>
      <c r="AX153" s="63"/>
    </row>
    <row r="154" spans="1:60" ht="13.5" thickBot="1" x14ac:dyDescent="0.25"/>
    <row r="155" spans="1:60" ht="38.25" x14ac:dyDescent="0.2">
      <c r="A155" s="95"/>
      <c r="B155" s="201">
        <f>DATE(An,MONTH(B140)+1,1)</f>
        <v>44501</v>
      </c>
      <c r="C155" s="202"/>
      <c r="D155" s="202"/>
      <c r="E155" s="202"/>
      <c r="F155" s="202"/>
      <c r="G155" s="202"/>
      <c r="H155" s="202"/>
      <c r="I155" s="202"/>
      <c r="J155" s="202"/>
      <c r="K155" s="202"/>
      <c r="L155" s="202"/>
      <c r="M155" s="202"/>
      <c r="N155" s="202"/>
      <c r="O155" s="202"/>
      <c r="P155" s="202"/>
      <c r="Q155" s="202"/>
      <c r="R155" s="202"/>
      <c r="S155" s="202"/>
      <c r="T155" s="202"/>
      <c r="U155" s="202"/>
      <c r="V155" s="202"/>
      <c r="W155" s="202"/>
      <c r="X155" s="202"/>
      <c r="Y155" s="202"/>
      <c r="Z155" s="202"/>
      <c r="AA155" s="202"/>
      <c r="AB155" s="202"/>
      <c r="AC155" s="202"/>
      <c r="AD155" s="202"/>
      <c r="AE155" s="202"/>
      <c r="AF155" s="203"/>
      <c r="AH155" s="41" t="s">
        <v>7</v>
      </c>
      <c r="AI155" s="90" t="s">
        <v>20</v>
      </c>
      <c r="AJ155" s="87" t="str">
        <f>"Nbre jours "&amp; $BA$9</f>
        <v>Nbre jours R</v>
      </c>
      <c r="AK155" s="86" t="str">
        <f>"Nbre jours "&amp; $BA$10</f>
        <v>Nbre jours R/T</v>
      </c>
      <c r="AL155" s="88" t="str">
        <f>"Nbre jours "&amp; $BA$11</f>
        <v>Nbre jours CMD</v>
      </c>
      <c r="AM155" s="88" t="str">
        <f>"Nbre jours "&amp; $BA$12</f>
        <v>Nbre jours T</v>
      </c>
      <c r="AN155" s="88" t="str">
        <f>"Nbre jours "&amp; $BA$12</f>
        <v>Nbre jours T</v>
      </c>
      <c r="AO155" s="93" t="s">
        <v>16</v>
      </c>
      <c r="AP155" s="93" t="s">
        <v>51</v>
      </c>
      <c r="AQ155" s="113"/>
      <c r="AR155" s="113"/>
      <c r="AS155" s="113"/>
      <c r="AT155" s="113"/>
      <c r="AU155" s="113"/>
      <c r="AW155" s="41" t="s">
        <v>3</v>
      </c>
      <c r="AX155" s="42" t="s">
        <v>12</v>
      </c>
      <c r="AZ155" s="41" t="s">
        <v>9</v>
      </c>
      <c r="BA155" s="42" t="s">
        <v>34</v>
      </c>
    </row>
    <row r="156" spans="1:60" ht="15" x14ac:dyDescent="0.25">
      <c r="A156" s="96"/>
      <c r="B156" s="4">
        <f>DATE(An,MONTH(B155),1)</f>
        <v>44501</v>
      </c>
      <c r="C156" s="4">
        <f t="shared" ref="C156:AE156" si="54">B156+1</f>
        <v>44502</v>
      </c>
      <c r="D156" s="4">
        <f t="shared" si="54"/>
        <v>44503</v>
      </c>
      <c r="E156" s="4">
        <f t="shared" si="54"/>
        <v>44504</v>
      </c>
      <c r="F156" s="4">
        <f t="shared" si="54"/>
        <v>44505</v>
      </c>
      <c r="G156" s="4">
        <f t="shared" si="54"/>
        <v>44506</v>
      </c>
      <c r="H156" s="4">
        <f t="shared" si="54"/>
        <v>44507</v>
      </c>
      <c r="I156" s="4">
        <f t="shared" si="54"/>
        <v>44508</v>
      </c>
      <c r="J156" s="4">
        <f t="shared" si="54"/>
        <v>44509</v>
      </c>
      <c r="K156" s="4">
        <f t="shared" si="54"/>
        <v>44510</v>
      </c>
      <c r="L156" s="4">
        <f t="shared" si="54"/>
        <v>44511</v>
      </c>
      <c r="M156" s="4">
        <f t="shared" si="54"/>
        <v>44512</v>
      </c>
      <c r="N156" s="4">
        <f t="shared" si="54"/>
        <v>44513</v>
      </c>
      <c r="O156" s="4">
        <f t="shared" si="54"/>
        <v>44514</v>
      </c>
      <c r="P156" s="4">
        <f t="shared" si="54"/>
        <v>44515</v>
      </c>
      <c r="Q156" s="4">
        <f t="shared" si="54"/>
        <v>44516</v>
      </c>
      <c r="R156" s="4">
        <f t="shared" si="54"/>
        <v>44517</v>
      </c>
      <c r="S156" s="4">
        <f t="shared" si="54"/>
        <v>44518</v>
      </c>
      <c r="T156" s="4">
        <f t="shared" si="54"/>
        <v>44519</v>
      </c>
      <c r="U156" s="4">
        <f t="shared" si="54"/>
        <v>44520</v>
      </c>
      <c r="V156" s="4">
        <f t="shared" si="54"/>
        <v>44521</v>
      </c>
      <c r="W156" s="4">
        <f t="shared" si="54"/>
        <v>44522</v>
      </c>
      <c r="X156" s="4">
        <f t="shared" si="54"/>
        <v>44523</v>
      </c>
      <c r="Y156" s="4">
        <f t="shared" si="54"/>
        <v>44524</v>
      </c>
      <c r="Z156" s="4">
        <f t="shared" si="54"/>
        <v>44525</v>
      </c>
      <c r="AA156" s="4">
        <f t="shared" si="54"/>
        <v>44526</v>
      </c>
      <c r="AB156" s="4">
        <f t="shared" si="54"/>
        <v>44527</v>
      </c>
      <c r="AC156" s="4">
        <f t="shared" si="54"/>
        <v>44528</v>
      </c>
      <c r="AD156" s="4">
        <f t="shared" si="54"/>
        <v>44529</v>
      </c>
      <c r="AE156" s="4">
        <f t="shared" si="54"/>
        <v>44530</v>
      </c>
      <c r="AF156" s="14"/>
      <c r="AH156" s="109" t="s">
        <v>43</v>
      </c>
      <c r="AI156" s="28" cm="1">
        <f t="array" ref="AI156">SUMPRODUCT((A157:A165 = AH156)*(B157:AF165=BA156)+(A157:A165 = AH156)*(B157:AF165=BA157)/2)</f>
        <v>0</v>
      </c>
      <c r="AJ156" s="28" cm="1">
        <f t="array" ref="AJ156">SUMPRODUCT((A157:A165 = AH156)*(B157:AF165=BA158))</f>
        <v>0</v>
      </c>
      <c r="AK156" s="28" cm="1">
        <f t="array" ref="AK156">SUMPRODUCT((A157:A165 = AH156)*(B157:AF165=BA159))</f>
        <v>0</v>
      </c>
      <c r="AL156" s="28" cm="1">
        <f t="array" ref="AL156">SUMPRODUCT((A157:A165 = AH156)*(B157:AF165=BA160))</f>
        <v>0</v>
      </c>
      <c r="AM156" s="28" cm="1">
        <f t="array" ref="AM156">SUMPRODUCT((A157:A165 = AH156)*(B157:AF165=BA161))</f>
        <v>0</v>
      </c>
      <c r="AN156" s="28" cm="1">
        <f t="array" ref="AN156">SUMPRODUCT((A157:A165 = AH156)*(B157:AF165=BA162))</f>
        <v>0</v>
      </c>
      <c r="AO156" s="94">
        <f>SUM(AI156:AM156)</f>
        <v>0</v>
      </c>
      <c r="AP156" s="116">
        <f>(NETWORKDAYS(B156,AE156,AW156:AW166))-AI156</f>
        <v>20</v>
      </c>
      <c r="AQ156" s="115"/>
      <c r="AR156" s="115"/>
      <c r="AS156" s="115"/>
      <c r="AT156" s="115"/>
      <c r="AU156" s="115"/>
      <c r="AW156" s="7">
        <f>DATE(An,1,1)</f>
        <v>44197</v>
      </c>
      <c r="AX156" s="7">
        <v>43735</v>
      </c>
      <c r="AZ156" s="7" t="s">
        <v>0</v>
      </c>
      <c r="BA156" s="44" t="s">
        <v>2</v>
      </c>
    </row>
    <row r="157" spans="1:60" ht="15" x14ac:dyDescent="0.25">
      <c r="A157" s="1" t="str">
        <f t="shared" ref="A157:A166" si="55">IF(ISBLANK(A142),"",A142)</f>
        <v>PZ</v>
      </c>
      <c r="B157" s="18"/>
      <c r="C157" s="19"/>
      <c r="D157" s="18"/>
      <c r="E157" s="18"/>
      <c r="F157" s="18"/>
      <c r="G157" s="18"/>
      <c r="H157" s="49"/>
      <c r="I157" s="19"/>
      <c r="J157" s="49"/>
      <c r="K157" s="18"/>
      <c r="L157" s="18"/>
      <c r="M157" s="18"/>
      <c r="N157" s="18"/>
      <c r="O157" s="18"/>
      <c r="P157" s="18"/>
      <c r="Q157" s="49"/>
      <c r="R157" s="49"/>
      <c r="S157" s="49"/>
      <c r="T157" s="49"/>
      <c r="U157" s="49"/>
      <c r="V157" s="49"/>
      <c r="W157" s="50"/>
      <c r="X157" s="18"/>
      <c r="Y157" s="50"/>
      <c r="Z157" s="18"/>
      <c r="AA157" s="18"/>
      <c r="AB157" s="18"/>
      <c r="AC157" s="18"/>
      <c r="AD157" s="18"/>
      <c r="AE157" s="49"/>
      <c r="AF157" s="32"/>
      <c r="AH157" s="109" t="s">
        <v>44</v>
      </c>
      <c r="AI157" s="28" cm="1">
        <f t="array" ref="AI157">SUMPRODUCT((A157:A165 = AH157)*(B157:AF165=BA156)+(A157:A165 = AH157)*(B157:AF165=BA157)/2)</f>
        <v>0</v>
      </c>
      <c r="AJ157" s="28" cm="1">
        <f t="array" ref="AJ157">SUMPRODUCT((A157:A165 = AH157)*(B157:AF165=BA158))</f>
        <v>0</v>
      </c>
      <c r="AK157" s="28" cm="1">
        <f t="array" ref="AK157">SUMPRODUCT((A157:A165 = AH157)*(B157:AF165=BA159))</f>
        <v>0</v>
      </c>
      <c r="AL157" s="28" cm="1">
        <f t="array" ref="AL157">SUMPRODUCT((A157:A165 = AH157)*(B157:AF165=BA160))</f>
        <v>0</v>
      </c>
      <c r="AM157" s="28" cm="1">
        <f t="array" ref="AM157">SUMPRODUCT((A157:A165 = AH157)*(B157:AF165=BA161))</f>
        <v>0</v>
      </c>
      <c r="AN157" s="28" cm="1">
        <f t="array" ref="AN157">SUMPRODUCT((A157:A165 = AC156)*(B157:AF165=BA162))</f>
        <v>0</v>
      </c>
      <c r="AO157" s="94">
        <f t="shared" ref="AO157:AO163" si="56">SUM(AI157:AM157)</f>
        <v>0</v>
      </c>
      <c r="AP157" s="116">
        <f>(NETWORKDAYS(B156,AE156,AW156:AW166))-AI157</f>
        <v>20</v>
      </c>
      <c r="AQ157" s="115"/>
      <c r="AR157" s="115"/>
      <c r="AS157" s="115"/>
      <c r="AT157" s="115"/>
      <c r="AU157" s="115"/>
      <c r="AW157" s="8">
        <f>ROUND(DATE($A$1,4,MOD(234-11*MOD($A$1,19),30))/7,0)*7-5</f>
        <v>44291</v>
      </c>
      <c r="AX157" s="8"/>
      <c r="AZ157" s="7" t="s">
        <v>10</v>
      </c>
      <c r="BA157" s="44" t="s">
        <v>5</v>
      </c>
    </row>
    <row r="158" spans="1:60" s="71" customFormat="1" ht="15" x14ac:dyDescent="0.25">
      <c r="A158" s="1" t="str">
        <f t="shared" si="55"/>
        <v>LG</v>
      </c>
      <c r="B158" s="18"/>
      <c r="C158" s="18"/>
      <c r="D158" s="18"/>
      <c r="E158" s="18"/>
      <c r="F158" s="18"/>
      <c r="G158" s="18"/>
      <c r="H158" s="18"/>
      <c r="I158" s="64"/>
      <c r="J158" s="18"/>
      <c r="K158" s="64"/>
      <c r="L158" s="64"/>
      <c r="M158" s="33"/>
      <c r="N158" s="33"/>
      <c r="O158" s="49"/>
      <c r="P158" s="19"/>
      <c r="Q158" s="50"/>
      <c r="R158" s="18"/>
      <c r="S158" s="18"/>
      <c r="T158" s="18"/>
      <c r="U158" s="18"/>
      <c r="V158" s="18"/>
      <c r="W158" s="55"/>
      <c r="X158" s="50"/>
      <c r="Y158" s="50"/>
      <c r="Z158" s="69"/>
      <c r="AA158" s="69"/>
      <c r="AB158" s="60"/>
      <c r="AC158" s="60"/>
      <c r="AD158" s="60"/>
      <c r="AE158" s="49"/>
      <c r="AF158" s="32"/>
      <c r="AG158"/>
      <c r="AH158" s="109" t="s">
        <v>45</v>
      </c>
      <c r="AI158" s="28" cm="1">
        <f t="array" ref="AI158">SUMPRODUCT((A157:A165 = AH158)*(B157:AF165=BA156)+(A157:A165 = AH158)*(B157:AF165=BA157)/2)</f>
        <v>0</v>
      </c>
      <c r="AJ158" s="28" cm="1">
        <f t="array" ref="AJ158">SUMPRODUCT((A157:A165 = AH158)*(B157:AF165=BA158))</f>
        <v>0</v>
      </c>
      <c r="AK158" s="28" cm="1">
        <f t="array" ref="AK158">SUMPRODUCT((A157:A165 = AH158)*(B157:AF165=BA159))</f>
        <v>0</v>
      </c>
      <c r="AL158" s="28" cm="1">
        <f t="array" ref="AL158">SUMPRODUCT((A157:A165 = AH158)*(B157:AF165=BA160))</f>
        <v>0</v>
      </c>
      <c r="AM158" s="28" cm="1">
        <f t="array" ref="AM158">SUMPRODUCT((A157:A165 = AH158)*(B157:AF165=BA161))</f>
        <v>0</v>
      </c>
      <c r="AN158" s="28" cm="1">
        <f t="array" ref="AN158">SUMPRODUCT((A157:A165 = AH158)*(B157:AF165=BA162))</f>
        <v>0</v>
      </c>
      <c r="AO158" s="94">
        <f t="shared" si="56"/>
        <v>0</v>
      </c>
      <c r="AP158" s="116">
        <f>(NETWORKDAYS(B156,AE156,AW156:AW166))-AI158</f>
        <v>20</v>
      </c>
      <c r="AQ158" s="115"/>
      <c r="AR158" s="115"/>
      <c r="AS158" s="115"/>
      <c r="AT158" s="115"/>
      <c r="AU158" s="115"/>
      <c r="AW158" s="8">
        <f>DATE(An,5,1)</f>
        <v>44317</v>
      </c>
      <c r="AX158" s="8"/>
      <c r="AY158"/>
      <c r="AZ158" s="7" t="s">
        <v>13</v>
      </c>
      <c r="BA158" s="51" t="s">
        <v>58</v>
      </c>
      <c r="BH158"/>
    </row>
    <row r="159" spans="1:60" ht="15" x14ac:dyDescent="0.25">
      <c r="A159" s="1" t="str">
        <f t="shared" si="55"/>
        <v>CM</v>
      </c>
      <c r="B159" s="19"/>
      <c r="C159" s="19"/>
      <c r="D159" s="19"/>
      <c r="E159" s="50"/>
      <c r="F159" s="50"/>
      <c r="G159" s="50"/>
      <c r="H159" s="50"/>
      <c r="I159" s="50"/>
      <c r="J159" s="50"/>
      <c r="K159" s="50"/>
      <c r="L159" s="50"/>
      <c r="M159" s="49"/>
      <c r="N159" s="49"/>
      <c r="O159" s="49"/>
      <c r="P159" s="49"/>
      <c r="Q159" s="50"/>
      <c r="R159" s="18"/>
      <c r="S159" s="50"/>
      <c r="T159" s="19"/>
      <c r="U159" s="50"/>
      <c r="V159" s="50"/>
      <c r="W159" s="50"/>
      <c r="X159" s="18"/>
      <c r="Y159" s="18"/>
      <c r="Z159" s="33"/>
      <c r="AA159" s="18"/>
      <c r="AB159" s="18"/>
      <c r="AC159" s="18"/>
      <c r="AD159" s="18"/>
      <c r="AE159" s="18"/>
      <c r="AF159" s="32"/>
      <c r="AH159" s="109" t="s">
        <v>46</v>
      </c>
      <c r="AI159" s="28" cm="1">
        <f t="array" ref="AI159">SUMPRODUCT((A157:A165 = AH159)*(B157:AF165=BA156)+(A157:A165 = AH159)*(B157:AF165=BA157)/2)</f>
        <v>0</v>
      </c>
      <c r="AJ159" s="28" cm="1">
        <f t="array" ref="AJ159">SUMPRODUCT((A157:A165 = AH159)*(B157:AF165=BA158))</f>
        <v>0</v>
      </c>
      <c r="AK159" s="28" cm="1">
        <f t="array" ref="AK159">SUMPRODUCT((A157:A165 = AH159)*(B157:AF165=BA159))</f>
        <v>0</v>
      </c>
      <c r="AL159" s="28" cm="1">
        <f t="array" ref="AL159">SUMPRODUCT((A157:A165 = AH159)*(B157:AF165=BA160))</f>
        <v>0</v>
      </c>
      <c r="AM159" s="28" cm="1">
        <f t="array" ref="AM159">SUMPRODUCT((A157:A165 = AH159)*(B157:AF165=BA161))</f>
        <v>0</v>
      </c>
      <c r="AN159" s="28" cm="1">
        <f t="array" ref="AN159">SUMPRODUCT((A157:A165 = AH159)*(B157:AF165=BA162))</f>
        <v>0</v>
      </c>
      <c r="AO159" s="94">
        <f t="shared" si="56"/>
        <v>0</v>
      </c>
      <c r="AP159" s="116">
        <f>(NETWORKDAYS(B156,AE156,AW156:AW166))-AI159</f>
        <v>20</v>
      </c>
      <c r="AQ159" s="115"/>
      <c r="AR159" s="115"/>
      <c r="AS159" s="115"/>
      <c r="AT159" s="115"/>
      <c r="AU159" s="115"/>
      <c r="AW159" s="8">
        <f>DATE(An,5,8)</f>
        <v>44324</v>
      </c>
      <c r="AX159" s="8"/>
      <c r="AZ159" s="43" t="s">
        <v>14</v>
      </c>
      <c r="BA159" s="89" t="s">
        <v>57</v>
      </c>
    </row>
    <row r="160" spans="1:60" ht="15" x14ac:dyDescent="0.25">
      <c r="A160" s="1" t="str">
        <f t="shared" si="55"/>
        <v>SR</v>
      </c>
      <c r="B160" s="19"/>
      <c r="C160" s="19"/>
      <c r="D160" s="19"/>
      <c r="E160" s="19"/>
      <c r="F160" s="33"/>
      <c r="G160" s="33"/>
      <c r="H160" s="18"/>
      <c r="I160" s="18"/>
      <c r="J160" s="18"/>
      <c r="K160" s="19"/>
      <c r="L160" s="18"/>
      <c r="M160" s="18"/>
      <c r="N160" s="18"/>
      <c r="O160" s="18"/>
      <c r="P160" s="18"/>
      <c r="Q160" s="18"/>
      <c r="R160" s="18"/>
      <c r="S160" s="19"/>
      <c r="T160" s="50"/>
      <c r="U160" s="50"/>
      <c r="V160" s="18"/>
      <c r="W160" s="18"/>
      <c r="X160" s="49"/>
      <c r="Y160" s="74"/>
      <c r="Z160" s="49"/>
      <c r="AA160" s="49"/>
      <c r="AB160" s="49"/>
      <c r="AC160" s="49"/>
      <c r="AD160" s="49"/>
      <c r="AE160" s="18"/>
      <c r="AF160" s="32"/>
      <c r="AH160" s="109" t="s">
        <v>47</v>
      </c>
      <c r="AI160" s="28" cm="1">
        <f t="array" ref="AI160">SUMPRODUCT((A157:A165= AH160)*(B157:AF165=BA156)+(A157:A165 = AH160)*(B157:AF165=BA157)/2)</f>
        <v>0</v>
      </c>
      <c r="AJ160" s="28" cm="1">
        <f t="array" ref="AJ160">SUMPRODUCT((A157:A165 = AH160)*(B157:AF165=BA158))</f>
        <v>0</v>
      </c>
      <c r="AK160" s="28" cm="1">
        <f t="array" ref="AK160">SUMPRODUCT((A157:A165 = AH160)*(B157:AF165=BA159))</f>
        <v>0</v>
      </c>
      <c r="AL160" s="28" cm="1">
        <f t="array" ref="AL160">SUMPRODUCT((A157:A165 = AH160)*(B157:AF165=BA160))</f>
        <v>0</v>
      </c>
      <c r="AM160" s="28" cm="1">
        <f t="array" ref="AM160">SUMPRODUCT((A157:A165 = AH160)*(B157:AF165=BA161))</f>
        <v>0</v>
      </c>
      <c r="AN160" s="28" cm="1">
        <f t="array" ref="AN160">SUMPRODUCT((A157:A165 = AH160)*(B157:AF165=BA162))</f>
        <v>0</v>
      </c>
      <c r="AO160" s="94">
        <f t="shared" si="56"/>
        <v>0</v>
      </c>
      <c r="AP160" s="116">
        <f>(NETWORKDAYS(B156,AE156,AW156:AW166))-AI160</f>
        <v>20</v>
      </c>
      <c r="AQ160" s="115"/>
      <c r="AR160" s="115"/>
      <c r="AS160" s="115"/>
      <c r="AT160" s="115"/>
      <c r="AU160" s="115"/>
      <c r="AW160" s="8">
        <f>AW157+38</f>
        <v>44329</v>
      </c>
      <c r="AX160" s="8"/>
      <c r="AZ160" s="43" t="s">
        <v>15</v>
      </c>
      <c r="BA160" s="62" t="s">
        <v>59</v>
      </c>
    </row>
    <row r="161" spans="1:60" s="71" customFormat="1" ht="15" x14ac:dyDescent="0.25">
      <c r="A161" s="1" t="str">
        <f t="shared" si="55"/>
        <v>CD</v>
      </c>
      <c r="B161" s="18"/>
      <c r="C161" s="33"/>
      <c r="D161" s="18"/>
      <c r="E161" s="18"/>
      <c r="F161" s="18"/>
      <c r="G161" s="18"/>
      <c r="H161" s="18"/>
      <c r="I161" s="18"/>
      <c r="J161" s="18"/>
      <c r="K161" s="18"/>
      <c r="L161" s="18"/>
      <c r="M161" s="50"/>
      <c r="N161" s="50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50"/>
      <c r="AC161" s="50"/>
      <c r="AD161" s="18"/>
      <c r="AE161" s="18"/>
      <c r="AF161" s="32"/>
      <c r="AG161"/>
      <c r="AH161" s="109" t="s">
        <v>48</v>
      </c>
      <c r="AI161" s="28" cm="1">
        <f t="array" ref="AI161">SUMPRODUCT((A157:A165 = AH161)*(B157:AF165=BA156)+(A157:A165 = AH161)*(B157:AF165=BA157)/2)</f>
        <v>0</v>
      </c>
      <c r="AJ161" s="28" cm="1">
        <f t="array" ref="AJ161">SUMPRODUCT((A157:A165 = AH161)*(B157:AF165=BA158))</f>
        <v>0</v>
      </c>
      <c r="AK161" s="28" cm="1">
        <f t="array" ref="AK161">SUMPRODUCT((A157:A165 = AH161)*(B157:AF165=BA159))</f>
        <v>0</v>
      </c>
      <c r="AL161" s="28" cm="1">
        <f t="array" ref="AL161">SUMPRODUCT((A157:A165 = AH161)*(B157:AF165=BA160))</f>
        <v>0</v>
      </c>
      <c r="AM161" s="28" cm="1">
        <f t="array" ref="AM161">SUMPRODUCT((A157:A165 = AH161)*(B157:AF165=BA161))</f>
        <v>0</v>
      </c>
      <c r="AN161" s="28" cm="1">
        <f t="array" ref="AN161">SUMPRODUCT((A157:A165 = AH161)*(B157:AF165=BA162))</f>
        <v>0</v>
      </c>
      <c r="AO161" s="94">
        <f t="shared" si="56"/>
        <v>0</v>
      </c>
      <c r="AP161" s="116">
        <f>(NETWORKDAYS(B156,AE156,AW156:AW166))-AI161</f>
        <v>20</v>
      </c>
      <c r="AQ161" s="115"/>
      <c r="AR161" s="115"/>
      <c r="AS161" s="115"/>
      <c r="AT161" s="115"/>
      <c r="AU161" s="115"/>
      <c r="AW161" s="8">
        <f>AW157+49</f>
        <v>44340</v>
      </c>
      <c r="AX161" s="17"/>
      <c r="AY161"/>
      <c r="AZ161"/>
      <c r="BA161" s="62" t="s">
        <v>60</v>
      </c>
      <c r="BH161"/>
    </row>
    <row r="162" spans="1:60" ht="15" x14ac:dyDescent="0.25">
      <c r="A162" s="1" t="str">
        <f t="shared" si="55"/>
        <v>ACH</v>
      </c>
      <c r="B162" s="38"/>
      <c r="C162" s="39"/>
      <c r="D162" s="39"/>
      <c r="E162" s="54"/>
      <c r="F162" s="54"/>
      <c r="G162" s="54"/>
      <c r="H162" s="38"/>
      <c r="I162" s="38"/>
      <c r="J162" s="38"/>
      <c r="K162" s="38"/>
      <c r="L162" s="38"/>
      <c r="M162" s="38"/>
      <c r="N162" s="38"/>
      <c r="O162" s="38"/>
      <c r="P162" s="38"/>
      <c r="Q162" s="18"/>
      <c r="R162" s="18"/>
      <c r="S162" s="18"/>
      <c r="T162" s="18"/>
      <c r="U162" s="50"/>
      <c r="V162" s="50"/>
      <c r="W162" s="50"/>
      <c r="X162" s="38"/>
      <c r="Y162" s="38"/>
      <c r="Z162" s="38"/>
      <c r="AA162" s="38"/>
      <c r="AB162" s="38"/>
      <c r="AC162" s="38"/>
      <c r="AD162" s="38"/>
      <c r="AE162" s="38"/>
      <c r="AF162" s="32"/>
      <c r="AG162" s="71"/>
      <c r="AH162" s="109" t="s">
        <v>49</v>
      </c>
      <c r="AI162" s="28" cm="1">
        <f t="array" ref="AI162">SUMPRODUCT((A157:A165 = AH162)*(B157:AF165=BA156)+(A157:A165 = AH162)*(B157:AF165=BA157)/2)</f>
        <v>0</v>
      </c>
      <c r="AJ162" s="28" cm="1">
        <f t="array" ref="AJ162">SUMPRODUCT((A157:A165 = AH162)*(B157:AF165=BA158))</f>
        <v>0</v>
      </c>
      <c r="AK162" s="28" cm="1">
        <f t="array" ref="AK162">SUMPRODUCT((A157:A165 = AH162)*(B157:AF165=BA159))</f>
        <v>0</v>
      </c>
      <c r="AL162" s="28" cm="1">
        <f t="array" ref="AL162">SUMPRODUCT((A157:A165 = AH162)*(B157:AF165=BA160))</f>
        <v>0</v>
      </c>
      <c r="AM162" s="28" cm="1">
        <f t="array" ref="AM162">SUMPRODUCT((A157:A165 = AH162)*(B157:AF165=BA161))</f>
        <v>0</v>
      </c>
      <c r="AN162" s="28" cm="1">
        <f t="array" ref="AN162">SUMPRODUCT((A157:A165 = AH162)*(B157:AF165=BA162))</f>
        <v>0</v>
      </c>
      <c r="AO162" s="94">
        <f t="shared" si="56"/>
        <v>0</v>
      </c>
      <c r="AP162" s="116">
        <f>(NETWORKDAYS(B156,AE156,AW156:AW166))-AI162</f>
        <v>20</v>
      </c>
      <c r="AQ162" s="115"/>
      <c r="AR162" s="115"/>
      <c r="AS162" s="115"/>
      <c r="AT162" s="115"/>
      <c r="AU162" s="115"/>
      <c r="AW162" s="8">
        <f>DATE(An,7,21)</f>
        <v>44398</v>
      </c>
      <c r="AX162" s="17"/>
      <c r="BA162" s="147" t="s">
        <v>61</v>
      </c>
    </row>
    <row r="163" spans="1:60" ht="12.75" x14ac:dyDescent="0.2">
      <c r="A163" s="1" t="str">
        <f t="shared" si="55"/>
        <v>NO</v>
      </c>
      <c r="B163" s="38"/>
      <c r="C163" s="38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38"/>
      <c r="U163" s="38"/>
      <c r="V163" s="38"/>
      <c r="W163" s="38"/>
      <c r="X163" s="38"/>
      <c r="Y163" s="38"/>
      <c r="Z163" s="38"/>
      <c r="AA163" s="38"/>
      <c r="AB163" s="38"/>
      <c r="AC163" s="38"/>
      <c r="AD163" s="38"/>
      <c r="AE163" s="38"/>
      <c r="AF163" s="32"/>
      <c r="AH163" s="47"/>
      <c r="AI163" s="28" cm="1">
        <f t="array" ref="AI163">SUMPRODUCT((A157:A165 = AH163)*(B157:AF165=BA156)+(A157:A165 = AH163)*(B157:AF165=BA157)/2)</f>
        <v>0</v>
      </c>
      <c r="AJ163" s="28" cm="1">
        <f t="array" ref="AJ163">SUMPRODUCT((A157:A165 = AH163)*(B157:AF165=BA158))</f>
        <v>0</v>
      </c>
      <c r="AK163" s="28" cm="1">
        <f t="array" ref="AK163">SUMPRODUCT((A157:A165 = AH163)*(B157:AF165=BA159))</f>
        <v>0</v>
      </c>
      <c r="AL163" s="28" cm="1">
        <f t="array" ref="AL163">SUMPRODUCT((A157:A165 = AH163)*(B157:AF165=BA160))</f>
        <v>0</v>
      </c>
      <c r="AM163" s="28" cm="1">
        <f t="array" ref="AM163">SUMPRODUCT((A157:A165 = AH163)*(B157:AF165=BA161))</f>
        <v>0</v>
      </c>
      <c r="AN163" s="28" cm="1">
        <f t="array" ref="AN163">SUMPRODUCT((A157:A165 = AH163)*(B157:AF165=BA162))</f>
        <v>0</v>
      </c>
      <c r="AO163" s="94">
        <f t="shared" si="56"/>
        <v>0</v>
      </c>
      <c r="AP163" s="116">
        <f>(NETWORKDAYS(B156,AE156,AW156:AW166))-AI163</f>
        <v>20</v>
      </c>
      <c r="AQ163" s="115"/>
      <c r="AR163" s="115"/>
      <c r="AS163" s="115"/>
      <c r="AT163" s="115"/>
      <c r="AU163" s="115"/>
      <c r="AW163" s="8">
        <f>DATE(An,8,15)</f>
        <v>44423</v>
      </c>
      <c r="AX163" s="17"/>
    </row>
    <row r="164" spans="1:60" ht="12.75" x14ac:dyDescent="0.2">
      <c r="A164" s="1" t="str">
        <f t="shared" si="55"/>
        <v/>
      </c>
      <c r="B164" s="53"/>
      <c r="C164" s="53"/>
      <c r="D164" s="39"/>
      <c r="E164" s="38"/>
      <c r="F164" s="38"/>
      <c r="G164" s="38"/>
      <c r="H164" s="38"/>
      <c r="I164" s="39"/>
      <c r="J164" s="38"/>
      <c r="K164" s="38"/>
      <c r="L164" s="38"/>
      <c r="M164" s="38"/>
      <c r="N164" s="38"/>
      <c r="O164" s="38"/>
      <c r="P164" s="38"/>
      <c r="Q164" s="38"/>
      <c r="R164" s="38"/>
      <c r="S164" s="38"/>
      <c r="T164" s="38"/>
      <c r="U164" s="38"/>
      <c r="V164" s="38"/>
      <c r="W164" s="39"/>
      <c r="X164" s="38"/>
      <c r="Y164" s="38"/>
      <c r="Z164" s="38"/>
      <c r="AA164" s="38"/>
      <c r="AB164" s="38"/>
      <c r="AC164" s="38"/>
      <c r="AD164" s="38"/>
      <c r="AE164" s="38"/>
      <c r="AF164" s="32"/>
      <c r="AW164" s="8">
        <f>DATE(An,11,1)</f>
        <v>44501</v>
      </c>
      <c r="AX164" s="17"/>
    </row>
    <row r="165" spans="1:60" s="63" customFormat="1" ht="12.75" x14ac:dyDescent="0.2">
      <c r="A165" s="1" t="str">
        <f t="shared" si="55"/>
        <v/>
      </c>
      <c r="B165" s="38"/>
      <c r="C165" s="38"/>
      <c r="D165" s="38"/>
      <c r="E165" s="38"/>
      <c r="F165" s="38"/>
      <c r="G165" s="38"/>
      <c r="H165" s="38"/>
      <c r="I165" s="38"/>
      <c r="J165" s="38"/>
      <c r="K165" s="38"/>
      <c r="L165" s="38"/>
      <c r="M165" s="38"/>
      <c r="N165" s="38"/>
      <c r="O165" s="38"/>
      <c r="P165" s="38"/>
      <c r="Q165" s="38"/>
      <c r="R165" s="38"/>
      <c r="S165" s="38"/>
      <c r="T165" s="38"/>
      <c r="U165" s="38"/>
      <c r="V165" s="38"/>
      <c r="W165" s="38"/>
      <c r="X165" s="38"/>
      <c r="Y165" s="38"/>
      <c r="Z165" s="38"/>
      <c r="AA165" s="38"/>
      <c r="AB165" s="38"/>
      <c r="AC165" s="38"/>
      <c r="AD165" s="38"/>
      <c r="AE165" s="38"/>
      <c r="AF165" s="32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W165" s="8">
        <f>DATE(An,11,11)</f>
        <v>44511</v>
      </c>
      <c r="AX165" s="17"/>
      <c r="AY165"/>
      <c r="AZ165"/>
      <c r="BA165"/>
    </row>
    <row r="166" spans="1:60" ht="13.5" thickBot="1" x14ac:dyDescent="0.25">
      <c r="A166" s="76" t="str">
        <f t="shared" si="55"/>
        <v/>
      </c>
      <c r="B166" s="30"/>
      <c r="C166" s="30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  <c r="Y166" s="30"/>
      <c r="Z166" s="30"/>
      <c r="AA166" s="30"/>
      <c r="AB166" s="30"/>
      <c r="AC166" s="30"/>
      <c r="AD166" s="30"/>
      <c r="AE166" s="30"/>
      <c r="AF166" s="34"/>
      <c r="AG166" s="71"/>
      <c r="AH166" s="83" t="s">
        <v>11</v>
      </c>
      <c r="AI166" s="84">
        <f t="shared" ref="AI166:AO166" si="57">SUM(AI156:AI165)</f>
        <v>0</v>
      </c>
      <c r="AJ166" s="84">
        <f t="shared" si="57"/>
        <v>0</v>
      </c>
      <c r="AK166" s="84">
        <f t="shared" si="57"/>
        <v>0</v>
      </c>
      <c r="AL166" s="84">
        <f t="shared" si="57"/>
        <v>0</v>
      </c>
      <c r="AM166" s="84">
        <f t="shared" si="57"/>
        <v>0</v>
      </c>
      <c r="AN166" s="84">
        <f t="shared" si="57"/>
        <v>0</v>
      </c>
      <c r="AO166" s="92">
        <f t="shared" si="57"/>
        <v>0</v>
      </c>
      <c r="AP166" s="117"/>
      <c r="AQ166" s="114"/>
      <c r="AR166" s="114"/>
      <c r="AS166" s="114"/>
      <c r="AT166" s="114"/>
      <c r="AU166" s="114"/>
      <c r="AW166" s="10">
        <f>DATE(An,12,25)</f>
        <v>44555</v>
      </c>
      <c r="AX166" s="27"/>
    </row>
    <row r="167" spans="1:60" ht="12.75" x14ac:dyDescent="0.2">
      <c r="A167" s="122"/>
      <c r="B167" s="123"/>
      <c r="C167" s="123"/>
      <c r="D167" s="123"/>
      <c r="E167" s="123"/>
      <c r="F167" s="123"/>
      <c r="G167" s="123"/>
      <c r="H167" s="123"/>
      <c r="I167" s="123"/>
      <c r="J167" s="123"/>
      <c r="K167" s="123"/>
      <c r="L167" s="123"/>
      <c r="M167" s="123"/>
      <c r="N167" s="123"/>
      <c r="O167" s="123"/>
      <c r="P167" s="123"/>
      <c r="Q167" s="123"/>
      <c r="R167" s="123"/>
      <c r="S167" s="123"/>
      <c r="T167" s="123"/>
      <c r="U167" s="123"/>
      <c r="V167" s="123"/>
      <c r="W167" s="123"/>
      <c r="X167" s="123"/>
      <c r="Y167" s="123"/>
      <c r="Z167" s="123"/>
      <c r="AA167" s="123"/>
      <c r="AB167" s="123"/>
      <c r="AC167" s="123"/>
      <c r="AD167" s="123"/>
      <c r="AE167" s="123"/>
      <c r="AF167" s="123"/>
      <c r="AG167" s="71"/>
      <c r="AH167" s="63"/>
      <c r="AI167" s="63"/>
      <c r="AJ167" s="63"/>
      <c r="AK167" s="63"/>
      <c r="AL167" s="63"/>
      <c r="AM167" s="63"/>
      <c r="AN167" s="63"/>
      <c r="AO167" s="63"/>
      <c r="AP167" s="63"/>
      <c r="AQ167" s="63"/>
      <c r="AR167" s="63"/>
      <c r="AS167" s="63"/>
      <c r="AT167" s="63"/>
      <c r="AU167" s="63"/>
      <c r="AW167" s="63"/>
      <c r="AX167" s="63"/>
    </row>
    <row r="168" spans="1:60" ht="12.75" x14ac:dyDescent="0.2">
      <c r="A168" s="122"/>
      <c r="B168" s="123"/>
      <c r="C168" s="123"/>
      <c r="D168" s="123"/>
      <c r="E168" s="123"/>
      <c r="F168" s="123"/>
      <c r="G168" s="123"/>
      <c r="H168" s="123"/>
      <c r="I168" s="123"/>
      <c r="J168" s="123"/>
      <c r="K168" s="123"/>
      <c r="L168" s="123"/>
      <c r="M168" s="123"/>
      <c r="N168" s="123"/>
      <c r="O168" s="123"/>
      <c r="P168" s="123"/>
      <c r="Q168" s="123"/>
      <c r="R168" s="123"/>
      <c r="S168" s="123"/>
      <c r="T168" s="123"/>
      <c r="U168" s="123"/>
      <c r="V168" s="123"/>
      <c r="W168" s="123"/>
      <c r="X168" s="123"/>
      <c r="Y168" s="123"/>
      <c r="Z168" s="123"/>
      <c r="AA168" s="123"/>
      <c r="AB168" s="123"/>
      <c r="AC168" s="123"/>
      <c r="AD168" s="123"/>
      <c r="AE168" s="123"/>
      <c r="AF168" s="123"/>
      <c r="AG168" s="71"/>
      <c r="AH168" s="63"/>
      <c r="AI168" s="63"/>
      <c r="AJ168" s="63"/>
      <c r="AK168" s="63"/>
      <c r="AL168" s="63"/>
      <c r="AM168" s="63"/>
      <c r="AN168" s="63"/>
      <c r="AO168" s="63"/>
      <c r="AP168" s="63"/>
      <c r="AQ168" s="63"/>
      <c r="AR168" s="63"/>
      <c r="AS168" s="63"/>
      <c r="AT168" s="63"/>
      <c r="AU168" s="63"/>
      <c r="AW168" s="63"/>
      <c r="AX168" s="63"/>
    </row>
    <row r="169" spans="1:60" ht="13.5" thickBot="1" x14ac:dyDescent="0.25"/>
    <row r="170" spans="1:60" ht="38.25" x14ac:dyDescent="0.2">
      <c r="A170" s="95"/>
      <c r="B170" s="201">
        <f>DATE(An,MONTH(B155)+1,1)</f>
        <v>44531</v>
      </c>
      <c r="C170" s="202"/>
      <c r="D170" s="202"/>
      <c r="E170" s="202"/>
      <c r="F170" s="202"/>
      <c r="G170" s="202"/>
      <c r="H170" s="202"/>
      <c r="I170" s="202"/>
      <c r="J170" s="202"/>
      <c r="K170" s="202"/>
      <c r="L170" s="202"/>
      <c r="M170" s="202"/>
      <c r="N170" s="202"/>
      <c r="O170" s="202"/>
      <c r="P170" s="202"/>
      <c r="Q170" s="202"/>
      <c r="R170" s="202"/>
      <c r="S170" s="202"/>
      <c r="T170" s="202"/>
      <c r="U170" s="202"/>
      <c r="V170" s="202"/>
      <c r="W170" s="202"/>
      <c r="X170" s="202"/>
      <c r="Y170" s="202"/>
      <c r="Z170" s="202"/>
      <c r="AA170" s="202"/>
      <c r="AB170" s="202"/>
      <c r="AC170" s="202"/>
      <c r="AD170" s="202"/>
      <c r="AE170" s="202"/>
      <c r="AF170" s="203"/>
      <c r="AH170" s="41" t="s">
        <v>7</v>
      </c>
      <c r="AI170" s="90" t="s">
        <v>20</v>
      </c>
      <c r="AJ170" s="87" t="str">
        <f>"Nbre jours "&amp; $BA$9</f>
        <v>Nbre jours R</v>
      </c>
      <c r="AK170" s="86" t="str">
        <f>"Nbre jours "&amp; $BA$10</f>
        <v>Nbre jours R/T</v>
      </c>
      <c r="AL170" s="88" t="str">
        <f>"Nbre jours "&amp; $BA$11</f>
        <v>Nbre jours CMD</v>
      </c>
      <c r="AM170" s="88" t="str">
        <f>"Nbre jours "&amp; $BA$12</f>
        <v>Nbre jours T</v>
      </c>
      <c r="AN170" s="88" t="str">
        <f>"Nbre jours "&amp; $BA$12</f>
        <v>Nbre jours T</v>
      </c>
      <c r="AO170" s="93" t="s">
        <v>16</v>
      </c>
      <c r="AP170" s="93" t="s">
        <v>51</v>
      </c>
      <c r="AQ170" s="113"/>
      <c r="AR170" s="113"/>
      <c r="AS170" s="113"/>
      <c r="AT170" s="113"/>
      <c r="AU170" s="113"/>
      <c r="AW170" s="41" t="s">
        <v>3</v>
      </c>
      <c r="AX170" s="42" t="s">
        <v>12</v>
      </c>
      <c r="AZ170" s="41" t="s">
        <v>9</v>
      </c>
      <c r="BA170" s="42" t="s">
        <v>34</v>
      </c>
    </row>
    <row r="171" spans="1:60" ht="15" x14ac:dyDescent="0.25">
      <c r="A171" s="96"/>
      <c r="B171" s="4">
        <f>DATE(An,MONTH(B170),1)</f>
        <v>44531</v>
      </c>
      <c r="C171" s="4">
        <f t="shared" ref="C171:AF171" si="58">B171+1</f>
        <v>44532</v>
      </c>
      <c r="D171" s="4">
        <f t="shared" si="58"/>
        <v>44533</v>
      </c>
      <c r="E171" s="4">
        <f t="shared" si="58"/>
        <v>44534</v>
      </c>
      <c r="F171" s="4">
        <f t="shared" si="58"/>
        <v>44535</v>
      </c>
      <c r="G171" s="4">
        <f t="shared" si="58"/>
        <v>44536</v>
      </c>
      <c r="H171" s="4">
        <f t="shared" si="58"/>
        <v>44537</v>
      </c>
      <c r="I171" s="4">
        <f t="shared" si="58"/>
        <v>44538</v>
      </c>
      <c r="J171" s="4">
        <f t="shared" si="58"/>
        <v>44539</v>
      </c>
      <c r="K171" s="4">
        <f t="shared" si="58"/>
        <v>44540</v>
      </c>
      <c r="L171" s="4">
        <f t="shared" si="58"/>
        <v>44541</v>
      </c>
      <c r="M171" s="4">
        <f t="shared" si="58"/>
        <v>44542</v>
      </c>
      <c r="N171" s="4">
        <f t="shared" si="58"/>
        <v>44543</v>
      </c>
      <c r="O171" s="4">
        <f t="shared" si="58"/>
        <v>44544</v>
      </c>
      <c r="P171" s="4">
        <f t="shared" si="58"/>
        <v>44545</v>
      </c>
      <c r="Q171" s="4">
        <f t="shared" si="58"/>
        <v>44546</v>
      </c>
      <c r="R171" s="4">
        <f t="shared" si="58"/>
        <v>44547</v>
      </c>
      <c r="S171" s="4">
        <f t="shared" si="58"/>
        <v>44548</v>
      </c>
      <c r="T171" s="4">
        <f t="shared" si="58"/>
        <v>44549</v>
      </c>
      <c r="U171" s="4">
        <f t="shared" si="58"/>
        <v>44550</v>
      </c>
      <c r="V171" s="4">
        <f t="shared" si="58"/>
        <v>44551</v>
      </c>
      <c r="W171" s="4">
        <f t="shared" si="58"/>
        <v>44552</v>
      </c>
      <c r="X171" s="4">
        <f t="shared" si="58"/>
        <v>44553</v>
      </c>
      <c r="Y171" s="4">
        <f t="shared" si="58"/>
        <v>44554</v>
      </c>
      <c r="Z171" s="4">
        <f t="shared" si="58"/>
        <v>44555</v>
      </c>
      <c r="AA171" s="4">
        <f t="shared" si="58"/>
        <v>44556</v>
      </c>
      <c r="AB171" s="4">
        <f t="shared" si="58"/>
        <v>44557</v>
      </c>
      <c r="AC171" s="4">
        <f t="shared" si="58"/>
        <v>44558</v>
      </c>
      <c r="AD171" s="4">
        <f t="shared" si="58"/>
        <v>44559</v>
      </c>
      <c r="AE171" s="4">
        <f t="shared" si="58"/>
        <v>44560</v>
      </c>
      <c r="AF171" s="5">
        <f t="shared" si="58"/>
        <v>44561</v>
      </c>
      <c r="AH171" s="109" t="s">
        <v>43</v>
      </c>
      <c r="AI171" s="28" cm="1">
        <f t="array" ref="AI171">SUMPRODUCT((A172:A180 = AH171)*(B172:AF180=BA171)+(A172:A180 = AH171)*(B172:AF180=BA172)/2)</f>
        <v>0</v>
      </c>
      <c r="AJ171" s="28" cm="1">
        <f t="array" ref="AJ171">SUMPRODUCT((A172:A180 = AH171)*(B172:AF180=BA173))</f>
        <v>0</v>
      </c>
      <c r="AK171" s="28" cm="1">
        <f t="array" ref="AK171">SUMPRODUCT((A172:A180 = AH171)*(B172:AF180=BA174))</f>
        <v>0</v>
      </c>
      <c r="AL171" s="28" cm="1">
        <f t="array" ref="AL171">SUMPRODUCT((A172:A180 = AH171)*(B172:AF180=BA175))</f>
        <v>0</v>
      </c>
      <c r="AM171" s="28" cm="1">
        <f t="array" ref="AM171">SUMPRODUCT((A172:A180 = AH171)*(B172:AF180=BA176))</f>
        <v>0</v>
      </c>
      <c r="AN171" s="28" cm="1">
        <f t="array" ref="AN171">SUMPRODUCT((A172:A180 = AH171)*(B172:AF180=BA177))</f>
        <v>0</v>
      </c>
      <c r="AO171" s="94">
        <f>SUM(AI171:AM171)</f>
        <v>0</v>
      </c>
      <c r="AP171" s="121">
        <f>(NETWORKDAYS(B171,AF171,AW171:AW181))-AI171</f>
        <v>23</v>
      </c>
      <c r="AQ171" s="146"/>
      <c r="AR171" s="146"/>
      <c r="AS171" s="146"/>
      <c r="AT171" s="146"/>
      <c r="AU171" s="146"/>
      <c r="AW171" s="7">
        <f>DATE(An,1,1)</f>
        <v>44197</v>
      </c>
      <c r="AX171" s="7">
        <v>43735</v>
      </c>
      <c r="AZ171" s="7" t="s">
        <v>0</v>
      </c>
      <c r="BA171" s="44" t="s">
        <v>2</v>
      </c>
    </row>
    <row r="172" spans="1:60" ht="15" x14ac:dyDescent="0.25">
      <c r="A172" s="1" t="str">
        <f t="shared" ref="A172:A181" si="59">IF(ISBLANK(A157),"",A157)</f>
        <v>PZ</v>
      </c>
      <c r="B172" s="49"/>
      <c r="C172" s="49"/>
      <c r="D172" s="18"/>
      <c r="E172" s="18"/>
      <c r="F172" s="18"/>
      <c r="G172" s="49"/>
      <c r="H172" s="49"/>
      <c r="I172" s="18"/>
      <c r="J172" s="18"/>
      <c r="K172" s="18"/>
      <c r="L172" s="18"/>
      <c r="M172" s="18"/>
      <c r="N172" s="18"/>
      <c r="O172" s="18"/>
      <c r="P172" s="49"/>
      <c r="Q172" s="49"/>
      <c r="R172" s="18"/>
      <c r="S172" s="18"/>
      <c r="T172" s="18"/>
      <c r="U172" s="18"/>
      <c r="V172" s="18"/>
      <c r="W172" s="18"/>
      <c r="X172" s="18"/>
      <c r="Y172" s="19"/>
      <c r="Z172" s="18"/>
      <c r="AA172" s="19"/>
      <c r="AB172" s="19"/>
      <c r="AC172" s="19"/>
      <c r="AD172" s="64"/>
      <c r="AE172" s="19"/>
      <c r="AF172" s="20"/>
      <c r="AH172" s="109" t="s">
        <v>44</v>
      </c>
      <c r="AI172" s="28" cm="1">
        <f t="array" ref="AI172">SUMPRODUCT((A172:A180 = AH172)*(B172:AF180=BA171)+(A172:A180 = AH172)*(B172:AF180=BA172)/2)</f>
        <v>0</v>
      </c>
      <c r="AJ172" s="28" cm="1">
        <f t="array" ref="AJ172">SUMPRODUCT((A172:A180 = AH172)*(B172:AF180=BA173))</f>
        <v>0</v>
      </c>
      <c r="AK172" s="28" cm="1">
        <f t="array" ref="AK172">SUMPRODUCT((A172:A180 = AH172)*(B172:AF180=BA174))</f>
        <v>0</v>
      </c>
      <c r="AL172" s="28" cm="1">
        <f t="array" ref="AL172">SUMPRODUCT((A172:A180 = AH172)*(B172:AF180=BA175))</f>
        <v>0</v>
      </c>
      <c r="AM172" s="28" cm="1">
        <f t="array" ref="AM172">SUMPRODUCT((A172:A180 = AH172)*(B172:AF180=BA176))</f>
        <v>0</v>
      </c>
      <c r="AN172" s="28" cm="1">
        <f t="array" ref="AN172">SUMPRODUCT((A172:A180 = AC171)*(B172:AF180=BA177))</f>
        <v>0</v>
      </c>
      <c r="AO172" s="94">
        <f t="shared" ref="AO172:AO178" si="60">SUM(AI172:AM172)</f>
        <v>0</v>
      </c>
      <c r="AP172" s="116">
        <f>(NETWORKDAYS(B171,AF171,AW171:AW181))-AI172</f>
        <v>23</v>
      </c>
      <c r="AQ172" s="115"/>
      <c r="AR172" s="115"/>
      <c r="AS172" s="115"/>
      <c r="AT172" s="115"/>
      <c r="AU172" s="115"/>
      <c r="AW172" s="8">
        <f>ROUND(DATE($A$1,4,MOD(234-11*MOD($A$1,19),30))/7,0)*7-5</f>
        <v>44291</v>
      </c>
      <c r="AX172" s="8"/>
      <c r="AZ172" s="7" t="s">
        <v>10</v>
      </c>
      <c r="BA172" s="44" t="s">
        <v>5</v>
      </c>
    </row>
    <row r="173" spans="1:60" ht="15" x14ac:dyDescent="0.25">
      <c r="A173" s="1" t="str">
        <f t="shared" si="59"/>
        <v>LG</v>
      </c>
      <c r="B173" s="49"/>
      <c r="C173" s="49"/>
      <c r="D173" s="19"/>
      <c r="E173" s="19"/>
      <c r="F173" s="18"/>
      <c r="G173" s="49"/>
      <c r="H173" s="19"/>
      <c r="I173" s="18"/>
      <c r="J173" s="19"/>
      <c r="K173" s="18"/>
      <c r="L173" s="64"/>
      <c r="M173" s="64"/>
      <c r="N173" s="64"/>
      <c r="O173" s="50"/>
      <c r="P173" s="49"/>
      <c r="Q173" s="49"/>
      <c r="R173" s="18"/>
      <c r="S173" s="18"/>
      <c r="T173" s="18"/>
      <c r="U173" s="18"/>
      <c r="V173" s="19"/>
      <c r="W173" s="19"/>
      <c r="X173" s="19"/>
      <c r="Y173" s="19"/>
      <c r="Z173" s="18"/>
      <c r="AA173" s="18"/>
      <c r="AB173" s="18"/>
      <c r="AC173" s="19"/>
      <c r="AD173" s="19"/>
      <c r="AE173" s="19"/>
      <c r="AF173" s="20"/>
      <c r="AH173" s="109" t="s">
        <v>45</v>
      </c>
      <c r="AI173" s="28" cm="1">
        <f t="array" ref="AI173">SUMPRODUCT((A172:A180 = AH173)*(B172:AF180=BA171)+(A172:A180 = AH173)*(B172:AF180=BA172)/2)</f>
        <v>0</v>
      </c>
      <c r="AJ173" s="28" cm="1">
        <f t="array" ref="AJ173">SUMPRODUCT((A172:A180 = AH173)*(B172:AF180=BA173))</f>
        <v>0</v>
      </c>
      <c r="AK173" s="28" cm="1">
        <f t="array" ref="AK173">SUMPRODUCT((A172:A180 = AH173)*(B172:AF180=BA174))</f>
        <v>0</v>
      </c>
      <c r="AL173" s="28" cm="1">
        <f t="array" ref="AL173">SUMPRODUCT((A172:A180 = AH173)*(B172:AF180=BA175))</f>
        <v>0</v>
      </c>
      <c r="AM173" s="28" cm="1">
        <f t="array" ref="AM173">SUMPRODUCT((A172:A180 = AH173)*(B172:AF180=BA176))</f>
        <v>0</v>
      </c>
      <c r="AN173" s="28" cm="1">
        <f t="array" ref="AN173">SUMPRODUCT((A172:A180 = AH173)*(B172:AF180=BA177))</f>
        <v>0</v>
      </c>
      <c r="AO173" s="94">
        <f t="shared" si="60"/>
        <v>0</v>
      </c>
      <c r="AP173" s="116">
        <f>(NETWORKDAYS(B171,AF171,AW171:AW181))-AI173</f>
        <v>23</v>
      </c>
      <c r="AQ173" s="115"/>
      <c r="AR173" s="115"/>
      <c r="AS173" s="115"/>
      <c r="AT173" s="115"/>
      <c r="AU173" s="115"/>
      <c r="AW173" s="8">
        <f>DATE(An,5,1)</f>
        <v>44317</v>
      </c>
      <c r="AX173" s="8"/>
      <c r="AZ173" s="7" t="s">
        <v>13</v>
      </c>
      <c r="BA173" s="51" t="s">
        <v>58</v>
      </c>
    </row>
    <row r="174" spans="1:60" s="71" customFormat="1" ht="15" x14ac:dyDescent="0.25">
      <c r="A174" s="1" t="str">
        <f t="shared" si="59"/>
        <v>CM</v>
      </c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9"/>
      <c r="U174" s="19"/>
      <c r="V174" s="19"/>
      <c r="W174" s="19"/>
      <c r="X174" s="19"/>
      <c r="Y174" s="19"/>
      <c r="Z174" s="18"/>
      <c r="AA174" s="19"/>
      <c r="AB174" s="19"/>
      <c r="AC174" s="19"/>
      <c r="AD174" s="19"/>
      <c r="AE174" s="19"/>
      <c r="AF174" s="20"/>
      <c r="AG174"/>
      <c r="AH174" s="109" t="s">
        <v>46</v>
      </c>
      <c r="AI174" s="28" cm="1">
        <f t="array" ref="AI174">SUMPRODUCT((A172:A180 = AH174)*(B172:AF180=BA171)+(A172:A180 = AH174)*(B172:AF180=BA172)/2)</f>
        <v>0</v>
      </c>
      <c r="AJ174" s="28" cm="1">
        <f t="array" ref="AJ174">SUMPRODUCT((A172:A180 = AH174)*(B172:AF180=BA173))</f>
        <v>0</v>
      </c>
      <c r="AK174" s="28" cm="1">
        <f t="array" ref="AK174">SUMPRODUCT((A172:A180 = AH174)*(B172:AF180=BA174))</f>
        <v>0</v>
      </c>
      <c r="AL174" s="28" cm="1">
        <f t="array" ref="AL174">SUMPRODUCT((A172:A180 = AH174)*(B172:AF180=BA175))</f>
        <v>0</v>
      </c>
      <c r="AM174" s="28" cm="1">
        <f t="array" ref="AM174">SUMPRODUCT((A172:A180 = AH174)*(B172:AF180=BA176))</f>
        <v>0</v>
      </c>
      <c r="AN174" s="28" cm="1">
        <f t="array" ref="AN174">SUMPRODUCT((A172:A180 = AH174)*(B172:AF180=BA177))</f>
        <v>0</v>
      </c>
      <c r="AO174" s="94">
        <f t="shared" si="60"/>
        <v>0</v>
      </c>
      <c r="AP174" s="116">
        <f>(NETWORKDAYS(B171,AF171,AW171:AW181))-AI174</f>
        <v>23</v>
      </c>
      <c r="AQ174" s="115"/>
      <c r="AR174" s="115"/>
      <c r="AS174" s="115"/>
      <c r="AT174" s="115"/>
      <c r="AU174" s="115"/>
      <c r="AW174" s="8">
        <f>DATE(An,5,8)</f>
        <v>44324</v>
      </c>
      <c r="AX174" s="8"/>
      <c r="AY174"/>
      <c r="AZ174" s="43" t="s">
        <v>14</v>
      </c>
      <c r="BA174" s="89" t="s">
        <v>57</v>
      </c>
      <c r="BH174"/>
    </row>
    <row r="175" spans="1:60" ht="15" x14ac:dyDescent="0.25">
      <c r="A175" s="1" t="str">
        <f t="shared" si="59"/>
        <v>SR</v>
      </c>
      <c r="B175" s="18"/>
      <c r="C175" s="19"/>
      <c r="D175" s="18"/>
      <c r="E175" s="18"/>
      <c r="F175" s="18"/>
      <c r="G175" s="33"/>
      <c r="H175" s="18"/>
      <c r="I175" s="18"/>
      <c r="J175" s="19"/>
      <c r="K175" s="19"/>
      <c r="L175" s="18"/>
      <c r="M175" s="18"/>
      <c r="N175" s="18"/>
      <c r="O175" s="18"/>
      <c r="P175" s="18"/>
      <c r="Q175" s="49"/>
      <c r="R175" s="18"/>
      <c r="S175" s="19"/>
      <c r="T175" s="19"/>
      <c r="U175" s="19"/>
      <c r="V175" s="19"/>
      <c r="W175" s="19"/>
      <c r="X175" s="19"/>
      <c r="Y175" s="19"/>
      <c r="Z175" s="18"/>
      <c r="AA175" s="19"/>
      <c r="AB175" s="19"/>
      <c r="AC175" s="19"/>
      <c r="AD175" s="19"/>
      <c r="AE175" s="19"/>
      <c r="AF175" s="20"/>
      <c r="AH175" s="109" t="s">
        <v>47</v>
      </c>
      <c r="AI175" s="28" cm="1">
        <f t="array" ref="AI175">SUMPRODUCT((A172:A180= AH175)*(B172:AF180=BA171)+(A172:A180 = AH175)*(B172:AF180=BA172)/2)</f>
        <v>0</v>
      </c>
      <c r="AJ175" s="28" cm="1">
        <f t="array" ref="AJ175">SUMPRODUCT((A172:A180 = AH175)*(B172:AF180=BA173))</f>
        <v>0</v>
      </c>
      <c r="AK175" s="28" cm="1">
        <f t="array" ref="AK175">SUMPRODUCT((A172:A180 = AH175)*(B172:AF180=BA174))</f>
        <v>0</v>
      </c>
      <c r="AL175" s="28" cm="1">
        <f t="array" ref="AL175">SUMPRODUCT((A172:A180 = AH175)*(B172:AF180=BA175))</f>
        <v>0</v>
      </c>
      <c r="AM175" s="28" cm="1">
        <f t="array" ref="AM175">SUMPRODUCT((A172:A180 = AH175)*(B172:AF180=BA176))</f>
        <v>0</v>
      </c>
      <c r="AN175" s="28" cm="1">
        <f t="array" ref="AN175">SUMPRODUCT((A172:A180 = AH175)*(B172:AF180=BA177))</f>
        <v>0</v>
      </c>
      <c r="AO175" s="94">
        <f t="shared" si="60"/>
        <v>0</v>
      </c>
      <c r="AP175" s="116">
        <f>(NETWORKDAYS(B171,AF171,AW171:AW181))-AI175</f>
        <v>23</v>
      </c>
      <c r="AQ175" s="115"/>
      <c r="AR175" s="115"/>
      <c r="AS175" s="115"/>
      <c r="AT175" s="115"/>
      <c r="AU175" s="115"/>
      <c r="AW175" s="8">
        <f>AW172+38</f>
        <v>44329</v>
      </c>
      <c r="AX175" s="8"/>
      <c r="AZ175" s="43" t="s">
        <v>15</v>
      </c>
      <c r="BA175" s="62" t="s">
        <v>59</v>
      </c>
    </row>
    <row r="176" spans="1:60" ht="15" x14ac:dyDescent="0.25">
      <c r="A176" s="1" t="str">
        <f t="shared" si="59"/>
        <v>CD</v>
      </c>
      <c r="B176" s="18"/>
      <c r="C176" s="18"/>
      <c r="D176" s="49"/>
      <c r="E176" s="49"/>
      <c r="F176" s="49"/>
      <c r="G176" s="49"/>
      <c r="H176" s="18"/>
      <c r="I176" s="75"/>
      <c r="J176" s="18"/>
      <c r="K176" s="18"/>
      <c r="L176" s="18"/>
      <c r="M176" s="18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8"/>
      <c r="AA176" s="19"/>
      <c r="AB176" s="19"/>
      <c r="AC176" s="19"/>
      <c r="AD176" s="19"/>
      <c r="AE176" s="19"/>
      <c r="AF176" s="20"/>
      <c r="AH176" s="109" t="s">
        <v>48</v>
      </c>
      <c r="AI176" s="28" cm="1">
        <f t="array" ref="AI176">SUMPRODUCT((A172:A180 = AH176)*(B172:AF180=BA171)+(A172:A180 = AH176)*(B172:AF180=BA172)/2)</f>
        <v>0</v>
      </c>
      <c r="AJ176" s="28" cm="1">
        <f t="array" ref="AJ176">SUMPRODUCT((A172:A180 = AH176)*(B172:AF180=BA173))</f>
        <v>0</v>
      </c>
      <c r="AK176" s="28" cm="1">
        <f t="array" ref="AK176">SUMPRODUCT((A172:A180 = AH176)*(B172:AF180=BA174))</f>
        <v>0</v>
      </c>
      <c r="AL176" s="28" cm="1">
        <f t="array" ref="AL176">SUMPRODUCT((A172:A180 = AH176)*(B172:AF180=BA175))</f>
        <v>0</v>
      </c>
      <c r="AM176" s="28" cm="1">
        <f t="array" ref="AM176">SUMPRODUCT((A172:A180 = AH176)*(B172:AF180=BA176))</f>
        <v>0</v>
      </c>
      <c r="AN176" s="28" cm="1">
        <f t="array" ref="AN176">SUMPRODUCT((A172:A180 = AH176)*(B172:AF180=BA177))</f>
        <v>0</v>
      </c>
      <c r="AO176" s="94">
        <f t="shared" si="60"/>
        <v>0</v>
      </c>
      <c r="AP176" s="116">
        <f>(NETWORKDAYS(B171,AF171,AW171:AW181))-AI176</f>
        <v>23</v>
      </c>
      <c r="AQ176" s="115"/>
      <c r="AR176" s="115"/>
      <c r="AS176" s="115"/>
      <c r="AT176" s="115"/>
      <c r="AU176" s="115"/>
      <c r="AW176" s="8">
        <f>AW172+49</f>
        <v>44340</v>
      </c>
      <c r="AX176" s="17"/>
      <c r="BA176" s="62" t="s">
        <v>60</v>
      </c>
    </row>
    <row r="177" spans="1:60" s="71" customFormat="1" ht="15" x14ac:dyDescent="0.25">
      <c r="A177" s="1" t="str">
        <f t="shared" si="59"/>
        <v>ACH</v>
      </c>
      <c r="B177" s="38"/>
      <c r="C177" s="38"/>
      <c r="D177" s="38"/>
      <c r="E177" s="38"/>
      <c r="F177" s="38"/>
      <c r="G177" s="38"/>
      <c r="H177" s="39"/>
      <c r="I177" s="38"/>
      <c r="J177" s="38"/>
      <c r="K177" s="38"/>
      <c r="L177" s="38"/>
      <c r="M177" s="38"/>
      <c r="N177" s="38"/>
      <c r="O177" s="38"/>
      <c r="P177" s="38"/>
      <c r="Q177" s="38"/>
      <c r="R177" s="144"/>
      <c r="S177" s="38"/>
      <c r="T177" s="39"/>
      <c r="U177" s="39"/>
      <c r="V177" s="38"/>
      <c r="W177" s="39"/>
      <c r="X177" s="39"/>
      <c r="Y177" s="39"/>
      <c r="Z177" s="38"/>
      <c r="AA177" s="39"/>
      <c r="AB177" s="39"/>
      <c r="AC177" s="39"/>
      <c r="AD177" s="39"/>
      <c r="AE177" s="39"/>
      <c r="AF177" s="45"/>
      <c r="AH177" s="109" t="s">
        <v>49</v>
      </c>
      <c r="AI177" s="28" cm="1">
        <f t="array" ref="AI177">SUMPRODUCT((A172:A180 = AH177)*(B172:AF180=BA171)+(A172:A180 = AH177)*(B172:AF180=BA172)/2)</f>
        <v>0</v>
      </c>
      <c r="AJ177" s="28" cm="1">
        <f t="array" ref="AJ177">SUMPRODUCT((A172:A180 = AH177)*(B172:AF180=BA173))</f>
        <v>0</v>
      </c>
      <c r="AK177" s="28" cm="1">
        <f t="array" ref="AK177">SUMPRODUCT((A172:A180 = AH177)*(B172:AF180=BA174))</f>
        <v>0</v>
      </c>
      <c r="AL177" s="28" cm="1">
        <f t="array" ref="AL177">SUMPRODUCT((A172:A180 = AH177)*(B172:AF180=BA175))</f>
        <v>0</v>
      </c>
      <c r="AM177" s="28" cm="1">
        <f t="array" ref="AM177">SUMPRODUCT((A172:A180 = AH177)*(B172:AF180=BA176))</f>
        <v>0</v>
      </c>
      <c r="AN177" s="28" cm="1">
        <f t="array" ref="AN177">SUMPRODUCT((A172:A180 = AH177)*(B172:AF180=BA177))</f>
        <v>0</v>
      </c>
      <c r="AO177" s="94">
        <f t="shared" si="60"/>
        <v>0</v>
      </c>
      <c r="AP177" s="116">
        <f>(NETWORKDAYS(B171,AF171,AW171:AW181))-AI177</f>
        <v>23</v>
      </c>
      <c r="AQ177" s="115"/>
      <c r="AR177" s="115"/>
      <c r="AS177" s="115"/>
      <c r="AT177" s="115"/>
      <c r="AU177" s="115"/>
      <c r="AW177" s="8">
        <f>DATE(An,7,21)</f>
        <v>44398</v>
      </c>
      <c r="AX177" s="17"/>
      <c r="AY177"/>
      <c r="AZ177"/>
      <c r="BA177" s="147" t="s">
        <v>61</v>
      </c>
      <c r="BH177"/>
    </row>
    <row r="178" spans="1:60" ht="12.75" x14ac:dyDescent="0.2">
      <c r="A178" s="1" t="str">
        <f t="shared" si="59"/>
        <v>NO</v>
      </c>
      <c r="B178" s="38"/>
      <c r="C178" s="38"/>
      <c r="D178" s="38"/>
      <c r="E178" s="38"/>
      <c r="F178" s="38"/>
      <c r="G178" s="38"/>
      <c r="H178" s="38"/>
      <c r="I178" s="38"/>
      <c r="J178" s="38"/>
      <c r="K178" s="38"/>
      <c r="L178" s="38"/>
      <c r="M178" s="38"/>
      <c r="N178" s="38"/>
      <c r="O178" s="38"/>
      <c r="P178" s="38"/>
      <c r="Q178" s="38"/>
      <c r="R178" s="38"/>
      <c r="S178" s="38"/>
      <c r="T178" s="38"/>
      <c r="U178" s="38"/>
      <c r="V178" s="38"/>
      <c r="W178" s="38"/>
      <c r="X178" s="38"/>
      <c r="Y178" s="38"/>
      <c r="Z178" s="38"/>
      <c r="AA178" s="38"/>
      <c r="AB178" s="38"/>
      <c r="AC178" s="38"/>
      <c r="AD178" s="38"/>
      <c r="AE178" s="38"/>
      <c r="AF178" s="40"/>
      <c r="AH178" s="47"/>
      <c r="AI178" s="28" cm="1">
        <f t="array" ref="AI178">SUMPRODUCT((A172:A180 = AH178)*(B172:AF180=BA171)+(A172:A180 = AH178)*(B172:AF180=BA172)/2)</f>
        <v>0</v>
      </c>
      <c r="AJ178" s="28" cm="1">
        <f t="array" ref="AJ178">SUMPRODUCT((A172:A180 = AH178)*(B172:AF180=BA173))</f>
        <v>0</v>
      </c>
      <c r="AK178" s="28" cm="1">
        <f t="array" ref="AK178">SUMPRODUCT((A172:A180 = AH178)*(B172:AF180=BA174))</f>
        <v>0</v>
      </c>
      <c r="AL178" s="28" cm="1">
        <f t="array" ref="AL178">SUMPRODUCT((A172:A180 = AH178)*(B172:AF180=BA175))</f>
        <v>0</v>
      </c>
      <c r="AM178" s="28" cm="1">
        <f t="array" ref="AM178">SUMPRODUCT((A172:A180 = AH178)*(B172:AF180=BA176))</f>
        <v>0</v>
      </c>
      <c r="AN178" s="28" cm="1">
        <f t="array" ref="AN178">SUMPRODUCT((A172:A180 = AH178)*(B172:AF180=BA177))</f>
        <v>0</v>
      </c>
      <c r="AO178" s="94">
        <f t="shared" si="60"/>
        <v>0</v>
      </c>
      <c r="AP178" s="116">
        <f>(NETWORKDAYS(B171,AF171,AW171:AW181))-AI178</f>
        <v>23</v>
      </c>
      <c r="AQ178" s="115"/>
      <c r="AR178" s="115"/>
      <c r="AS178" s="115"/>
      <c r="AT178" s="115"/>
      <c r="AU178" s="115"/>
      <c r="AW178" s="8">
        <f>DATE(An,8,15)</f>
        <v>44423</v>
      </c>
      <c r="AX178" s="17"/>
    </row>
    <row r="179" spans="1:60" ht="12.75" x14ac:dyDescent="0.2">
      <c r="A179" s="1" t="str">
        <f t="shared" si="59"/>
        <v/>
      </c>
      <c r="B179" s="38"/>
      <c r="C179" s="38"/>
      <c r="D179" s="38"/>
      <c r="E179" s="38"/>
      <c r="F179" s="38"/>
      <c r="G179" s="38"/>
      <c r="H179" s="38"/>
      <c r="I179" s="38"/>
      <c r="J179" s="38"/>
      <c r="K179" s="38"/>
      <c r="L179" s="46"/>
      <c r="M179" s="38"/>
      <c r="N179" s="38"/>
      <c r="O179" s="38"/>
      <c r="P179" s="38"/>
      <c r="Q179" s="38"/>
      <c r="R179" s="39"/>
      <c r="S179" s="38"/>
      <c r="T179" s="39"/>
      <c r="U179" s="39"/>
      <c r="V179" s="39"/>
      <c r="W179" s="39"/>
      <c r="X179" s="39"/>
      <c r="Y179" s="39"/>
      <c r="Z179" s="38"/>
      <c r="AA179" s="39"/>
      <c r="AB179" s="39"/>
      <c r="AC179" s="39"/>
      <c r="AD179" s="39"/>
      <c r="AE179" s="39"/>
      <c r="AF179" s="45"/>
      <c r="AW179" s="8">
        <f>DATE(An,11,1)</f>
        <v>44501</v>
      </c>
      <c r="AX179" s="17"/>
    </row>
    <row r="180" spans="1:60" s="63" customFormat="1" ht="12.75" x14ac:dyDescent="0.2">
      <c r="A180" s="1" t="str">
        <f t="shared" si="59"/>
        <v/>
      </c>
      <c r="B180" s="38"/>
      <c r="C180" s="38"/>
      <c r="D180" s="38"/>
      <c r="E180" s="38"/>
      <c r="F180" s="38"/>
      <c r="G180" s="38"/>
      <c r="H180" s="38"/>
      <c r="I180" s="38"/>
      <c r="J180" s="38"/>
      <c r="K180" s="38"/>
      <c r="L180" s="38"/>
      <c r="M180" s="38"/>
      <c r="N180" s="38"/>
      <c r="O180" s="38"/>
      <c r="P180" s="38"/>
      <c r="Q180" s="38"/>
      <c r="R180" s="38"/>
      <c r="S180" s="38"/>
      <c r="T180" s="38"/>
      <c r="U180" s="38"/>
      <c r="V180" s="38"/>
      <c r="W180" s="38"/>
      <c r="X180" s="38"/>
      <c r="Y180" s="38"/>
      <c r="Z180" s="38"/>
      <c r="AA180" s="38"/>
      <c r="AB180" s="38"/>
      <c r="AC180" s="54"/>
      <c r="AD180" s="38"/>
      <c r="AE180" s="38"/>
      <c r="AF180" s="4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W180" s="8">
        <f>DATE(An,11,11)</f>
        <v>44511</v>
      </c>
      <c r="AX180" s="17"/>
      <c r="AY180"/>
      <c r="AZ180"/>
      <c r="BA180"/>
    </row>
    <row r="181" spans="1:60" ht="13.5" thickBot="1" x14ac:dyDescent="0.25">
      <c r="A181" s="76" t="str">
        <f t="shared" si="59"/>
        <v/>
      </c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  <c r="Y181" s="30"/>
      <c r="Z181" s="30"/>
      <c r="AA181" s="30"/>
      <c r="AB181" s="30"/>
      <c r="AC181" s="30"/>
      <c r="AD181" s="52"/>
      <c r="AE181" s="30"/>
      <c r="AF181" s="31"/>
      <c r="AG181" s="71"/>
      <c r="AH181" s="83" t="s">
        <v>11</v>
      </c>
      <c r="AI181" s="84">
        <f t="shared" ref="AI181:AO181" si="61">SUM(AI171:AI180)</f>
        <v>0</v>
      </c>
      <c r="AJ181" s="84">
        <f t="shared" si="61"/>
        <v>0</v>
      </c>
      <c r="AK181" s="84">
        <f t="shared" si="61"/>
        <v>0</v>
      </c>
      <c r="AL181" s="84">
        <f t="shared" si="61"/>
        <v>0</v>
      </c>
      <c r="AM181" s="84">
        <f t="shared" si="61"/>
        <v>0</v>
      </c>
      <c r="AN181" s="84">
        <f t="shared" si="61"/>
        <v>0</v>
      </c>
      <c r="AO181" s="92">
        <f t="shared" si="61"/>
        <v>0</v>
      </c>
      <c r="AP181" s="117"/>
      <c r="AQ181" s="114"/>
      <c r="AR181" s="114"/>
      <c r="AS181" s="114"/>
      <c r="AT181" s="114"/>
      <c r="AU181" s="114"/>
      <c r="AW181" s="10">
        <f>DATE(An,12,25)</f>
        <v>44555</v>
      </c>
      <c r="AX181" s="27"/>
    </row>
    <row r="182" spans="1:60" ht="12.75" x14ac:dyDescent="0.2"/>
    <row r="183" spans="1:60" ht="12.75" x14ac:dyDescent="0.2"/>
    <row r="184" spans="1:60" ht="12.75" x14ac:dyDescent="0.2"/>
    <row r="185" spans="1:60" ht="12.75" x14ac:dyDescent="0.2"/>
    <row r="186" spans="1:60" ht="12.75" x14ac:dyDescent="0.2"/>
    <row r="187" spans="1:60" ht="12.75" x14ac:dyDescent="0.2">
      <c r="W187" t="s">
        <v>6</v>
      </c>
    </row>
    <row r="188" spans="1:60" s="71" customFormat="1" ht="12.75" x14ac:dyDescent="0.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W188"/>
      <c r="AX188"/>
    </row>
    <row r="189" spans="1:60" ht="12.75" x14ac:dyDescent="0.2">
      <c r="AH189" s="71"/>
      <c r="AI189" s="71"/>
      <c r="AJ189" s="71"/>
      <c r="AK189" s="71"/>
      <c r="AL189" s="71"/>
      <c r="AM189" s="71"/>
      <c r="AN189" s="71"/>
      <c r="AO189" s="71"/>
      <c r="AP189" s="71"/>
      <c r="AQ189" s="71"/>
      <c r="AR189" s="71"/>
      <c r="AS189" s="71"/>
      <c r="AT189" s="71"/>
      <c r="AU189" s="71"/>
      <c r="AW189" s="71"/>
      <c r="AX189" s="71"/>
    </row>
    <row r="190" spans="1:60" ht="12.75" x14ac:dyDescent="0.2"/>
    <row r="191" spans="1:60" s="71" customFormat="1" ht="12.75" x14ac:dyDescent="0.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W191"/>
      <c r="AX191"/>
    </row>
    <row r="192" spans="1:60" ht="12.75" x14ac:dyDescent="0.2">
      <c r="AH192" s="71"/>
      <c r="AI192" s="71"/>
      <c r="AJ192" s="71"/>
      <c r="AK192" s="71"/>
      <c r="AL192" s="71"/>
      <c r="AM192" s="71"/>
      <c r="AN192" s="71"/>
      <c r="AO192" s="71"/>
      <c r="AP192" s="71"/>
      <c r="AQ192" s="71"/>
      <c r="AR192" s="71"/>
      <c r="AS192" s="71"/>
      <c r="AT192" s="71"/>
      <c r="AU192" s="71"/>
      <c r="AW192" s="71"/>
      <c r="AX192" s="71"/>
    </row>
    <row r="193" ht="12.75" x14ac:dyDescent="0.2"/>
    <row r="194" ht="12.75" x14ac:dyDescent="0.2"/>
    <row r="195" ht="12.75" customHeight="1" x14ac:dyDescent="0.2"/>
  </sheetData>
  <mergeCells count="18">
    <mergeCell ref="AZ4:BA5"/>
    <mergeCell ref="A2:AF2"/>
    <mergeCell ref="B4:C4"/>
    <mergeCell ref="G4:H4"/>
    <mergeCell ref="AH4:AP4"/>
    <mergeCell ref="AW4:AX5"/>
    <mergeCell ref="B170:AF170"/>
    <mergeCell ref="B6:AF6"/>
    <mergeCell ref="B20:AF20"/>
    <mergeCell ref="B35:AF35"/>
    <mergeCell ref="B50:AF50"/>
    <mergeCell ref="B65:AF65"/>
    <mergeCell ref="B80:AF80"/>
    <mergeCell ref="B95:AF95"/>
    <mergeCell ref="B110:AF110"/>
    <mergeCell ref="B125:AF125"/>
    <mergeCell ref="B140:AF140"/>
    <mergeCell ref="B155:AF155"/>
  </mergeCells>
  <conditionalFormatting sqref="B7:AF7">
    <cfRule type="expression" dxfId="1484" priority="586" stopIfTrue="1">
      <formula>WEEKDAY(B7,2)&gt;5</formula>
    </cfRule>
    <cfRule type="expression" dxfId="1483" priority="587" stopIfTrue="1">
      <formula>AND(B7&lt;&gt;"",COUNTIF(Feries,B7)&gt;0)</formula>
    </cfRule>
    <cfRule type="expression" dxfId="1482" priority="588" stopIfTrue="1">
      <formula>AND(B7&lt;&gt;"",COUNTIF(Recup_FN,B7)&gt;0)</formula>
    </cfRule>
  </conditionalFormatting>
  <conditionalFormatting sqref="BA11 M10:P13 L14:P17 L8:P8 L9:L13 B18 E18:AE18 S8:W17 Z8:AD17 E8:I17">
    <cfRule type="expression" dxfId="1481" priority="589" stopIfTrue="1">
      <formula>WEEKDAY(B$7,2)&gt;5</formula>
    </cfRule>
    <cfRule type="expression" dxfId="1480" priority="590" stopIfTrue="1">
      <formula>AND(B$7&lt;&gt;"",COUNTIF(Feries,B$7)&gt;0)</formula>
    </cfRule>
    <cfRule type="expression" dxfId="1479" priority="591" stopIfTrue="1">
      <formula>AND(B$7&lt;&gt;"",COUNTIF(Recup_FN,B$7)&gt;0)</formula>
    </cfRule>
  </conditionalFormatting>
  <conditionalFormatting sqref="B38 B37:C37 B21:AC21">
    <cfRule type="expression" dxfId="1478" priority="592" stopIfTrue="1">
      <formula>WEEKDAY(B$21,2)&gt;5</formula>
    </cfRule>
    <cfRule type="expression" dxfId="1477" priority="593" stopIfTrue="1">
      <formula>AND(B$21&lt;&gt;"",COUNTIF(Feries,B$21)&gt;0)</formula>
    </cfRule>
    <cfRule type="expression" dxfId="1476" priority="594" stopIfTrue="1">
      <formula>AND(B$21&lt;&gt;"",COUNTIF(Recup_FN,B$21)&gt;0)</formula>
    </cfRule>
  </conditionalFormatting>
  <conditionalFormatting sqref="B36:C36 B39:B48 C38:C48 D36:AF48">
    <cfRule type="expression" dxfId="1475" priority="595" stopIfTrue="1">
      <formula>WEEKDAY(B$36,2)&gt;5</formula>
    </cfRule>
    <cfRule type="expression" dxfId="1474" priority="596" stopIfTrue="1">
      <formula>AND(B$36&lt;&gt;"",COUNTIF(Feries,B$36)&gt;0)</formula>
    </cfRule>
    <cfRule type="expression" dxfId="1473" priority="597" stopIfTrue="1">
      <formula>AND(B$36&lt;&gt;"",COUNTIF(Recup_FN,B$36)&gt;0)</formula>
    </cfRule>
  </conditionalFormatting>
  <conditionalFormatting sqref="H100 B51:AE51 B59:AE63 C54:AE55 B52:B53 D52:AE53 D56:AE58">
    <cfRule type="expression" dxfId="1472" priority="598" stopIfTrue="1">
      <formula>WEEKDAY(B$51,2)&gt;5</formula>
    </cfRule>
    <cfRule type="expression" dxfId="1471" priority="599" stopIfTrue="1">
      <formula>AND(B$51&lt;&gt;"",COUNTIF(Feries,B$51)&gt;0)</formula>
    </cfRule>
    <cfRule type="expression" dxfId="1470" priority="600" stopIfTrue="1">
      <formula>AND(B$51&lt;&gt;"",COUNTIF(Recup_FN,B$51)&gt;0)</formula>
    </cfRule>
  </conditionalFormatting>
  <conditionalFormatting sqref="B66:AF78">
    <cfRule type="expression" dxfId="1469" priority="601" stopIfTrue="1">
      <formula>WEEKDAY(B$66,2)&gt;5</formula>
    </cfRule>
    <cfRule type="expression" dxfId="1468" priority="602" stopIfTrue="1">
      <formula>AND(B$66&lt;&gt;"",COUNTIF(Feries,B$66)&gt;0)</formula>
    </cfRule>
    <cfRule type="expression" dxfId="1467" priority="603" stopIfTrue="1">
      <formula>AND(B$66&lt;&gt;"",COUNTIF(Recup_FN,B$66)&gt;0)</formula>
    </cfRule>
  </conditionalFormatting>
  <conditionalFormatting sqref="Q85:R85 Q81:U84 P81:P85 S85:U93 P86:R93 V81:AE93 B81:O93">
    <cfRule type="expression" dxfId="1466" priority="604" stopIfTrue="1">
      <formula>WEEKDAY(B$81,2)&gt;5</formula>
    </cfRule>
    <cfRule type="expression" dxfId="1465" priority="605" stopIfTrue="1">
      <formula>AND(B$81&lt;&gt;"",COUNTIF(Feries,B$81)&gt;0)</formula>
    </cfRule>
    <cfRule type="expression" dxfId="1464" priority="606" stopIfTrue="1">
      <formula>AND(B$81&lt;&gt;"",COUNTIF(Recup_FN,B$81)&gt;0)</formula>
    </cfRule>
  </conditionalFormatting>
  <conditionalFormatting sqref="H96:H99 B96:G97 B98:E98 H101:H108 I96:AF108 B99:G108">
    <cfRule type="expression" dxfId="1463" priority="607" stopIfTrue="1">
      <formula>WEEKDAY(B$96,2)&gt;5</formula>
    </cfRule>
    <cfRule type="expression" dxfId="1462" priority="608" stopIfTrue="1">
      <formula>AND(B$96&lt;&gt;"",COUNTIF(Feries,B$96)&gt;0)</formula>
    </cfRule>
    <cfRule type="expression" dxfId="1461" priority="609" stopIfTrue="1">
      <formula>AND(B$96&lt;&gt;"",COUNTIF(Recup_FN,B$96)&gt;0)</formula>
    </cfRule>
  </conditionalFormatting>
  <conditionalFormatting sqref="B111:AF123">
    <cfRule type="expression" dxfId="1460" priority="610" stopIfTrue="1">
      <formula>WEEKDAY(B$111,2)&gt;5</formula>
    </cfRule>
    <cfRule type="expression" dxfId="1459" priority="611" stopIfTrue="1">
      <formula>AND(B$111&lt;&gt;"",COUNTIF(Feries,B$111)&gt;0)</formula>
    </cfRule>
    <cfRule type="expression" dxfId="1458" priority="612" stopIfTrue="1">
      <formula>AND(B$111&lt;&gt;"",COUNTIF(Recup_FN,B$111)&gt;0)</formula>
    </cfRule>
  </conditionalFormatting>
  <conditionalFormatting sqref="B126:AE127 B128:H128 J128:AE128 B129:AE138">
    <cfRule type="expression" dxfId="1457" priority="613" stopIfTrue="1">
      <formula>WEEKDAY(B$126,2)&gt;5</formula>
    </cfRule>
    <cfRule type="expression" dxfId="1456" priority="614" stopIfTrue="1">
      <formula>AND(B$126&lt;&gt;"",COUNTIF(Feries,B$126)&gt;0)</formula>
    </cfRule>
    <cfRule type="expression" dxfId="1455" priority="615" stopIfTrue="1">
      <formula>AND(B$126&lt;&gt;"",COUNTIF(Recup_FN,B$126)&gt;0)</formula>
    </cfRule>
  </conditionalFormatting>
  <conditionalFormatting sqref="B141:AF153">
    <cfRule type="expression" dxfId="1454" priority="616" stopIfTrue="1">
      <formula>WEEKDAY(B$141,2)&gt;5</formula>
    </cfRule>
    <cfRule type="expression" dxfId="1453" priority="617" stopIfTrue="1">
      <formula>AND(B$141&lt;&gt;"",COUNTIF(Feries,B$141)&gt;0)</formula>
    </cfRule>
    <cfRule type="expression" dxfId="1452" priority="618" stopIfTrue="1">
      <formula>AND(B$141&lt;&gt;"",COUNTIF(Recup_FN,B$141)&gt;0)</formula>
    </cfRule>
  </conditionalFormatting>
  <conditionalFormatting sqref="B156:AE168">
    <cfRule type="expression" dxfId="1451" priority="619" stopIfTrue="1">
      <formula>WEEKDAY(B$156,2)&gt;5</formula>
    </cfRule>
    <cfRule type="expression" dxfId="1450" priority="620" stopIfTrue="1">
      <formula>AND(B$156&lt;&gt;"",COUNTIF(Feries,B$156)&gt;0)</formula>
    </cfRule>
    <cfRule type="expression" dxfId="1449" priority="621" stopIfTrue="1">
      <formula>AND(B$156&lt;&gt;"",COUNTIF(Recup_FN,B$156)&gt;0)</formula>
    </cfRule>
  </conditionalFormatting>
  <conditionalFormatting sqref="B171:AF181">
    <cfRule type="expression" dxfId="1448" priority="622" stopIfTrue="1">
      <formula>WEEKDAY(B$171,2)&gt;5</formula>
    </cfRule>
    <cfRule type="expression" dxfId="1447" priority="623" stopIfTrue="1">
      <formula>AND(B$171&lt;&gt;"",COUNTIF(Feries,B$171)&gt;0)</formula>
    </cfRule>
    <cfRule type="expression" dxfId="1446" priority="624" stopIfTrue="1">
      <formula>AND(B$171&lt;&gt;"",COUNTIF(Recup_FN,B$171)&gt;0)</formula>
    </cfRule>
  </conditionalFormatting>
  <conditionalFormatting sqref="AF18">
    <cfRule type="expression" dxfId="1445" priority="583" stopIfTrue="1">
      <formula>WEEKDAY(AF$7,2)&gt;5</formula>
    </cfRule>
    <cfRule type="expression" dxfId="1444" priority="584" stopIfTrue="1">
      <formula>AND(AF$7&lt;&gt;"",COUNTIF(Feries,AF$7)&gt;0)</formula>
    </cfRule>
    <cfRule type="expression" dxfId="1443" priority="585" stopIfTrue="1">
      <formula>AND(AF$7&lt;&gt;"",COUNTIF(Recup_FN,AF$7)&gt;0)</formula>
    </cfRule>
  </conditionalFormatting>
  <conditionalFormatting sqref="I128">
    <cfRule type="expression" dxfId="1442" priority="580" stopIfTrue="1">
      <formula>WEEKDAY(I$126,2)&gt;5</formula>
    </cfRule>
    <cfRule type="expression" dxfId="1441" priority="581" stopIfTrue="1">
      <formula>AND(I$126&lt;&gt;"",COUNTIF(Feries,I$126)&gt;0)</formula>
    </cfRule>
    <cfRule type="expression" dxfId="1440" priority="582" stopIfTrue="1">
      <formula>AND(I$126&lt;&gt;"",COUNTIF(Recup_FN,I$126)&gt;0)</formula>
    </cfRule>
  </conditionalFormatting>
  <conditionalFormatting sqref="G98">
    <cfRule type="expression" dxfId="1439" priority="577" stopIfTrue="1">
      <formula>WEEKDAY(G$96,2)&gt;5</formula>
    </cfRule>
    <cfRule type="expression" dxfId="1438" priority="578" stopIfTrue="1">
      <formula>AND(G$96&lt;&gt;"",COUNTIF(Feries,G$96)&gt;0)</formula>
    </cfRule>
    <cfRule type="expression" dxfId="1437" priority="579" stopIfTrue="1">
      <formula>AND(G$96&lt;&gt;"",COUNTIF(Recup_FN,G$96)&gt;0)</formula>
    </cfRule>
  </conditionalFormatting>
  <conditionalFormatting sqref="F98">
    <cfRule type="expression" dxfId="1436" priority="574" stopIfTrue="1">
      <formula>WEEKDAY(F$96,2)&gt;5</formula>
    </cfRule>
    <cfRule type="expression" dxfId="1435" priority="575" stopIfTrue="1">
      <formula>AND(F$96&lt;&gt;"",COUNTIF(Feries,F$96)&gt;0)</formula>
    </cfRule>
    <cfRule type="expression" dxfId="1434" priority="576" stopIfTrue="1">
      <formula>AND(F$96&lt;&gt;"",COUNTIF(Recup_FN,F$96)&gt;0)</formula>
    </cfRule>
  </conditionalFormatting>
  <conditionalFormatting sqref="BA12">
    <cfRule type="expression" dxfId="1433" priority="571" stopIfTrue="1">
      <formula>WEEKDAY(BA$7,2)&gt;5</formula>
    </cfRule>
    <cfRule type="expression" dxfId="1432" priority="572" stopIfTrue="1">
      <formula>AND(BA$7&lt;&gt;"",COUNTIF(Feries,BA$7)&gt;0)</formula>
    </cfRule>
    <cfRule type="expression" dxfId="1431" priority="573" stopIfTrue="1">
      <formula>AND(BA$7&lt;&gt;"",COUNTIF(Recup_FN,BA$7)&gt;0)</formula>
    </cfRule>
  </conditionalFormatting>
  <conditionalFormatting sqref="W22:AC33">
    <cfRule type="expression" dxfId="1430" priority="568" stopIfTrue="1">
      <formula>WEEKDAY(Z$7,2)&gt;5</formula>
    </cfRule>
    <cfRule type="expression" dxfId="1429" priority="569" stopIfTrue="1">
      <formula>AND(Z$7&lt;&gt;"",COUNTIF(Feries,Z$7)&gt;0)</formula>
    </cfRule>
    <cfRule type="expression" dxfId="1428" priority="570" stopIfTrue="1">
      <formula>AND(Z$7&lt;&gt;"",COUNTIF(Recup_FN,Z$7)&gt;0)</formula>
    </cfRule>
  </conditionalFormatting>
  <conditionalFormatting sqref="B23:V33 B22:C22 E22:V22">
    <cfRule type="expression" dxfId="1427" priority="625" stopIfTrue="1">
      <formula>WEEKDAY(E$7,2)&gt;5</formula>
    </cfRule>
    <cfRule type="expression" dxfId="1426" priority="626" stopIfTrue="1">
      <formula>AND(E$7&lt;&gt;"",COUNTIF(Feries,E$7)&gt;0)</formula>
    </cfRule>
    <cfRule type="expression" dxfId="1425" priority="627" stopIfTrue="1">
      <formula>AND(E$7&lt;&gt;"",COUNTIF(Recup_FN,E$7)&gt;0)</formula>
    </cfRule>
  </conditionalFormatting>
  <conditionalFormatting sqref="AD21:AF21">
    <cfRule type="expression" dxfId="1424" priority="565" stopIfTrue="1">
      <formula>WEEKDAY(AD$36,2)&gt;5</formula>
    </cfRule>
    <cfRule type="expression" dxfId="1423" priority="566" stopIfTrue="1">
      <formula>AND(AD$36&lt;&gt;"",COUNTIF(Feries,AD$36)&gt;0)</formula>
    </cfRule>
    <cfRule type="expression" dxfId="1422" priority="567" stopIfTrue="1">
      <formula>AND(AD$36&lt;&gt;"",COUNTIF(Recup_FN,AD$36)&gt;0)</formula>
    </cfRule>
  </conditionalFormatting>
  <conditionalFormatting sqref="AD22:AF33">
    <cfRule type="expression" dxfId="1421" priority="562" stopIfTrue="1">
      <formula>WEEKDAY(AD$36,2)&gt;5</formula>
    </cfRule>
    <cfRule type="expression" dxfId="1420" priority="563" stopIfTrue="1">
      <formula>AND(AD$36&lt;&gt;"",COUNTIF(Feries,AD$36)&gt;0)</formula>
    </cfRule>
    <cfRule type="expression" dxfId="1419" priority="564" stopIfTrue="1">
      <formula>AND(AD$36&lt;&gt;"",COUNTIF(Recup_FN,AD$36)&gt;0)</formula>
    </cfRule>
  </conditionalFormatting>
  <conditionalFormatting sqref="D22">
    <cfRule type="expression" dxfId="1418" priority="559" stopIfTrue="1">
      <formula>WEEKDAY(G$7,2)&gt;5</formula>
    </cfRule>
    <cfRule type="expression" dxfId="1417" priority="560" stopIfTrue="1">
      <formula>AND(G$7&lt;&gt;"",COUNTIF(Feries,G$7)&gt;0)</formula>
    </cfRule>
    <cfRule type="expression" dxfId="1416" priority="561" stopIfTrue="1">
      <formula>AND(G$7&lt;&gt;"",COUNTIF(Recup_FN,G$7)&gt;0)</formula>
    </cfRule>
  </conditionalFormatting>
  <conditionalFormatting sqref="BA25">
    <cfRule type="expression" dxfId="1415" priority="556" stopIfTrue="1">
      <formula>WEEKDAY(BA$7,2)&gt;5</formula>
    </cfRule>
    <cfRule type="expression" dxfId="1414" priority="557" stopIfTrue="1">
      <formula>AND(BA$7&lt;&gt;"",COUNTIF(Feries,BA$7)&gt;0)</formula>
    </cfRule>
    <cfRule type="expression" dxfId="1413" priority="558" stopIfTrue="1">
      <formula>AND(BA$7&lt;&gt;"",COUNTIF(Recup_FN,BA$7)&gt;0)</formula>
    </cfRule>
  </conditionalFormatting>
  <conditionalFormatting sqref="BA26">
    <cfRule type="expression" dxfId="1412" priority="553" stopIfTrue="1">
      <formula>WEEKDAY(BA$7,2)&gt;5</formula>
    </cfRule>
    <cfRule type="expression" dxfId="1411" priority="554" stopIfTrue="1">
      <formula>AND(BA$7&lt;&gt;"",COUNTIF(Feries,BA$7)&gt;0)</formula>
    </cfRule>
    <cfRule type="expression" dxfId="1410" priority="555" stopIfTrue="1">
      <formula>AND(BA$7&lt;&gt;"",COUNTIF(Recup_FN,BA$7)&gt;0)</formula>
    </cfRule>
  </conditionalFormatting>
  <conditionalFormatting sqref="BA40">
    <cfRule type="expression" dxfId="1409" priority="550" stopIfTrue="1">
      <formula>WEEKDAY(BA$7,2)&gt;5</formula>
    </cfRule>
    <cfRule type="expression" dxfId="1408" priority="551" stopIfTrue="1">
      <formula>AND(BA$7&lt;&gt;"",COUNTIF(Feries,BA$7)&gt;0)</formula>
    </cfRule>
    <cfRule type="expression" dxfId="1407" priority="552" stopIfTrue="1">
      <formula>AND(BA$7&lt;&gt;"",COUNTIF(Recup_FN,BA$7)&gt;0)</formula>
    </cfRule>
  </conditionalFormatting>
  <conditionalFormatting sqref="BA41">
    <cfRule type="expression" dxfId="1406" priority="547" stopIfTrue="1">
      <formula>WEEKDAY(BA$7,2)&gt;5</formula>
    </cfRule>
    <cfRule type="expression" dxfId="1405" priority="548" stopIfTrue="1">
      <formula>AND(BA$7&lt;&gt;"",COUNTIF(Feries,BA$7)&gt;0)</formula>
    </cfRule>
    <cfRule type="expression" dxfId="1404" priority="549" stopIfTrue="1">
      <formula>AND(BA$7&lt;&gt;"",COUNTIF(Recup_FN,BA$7)&gt;0)</formula>
    </cfRule>
  </conditionalFormatting>
  <conditionalFormatting sqref="BA56">
    <cfRule type="expression" dxfId="1403" priority="541" stopIfTrue="1">
      <formula>WEEKDAY(BA$7,2)&gt;5</formula>
    </cfRule>
    <cfRule type="expression" dxfId="1402" priority="542" stopIfTrue="1">
      <formula>AND(BA$7&lt;&gt;"",COUNTIF(Feries,BA$7)&gt;0)</formula>
    </cfRule>
    <cfRule type="expression" dxfId="1401" priority="543" stopIfTrue="1">
      <formula>AND(BA$7&lt;&gt;"",COUNTIF(Recup_FN,BA$7)&gt;0)</formula>
    </cfRule>
  </conditionalFormatting>
  <conditionalFormatting sqref="BA70">
    <cfRule type="expression" dxfId="1400" priority="538" stopIfTrue="1">
      <formula>WEEKDAY(BA$7,2)&gt;5</formula>
    </cfRule>
    <cfRule type="expression" dxfId="1399" priority="539" stopIfTrue="1">
      <formula>AND(BA$7&lt;&gt;"",COUNTIF(Feries,BA$7)&gt;0)</formula>
    </cfRule>
    <cfRule type="expression" dxfId="1398" priority="540" stopIfTrue="1">
      <formula>AND(BA$7&lt;&gt;"",COUNTIF(Recup_FN,BA$7)&gt;0)</formula>
    </cfRule>
  </conditionalFormatting>
  <conditionalFormatting sqref="BA71">
    <cfRule type="expression" dxfId="1397" priority="535" stopIfTrue="1">
      <formula>WEEKDAY(BA$7,2)&gt;5</formula>
    </cfRule>
    <cfRule type="expression" dxfId="1396" priority="536" stopIfTrue="1">
      <formula>AND(BA$7&lt;&gt;"",COUNTIF(Feries,BA$7)&gt;0)</formula>
    </cfRule>
    <cfRule type="expression" dxfId="1395" priority="537" stopIfTrue="1">
      <formula>AND(BA$7&lt;&gt;"",COUNTIF(Recup_FN,BA$7)&gt;0)</formula>
    </cfRule>
  </conditionalFormatting>
  <conditionalFormatting sqref="BA85">
    <cfRule type="expression" dxfId="1394" priority="532" stopIfTrue="1">
      <formula>WEEKDAY(BA$7,2)&gt;5</formula>
    </cfRule>
    <cfRule type="expression" dxfId="1393" priority="533" stopIfTrue="1">
      <formula>AND(BA$7&lt;&gt;"",COUNTIF(Feries,BA$7)&gt;0)</formula>
    </cfRule>
    <cfRule type="expression" dxfId="1392" priority="534" stopIfTrue="1">
      <formula>AND(BA$7&lt;&gt;"",COUNTIF(Recup_FN,BA$7)&gt;0)</formula>
    </cfRule>
  </conditionalFormatting>
  <conditionalFormatting sqref="BA86">
    <cfRule type="expression" dxfId="1391" priority="529" stopIfTrue="1">
      <formula>WEEKDAY(BA$7,2)&gt;5</formula>
    </cfRule>
    <cfRule type="expression" dxfId="1390" priority="530" stopIfTrue="1">
      <formula>AND(BA$7&lt;&gt;"",COUNTIF(Feries,BA$7)&gt;0)</formula>
    </cfRule>
    <cfRule type="expression" dxfId="1389" priority="531" stopIfTrue="1">
      <formula>AND(BA$7&lt;&gt;"",COUNTIF(Recup_FN,BA$7)&gt;0)</formula>
    </cfRule>
  </conditionalFormatting>
  <conditionalFormatting sqref="BA100">
    <cfRule type="expression" dxfId="1388" priority="526" stopIfTrue="1">
      <formula>WEEKDAY(BA$7,2)&gt;5</formula>
    </cfRule>
    <cfRule type="expression" dxfId="1387" priority="527" stopIfTrue="1">
      <formula>AND(BA$7&lt;&gt;"",COUNTIF(Feries,BA$7)&gt;0)</formula>
    </cfRule>
    <cfRule type="expression" dxfId="1386" priority="528" stopIfTrue="1">
      <formula>AND(BA$7&lt;&gt;"",COUNTIF(Recup_FN,BA$7)&gt;0)</formula>
    </cfRule>
  </conditionalFormatting>
  <conditionalFormatting sqref="BA101">
    <cfRule type="expression" dxfId="1385" priority="523" stopIfTrue="1">
      <formula>WEEKDAY(BA$7,2)&gt;5</formula>
    </cfRule>
    <cfRule type="expression" dxfId="1384" priority="524" stopIfTrue="1">
      <formula>AND(BA$7&lt;&gt;"",COUNTIF(Feries,BA$7)&gt;0)</formula>
    </cfRule>
    <cfRule type="expression" dxfId="1383" priority="525" stopIfTrue="1">
      <formula>AND(BA$7&lt;&gt;"",COUNTIF(Recup_FN,BA$7)&gt;0)</formula>
    </cfRule>
  </conditionalFormatting>
  <conditionalFormatting sqref="BA115">
    <cfRule type="expression" dxfId="1382" priority="520" stopIfTrue="1">
      <formula>WEEKDAY(BA$7,2)&gt;5</formula>
    </cfRule>
    <cfRule type="expression" dxfId="1381" priority="521" stopIfTrue="1">
      <formula>AND(BA$7&lt;&gt;"",COUNTIF(Feries,BA$7)&gt;0)</formula>
    </cfRule>
    <cfRule type="expression" dxfId="1380" priority="522" stopIfTrue="1">
      <formula>AND(BA$7&lt;&gt;"",COUNTIF(Recup_FN,BA$7)&gt;0)</formula>
    </cfRule>
  </conditionalFormatting>
  <conditionalFormatting sqref="BA116">
    <cfRule type="expression" dxfId="1379" priority="517" stopIfTrue="1">
      <formula>WEEKDAY(BA$7,2)&gt;5</formula>
    </cfRule>
    <cfRule type="expression" dxfId="1378" priority="518" stopIfTrue="1">
      <formula>AND(BA$7&lt;&gt;"",COUNTIF(Feries,BA$7)&gt;0)</formula>
    </cfRule>
    <cfRule type="expression" dxfId="1377" priority="519" stopIfTrue="1">
      <formula>AND(BA$7&lt;&gt;"",COUNTIF(Recup_FN,BA$7)&gt;0)</formula>
    </cfRule>
  </conditionalFormatting>
  <conditionalFormatting sqref="BA130">
    <cfRule type="expression" dxfId="1376" priority="514" stopIfTrue="1">
      <formula>WEEKDAY(BA$7,2)&gt;5</formula>
    </cfRule>
    <cfRule type="expression" dxfId="1375" priority="515" stopIfTrue="1">
      <formula>AND(BA$7&lt;&gt;"",COUNTIF(Feries,BA$7)&gt;0)</formula>
    </cfRule>
    <cfRule type="expression" dxfId="1374" priority="516" stopIfTrue="1">
      <formula>AND(BA$7&lt;&gt;"",COUNTIF(Recup_FN,BA$7)&gt;0)</formula>
    </cfRule>
  </conditionalFormatting>
  <conditionalFormatting sqref="BA131">
    <cfRule type="expression" dxfId="1373" priority="511" stopIfTrue="1">
      <formula>WEEKDAY(BA$7,2)&gt;5</formula>
    </cfRule>
    <cfRule type="expression" dxfId="1372" priority="512" stopIfTrue="1">
      <formula>AND(BA$7&lt;&gt;"",COUNTIF(Feries,BA$7)&gt;0)</formula>
    </cfRule>
    <cfRule type="expression" dxfId="1371" priority="513" stopIfTrue="1">
      <formula>AND(BA$7&lt;&gt;"",COUNTIF(Recup_FN,BA$7)&gt;0)</formula>
    </cfRule>
  </conditionalFormatting>
  <conditionalFormatting sqref="BA145">
    <cfRule type="expression" dxfId="1370" priority="508" stopIfTrue="1">
      <formula>WEEKDAY(BA$7,2)&gt;5</formula>
    </cfRule>
    <cfRule type="expression" dxfId="1369" priority="509" stopIfTrue="1">
      <formula>AND(BA$7&lt;&gt;"",COUNTIF(Feries,BA$7)&gt;0)</formula>
    </cfRule>
    <cfRule type="expression" dxfId="1368" priority="510" stopIfTrue="1">
      <formula>AND(BA$7&lt;&gt;"",COUNTIF(Recup_FN,BA$7)&gt;0)</formula>
    </cfRule>
  </conditionalFormatting>
  <conditionalFormatting sqref="BA146">
    <cfRule type="expression" dxfId="1367" priority="505" stopIfTrue="1">
      <formula>WEEKDAY(BA$7,2)&gt;5</formula>
    </cfRule>
    <cfRule type="expression" dxfId="1366" priority="506" stopIfTrue="1">
      <formula>AND(BA$7&lt;&gt;"",COUNTIF(Feries,BA$7)&gt;0)</formula>
    </cfRule>
    <cfRule type="expression" dxfId="1365" priority="507" stopIfTrue="1">
      <formula>AND(BA$7&lt;&gt;"",COUNTIF(Recup_FN,BA$7)&gt;0)</formula>
    </cfRule>
  </conditionalFormatting>
  <conditionalFormatting sqref="BA160">
    <cfRule type="expression" dxfId="1364" priority="502" stopIfTrue="1">
      <formula>WEEKDAY(BA$7,2)&gt;5</formula>
    </cfRule>
    <cfRule type="expression" dxfId="1363" priority="503" stopIfTrue="1">
      <formula>AND(BA$7&lt;&gt;"",COUNTIF(Feries,BA$7)&gt;0)</formula>
    </cfRule>
    <cfRule type="expression" dxfId="1362" priority="504" stopIfTrue="1">
      <formula>AND(BA$7&lt;&gt;"",COUNTIF(Recup_FN,BA$7)&gt;0)</formula>
    </cfRule>
  </conditionalFormatting>
  <conditionalFormatting sqref="BA161">
    <cfRule type="expression" dxfId="1361" priority="499" stopIfTrue="1">
      <formula>WEEKDAY(BA$7,2)&gt;5</formula>
    </cfRule>
    <cfRule type="expression" dxfId="1360" priority="500" stopIfTrue="1">
      <formula>AND(BA$7&lt;&gt;"",COUNTIF(Feries,BA$7)&gt;0)</formula>
    </cfRule>
    <cfRule type="expression" dxfId="1359" priority="501" stopIfTrue="1">
      <formula>AND(BA$7&lt;&gt;"",COUNTIF(Recup_FN,BA$7)&gt;0)</formula>
    </cfRule>
  </conditionalFormatting>
  <conditionalFormatting sqref="BA175">
    <cfRule type="expression" dxfId="1358" priority="496" stopIfTrue="1">
      <formula>WEEKDAY(BA$7,2)&gt;5</formula>
    </cfRule>
    <cfRule type="expression" dxfId="1357" priority="497" stopIfTrue="1">
      <formula>AND(BA$7&lt;&gt;"",COUNTIF(Feries,BA$7)&gt;0)</formula>
    </cfRule>
    <cfRule type="expression" dxfId="1356" priority="498" stopIfTrue="1">
      <formula>AND(BA$7&lt;&gt;"",COUNTIF(Recup_FN,BA$7)&gt;0)</formula>
    </cfRule>
  </conditionalFormatting>
  <conditionalFormatting sqref="BA176">
    <cfRule type="expression" dxfId="1355" priority="493" stopIfTrue="1">
      <formula>WEEKDAY(BA$7,2)&gt;5</formula>
    </cfRule>
    <cfRule type="expression" dxfId="1354" priority="494" stopIfTrue="1">
      <formula>AND(BA$7&lt;&gt;"",COUNTIF(Feries,BA$7)&gt;0)</formula>
    </cfRule>
    <cfRule type="expression" dxfId="1353" priority="495" stopIfTrue="1">
      <formula>AND(BA$7&lt;&gt;"",COUNTIF(Recup_FN,BA$7)&gt;0)</formula>
    </cfRule>
  </conditionalFormatting>
  <conditionalFormatting sqref="D17">
    <cfRule type="expression" dxfId="1352" priority="484" stopIfTrue="1">
      <formula>WEEKDAY(D$7,2)&gt;5</formula>
    </cfRule>
    <cfRule type="expression" dxfId="1351" priority="485" stopIfTrue="1">
      <formula>AND(D$7&lt;&gt;"",COUNTIF(Feries,D$7)&gt;0)</formula>
    </cfRule>
    <cfRule type="expression" dxfId="1350" priority="486" stopIfTrue="1">
      <formula>AND(D$7&lt;&gt;"",COUNTIF(Recup_FN,D$7)&gt;0)</formula>
    </cfRule>
  </conditionalFormatting>
  <conditionalFormatting sqref="D9">
    <cfRule type="expression" dxfId="1349" priority="361" stopIfTrue="1">
      <formula>WEEKDAY(D$7,2)&gt;5</formula>
    </cfRule>
    <cfRule type="expression" dxfId="1348" priority="362" stopIfTrue="1">
      <formula>AND(D$7&lt;&gt;"",COUNTIF(Feries,D$7)&gt;0)</formula>
    </cfRule>
    <cfRule type="expression" dxfId="1347" priority="363" stopIfTrue="1">
      <formula>AND(D$7&lt;&gt;"",COUNTIF(Recup_FN,D$7)&gt;0)</formula>
    </cfRule>
  </conditionalFormatting>
  <conditionalFormatting sqref="C10">
    <cfRule type="expression" dxfId="1346" priority="358" stopIfTrue="1">
      <formula>WEEKDAY(C$7,2)&gt;5</formula>
    </cfRule>
    <cfRule type="expression" dxfId="1345" priority="359" stopIfTrue="1">
      <formula>AND(C$7&lt;&gt;"",COUNTIF(Feries,C$7)&gt;0)</formula>
    </cfRule>
    <cfRule type="expression" dxfId="1344" priority="360" stopIfTrue="1">
      <formula>AND(C$7&lt;&gt;"",COUNTIF(Recup_FN,C$7)&gt;0)</formula>
    </cfRule>
  </conditionalFormatting>
  <conditionalFormatting sqref="D11">
    <cfRule type="expression" dxfId="1343" priority="349" stopIfTrue="1">
      <formula>WEEKDAY(D$7,2)&gt;5</formula>
    </cfRule>
    <cfRule type="expression" dxfId="1342" priority="350" stopIfTrue="1">
      <formula>AND(D$7&lt;&gt;"",COUNTIF(Feries,D$7)&gt;0)</formula>
    </cfRule>
    <cfRule type="expression" dxfId="1341" priority="351" stopIfTrue="1">
      <formula>AND(D$7&lt;&gt;"",COUNTIF(Recup_FN,D$7)&gt;0)</formula>
    </cfRule>
  </conditionalFormatting>
  <conditionalFormatting sqref="C12">
    <cfRule type="expression" dxfId="1340" priority="346" stopIfTrue="1">
      <formula>WEEKDAY(C$7,2)&gt;5</formula>
    </cfRule>
    <cfRule type="expression" dxfId="1339" priority="347" stopIfTrue="1">
      <formula>AND(C$7&lt;&gt;"",COUNTIF(Feries,C$7)&gt;0)</formula>
    </cfRule>
    <cfRule type="expression" dxfId="1338" priority="348" stopIfTrue="1">
      <formula>AND(C$7&lt;&gt;"",COUNTIF(Recup_FN,C$7)&gt;0)</formula>
    </cfRule>
  </conditionalFormatting>
  <conditionalFormatting sqref="D12">
    <cfRule type="expression" dxfId="1337" priority="343" stopIfTrue="1">
      <formula>WEEKDAY(D$7,2)&gt;5</formula>
    </cfRule>
    <cfRule type="expression" dxfId="1336" priority="344" stopIfTrue="1">
      <formula>AND(D$7&lt;&gt;"",COUNTIF(Feries,D$7)&gt;0)</formula>
    </cfRule>
    <cfRule type="expression" dxfId="1335" priority="345" stopIfTrue="1">
      <formula>AND(D$7&lt;&gt;"",COUNTIF(Recup_FN,D$7)&gt;0)</formula>
    </cfRule>
  </conditionalFormatting>
  <conditionalFormatting sqref="C13">
    <cfRule type="expression" dxfId="1334" priority="340" stopIfTrue="1">
      <formula>WEEKDAY(C$7,2)&gt;5</formula>
    </cfRule>
    <cfRule type="expression" dxfId="1333" priority="341" stopIfTrue="1">
      <formula>AND(C$7&lt;&gt;"",COUNTIF(Feries,C$7)&gt;0)</formula>
    </cfRule>
    <cfRule type="expression" dxfId="1332" priority="342" stopIfTrue="1">
      <formula>AND(C$7&lt;&gt;"",COUNTIF(Recup_FN,C$7)&gt;0)</formula>
    </cfRule>
  </conditionalFormatting>
  <conditionalFormatting sqref="D13">
    <cfRule type="expression" dxfId="1331" priority="337" stopIfTrue="1">
      <formula>WEEKDAY(D$7,2)&gt;5</formula>
    </cfRule>
    <cfRule type="expression" dxfId="1330" priority="338" stopIfTrue="1">
      <formula>AND(D$7&lt;&gt;"",COUNTIF(Feries,D$7)&gt;0)</formula>
    </cfRule>
    <cfRule type="expression" dxfId="1329" priority="339" stopIfTrue="1">
      <formula>AND(D$7&lt;&gt;"",COUNTIF(Recup_FN,D$7)&gt;0)</formula>
    </cfRule>
  </conditionalFormatting>
  <conditionalFormatting sqref="C14">
    <cfRule type="expression" dxfId="1328" priority="334" stopIfTrue="1">
      <formula>WEEKDAY(C$7,2)&gt;5</formula>
    </cfRule>
    <cfRule type="expression" dxfId="1327" priority="335" stopIfTrue="1">
      <formula>AND(C$7&lt;&gt;"",COUNTIF(Feries,C$7)&gt;0)</formula>
    </cfRule>
    <cfRule type="expression" dxfId="1326" priority="336" stopIfTrue="1">
      <formula>AND(C$7&lt;&gt;"",COUNTIF(Recup_FN,C$7)&gt;0)</formula>
    </cfRule>
  </conditionalFormatting>
  <conditionalFormatting sqref="D10">
    <cfRule type="expression" dxfId="1325" priority="355" stopIfTrue="1">
      <formula>WEEKDAY(D$7,2)&gt;5</formula>
    </cfRule>
    <cfRule type="expression" dxfId="1324" priority="356" stopIfTrue="1">
      <formula>AND(D$7&lt;&gt;"",COUNTIF(Feries,D$7)&gt;0)</formula>
    </cfRule>
    <cfRule type="expression" dxfId="1323" priority="357" stopIfTrue="1">
      <formula>AND(D$7&lt;&gt;"",COUNTIF(Recup_FN,D$7)&gt;0)</formula>
    </cfRule>
  </conditionalFormatting>
  <conditionalFormatting sqref="C8">
    <cfRule type="expression" dxfId="1322" priority="490" stopIfTrue="1">
      <formula>WEEKDAY(C$7,2)&gt;5</formula>
    </cfRule>
    <cfRule type="expression" dxfId="1321" priority="491" stopIfTrue="1">
      <formula>AND(C$7&lt;&gt;"",COUNTIF(Feries,C$7)&gt;0)</formula>
    </cfRule>
    <cfRule type="expression" dxfId="1320" priority="492" stopIfTrue="1">
      <formula>AND(C$7&lt;&gt;"",COUNTIF(Recup_FN,C$7)&gt;0)</formula>
    </cfRule>
  </conditionalFormatting>
  <conditionalFormatting sqref="C17">
    <cfRule type="expression" dxfId="1319" priority="487" stopIfTrue="1">
      <formula>WEEKDAY(C$7,2)&gt;5</formula>
    </cfRule>
    <cfRule type="expression" dxfId="1318" priority="488" stopIfTrue="1">
      <formula>AND(C$7&lt;&gt;"",COUNTIF(Feries,C$7)&gt;0)</formula>
    </cfRule>
    <cfRule type="expression" dxfId="1317" priority="489" stopIfTrue="1">
      <formula>AND(C$7&lt;&gt;"",COUNTIF(Recup_FN,C$7)&gt;0)</formula>
    </cfRule>
  </conditionalFormatting>
  <conditionalFormatting sqref="C18">
    <cfRule type="expression" dxfId="1316" priority="481" stopIfTrue="1">
      <formula>WEEKDAY(C$7,2)&gt;5</formula>
    </cfRule>
    <cfRule type="expression" dxfId="1315" priority="482" stopIfTrue="1">
      <formula>AND(C$7&lt;&gt;"",COUNTIF(Feries,C$7)&gt;0)</formula>
    </cfRule>
    <cfRule type="expression" dxfId="1314" priority="483" stopIfTrue="1">
      <formula>AND(C$7&lt;&gt;"",COUNTIF(Recup_FN,C$7)&gt;0)</formula>
    </cfRule>
  </conditionalFormatting>
  <conditionalFormatting sqref="D18">
    <cfRule type="expression" dxfId="1313" priority="478" stopIfTrue="1">
      <formula>WEEKDAY(D$7,2)&gt;5</formula>
    </cfRule>
    <cfRule type="expression" dxfId="1312" priority="479" stopIfTrue="1">
      <formula>AND(D$7&lt;&gt;"",COUNTIF(Feries,D$7)&gt;0)</formula>
    </cfRule>
    <cfRule type="expression" dxfId="1311" priority="480" stopIfTrue="1">
      <formula>AND(D$7&lt;&gt;"",COUNTIF(Recup_FN,D$7)&gt;0)</formula>
    </cfRule>
  </conditionalFormatting>
  <conditionalFormatting sqref="C19">
    <cfRule type="expression" dxfId="1310" priority="475" stopIfTrue="1">
      <formula>WEEKDAY(C$7,2)&gt;5</formula>
    </cfRule>
    <cfRule type="expression" dxfId="1309" priority="476" stopIfTrue="1">
      <formula>AND(C$7&lt;&gt;"",COUNTIF(Feries,C$7)&gt;0)</formula>
    </cfRule>
    <cfRule type="expression" dxfId="1308" priority="477" stopIfTrue="1">
      <formula>AND(C$7&lt;&gt;"",COUNTIF(Recup_FN,C$7)&gt;0)</formula>
    </cfRule>
  </conditionalFormatting>
  <conditionalFormatting sqref="D19">
    <cfRule type="expression" dxfId="1307" priority="472" stopIfTrue="1">
      <formula>WEEKDAY(D$7,2)&gt;5</formula>
    </cfRule>
    <cfRule type="expression" dxfId="1306" priority="473" stopIfTrue="1">
      <formula>AND(D$7&lt;&gt;"",COUNTIF(Feries,D$7)&gt;0)</formula>
    </cfRule>
    <cfRule type="expression" dxfId="1305" priority="474" stopIfTrue="1">
      <formula>AND(D$7&lt;&gt;"",COUNTIF(Recup_FN,D$7)&gt;0)</formula>
    </cfRule>
  </conditionalFormatting>
  <conditionalFormatting sqref="B8">
    <cfRule type="expression" dxfId="1304" priority="469" stopIfTrue="1">
      <formula>WEEKDAY(B$7,2)&gt;5</formula>
    </cfRule>
    <cfRule type="expression" dxfId="1303" priority="470" stopIfTrue="1">
      <formula>AND(B$7&lt;&gt;"",COUNTIF(Feries,B$7)&gt;0)</formula>
    </cfRule>
    <cfRule type="expression" dxfId="1302" priority="471" stopIfTrue="1">
      <formula>AND(B$7&lt;&gt;"",COUNTIF(Recup_FN,B$7)&gt;0)</formula>
    </cfRule>
  </conditionalFormatting>
  <conditionalFormatting sqref="B9">
    <cfRule type="expression" dxfId="1301" priority="466" stopIfTrue="1">
      <formula>WEEKDAY(B$7,2)&gt;5</formula>
    </cfRule>
    <cfRule type="expression" dxfId="1300" priority="467" stopIfTrue="1">
      <formula>AND(B$7&lt;&gt;"",COUNTIF(Feries,B$7)&gt;0)</formula>
    </cfRule>
    <cfRule type="expression" dxfId="1299" priority="468" stopIfTrue="1">
      <formula>AND(B$7&lt;&gt;"",COUNTIF(Recup_FN,B$7)&gt;0)</formula>
    </cfRule>
  </conditionalFormatting>
  <conditionalFormatting sqref="B10">
    <cfRule type="expression" dxfId="1298" priority="463" stopIfTrue="1">
      <formula>WEEKDAY(B$7,2)&gt;5</formula>
    </cfRule>
    <cfRule type="expression" dxfId="1297" priority="464" stopIfTrue="1">
      <formula>AND(B$7&lt;&gt;"",COUNTIF(Feries,B$7)&gt;0)</formula>
    </cfRule>
    <cfRule type="expression" dxfId="1296" priority="465" stopIfTrue="1">
      <formula>AND(B$7&lt;&gt;"",COUNTIF(Recup_FN,B$7)&gt;0)</formula>
    </cfRule>
  </conditionalFormatting>
  <conditionalFormatting sqref="B11">
    <cfRule type="expression" dxfId="1295" priority="460" stopIfTrue="1">
      <formula>WEEKDAY(B$7,2)&gt;5</formula>
    </cfRule>
    <cfRule type="expression" dxfId="1294" priority="461" stopIfTrue="1">
      <formula>AND(B$7&lt;&gt;"",COUNTIF(Feries,B$7)&gt;0)</formula>
    </cfRule>
    <cfRule type="expression" dxfId="1293" priority="462" stopIfTrue="1">
      <formula>AND(B$7&lt;&gt;"",COUNTIF(Recup_FN,B$7)&gt;0)</formula>
    </cfRule>
  </conditionalFormatting>
  <conditionalFormatting sqref="B12">
    <cfRule type="expression" dxfId="1292" priority="457" stopIfTrue="1">
      <formula>WEEKDAY(B$7,2)&gt;5</formula>
    </cfRule>
    <cfRule type="expression" dxfId="1291" priority="458" stopIfTrue="1">
      <formula>AND(B$7&lt;&gt;"",COUNTIF(Feries,B$7)&gt;0)</formula>
    </cfRule>
    <cfRule type="expression" dxfId="1290" priority="459" stopIfTrue="1">
      <formula>AND(B$7&lt;&gt;"",COUNTIF(Recup_FN,B$7)&gt;0)</formula>
    </cfRule>
  </conditionalFormatting>
  <conditionalFormatting sqref="B13">
    <cfRule type="expression" dxfId="1289" priority="454" stopIfTrue="1">
      <formula>WEEKDAY(B$7,2)&gt;5</formula>
    </cfRule>
    <cfRule type="expression" dxfId="1288" priority="455" stopIfTrue="1">
      <formula>AND(B$7&lt;&gt;"",COUNTIF(Feries,B$7)&gt;0)</formula>
    </cfRule>
    <cfRule type="expression" dxfId="1287" priority="456" stopIfTrue="1">
      <formula>AND(B$7&lt;&gt;"",COUNTIF(Recup_FN,B$7)&gt;0)</formula>
    </cfRule>
  </conditionalFormatting>
  <conditionalFormatting sqref="B14">
    <cfRule type="expression" dxfId="1286" priority="451" stopIfTrue="1">
      <formula>WEEKDAY(B$7,2)&gt;5</formula>
    </cfRule>
    <cfRule type="expression" dxfId="1285" priority="452" stopIfTrue="1">
      <formula>AND(B$7&lt;&gt;"",COUNTIF(Feries,B$7)&gt;0)</formula>
    </cfRule>
    <cfRule type="expression" dxfId="1284" priority="453" stopIfTrue="1">
      <formula>AND(B$7&lt;&gt;"",COUNTIF(Recup_FN,B$7)&gt;0)</formula>
    </cfRule>
  </conditionalFormatting>
  <conditionalFormatting sqref="B15">
    <cfRule type="expression" dxfId="1283" priority="448" stopIfTrue="1">
      <formula>WEEKDAY(B$7,2)&gt;5</formula>
    </cfRule>
    <cfRule type="expression" dxfId="1282" priority="449" stopIfTrue="1">
      <formula>AND(B$7&lt;&gt;"",COUNTIF(Feries,B$7)&gt;0)</formula>
    </cfRule>
    <cfRule type="expression" dxfId="1281" priority="450" stopIfTrue="1">
      <formula>AND(B$7&lt;&gt;"",COUNTIF(Recup_FN,B$7)&gt;0)</formula>
    </cfRule>
  </conditionalFormatting>
  <conditionalFormatting sqref="B16">
    <cfRule type="expression" dxfId="1280" priority="445" stopIfTrue="1">
      <formula>WEEKDAY(B$7,2)&gt;5</formula>
    </cfRule>
    <cfRule type="expression" dxfId="1279" priority="446" stopIfTrue="1">
      <formula>AND(B$7&lt;&gt;"",COUNTIF(Feries,B$7)&gt;0)</formula>
    </cfRule>
    <cfRule type="expression" dxfId="1278" priority="447" stopIfTrue="1">
      <formula>AND(B$7&lt;&gt;"",COUNTIF(Recup_FN,B$7)&gt;0)</formula>
    </cfRule>
  </conditionalFormatting>
  <conditionalFormatting sqref="B17">
    <cfRule type="expression" dxfId="1277" priority="442" stopIfTrue="1">
      <formula>WEEKDAY(B$7,2)&gt;5</formula>
    </cfRule>
    <cfRule type="expression" dxfId="1276" priority="443" stopIfTrue="1">
      <formula>AND(B$7&lt;&gt;"",COUNTIF(Feries,B$7)&gt;0)</formula>
    </cfRule>
    <cfRule type="expression" dxfId="1275" priority="444" stopIfTrue="1">
      <formula>AND(B$7&lt;&gt;"",COUNTIF(Recup_FN,B$7)&gt;0)</formula>
    </cfRule>
  </conditionalFormatting>
  <conditionalFormatting sqref="C11">
    <cfRule type="expression" dxfId="1274" priority="352" stopIfTrue="1">
      <formula>WEEKDAY(C$7,2)&gt;5</formula>
    </cfRule>
    <cfRule type="expression" dxfId="1273" priority="353" stopIfTrue="1">
      <formula>AND(C$7&lt;&gt;"",COUNTIF(Feries,C$7)&gt;0)</formula>
    </cfRule>
    <cfRule type="expression" dxfId="1272" priority="354" stopIfTrue="1">
      <formula>AND(C$7&lt;&gt;"",COUNTIF(Recup_FN,C$7)&gt;0)</formula>
    </cfRule>
  </conditionalFormatting>
  <conditionalFormatting sqref="D14">
    <cfRule type="expression" dxfId="1271" priority="331" stopIfTrue="1">
      <formula>WEEKDAY(D$7,2)&gt;5</formula>
    </cfRule>
    <cfRule type="expression" dxfId="1270" priority="332" stopIfTrue="1">
      <formula>AND(D$7&lt;&gt;"",COUNTIF(Feries,D$7)&gt;0)</formula>
    </cfRule>
    <cfRule type="expression" dxfId="1269" priority="333" stopIfTrue="1">
      <formula>AND(D$7&lt;&gt;"",COUNTIF(Recup_FN,D$7)&gt;0)</formula>
    </cfRule>
  </conditionalFormatting>
  <conditionalFormatting sqref="C15">
    <cfRule type="expression" dxfId="1268" priority="328" stopIfTrue="1">
      <formula>WEEKDAY(C$7,2)&gt;5</formula>
    </cfRule>
    <cfRule type="expression" dxfId="1267" priority="329" stopIfTrue="1">
      <formula>AND(C$7&lt;&gt;"",COUNTIF(Feries,C$7)&gt;0)</formula>
    </cfRule>
    <cfRule type="expression" dxfId="1266" priority="330" stopIfTrue="1">
      <formula>AND(C$7&lt;&gt;"",COUNTIF(Recup_FN,C$7)&gt;0)</formula>
    </cfRule>
  </conditionalFormatting>
  <conditionalFormatting sqref="D15">
    <cfRule type="expression" dxfId="1265" priority="325" stopIfTrue="1">
      <formula>WEEKDAY(D$7,2)&gt;5</formula>
    </cfRule>
    <cfRule type="expression" dxfId="1264" priority="326" stopIfTrue="1">
      <formula>AND(D$7&lt;&gt;"",COUNTIF(Feries,D$7)&gt;0)</formula>
    </cfRule>
    <cfRule type="expression" dxfId="1263" priority="327" stopIfTrue="1">
      <formula>AND(D$7&lt;&gt;"",COUNTIF(Recup_FN,D$7)&gt;0)</formula>
    </cfRule>
  </conditionalFormatting>
  <conditionalFormatting sqref="C16">
    <cfRule type="expression" dxfId="1262" priority="322" stopIfTrue="1">
      <formula>WEEKDAY(C$7,2)&gt;5</formula>
    </cfRule>
    <cfRule type="expression" dxfId="1261" priority="323" stopIfTrue="1">
      <formula>AND(C$7&lt;&gt;"",COUNTIF(Feries,C$7)&gt;0)</formula>
    </cfRule>
    <cfRule type="expression" dxfId="1260" priority="324" stopIfTrue="1">
      <formula>AND(C$7&lt;&gt;"",COUNTIF(Recup_FN,C$7)&gt;0)</formula>
    </cfRule>
  </conditionalFormatting>
  <conditionalFormatting sqref="D16">
    <cfRule type="expression" dxfId="1259" priority="319" stopIfTrue="1">
      <formula>WEEKDAY(D$7,2)&gt;5</formula>
    </cfRule>
    <cfRule type="expression" dxfId="1258" priority="320" stopIfTrue="1">
      <formula>AND(D$7&lt;&gt;"",COUNTIF(Feries,D$7)&gt;0)</formula>
    </cfRule>
    <cfRule type="expression" dxfId="1257" priority="321" stopIfTrue="1">
      <formula>AND(D$7&lt;&gt;"",COUNTIF(Recup_FN,D$7)&gt;0)</formula>
    </cfRule>
  </conditionalFormatting>
  <conditionalFormatting sqref="B8">
    <cfRule type="expression" dxfId="1256" priority="316" stopIfTrue="1">
      <formula>WEEKDAY(B$7,2)&gt;5</formula>
    </cfRule>
    <cfRule type="expression" dxfId="1255" priority="317" stopIfTrue="1">
      <formula>AND(B$7&lt;&gt;"",COUNTIF(Feries,B$7)&gt;0)</formula>
    </cfRule>
    <cfRule type="expression" dxfId="1254" priority="318" stopIfTrue="1">
      <formula>AND(B$7&lt;&gt;"",COUNTIF(Recup_FN,B$7)&gt;0)</formula>
    </cfRule>
  </conditionalFormatting>
  <conditionalFormatting sqref="J15">
    <cfRule type="expression" dxfId="1253" priority="439" stopIfTrue="1">
      <formula>WEEKDAY(J$7,2)&gt;5</formula>
    </cfRule>
    <cfRule type="expression" dxfId="1252" priority="440" stopIfTrue="1">
      <formula>AND(J$7&lt;&gt;"",COUNTIF(Feries,J$7)&gt;0)</formula>
    </cfRule>
    <cfRule type="expression" dxfId="1251" priority="441" stopIfTrue="1">
      <formula>AND(J$7&lt;&gt;"",COUNTIF(Recup_FN,J$7)&gt;0)</formula>
    </cfRule>
  </conditionalFormatting>
  <conditionalFormatting sqref="K15">
    <cfRule type="expression" dxfId="1250" priority="436" stopIfTrue="1">
      <formula>WEEKDAY(K$7,2)&gt;5</formula>
    </cfRule>
    <cfRule type="expression" dxfId="1249" priority="437" stopIfTrue="1">
      <formula>AND(K$7&lt;&gt;"",COUNTIF(Feries,K$7)&gt;0)</formula>
    </cfRule>
    <cfRule type="expression" dxfId="1248" priority="438" stopIfTrue="1">
      <formula>AND(K$7&lt;&gt;"",COUNTIF(Recup_FN,K$7)&gt;0)</formula>
    </cfRule>
  </conditionalFormatting>
  <conditionalFormatting sqref="J16">
    <cfRule type="expression" dxfId="1247" priority="433" stopIfTrue="1">
      <formula>WEEKDAY(J$7,2)&gt;5</formula>
    </cfRule>
    <cfRule type="expression" dxfId="1246" priority="434" stopIfTrue="1">
      <formula>AND(J$7&lt;&gt;"",COUNTIF(Feries,J$7)&gt;0)</formula>
    </cfRule>
    <cfRule type="expression" dxfId="1245" priority="435" stopIfTrue="1">
      <formula>AND(J$7&lt;&gt;"",COUNTIF(Recup_FN,J$7)&gt;0)</formula>
    </cfRule>
  </conditionalFormatting>
  <conditionalFormatting sqref="K16">
    <cfRule type="expression" dxfId="1244" priority="430" stopIfTrue="1">
      <formula>WEEKDAY(K$7,2)&gt;5</formula>
    </cfRule>
    <cfRule type="expression" dxfId="1243" priority="431" stopIfTrue="1">
      <formula>AND(K$7&lt;&gt;"",COUNTIF(Feries,K$7)&gt;0)</formula>
    </cfRule>
    <cfRule type="expression" dxfId="1242" priority="432" stopIfTrue="1">
      <formula>AND(K$7&lt;&gt;"",COUNTIF(Recup_FN,K$7)&gt;0)</formula>
    </cfRule>
  </conditionalFormatting>
  <conditionalFormatting sqref="J17">
    <cfRule type="expression" dxfId="1241" priority="427" stopIfTrue="1">
      <formula>WEEKDAY(J$7,2)&gt;5</formula>
    </cfRule>
    <cfRule type="expression" dxfId="1240" priority="428" stopIfTrue="1">
      <formula>AND(J$7&lt;&gt;"",COUNTIF(Feries,J$7)&gt;0)</formula>
    </cfRule>
    <cfRule type="expression" dxfId="1239" priority="429" stopIfTrue="1">
      <formula>AND(J$7&lt;&gt;"",COUNTIF(Recup_FN,J$7)&gt;0)</formula>
    </cfRule>
  </conditionalFormatting>
  <conditionalFormatting sqref="K17">
    <cfRule type="expression" dxfId="1238" priority="424" stopIfTrue="1">
      <formula>WEEKDAY(K$7,2)&gt;5</formula>
    </cfRule>
    <cfRule type="expression" dxfId="1237" priority="425" stopIfTrue="1">
      <formula>AND(K$7&lt;&gt;"",COUNTIF(Feries,K$7)&gt;0)</formula>
    </cfRule>
    <cfRule type="expression" dxfId="1236" priority="426" stopIfTrue="1">
      <formula>AND(K$7&lt;&gt;"",COUNTIF(Recup_FN,K$7)&gt;0)</formula>
    </cfRule>
  </conditionalFormatting>
  <conditionalFormatting sqref="Q15">
    <cfRule type="expression" dxfId="1235" priority="421" stopIfTrue="1">
      <formula>WEEKDAY(Q$7,2)&gt;5</formula>
    </cfRule>
    <cfRule type="expression" dxfId="1234" priority="422" stopIfTrue="1">
      <formula>AND(Q$7&lt;&gt;"",COUNTIF(Feries,Q$7)&gt;0)</formula>
    </cfRule>
    <cfRule type="expression" dxfId="1233" priority="423" stopIfTrue="1">
      <formula>AND(Q$7&lt;&gt;"",COUNTIF(Recup_FN,Q$7)&gt;0)</formula>
    </cfRule>
  </conditionalFormatting>
  <conditionalFormatting sqref="R15">
    <cfRule type="expression" dxfId="1232" priority="418" stopIfTrue="1">
      <formula>WEEKDAY(R$7,2)&gt;5</formula>
    </cfRule>
    <cfRule type="expression" dxfId="1231" priority="419" stopIfTrue="1">
      <formula>AND(R$7&lt;&gt;"",COUNTIF(Feries,R$7)&gt;0)</formula>
    </cfRule>
    <cfRule type="expression" dxfId="1230" priority="420" stopIfTrue="1">
      <formula>AND(R$7&lt;&gt;"",COUNTIF(Recup_FN,R$7)&gt;0)</formula>
    </cfRule>
  </conditionalFormatting>
  <conditionalFormatting sqref="Q16">
    <cfRule type="expression" dxfId="1229" priority="415" stopIfTrue="1">
      <formula>WEEKDAY(Q$7,2)&gt;5</formula>
    </cfRule>
    <cfRule type="expression" dxfId="1228" priority="416" stopIfTrue="1">
      <formula>AND(Q$7&lt;&gt;"",COUNTIF(Feries,Q$7)&gt;0)</formula>
    </cfRule>
    <cfRule type="expression" dxfId="1227" priority="417" stopIfTrue="1">
      <formula>AND(Q$7&lt;&gt;"",COUNTIF(Recup_FN,Q$7)&gt;0)</formula>
    </cfRule>
  </conditionalFormatting>
  <conditionalFormatting sqref="R16">
    <cfRule type="expression" dxfId="1226" priority="412" stopIfTrue="1">
      <formula>WEEKDAY(R$7,2)&gt;5</formula>
    </cfRule>
    <cfRule type="expression" dxfId="1225" priority="413" stopIfTrue="1">
      <formula>AND(R$7&lt;&gt;"",COUNTIF(Feries,R$7)&gt;0)</formula>
    </cfRule>
    <cfRule type="expression" dxfId="1224" priority="414" stopIfTrue="1">
      <formula>AND(R$7&lt;&gt;"",COUNTIF(Recup_FN,R$7)&gt;0)</formula>
    </cfRule>
  </conditionalFormatting>
  <conditionalFormatting sqref="Q17">
    <cfRule type="expression" dxfId="1223" priority="409" stopIfTrue="1">
      <formula>WEEKDAY(Q$7,2)&gt;5</formula>
    </cfRule>
    <cfRule type="expression" dxfId="1222" priority="410" stopIfTrue="1">
      <formula>AND(Q$7&lt;&gt;"",COUNTIF(Feries,Q$7)&gt;0)</formula>
    </cfRule>
    <cfRule type="expression" dxfId="1221" priority="411" stopIfTrue="1">
      <formula>AND(Q$7&lt;&gt;"",COUNTIF(Recup_FN,Q$7)&gt;0)</formula>
    </cfRule>
  </conditionalFormatting>
  <conditionalFormatting sqref="R17">
    <cfRule type="expression" dxfId="1220" priority="406" stopIfTrue="1">
      <formula>WEEKDAY(R$7,2)&gt;5</formula>
    </cfRule>
    <cfRule type="expression" dxfId="1219" priority="407" stopIfTrue="1">
      <formula>AND(R$7&lt;&gt;"",COUNTIF(Feries,R$7)&gt;0)</formula>
    </cfRule>
    <cfRule type="expression" dxfId="1218" priority="408" stopIfTrue="1">
      <formula>AND(R$7&lt;&gt;"",COUNTIF(Recup_FN,R$7)&gt;0)</formula>
    </cfRule>
  </conditionalFormatting>
  <conditionalFormatting sqref="X15">
    <cfRule type="expression" dxfId="1217" priority="403" stopIfTrue="1">
      <formula>WEEKDAY(X$7,2)&gt;5</formula>
    </cfRule>
    <cfRule type="expression" dxfId="1216" priority="404" stopIfTrue="1">
      <formula>AND(X$7&lt;&gt;"",COUNTIF(Feries,X$7)&gt;0)</formula>
    </cfRule>
    <cfRule type="expression" dxfId="1215" priority="405" stopIfTrue="1">
      <formula>AND(X$7&lt;&gt;"",COUNTIF(Recup_FN,X$7)&gt;0)</formula>
    </cfRule>
  </conditionalFormatting>
  <conditionalFormatting sqref="Y15">
    <cfRule type="expression" dxfId="1214" priority="400" stopIfTrue="1">
      <formula>WEEKDAY(Y$7,2)&gt;5</formula>
    </cfRule>
    <cfRule type="expression" dxfId="1213" priority="401" stopIfTrue="1">
      <formula>AND(Y$7&lt;&gt;"",COUNTIF(Feries,Y$7)&gt;0)</formula>
    </cfRule>
    <cfRule type="expression" dxfId="1212" priority="402" stopIfTrue="1">
      <formula>AND(Y$7&lt;&gt;"",COUNTIF(Recup_FN,Y$7)&gt;0)</formula>
    </cfRule>
  </conditionalFormatting>
  <conditionalFormatting sqref="X16">
    <cfRule type="expression" dxfId="1211" priority="397" stopIfTrue="1">
      <formula>WEEKDAY(X$7,2)&gt;5</formula>
    </cfRule>
    <cfRule type="expression" dxfId="1210" priority="398" stopIfTrue="1">
      <formula>AND(X$7&lt;&gt;"",COUNTIF(Feries,X$7)&gt;0)</formula>
    </cfRule>
    <cfRule type="expression" dxfId="1209" priority="399" stopIfTrue="1">
      <formula>AND(X$7&lt;&gt;"",COUNTIF(Recup_FN,X$7)&gt;0)</formula>
    </cfRule>
  </conditionalFormatting>
  <conditionalFormatting sqref="Y16">
    <cfRule type="expression" dxfId="1208" priority="394" stopIfTrue="1">
      <formula>WEEKDAY(Y$7,2)&gt;5</formula>
    </cfRule>
    <cfRule type="expression" dxfId="1207" priority="395" stopIfTrue="1">
      <formula>AND(Y$7&lt;&gt;"",COUNTIF(Feries,Y$7)&gt;0)</formula>
    </cfRule>
    <cfRule type="expression" dxfId="1206" priority="396" stopIfTrue="1">
      <formula>AND(Y$7&lt;&gt;"",COUNTIF(Recup_FN,Y$7)&gt;0)</formula>
    </cfRule>
  </conditionalFormatting>
  <conditionalFormatting sqref="X17">
    <cfRule type="expression" dxfId="1205" priority="391" stopIfTrue="1">
      <formula>WEEKDAY(X$7,2)&gt;5</formula>
    </cfRule>
    <cfRule type="expression" dxfId="1204" priority="392" stopIfTrue="1">
      <formula>AND(X$7&lt;&gt;"",COUNTIF(Feries,X$7)&gt;0)</formula>
    </cfRule>
    <cfRule type="expression" dxfId="1203" priority="393" stopIfTrue="1">
      <formula>AND(X$7&lt;&gt;"",COUNTIF(Recup_FN,X$7)&gt;0)</formula>
    </cfRule>
  </conditionalFormatting>
  <conditionalFormatting sqref="Y17">
    <cfRule type="expression" dxfId="1202" priority="388" stopIfTrue="1">
      <formula>WEEKDAY(Y$7,2)&gt;5</formula>
    </cfRule>
    <cfRule type="expression" dxfId="1201" priority="389" stopIfTrue="1">
      <formula>AND(Y$7&lt;&gt;"",COUNTIF(Feries,Y$7)&gt;0)</formula>
    </cfRule>
    <cfRule type="expression" dxfId="1200" priority="390" stopIfTrue="1">
      <formula>AND(Y$7&lt;&gt;"",COUNTIF(Recup_FN,Y$7)&gt;0)</formula>
    </cfRule>
  </conditionalFormatting>
  <conditionalFormatting sqref="C9">
    <cfRule type="expression" dxfId="1199" priority="364" stopIfTrue="1">
      <formula>WEEKDAY(C$7,2)&gt;5</formula>
    </cfRule>
    <cfRule type="expression" dxfId="1198" priority="365" stopIfTrue="1">
      <formula>AND(C$7&lt;&gt;"",COUNTIF(Feries,C$7)&gt;0)</formula>
    </cfRule>
    <cfRule type="expression" dxfId="1197" priority="366" stopIfTrue="1">
      <formula>AND(C$7&lt;&gt;"",COUNTIF(Recup_FN,C$7)&gt;0)</formula>
    </cfRule>
  </conditionalFormatting>
  <conditionalFormatting sqref="AE15">
    <cfRule type="expression" dxfId="1196" priority="385" stopIfTrue="1">
      <formula>WEEKDAY(AE$7,2)&gt;5</formula>
    </cfRule>
    <cfRule type="expression" dxfId="1195" priority="386" stopIfTrue="1">
      <formula>AND(AE$7&lt;&gt;"",COUNTIF(Feries,AE$7)&gt;0)</formula>
    </cfRule>
    <cfRule type="expression" dxfId="1194" priority="387" stopIfTrue="1">
      <formula>AND(AE$7&lt;&gt;"",COUNTIF(Recup_FN,AE$7)&gt;0)</formula>
    </cfRule>
  </conditionalFormatting>
  <conditionalFormatting sqref="AF15">
    <cfRule type="expression" dxfId="1193" priority="382" stopIfTrue="1">
      <formula>WEEKDAY(AF$7,2)&gt;5</formula>
    </cfRule>
    <cfRule type="expression" dxfId="1192" priority="383" stopIfTrue="1">
      <formula>AND(AF$7&lt;&gt;"",COUNTIF(Feries,AF$7)&gt;0)</formula>
    </cfRule>
    <cfRule type="expression" dxfId="1191" priority="384" stopIfTrue="1">
      <formula>AND(AF$7&lt;&gt;"",COUNTIF(Recup_FN,AF$7)&gt;0)</formula>
    </cfRule>
  </conditionalFormatting>
  <conditionalFormatting sqref="AE16">
    <cfRule type="expression" dxfId="1190" priority="379" stopIfTrue="1">
      <formula>WEEKDAY(AE$7,2)&gt;5</formula>
    </cfRule>
    <cfRule type="expression" dxfId="1189" priority="380" stopIfTrue="1">
      <formula>AND(AE$7&lt;&gt;"",COUNTIF(Feries,AE$7)&gt;0)</formula>
    </cfRule>
    <cfRule type="expression" dxfId="1188" priority="381" stopIfTrue="1">
      <formula>AND(AE$7&lt;&gt;"",COUNTIF(Recup_FN,AE$7)&gt;0)</formula>
    </cfRule>
  </conditionalFormatting>
  <conditionalFormatting sqref="AF16">
    <cfRule type="expression" dxfId="1187" priority="376" stopIfTrue="1">
      <formula>WEEKDAY(AF$7,2)&gt;5</formula>
    </cfRule>
    <cfRule type="expression" dxfId="1186" priority="377" stopIfTrue="1">
      <formula>AND(AF$7&lt;&gt;"",COUNTIF(Feries,AF$7)&gt;0)</formula>
    </cfRule>
    <cfRule type="expression" dxfId="1185" priority="378" stopIfTrue="1">
      <formula>AND(AF$7&lt;&gt;"",COUNTIF(Recup_FN,AF$7)&gt;0)</formula>
    </cfRule>
  </conditionalFormatting>
  <conditionalFormatting sqref="AE17">
    <cfRule type="expression" dxfId="1184" priority="373" stopIfTrue="1">
      <formula>WEEKDAY(AE$7,2)&gt;5</formula>
    </cfRule>
    <cfRule type="expression" dxfId="1183" priority="374" stopIfTrue="1">
      <formula>AND(AE$7&lt;&gt;"",COUNTIF(Feries,AE$7)&gt;0)</formula>
    </cfRule>
    <cfRule type="expression" dxfId="1182" priority="375" stopIfTrue="1">
      <formula>AND(AE$7&lt;&gt;"",COUNTIF(Recup_FN,AE$7)&gt;0)</formula>
    </cfRule>
  </conditionalFormatting>
  <conditionalFormatting sqref="AF17">
    <cfRule type="expression" dxfId="1181" priority="370" stopIfTrue="1">
      <formula>WEEKDAY(AF$7,2)&gt;5</formula>
    </cfRule>
    <cfRule type="expression" dxfId="1180" priority="371" stopIfTrue="1">
      <formula>AND(AF$7&lt;&gt;"",COUNTIF(Feries,AF$7)&gt;0)</formula>
    </cfRule>
    <cfRule type="expression" dxfId="1179" priority="372" stopIfTrue="1">
      <formula>AND(AF$7&lt;&gt;"",COUNTIF(Recup_FN,AF$7)&gt;0)</formula>
    </cfRule>
  </conditionalFormatting>
  <conditionalFormatting sqref="D8">
    <cfRule type="expression" dxfId="1178" priority="367" stopIfTrue="1">
      <formula>WEEKDAY(D$7,2)&gt;5</formula>
    </cfRule>
    <cfRule type="expression" dxfId="1177" priority="368" stopIfTrue="1">
      <formula>AND(D$7&lt;&gt;"",COUNTIF(Feries,D$7)&gt;0)</formula>
    </cfRule>
    <cfRule type="expression" dxfId="1176" priority="369" stopIfTrue="1">
      <formula>AND(D$7&lt;&gt;"",COUNTIF(Recup_FN,D$7)&gt;0)</formula>
    </cfRule>
  </conditionalFormatting>
  <conditionalFormatting sqref="C8">
    <cfRule type="expression" dxfId="1175" priority="313" stopIfTrue="1">
      <formula>WEEKDAY(C$7,2)&gt;5</formula>
    </cfRule>
    <cfRule type="expression" dxfId="1174" priority="314" stopIfTrue="1">
      <formula>AND(C$7&lt;&gt;"",COUNTIF(Feries,C$7)&gt;0)</formula>
    </cfRule>
    <cfRule type="expression" dxfId="1173" priority="315" stopIfTrue="1">
      <formula>AND(C$7&lt;&gt;"",COUNTIF(Recup_FN,C$7)&gt;0)</formula>
    </cfRule>
  </conditionalFormatting>
  <conditionalFormatting sqref="B9">
    <cfRule type="expression" dxfId="1172" priority="310" stopIfTrue="1">
      <formula>WEEKDAY(B$7,2)&gt;5</formula>
    </cfRule>
    <cfRule type="expression" dxfId="1171" priority="311" stopIfTrue="1">
      <formula>AND(B$7&lt;&gt;"",COUNTIF(Feries,B$7)&gt;0)</formula>
    </cfRule>
    <cfRule type="expression" dxfId="1170" priority="312" stopIfTrue="1">
      <formula>AND(B$7&lt;&gt;"",COUNTIF(Recup_FN,B$7)&gt;0)</formula>
    </cfRule>
  </conditionalFormatting>
  <conditionalFormatting sqref="C9">
    <cfRule type="expression" dxfId="1169" priority="307" stopIfTrue="1">
      <formula>WEEKDAY(C$7,2)&gt;5</formula>
    </cfRule>
    <cfRule type="expression" dxfId="1168" priority="308" stopIfTrue="1">
      <formula>AND(C$7&lt;&gt;"",COUNTIF(Feries,C$7)&gt;0)</formula>
    </cfRule>
    <cfRule type="expression" dxfId="1167" priority="309" stopIfTrue="1">
      <formula>AND(C$7&lt;&gt;"",COUNTIF(Recup_FN,C$7)&gt;0)</formula>
    </cfRule>
  </conditionalFormatting>
  <conditionalFormatting sqref="B10">
    <cfRule type="expression" dxfId="1166" priority="304" stopIfTrue="1">
      <formula>WEEKDAY(B$7,2)&gt;5</formula>
    </cfRule>
    <cfRule type="expression" dxfId="1165" priority="305" stopIfTrue="1">
      <formula>AND(B$7&lt;&gt;"",COUNTIF(Feries,B$7)&gt;0)</formula>
    </cfRule>
    <cfRule type="expression" dxfId="1164" priority="306" stopIfTrue="1">
      <formula>AND(B$7&lt;&gt;"",COUNTIF(Recup_FN,B$7)&gt;0)</formula>
    </cfRule>
  </conditionalFormatting>
  <conditionalFormatting sqref="C10">
    <cfRule type="expression" dxfId="1163" priority="301" stopIfTrue="1">
      <formula>WEEKDAY(C$7,2)&gt;5</formula>
    </cfRule>
    <cfRule type="expression" dxfId="1162" priority="302" stopIfTrue="1">
      <formula>AND(C$7&lt;&gt;"",COUNTIF(Feries,C$7)&gt;0)</formula>
    </cfRule>
    <cfRule type="expression" dxfId="1161" priority="303" stopIfTrue="1">
      <formula>AND(C$7&lt;&gt;"",COUNTIF(Recup_FN,C$7)&gt;0)</formula>
    </cfRule>
  </conditionalFormatting>
  <conditionalFormatting sqref="B11">
    <cfRule type="expression" dxfId="1160" priority="298" stopIfTrue="1">
      <formula>WEEKDAY(B$7,2)&gt;5</formula>
    </cfRule>
    <cfRule type="expression" dxfId="1159" priority="299" stopIfTrue="1">
      <formula>AND(B$7&lt;&gt;"",COUNTIF(Feries,B$7)&gt;0)</formula>
    </cfRule>
    <cfRule type="expression" dxfId="1158" priority="300" stopIfTrue="1">
      <formula>AND(B$7&lt;&gt;"",COUNTIF(Recup_FN,B$7)&gt;0)</formula>
    </cfRule>
  </conditionalFormatting>
  <conditionalFormatting sqref="C11">
    <cfRule type="expression" dxfId="1157" priority="295" stopIfTrue="1">
      <formula>WEEKDAY(C$7,2)&gt;5</formula>
    </cfRule>
    <cfRule type="expression" dxfId="1156" priority="296" stopIfTrue="1">
      <formula>AND(C$7&lt;&gt;"",COUNTIF(Feries,C$7)&gt;0)</formula>
    </cfRule>
    <cfRule type="expression" dxfId="1155" priority="297" stopIfTrue="1">
      <formula>AND(C$7&lt;&gt;"",COUNTIF(Recup_FN,C$7)&gt;0)</formula>
    </cfRule>
  </conditionalFormatting>
  <conditionalFormatting sqref="B12">
    <cfRule type="expression" dxfId="1154" priority="292" stopIfTrue="1">
      <formula>WEEKDAY(B$7,2)&gt;5</formula>
    </cfRule>
    <cfRule type="expression" dxfId="1153" priority="293" stopIfTrue="1">
      <formula>AND(B$7&lt;&gt;"",COUNTIF(Feries,B$7)&gt;0)</formula>
    </cfRule>
    <cfRule type="expression" dxfId="1152" priority="294" stopIfTrue="1">
      <formula>AND(B$7&lt;&gt;"",COUNTIF(Recup_FN,B$7)&gt;0)</formula>
    </cfRule>
  </conditionalFormatting>
  <conditionalFormatting sqref="C12">
    <cfRule type="expression" dxfId="1151" priority="289" stopIfTrue="1">
      <formula>WEEKDAY(C$7,2)&gt;5</formula>
    </cfRule>
    <cfRule type="expression" dxfId="1150" priority="290" stopIfTrue="1">
      <formula>AND(C$7&lt;&gt;"",COUNTIF(Feries,C$7)&gt;0)</formula>
    </cfRule>
    <cfRule type="expression" dxfId="1149" priority="291" stopIfTrue="1">
      <formula>AND(C$7&lt;&gt;"",COUNTIF(Recup_FN,C$7)&gt;0)</formula>
    </cfRule>
  </conditionalFormatting>
  <conditionalFormatting sqref="B13">
    <cfRule type="expression" dxfId="1148" priority="286" stopIfTrue="1">
      <formula>WEEKDAY(B$7,2)&gt;5</formula>
    </cfRule>
    <cfRule type="expression" dxfId="1147" priority="287" stopIfTrue="1">
      <formula>AND(B$7&lt;&gt;"",COUNTIF(Feries,B$7)&gt;0)</formula>
    </cfRule>
    <cfRule type="expression" dxfId="1146" priority="288" stopIfTrue="1">
      <formula>AND(B$7&lt;&gt;"",COUNTIF(Recup_FN,B$7)&gt;0)</formula>
    </cfRule>
  </conditionalFormatting>
  <conditionalFormatting sqref="C13">
    <cfRule type="expression" dxfId="1145" priority="283" stopIfTrue="1">
      <formula>WEEKDAY(C$7,2)&gt;5</formula>
    </cfRule>
    <cfRule type="expression" dxfId="1144" priority="284" stopIfTrue="1">
      <formula>AND(C$7&lt;&gt;"",COUNTIF(Feries,C$7)&gt;0)</formula>
    </cfRule>
    <cfRule type="expression" dxfId="1143" priority="285" stopIfTrue="1">
      <formula>AND(C$7&lt;&gt;"",COUNTIF(Recup_FN,C$7)&gt;0)</formula>
    </cfRule>
  </conditionalFormatting>
  <conditionalFormatting sqref="B14">
    <cfRule type="expression" dxfId="1142" priority="280" stopIfTrue="1">
      <formula>WEEKDAY(B$7,2)&gt;5</formula>
    </cfRule>
    <cfRule type="expression" dxfId="1141" priority="281" stopIfTrue="1">
      <formula>AND(B$7&lt;&gt;"",COUNTIF(Feries,B$7)&gt;0)</formula>
    </cfRule>
    <cfRule type="expression" dxfId="1140" priority="282" stopIfTrue="1">
      <formula>AND(B$7&lt;&gt;"",COUNTIF(Recup_FN,B$7)&gt;0)</formula>
    </cfRule>
  </conditionalFormatting>
  <conditionalFormatting sqref="C14">
    <cfRule type="expression" dxfId="1139" priority="277" stopIfTrue="1">
      <formula>WEEKDAY(C$7,2)&gt;5</formula>
    </cfRule>
    <cfRule type="expression" dxfId="1138" priority="278" stopIfTrue="1">
      <formula>AND(C$7&lt;&gt;"",COUNTIF(Feries,C$7)&gt;0)</formula>
    </cfRule>
    <cfRule type="expression" dxfId="1137" priority="279" stopIfTrue="1">
      <formula>AND(C$7&lt;&gt;"",COUNTIF(Recup_FN,C$7)&gt;0)</formula>
    </cfRule>
  </conditionalFormatting>
  <conditionalFormatting sqref="J8">
    <cfRule type="expression" dxfId="1136" priority="274" stopIfTrue="1">
      <formula>WEEKDAY(J$7,2)&gt;5</formula>
    </cfRule>
    <cfRule type="expression" dxfId="1135" priority="275" stopIfTrue="1">
      <formula>AND(J$7&lt;&gt;"",COUNTIF(Feries,J$7)&gt;0)</formula>
    </cfRule>
    <cfRule type="expression" dxfId="1134" priority="276" stopIfTrue="1">
      <formula>AND(J$7&lt;&gt;"",COUNTIF(Recup_FN,J$7)&gt;0)</formula>
    </cfRule>
  </conditionalFormatting>
  <conditionalFormatting sqref="K8">
    <cfRule type="expression" dxfId="1133" priority="271" stopIfTrue="1">
      <formula>WEEKDAY(K$7,2)&gt;5</formula>
    </cfRule>
    <cfRule type="expression" dxfId="1132" priority="272" stopIfTrue="1">
      <formula>AND(K$7&lt;&gt;"",COUNTIF(Feries,K$7)&gt;0)</formula>
    </cfRule>
    <cfRule type="expression" dxfId="1131" priority="273" stopIfTrue="1">
      <formula>AND(K$7&lt;&gt;"",COUNTIF(Recup_FN,K$7)&gt;0)</formula>
    </cfRule>
  </conditionalFormatting>
  <conditionalFormatting sqref="J9">
    <cfRule type="expression" dxfId="1130" priority="268" stopIfTrue="1">
      <formula>WEEKDAY(J$7,2)&gt;5</formula>
    </cfRule>
    <cfRule type="expression" dxfId="1129" priority="269" stopIfTrue="1">
      <formula>AND(J$7&lt;&gt;"",COUNTIF(Feries,J$7)&gt;0)</formula>
    </cfRule>
    <cfRule type="expression" dxfId="1128" priority="270" stopIfTrue="1">
      <formula>AND(J$7&lt;&gt;"",COUNTIF(Recup_FN,J$7)&gt;0)</formula>
    </cfRule>
  </conditionalFormatting>
  <conditionalFormatting sqref="K9">
    <cfRule type="expression" dxfId="1127" priority="265" stopIfTrue="1">
      <formula>WEEKDAY(K$7,2)&gt;5</formula>
    </cfRule>
    <cfRule type="expression" dxfId="1126" priority="266" stopIfTrue="1">
      <formula>AND(K$7&lt;&gt;"",COUNTIF(Feries,K$7)&gt;0)</formula>
    </cfRule>
    <cfRule type="expression" dxfId="1125" priority="267" stopIfTrue="1">
      <formula>AND(K$7&lt;&gt;"",COUNTIF(Recup_FN,K$7)&gt;0)</formula>
    </cfRule>
  </conditionalFormatting>
  <conditionalFormatting sqref="J10">
    <cfRule type="expression" dxfId="1124" priority="262" stopIfTrue="1">
      <formula>WEEKDAY(J$7,2)&gt;5</formula>
    </cfRule>
    <cfRule type="expression" dxfId="1123" priority="263" stopIfTrue="1">
      <formula>AND(J$7&lt;&gt;"",COUNTIF(Feries,J$7)&gt;0)</formula>
    </cfRule>
    <cfRule type="expression" dxfId="1122" priority="264" stopIfTrue="1">
      <formula>AND(J$7&lt;&gt;"",COUNTIF(Recup_FN,J$7)&gt;0)</formula>
    </cfRule>
  </conditionalFormatting>
  <conditionalFormatting sqref="K10">
    <cfRule type="expression" dxfId="1121" priority="259" stopIfTrue="1">
      <formula>WEEKDAY(K$7,2)&gt;5</formula>
    </cfRule>
    <cfRule type="expression" dxfId="1120" priority="260" stopIfTrue="1">
      <formula>AND(K$7&lt;&gt;"",COUNTIF(Feries,K$7)&gt;0)</formula>
    </cfRule>
    <cfRule type="expression" dxfId="1119" priority="261" stopIfTrue="1">
      <formula>AND(K$7&lt;&gt;"",COUNTIF(Recup_FN,K$7)&gt;0)</formula>
    </cfRule>
  </conditionalFormatting>
  <conditionalFormatting sqref="J11">
    <cfRule type="expression" dxfId="1118" priority="256" stopIfTrue="1">
      <formula>WEEKDAY(J$7,2)&gt;5</formula>
    </cfRule>
    <cfRule type="expression" dxfId="1117" priority="257" stopIfTrue="1">
      <formula>AND(J$7&lt;&gt;"",COUNTIF(Feries,J$7)&gt;0)</formula>
    </cfRule>
    <cfRule type="expression" dxfId="1116" priority="258" stopIfTrue="1">
      <formula>AND(J$7&lt;&gt;"",COUNTIF(Recup_FN,J$7)&gt;0)</formula>
    </cfRule>
  </conditionalFormatting>
  <conditionalFormatting sqref="K11">
    <cfRule type="expression" dxfId="1115" priority="253" stopIfTrue="1">
      <formula>WEEKDAY(K$7,2)&gt;5</formula>
    </cfRule>
    <cfRule type="expression" dxfId="1114" priority="254" stopIfTrue="1">
      <formula>AND(K$7&lt;&gt;"",COUNTIF(Feries,K$7)&gt;0)</formula>
    </cfRule>
    <cfRule type="expression" dxfId="1113" priority="255" stopIfTrue="1">
      <formula>AND(K$7&lt;&gt;"",COUNTIF(Recup_FN,K$7)&gt;0)</formula>
    </cfRule>
  </conditionalFormatting>
  <conditionalFormatting sqref="K12">
    <cfRule type="expression" dxfId="1112" priority="247" stopIfTrue="1">
      <formula>WEEKDAY(K$7,2)&gt;5</formula>
    </cfRule>
    <cfRule type="expression" dxfId="1111" priority="248" stopIfTrue="1">
      <formula>AND(K$7&lt;&gt;"",COUNTIF(Feries,K$7)&gt;0)</formula>
    </cfRule>
    <cfRule type="expression" dxfId="1110" priority="249" stopIfTrue="1">
      <formula>AND(K$7&lt;&gt;"",COUNTIF(Recup_FN,K$7)&gt;0)</formula>
    </cfRule>
  </conditionalFormatting>
  <conditionalFormatting sqref="J13">
    <cfRule type="expression" dxfId="1109" priority="244" stopIfTrue="1">
      <formula>WEEKDAY(J$7,2)&gt;5</formula>
    </cfRule>
    <cfRule type="expression" dxfId="1108" priority="245" stopIfTrue="1">
      <formula>AND(J$7&lt;&gt;"",COUNTIF(Feries,J$7)&gt;0)</formula>
    </cfRule>
    <cfRule type="expression" dxfId="1107" priority="246" stopIfTrue="1">
      <formula>AND(J$7&lt;&gt;"",COUNTIF(Recup_FN,J$7)&gt;0)</formula>
    </cfRule>
  </conditionalFormatting>
  <conditionalFormatting sqref="K13">
    <cfRule type="expression" dxfId="1106" priority="241" stopIfTrue="1">
      <formula>WEEKDAY(K$7,2)&gt;5</formula>
    </cfRule>
    <cfRule type="expression" dxfId="1105" priority="242" stopIfTrue="1">
      <formula>AND(K$7&lt;&gt;"",COUNTIF(Feries,K$7)&gt;0)</formula>
    </cfRule>
    <cfRule type="expression" dxfId="1104" priority="243" stopIfTrue="1">
      <formula>AND(K$7&lt;&gt;"",COUNTIF(Recup_FN,K$7)&gt;0)</formula>
    </cfRule>
  </conditionalFormatting>
  <conditionalFormatting sqref="J14">
    <cfRule type="expression" dxfId="1103" priority="238" stopIfTrue="1">
      <formula>WEEKDAY(J$7,2)&gt;5</formula>
    </cfRule>
    <cfRule type="expression" dxfId="1102" priority="239" stopIfTrue="1">
      <formula>AND(J$7&lt;&gt;"",COUNTIF(Feries,J$7)&gt;0)</formula>
    </cfRule>
    <cfRule type="expression" dxfId="1101" priority="240" stopIfTrue="1">
      <formula>AND(J$7&lt;&gt;"",COUNTIF(Recup_FN,J$7)&gt;0)</formula>
    </cfRule>
  </conditionalFormatting>
  <conditionalFormatting sqref="K14">
    <cfRule type="expression" dxfId="1100" priority="235" stopIfTrue="1">
      <formula>WEEKDAY(K$7,2)&gt;5</formula>
    </cfRule>
    <cfRule type="expression" dxfId="1099" priority="236" stopIfTrue="1">
      <formula>AND(K$7&lt;&gt;"",COUNTIF(Feries,K$7)&gt;0)</formula>
    </cfRule>
    <cfRule type="expression" dxfId="1098" priority="237" stopIfTrue="1">
      <formula>AND(K$7&lt;&gt;"",COUNTIF(Recup_FN,K$7)&gt;0)</formula>
    </cfRule>
  </conditionalFormatting>
  <conditionalFormatting sqref="J8">
    <cfRule type="expression" dxfId="1097" priority="232" stopIfTrue="1">
      <formula>WEEKDAY(J$7,2)&gt;5</formula>
    </cfRule>
    <cfRule type="expression" dxfId="1096" priority="233" stopIfTrue="1">
      <formula>AND(J$7&lt;&gt;"",COUNTIF(Feries,J$7)&gt;0)</formula>
    </cfRule>
    <cfRule type="expression" dxfId="1095" priority="234" stopIfTrue="1">
      <formula>AND(J$7&lt;&gt;"",COUNTIF(Recup_FN,J$7)&gt;0)</formula>
    </cfRule>
  </conditionalFormatting>
  <conditionalFormatting sqref="J9">
    <cfRule type="expression" dxfId="1094" priority="229" stopIfTrue="1">
      <formula>WEEKDAY(J$7,2)&gt;5</formula>
    </cfRule>
    <cfRule type="expression" dxfId="1093" priority="230" stopIfTrue="1">
      <formula>AND(J$7&lt;&gt;"",COUNTIF(Feries,J$7)&gt;0)</formula>
    </cfRule>
    <cfRule type="expression" dxfId="1092" priority="231" stopIfTrue="1">
      <formula>AND(J$7&lt;&gt;"",COUNTIF(Recup_FN,J$7)&gt;0)</formula>
    </cfRule>
  </conditionalFormatting>
  <conditionalFormatting sqref="J10">
    <cfRule type="expression" dxfId="1091" priority="226" stopIfTrue="1">
      <formula>WEEKDAY(J$7,2)&gt;5</formula>
    </cfRule>
    <cfRule type="expression" dxfId="1090" priority="227" stopIfTrue="1">
      <formula>AND(J$7&lt;&gt;"",COUNTIF(Feries,J$7)&gt;0)</formula>
    </cfRule>
    <cfRule type="expression" dxfId="1089" priority="228" stopIfTrue="1">
      <formula>AND(J$7&lt;&gt;"",COUNTIF(Recup_FN,J$7)&gt;0)</formula>
    </cfRule>
  </conditionalFormatting>
  <conditionalFormatting sqref="J11">
    <cfRule type="expression" dxfId="1088" priority="223" stopIfTrue="1">
      <formula>WEEKDAY(J$7,2)&gt;5</formula>
    </cfRule>
    <cfRule type="expression" dxfId="1087" priority="224" stopIfTrue="1">
      <formula>AND(J$7&lt;&gt;"",COUNTIF(Feries,J$7)&gt;0)</formula>
    </cfRule>
    <cfRule type="expression" dxfId="1086" priority="225" stopIfTrue="1">
      <formula>AND(J$7&lt;&gt;"",COUNTIF(Recup_FN,J$7)&gt;0)</formula>
    </cfRule>
  </conditionalFormatting>
  <conditionalFormatting sqref="J13">
    <cfRule type="expression" dxfId="1085" priority="217" stopIfTrue="1">
      <formula>WEEKDAY(J$7,2)&gt;5</formula>
    </cfRule>
    <cfRule type="expression" dxfId="1084" priority="218" stopIfTrue="1">
      <formula>AND(J$7&lt;&gt;"",COUNTIF(Feries,J$7)&gt;0)</formula>
    </cfRule>
    <cfRule type="expression" dxfId="1083" priority="219" stopIfTrue="1">
      <formula>AND(J$7&lt;&gt;"",COUNTIF(Recup_FN,J$7)&gt;0)</formula>
    </cfRule>
  </conditionalFormatting>
  <conditionalFormatting sqref="J14">
    <cfRule type="expression" dxfId="1082" priority="214" stopIfTrue="1">
      <formula>WEEKDAY(J$7,2)&gt;5</formula>
    </cfRule>
    <cfRule type="expression" dxfId="1081" priority="215" stopIfTrue="1">
      <formula>AND(J$7&lt;&gt;"",COUNTIF(Feries,J$7)&gt;0)</formula>
    </cfRule>
    <cfRule type="expression" dxfId="1080" priority="216" stopIfTrue="1">
      <formula>AND(J$7&lt;&gt;"",COUNTIF(Recup_FN,J$7)&gt;0)</formula>
    </cfRule>
  </conditionalFormatting>
  <conditionalFormatting sqref="Q8">
    <cfRule type="expression" dxfId="1079" priority="211" stopIfTrue="1">
      <formula>WEEKDAY(Q$7,2)&gt;5</formula>
    </cfRule>
    <cfRule type="expression" dxfId="1078" priority="212" stopIfTrue="1">
      <formula>AND(Q$7&lt;&gt;"",COUNTIF(Feries,Q$7)&gt;0)</formula>
    </cfRule>
    <cfRule type="expression" dxfId="1077" priority="213" stopIfTrue="1">
      <formula>AND(Q$7&lt;&gt;"",COUNTIF(Recup_FN,Q$7)&gt;0)</formula>
    </cfRule>
  </conditionalFormatting>
  <conditionalFormatting sqref="R8">
    <cfRule type="expression" dxfId="1076" priority="208" stopIfTrue="1">
      <formula>WEEKDAY(R$7,2)&gt;5</formula>
    </cfRule>
    <cfRule type="expression" dxfId="1075" priority="209" stopIfTrue="1">
      <formula>AND(R$7&lt;&gt;"",COUNTIF(Feries,R$7)&gt;0)</formula>
    </cfRule>
    <cfRule type="expression" dxfId="1074" priority="210" stopIfTrue="1">
      <formula>AND(R$7&lt;&gt;"",COUNTIF(Recup_FN,R$7)&gt;0)</formula>
    </cfRule>
  </conditionalFormatting>
  <conditionalFormatting sqref="Q9">
    <cfRule type="expression" dxfId="1073" priority="205" stopIfTrue="1">
      <formula>WEEKDAY(Q$7,2)&gt;5</formula>
    </cfRule>
    <cfRule type="expression" dxfId="1072" priority="206" stopIfTrue="1">
      <formula>AND(Q$7&lt;&gt;"",COUNTIF(Feries,Q$7)&gt;0)</formula>
    </cfRule>
    <cfRule type="expression" dxfId="1071" priority="207" stopIfTrue="1">
      <formula>AND(Q$7&lt;&gt;"",COUNTIF(Recup_FN,Q$7)&gt;0)</formula>
    </cfRule>
  </conditionalFormatting>
  <conditionalFormatting sqref="R9">
    <cfRule type="expression" dxfId="1070" priority="202" stopIfTrue="1">
      <formula>WEEKDAY(R$7,2)&gt;5</formula>
    </cfRule>
    <cfRule type="expression" dxfId="1069" priority="203" stopIfTrue="1">
      <formula>AND(R$7&lt;&gt;"",COUNTIF(Feries,R$7)&gt;0)</formula>
    </cfRule>
    <cfRule type="expression" dxfId="1068" priority="204" stopIfTrue="1">
      <formula>AND(R$7&lt;&gt;"",COUNTIF(Recup_FN,R$7)&gt;0)</formula>
    </cfRule>
  </conditionalFormatting>
  <conditionalFormatting sqref="Q10">
    <cfRule type="expression" dxfId="1067" priority="199" stopIfTrue="1">
      <formula>WEEKDAY(Q$7,2)&gt;5</formula>
    </cfRule>
    <cfRule type="expression" dxfId="1066" priority="200" stopIfTrue="1">
      <formula>AND(Q$7&lt;&gt;"",COUNTIF(Feries,Q$7)&gt;0)</formula>
    </cfRule>
    <cfRule type="expression" dxfId="1065" priority="201" stopIfTrue="1">
      <formula>AND(Q$7&lt;&gt;"",COUNTIF(Recup_FN,Q$7)&gt;0)</formula>
    </cfRule>
  </conditionalFormatting>
  <conditionalFormatting sqref="R10">
    <cfRule type="expression" dxfId="1064" priority="196" stopIfTrue="1">
      <formula>WEEKDAY(R$7,2)&gt;5</formula>
    </cfRule>
    <cfRule type="expression" dxfId="1063" priority="197" stopIfTrue="1">
      <formula>AND(R$7&lt;&gt;"",COUNTIF(Feries,R$7)&gt;0)</formula>
    </cfRule>
    <cfRule type="expression" dxfId="1062" priority="198" stopIfTrue="1">
      <formula>AND(R$7&lt;&gt;"",COUNTIF(Recup_FN,R$7)&gt;0)</formula>
    </cfRule>
  </conditionalFormatting>
  <conditionalFormatting sqref="Q11">
    <cfRule type="expression" dxfId="1061" priority="193" stopIfTrue="1">
      <formula>WEEKDAY(Q$7,2)&gt;5</formula>
    </cfRule>
    <cfRule type="expression" dxfId="1060" priority="194" stopIfTrue="1">
      <formula>AND(Q$7&lt;&gt;"",COUNTIF(Feries,Q$7)&gt;0)</formula>
    </cfRule>
    <cfRule type="expression" dxfId="1059" priority="195" stopIfTrue="1">
      <formula>AND(Q$7&lt;&gt;"",COUNTIF(Recup_FN,Q$7)&gt;0)</formula>
    </cfRule>
  </conditionalFormatting>
  <conditionalFormatting sqref="R11">
    <cfRule type="expression" dxfId="1058" priority="190" stopIfTrue="1">
      <formula>WEEKDAY(R$7,2)&gt;5</formula>
    </cfRule>
    <cfRule type="expression" dxfId="1057" priority="191" stopIfTrue="1">
      <formula>AND(R$7&lt;&gt;"",COUNTIF(Feries,R$7)&gt;0)</formula>
    </cfRule>
    <cfRule type="expression" dxfId="1056" priority="192" stopIfTrue="1">
      <formula>AND(R$7&lt;&gt;"",COUNTIF(Recup_FN,R$7)&gt;0)</formula>
    </cfRule>
  </conditionalFormatting>
  <conditionalFormatting sqref="Q12">
    <cfRule type="expression" dxfId="1055" priority="187" stopIfTrue="1">
      <formula>WEEKDAY(Q$7,2)&gt;5</formula>
    </cfRule>
    <cfRule type="expression" dxfId="1054" priority="188" stopIfTrue="1">
      <formula>AND(Q$7&lt;&gt;"",COUNTIF(Feries,Q$7)&gt;0)</formula>
    </cfRule>
    <cfRule type="expression" dxfId="1053" priority="189" stopIfTrue="1">
      <formula>AND(Q$7&lt;&gt;"",COUNTIF(Recup_FN,Q$7)&gt;0)</formula>
    </cfRule>
  </conditionalFormatting>
  <conditionalFormatting sqref="R12">
    <cfRule type="expression" dxfId="1052" priority="184" stopIfTrue="1">
      <formula>WEEKDAY(R$7,2)&gt;5</formula>
    </cfRule>
    <cfRule type="expression" dxfId="1051" priority="185" stopIfTrue="1">
      <formula>AND(R$7&lt;&gt;"",COUNTIF(Feries,R$7)&gt;0)</formula>
    </cfRule>
    <cfRule type="expression" dxfId="1050" priority="186" stopIfTrue="1">
      <formula>AND(R$7&lt;&gt;"",COUNTIF(Recup_FN,R$7)&gt;0)</formula>
    </cfRule>
  </conditionalFormatting>
  <conditionalFormatting sqref="Q13">
    <cfRule type="expression" dxfId="1049" priority="181" stopIfTrue="1">
      <formula>WEEKDAY(Q$7,2)&gt;5</formula>
    </cfRule>
    <cfRule type="expression" dxfId="1048" priority="182" stopIfTrue="1">
      <formula>AND(Q$7&lt;&gt;"",COUNTIF(Feries,Q$7)&gt;0)</formula>
    </cfRule>
    <cfRule type="expression" dxfId="1047" priority="183" stopIfTrue="1">
      <formula>AND(Q$7&lt;&gt;"",COUNTIF(Recup_FN,Q$7)&gt;0)</formula>
    </cfRule>
  </conditionalFormatting>
  <conditionalFormatting sqref="R13">
    <cfRule type="expression" dxfId="1046" priority="178" stopIfTrue="1">
      <formula>WEEKDAY(R$7,2)&gt;5</formula>
    </cfRule>
    <cfRule type="expression" dxfId="1045" priority="179" stopIfTrue="1">
      <formula>AND(R$7&lt;&gt;"",COUNTIF(Feries,R$7)&gt;0)</formula>
    </cfRule>
    <cfRule type="expression" dxfId="1044" priority="180" stopIfTrue="1">
      <formula>AND(R$7&lt;&gt;"",COUNTIF(Recup_FN,R$7)&gt;0)</formula>
    </cfRule>
  </conditionalFormatting>
  <conditionalFormatting sqref="Q14">
    <cfRule type="expression" dxfId="1043" priority="175" stopIfTrue="1">
      <formula>WEEKDAY(Q$7,2)&gt;5</formula>
    </cfRule>
    <cfRule type="expression" dxfId="1042" priority="176" stopIfTrue="1">
      <formula>AND(Q$7&lt;&gt;"",COUNTIF(Feries,Q$7)&gt;0)</formula>
    </cfRule>
    <cfRule type="expression" dxfId="1041" priority="177" stopIfTrue="1">
      <formula>AND(Q$7&lt;&gt;"",COUNTIF(Recup_FN,Q$7)&gt;0)</formula>
    </cfRule>
  </conditionalFormatting>
  <conditionalFormatting sqref="R14">
    <cfRule type="expression" dxfId="1040" priority="172" stopIfTrue="1">
      <formula>WEEKDAY(R$7,2)&gt;5</formula>
    </cfRule>
    <cfRule type="expression" dxfId="1039" priority="173" stopIfTrue="1">
      <formula>AND(R$7&lt;&gt;"",COUNTIF(Feries,R$7)&gt;0)</formula>
    </cfRule>
    <cfRule type="expression" dxfId="1038" priority="174" stopIfTrue="1">
      <formula>AND(R$7&lt;&gt;"",COUNTIF(Recup_FN,R$7)&gt;0)</formula>
    </cfRule>
  </conditionalFormatting>
  <conditionalFormatting sqref="Q8">
    <cfRule type="expression" dxfId="1037" priority="169" stopIfTrue="1">
      <formula>WEEKDAY(Q$7,2)&gt;5</formula>
    </cfRule>
    <cfRule type="expression" dxfId="1036" priority="170" stopIfTrue="1">
      <formula>AND(Q$7&lt;&gt;"",COUNTIF(Feries,Q$7)&gt;0)</formula>
    </cfRule>
    <cfRule type="expression" dxfId="1035" priority="171" stopIfTrue="1">
      <formula>AND(Q$7&lt;&gt;"",COUNTIF(Recup_FN,Q$7)&gt;0)</formula>
    </cfRule>
  </conditionalFormatting>
  <conditionalFormatting sqref="Q9">
    <cfRule type="expression" dxfId="1034" priority="166" stopIfTrue="1">
      <formula>WEEKDAY(Q$7,2)&gt;5</formula>
    </cfRule>
    <cfRule type="expression" dxfId="1033" priority="167" stopIfTrue="1">
      <formula>AND(Q$7&lt;&gt;"",COUNTIF(Feries,Q$7)&gt;0)</formula>
    </cfRule>
    <cfRule type="expression" dxfId="1032" priority="168" stopIfTrue="1">
      <formula>AND(Q$7&lt;&gt;"",COUNTIF(Recup_FN,Q$7)&gt;0)</formula>
    </cfRule>
  </conditionalFormatting>
  <conditionalFormatting sqref="Q10">
    <cfRule type="expression" dxfId="1031" priority="163" stopIfTrue="1">
      <formula>WEEKDAY(Q$7,2)&gt;5</formula>
    </cfRule>
    <cfRule type="expression" dxfId="1030" priority="164" stopIfTrue="1">
      <formula>AND(Q$7&lt;&gt;"",COUNTIF(Feries,Q$7)&gt;0)</formula>
    </cfRule>
    <cfRule type="expression" dxfId="1029" priority="165" stopIfTrue="1">
      <formula>AND(Q$7&lt;&gt;"",COUNTIF(Recup_FN,Q$7)&gt;0)</formula>
    </cfRule>
  </conditionalFormatting>
  <conditionalFormatting sqref="Q11">
    <cfRule type="expression" dxfId="1028" priority="160" stopIfTrue="1">
      <formula>WEEKDAY(Q$7,2)&gt;5</formula>
    </cfRule>
    <cfRule type="expression" dxfId="1027" priority="161" stopIfTrue="1">
      <formula>AND(Q$7&lt;&gt;"",COUNTIF(Feries,Q$7)&gt;0)</formula>
    </cfRule>
    <cfRule type="expression" dxfId="1026" priority="162" stopIfTrue="1">
      <formula>AND(Q$7&lt;&gt;"",COUNTIF(Recup_FN,Q$7)&gt;0)</formula>
    </cfRule>
  </conditionalFormatting>
  <conditionalFormatting sqref="Q12">
    <cfRule type="expression" dxfId="1025" priority="157" stopIfTrue="1">
      <formula>WEEKDAY(Q$7,2)&gt;5</formula>
    </cfRule>
    <cfRule type="expression" dxfId="1024" priority="158" stopIfTrue="1">
      <formula>AND(Q$7&lt;&gt;"",COUNTIF(Feries,Q$7)&gt;0)</formula>
    </cfRule>
    <cfRule type="expression" dxfId="1023" priority="159" stopIfTrue="1">
      <formula>AND(Q$7&lt;&gt;"",COUNTIF(Recup_FN,Q$7)&gt;0)</formula>
    </cfRule>
  </conditionalFormatting>
  <conditionalFormatting sqref="Q13">
    <cfRule type="expression" dxfId="1022" priority="154" stopIfTrue="1">
      <formula>WEEKDAY(Q$7,2)&gt;5</formula>
    </cfRule>
    <cfRule type="expression" dxfId="1021" priority="155" stopIfTrue="1">
      <formula>AND(Q$7&lt;&gt;"",COUNTIF(Feries,Q$7)&gt;0)</formula>
    </cfRule>
    <cfRule type="expression" dxfId="1020" priority="156" stopIfTrue="1">
      <formula>AND(Q$7&lt;&gt;"",COUNTIF(Recup_FN,Q$7)&gt;0)</formula>
    </cfRule>
  </conditionalFormatting>
  <conditionalFormatting sqref="Q14">
    <cfRule type="expression" dxfId="1019" priority="151" stopIfTrue="1">
      <formula>WEEKDAY(Q$7,2)&gt;5</formula>
    </cfRule>
    <cfRule type="expression" dxfId="1018" priority="152" stopIfTrue="1">
      <formula>AND(Q$7&lt;&gt;"",COUNTIF(Feries,Q$7)&gt;0)</formula>
    </cfRule>
    <cfRule type="expression" dxfId="1017" priority="153" stopIfTrue="1">
      <formula>AND(Q$7&lt;&gt;"",COUNTIF(Recup_FN,Q$7)&gt;0)</formula>
    </cfRule>
  </conditionalFormatting>
  <conditionalFormatting sqref="X8">
    <cfRule type="expression" dxfId="1016" priority="148" stopIfTrue="1">
      <formula>WEEKDAY(X$7,2)&gt;5</formula>
    </cfRule>
    <cfRule type="expression" dxfId="1015" priority="149" stopIfTrue="1">
      <formula>AND(X$7&lt;&gt;"",COUNTIF(Feries,X$7)&gt;0)</formula>
    </cfRule>
    <cfRule type="expression" dxfId="1014" priority="150" stopIfTrue="1">
      <formula>AND(X$7&lt;&gt;"",COUNTIF(Recup_FN,X$7)&gt;0)</formula>
    </cfRule>
  </conditionalFormatting>
  <conditionalFormatting sqref="Y8">
    <cfRule type="expression" dxfId="1013" priority="145" stopIfTrue="1">
      <formula>WEEKDAY(Y$7,2)&gt;5</formula>
    </cfRule>
    <cfRule type="expression" dxfId="1012" priority="146" stopIfTrue="1">
      <formula>AND(Y$7&lt;&gt;"",COUNTIF(Feries,Y$7)&gt;0)</formula>
    </cfRule>
    <cfRule type="expression" dxfId="1011" priority="147" stopIfTrue="1">
      <formula>AND(Y$7&lt;&gt;"",COUNTIF(Recup_FN,Y$7)&gt;0)</formula>
    </cfRule>
  </conditionalFormatting>
  <conditionalFormatting sqref="X9">
    <cfRule type="expression" dxfId="1010" priority="142" stopIfTrue="1">
      <formula>WEEKDAY(X$7,2)&gt;5</formula>
    </cfRule>
    <cfRule type="expression" dxfId="1009" priority="143" stopIfTrue="1">
      <formula>AND(X$7&lt;&gt;"",COUNTIF(Feries,X$7)&gt;0)</formula>
    </cfRule>
    <cfRule type="expression" dxfId="1008" priority="144" stopIfTrue="1">
      <formula>AND(X$7&lt;&gt;"",COUNTIF(Recup_FN,X$7)&gt;0)</formula>
    </cfRule>
  </conditionalFormatting>
  <conditionalFormatting sqref="Y9">
    <cfRule type="expression" dxfId="1007" priority="139" stopIfTrue="1">
      <formula>WEEKDAY(Y$7,2)&gt;5</formula>
    </cfRule>
    <cfRule type="expression" dxfId="1006" priority="140" stopIfTrue="1">
      <formula>AND(Y$7&lt;&gt;"",COUNTIF(Feries,Y$7)&gt;0)</formula>
    </cfRule>
    <cfRule type="expression" dxfId="1005" priority="141" stopIfTrue="1">
      <formula>AND(Y$7&lt;&gt;"",COUNTIF(Recup_FN,Y$7)&gt;0)</formula>
    </cfRule>
  </conditionalFormatting>
  <conditionalFormatting sqref="X10">
    <cfRule type="expression" dxfId="1004" priority="136" stopIfTrue="1">
      <formula>WEEKDAY(X$7,2)&gt;5</formula>
    </cfRule>
    <cfRule type="expression" dxfId="1003" priority="137" stopIfTrue="1">
      <formula>AND(X$7&lt;&gt;"",COUNTIF(Feries,X$7)&gt;0)</formula>
    </cfRule>
    <cfRule type="expression" dxfId="1002" priority="138" stopIfTrue="1">
      <formula>AND(X$7&lt;&gt;"",COUNTIF(Recup_FN,X$7)&gt;0)</formula>
    </cfRule>
  </conditionalFormatting>
  <conditionalFormatting sqref="Y10">
    <cfRule type="expression" dxfId="1001" priority="133" stopIfTrue="1">
      <formula>WEEKDAY(Y$7,2)&gt;5</formula>
    </cfRule>
    <cfRule type="expression" dxfId="1000" priority="134" stopIfTrue="1">
      <formula>AND(Y$7&lt;&gt;"",COUNTIF(Feries,Y$7)&gt;0)</formula>
    </cfRule>
    <cfRule type="expression" dxfId="999" priority="135" stopIfTrue="1">
      <formula>AND(Y$7&lt;&gt;"",COUNTIF(Recup_FN,Y$7)&gt;0)</formula>
    </cfRule>
  </conditionalFormatting>
  <conditionalFormatting sqref="X11">
    <cfRule type="expression" dxfId="998" priority="130" stopIfTrue="1">
      <formula>WEEKDAY(X$7,2)&gt;5</formula>
    </cfRule>
    <cfRule type="expression" dxfId="997" priority="131" stopIfTrue="1">
      <formula>AND(X$7&lt;&gt;"",COUNTIF(Feries,X$7)&gt;0)</formula>
    </cfRule>
    <cfRule type="expression" dxfId="996" priority="132" stopIfTrue="1">
      <formula>AND(X$7&lt;&gt;"",COUNTIF(Recup_FN,X$7)&gt;0)</formula>
    </cfRule>
  </conditionalFormatting>
  <conditionalFormatting sqref="Y11">
    <cfRule type="expression" dxfId="995" priority="127" stopIfTrue="1">
      <formula>WEEKDAY(Y$7,2)&gt;5</formula>
    </cfRule>
    <cfRule type="expression" dxfId="994" priority="128" stopIfTrue="1">
      <formula>AND(Y$7&lt;&gt;"",COUNTIF(Feries,Y$7)&gt;0)</formula>
    </cfRule>
    <cfRule type="expression" dxfId="993" priority="129" stopIfTrue="1">
      <formula>AND(Y$7&lt;&gt;"",COUNTIF(Recup_FN,Y$7)&gt;0)</formula>
    </cfRule>
  </conditionalFormatting>
  <conditionalFormatting sqref="X12">
    <cfRule type="expression" dxfId="992" priority="124" stopIfTrue="1">
      <formula>WEEKDAY(X$7,2)&gt;5</formula>
    </cfRule>
    <cfRule type="expression" dxfId="991" priority="125" stopIfTrue="1">
      <formula>AND(X$7&lt;&gt;"",COUNTIF(Feries,X$7)&gt;0)</formula>
    </cfRule>
    <cfRule type="expression" dxfId="990" priority="126" stopIfTrue="1">
      <formula>AND(X$7&lt;&gt;"",COUNTIF(Recup_FN,X$7)&gt;0)</formula>
    </cfRule>
  </conditionalFormatting>
  <conditionalFormatting sqref="Y12">
    <cfRule type="expression" dxfId="989" priority="121" stopIfTrue="1">
      <formula>WEEKDAY(Y$7,2)&gt;5</formula>
    </cfRule>
    <cfRule type="expression" dxfId="988" priority="122" stopIfTrue="1">
      <formula>AND(Y$7&lt;&gt;"",COUNTIF(Feries,Y$7)&gt;0)</formula>
    </cfRule>
    <cfRule type="expression" dxfId="987" priority="123" stopIfTrue="1">
      <formula>AND(Y$7&lt;&gt;"",COUNTIF(Recup_FN,Y$7)&gt;0)</formula>
    </cfRule>
  </conditionalFormatting>
  <conditionalFormatting sqref="X13">
    <cfRule type="expression" dxfId="986" priority="118" stopIfTrue="1">
      <formula>WEEKDAY(X$7,2)&gt;5</formula>
    </cfRule>
    <cfRule type="expression" dxfId="985" priority="119" stopIfTrue="1">
      <formula>AND(X$7&lt;&gt;"",COUNTIF(Feries,X$7)&gt;0)</formula>
    </cfRule>
    <cfRule type="expression" dxfId="984" priority="120" stopIfTrue="1">
      <formula>AND(X$7&lt;&gt;"",COUNTIF(Recup_FN,X$7)&gt;0)</formula>
    </cfRule>
  </conditionalFormatting>
  <conditionalFormatting sqref="Y13">
    <cfRule type="expression" dxfId="983" priority="115" stopIfTrue="1">
      <formula>WEEKDAY(Y$7,2)&gt;5</formula>
    </cfRule>
    <cfRule type="expression" dxfId="982" priority="116" stopIfTrue="1">
      <formula>AND(Y$7&lt;&gt;"",COUNTIF(Feries,Y$7)&gt;0)</formula>
    </cfRule>
    <cfRule type="expression" dxfId="981" priority="117" stopIfTrue="1">
      <formula>AND(Y$7&lt;&gt;"",COUNTIF(Recup_FN,Y$7)&gt;0)</formula>
    </cfRule>
  </conditionalFormatting>
  <conditionalFormatting sqref="X14">
    <cfRule type="expression" dxfId="980" priority="112" stopIfTrue="1">
      <formula>WEEKDAY(X$7,2)&gt;5</formula>
    </cfRule>
    <cfRule type="expression" dxfId="979" priority="113" stopIfTrue="1">
      <formula>AND(X$7&lt;&gt;"",COUNTIF(Feries,X$7)&gt;0)</formula>
    </cfRule>
    <cfRule type="expression" dxfId="978" priority="114" stopIfTrue="1">
      <formula>AND(X$7&lt;&gt;"",COUNTIF(Recup_FN,X$7)&gt;0)</formula>
    </cfRule>
  </conditionalFormatting>
  <conditionalFormatting sqref="Y14">
    <cfRule type="expression" dxfId="977" priority="109" stopIfTrue="1">
      <formula>WEEKDAY(Y$7,2)&gt;5</formula>
    </cfRule>
    <cfRule type="expression" dxfId="976" priority="110" stopIfTrue="1">
      <formula>AND(Y$7&lt;&gt;"",COUNTIF(Feries,Y$7)&gt;0)</formula>
    </cfRule>
    <cfRule type="expression" dxfId="975" priority="111" stopIfTrue="1">
      <formula>AND(Y$7&lt;&gt;"",COUNTIF(Recup_FN,Y$7)&gt;0)</formula>
    </cfRule>
  </conditionalFormatting>
  <conditionalFormatting sqref="X8">
    <cfRule type="expression" dxfId="974" priority="106" stopIfTrue="1">
      <formula>WEEKDAY(X$7,2)&gt;5</formula>
    </cfRule>
    <cfRule type="expression" dxfId="973" priority="107" stopIfTrue="1">
      <formula>AND(X$7&lt;&gt;"",COUNTIF(Feries,X$7)&gt;0)</formula>
    </cfRule>
    <cfRule type="expression" dxfId="972" priority="108" stopIfTrue="1">
      <formula>AND(X$7&lt;&gt;"",COUNTIF(Recup_FN,X$7)&gt;0)</formula>
    </cfRule>
  </conditionalFormatting>
  <conditionalFormatting sqref="X9">
    <cfRule type="expression" dxfId="971" priority="103" stopIfTrue="1">
      <formula>WEEKDAY(X$7,2)&gt;5</formula>
    </cfRule>
    <cfRule type="expression" dxfId="970" priority="104" stopIfTrue="1">
      <formula>AND(X$7&lt;&gt;"",COUNTIF(Feries,X$7)&gt;0)</formula>
    </cfRule>
    <cfRule type="expression" dxfId="969" priority="105" stopIfTrue="1">
      <formula>AND(X$7&lt;&gt;"",COUNTIF(Recup_FN,X$7)&gt;0)</formula>
    </cfRule>
  </conditionalFormatting>
  <conditionalFormatting sqref="X10">
    <cfRule type="expression" dxfId="968" priority="100" stopIfTrue="1">
      <formula>WEEKDAY(X$7,2)&gt;5</formula>
    </cfRule>
    <cfRule type="expression" dxfId="967" priority="101" stopIfTrue="1">
      <formula>AND(X$7&lt;&gt;"",COUNTIF(Feries,X$7)&gt;0)</formula>
    </cfRule>
    <cfRule type="expression" dxfId="966" priority="102" stopIfTrue="1">
      <formula>AND(X$7&lt;&gt;"",COUNTIF(Recup_FN,X$7)&gt;0)</formula>
    </cfRule>
  </conditionalFormatting>
  <conditionalFormatting sqref="X11">
    <cfRule type="expression" dxfId="965" priority="97" stopIfTrue="1">
      <formula>WEEKDAY(X$7,2)&gt;5</formula>
    </cfRule>
    <cfRule type="expression" dxfId="964" priority="98" stopIfTrue="1">
      <formula>AND(X$7&lt;&gt;"",COUNTIF(Feries,X$7)&gt;0)</formula>
    </cfRule>
    <cfRule type="expression" dxfId="963" priority="99" stopIfTrue="1">
      <formula>AND(X$7&lt;&gt;"",COUNTIF(Recup_FN,X$7)&gt;0)</formula>
    </cfRule>
  </conditionalFormatting>
  <conditionalFormatting sqref="X12">
    <cfRule type="expression" dxfId="962" priority="94" stopIfTrue="1">
      <formula>WEEKDAY(X$7,2)&gt;5</formula>
    </cfRule>
    <cfRule type="expression" dxfId="961" priority="95" stopIfTrue="1">
      <formula>AND(X$7&lt;&gt;"",COUNTIF(Feries,X$7)&gt;0)</formula>
    </cfRule>
    <cfRule type="expression" dxfId="960" priority="96" stopIfTrue="1">
      <formula>AND(X$7&lt;&gt;"",COUNTIF(Recup_FN,X$7)&gt;0)</formula>
    </cfRule>
  </conditionalFormatting>
  <conditionalFormatting sqref="X13">
    <cfRule type="expression" dxfId="959" priority="91" stopIfTrue="1">
      <formula>WEEKDAY(X$7,2)&gt;5</formula>
    </cfRule>
    <cfRule type="expression" dxfId="958" priority="92" stopIfTrue="1">
      <formula>AND(X$7&lt;&gt;"",COUNTIF(Feries,X$7)&gt;0)</formula>
    </cfRule>
    <cfRule type="expression" dxfId="957" priority="93" stopIfTrue="1">
      <formula>AND(X$7&lt;&gt;"",COUNTIF(Recup_FN,X$7)&gt;0)</formula>
    </cfRule>
  </conditionalFormatting>
  <conditionalFormatting sqref="X14">
    <cfRule type="expression" dxfId="956" priority="88" stopIfTrue="1">
      <formula>WEEKDAY(X$7,2)&gt;5</formula>
    </cfRule>
    <cfRule type="expression" dxfId="955" priority="89" stopIfTrue="1">
      <formula>AND(X$7&lt;&gt;"",COUNTIF(Feries,X$7)&gt;0)</formula>
    </cfRule>
    <cfRule type="expression" dxfId="954" priority="90" stopIfTrue="1">
      <formula>AND(X$7&lt;&gt;"",COUNTIF(Recup_FN,X$7)&gt;0)</formula>
    </cfRule>
  </conditionalFormatting>
  <conditionalFormatting sqref="AE8">
    <cfRule type="expression" dxfId="953" priority="85" stopIfTrue="1">
      <formula>WEEKDAY(AE$7,2)&gt;5</formula>
    </cfRule>
    <cfRule type="expression" dxfId="952" priority="86" stopIfTrue="1">
      <formula>AND(AE$7&lt;&gt;"",COUNTIF(Feries,AE$7)&gt;0)</formula>
    </cfRule>
    <cfRule type="expression" dxfId="951" priority="87" stopIfTrue="1">
      <formula>AND(AE$7&lt;&gt;"",COUNTIF(Recup_FN,AE$7)&gt;0)</formula>
    </cfRule>
  </conditionalFormatting>
  <conditionalFormatting sqref="AF8">
    <cfRule type="expression" dxfId="950" priority="82" stopIfTrue="1">
      <formula>WEEKDAY(AF$7,2)&gt;5</formula>
    </cfRule>
    <cfRule type="expression" dxfId="949" priority="83" stopIfTrue="1">
      <formula>AND(AF$7&lt;&gt;"",COUNTIF(Feries,AF$7)&gt;0)</formula>
    </cfRule>
    <cfRule type="expression" dxfId="948" priority="84" stopIfTrue="1">
      <formula>AND(AF$7&lt;&gt;"",COUNTIF(Recup_FN,AF$7)&gt;0)</formula>
    </cfRule>
  </conditionalFormatting>
  <conditionalFormatting sqref="AE9">
    <cfRule type="expression" dxfId="947" priority="79" stopIfTrue="1">
      <formula>WEEKDAY(AE$7,2)&gt;5</formula>
    </cfRule>
    <cfRule type="expression" dxfId="946" priority="80" stopIfTrue="1">
      <formula>AND(AE$7&lt;&gt;"",COUNTIF(Feries,AE$7)&gt;0)</formula>
    </cfRule>
    <cfRule type="expression" dxfId="945" priority="81" stopIfTrue="1">
      <formula>AND(AE$7&lt;&gt;"",COUNTIF(Recup_FN,AE$7)&gt;0)</formula>
    </cfRule>
  </conditionalFormatting>
  <conditionalFormatting sqref="AF9">
    <cfRule type="expression" dxfId="944" priority="76" stopIfTrue="1">
      <formula>WEEKDAY(AF$7,2)&gt;5</formula>
    </cfRule>
    <cfRule type="expression" dxfId="943" priority="77" stopIfTrue="1">
      <formula>AND(AF$7&lt;&gt;"",COUNTIF(Feries,AF$7)&gt;0)</formula>
    </cfRule>
    <cfRule type="expression" dxfId="942" priority="78" stopIfTrue="1">
      <formula>AND(AF$7&lt;&gt;"",COUNTIF(Recup_FN,AF$7)&gt;0)</formula>
    </cfRule>
  </conditionalFormatting>
  <conditionalFormatting sqref="AE10">
    <cfRule type="expression" dxfId="941" priority="73" stopIfTrue="1">
      <formula>WEEKDAY(AE$7,2)&gt;5</formula>
    </cfRule>
    <cfRule type="expression" dxfId="940" priority="74" stopIfTrue="1">
      <formula>AND(AE$7&lt;&gt;"",COUNTIF(Feries,AE$7)&gt;0)</formula>
    </cfRule>
    <cfRule type="expression" dxfId="939" priority="75" stopIfTrue="1">
      <formula>AND(AE$7&lt;&gt;"",COUNTIF(Recup_FN,AE$7)&gt;0)</formula>
    </cfRule>
  </conditionalFormatting>
  <conditionalFormatting sqref="AF10">
    <cfRule type="expression" dxfId="938" priority="70" stopIfTrue="1">
      <formula>WEEKDAY(AF$7,2)&gt;5</formula>
    </cfRule>
    <cfRule type="expression" dxfId="937" priority="71" stopIfTrue="1">
      <formula>AND(AF$7&lt;&gt;"",COUNTIF(Feries,AF$7)&gt;0)</formula>
    </cfRule>
    <cfRule type="expression" dxfId="936" priority="72" stopIfTrue="1">
      <formula>AND(AF$7&lt;&gt;"",COUNTIF(Recup_FN,AF$7)&gt;0)</formula>
    </cfRule>
  </conditionalFormatting>
  <conditionalFormatting sqref="AE11">
    <cfRule type="expression" dxfId="935" priority="67" stopIfTrue="1">
      <formula>WEEKDAY(AE$7,2)&gt;5</formula>
    </cfRule>
    <cfRule type="expression" dxfId="934" priority="68" stopIfTrue="1">
      <formula>AND(AE$7&lt;&gt;"",COUNTIF(Feries,AE$7)&gt;0)</formula>
    </cfRule>
    <cfRule type="expression" dxfId="933" priority="69" stopIfTrue="1">
      <formula>AND(AE$7&lt;&gt;"",COUNTIF(Recup_FN,AE$7)&gt;0)</formula>
    </cfRule>
  </conditionalFormatting>
  <conditionalFormatting sqref="AF11">
    <cfRule type="expression" dxfId="932" priority="64" stopIfTrue="1">
      <formula>WEEKDAY(AF$7,2)&gt;5</formula>
    </cfRule>
    <cfRule type="expression" dxfId="931" priority="65" stopIfTrue="1">
      <formula>AND(AF$7&lt;&gt;"",COUNTIF(Feries,AF$7)&gt;0)</formula>
    </cfRule>
    <cfRule type="expression" dxfId="930" priority="66" stopIfTrue="1">
      <formula>AND(AF$7&lt;&gt;"",COUNTIF(Recup_FN,AF$7)&gt;0)</formula>
    </cfRule>
  </conditionalFormatting>
  <conditionalFormatting sqref="AE12">
    <cfRule type="expression" dxfId="929" priority="61" stopIfTrue="1">
      <formula>WEEKDAY(AE$7,2)&gt;5</formula>
    </cfRule>
    <cfRule type="expression" dxfId="928" priority="62" stopIfTrue="1">
      <formula>AND(AE$7&lt;&gt;"",COUNTIF(Feries,AE$7)&gt;0)</formula>
    </cfRule>
    <cfRule type="expression" dxfId="927" priority="63" stopIfTrue="1">
      <formula>AND(AE$7&lt;&gt;"",COUNTIF(Recup_FN,AE$7)&gt;0)</formula>
    </cfRule>
  </conditionalFormatting>
  <conditionalFormatting sqref="AF12">
    <cfRule type="expression" dxfId="926" priority="58" stopIfTrue="1">
      <formula>WEEKDAY(AF$7,2)&gt;5</formula>
    </cfRule>
    <cfRule type="expression" dxfId="925" priority="59" stopIfTrue="1">
      <formula>AND(AF$7&lt;&gt;"",COUNTIF(Feries,AF$7)&gt;0)</formula>
    </cfRule>
    <cfRule type="expression" dxfId="924" priority="60" stopIfTrue="1">
      <formula>AND(AF$7&lt;&gt;"",COUNTIF(Recup_FN,AF$7)&gt;0)</formula>
    </cfRule>
  </conditionalFormatting>
  <conditionalFormatting sqref="AE13">
    <cfRule type="expression" dxfId="923" priority="55" stopIfTrue="1">
      <formula>WEEKDAY(AE$7,2)&gt;5</formula>
    </cfRule>
    <cfRule type="expression" dxfId="922" priority="56" stopIfTrue="1">
      <formula>AND(AE$7&lt;&gt;"",COUNTIF(Feries,AE$7)&gt;0)</formula>
    </cfRule>
    <cfRule type="expression" dxfId="921" priority="57" stopIfTrue="1">
      <formula>AND(AE$7&lt;&gt;"",COUNTIF(Recup_FN,AE$7)&gt;0)</formula>
    </cfRule>
  </conditionalFormatting>
  <conditionalFormatting sqref="AF13">
    <cfRule type="expression" dxfId="920" priority="52" stopIfTrue="1">
      <formula>WEEKDAY(AF$7,2)&gt;5</formula>
    </cfRule>
    <cfRule type="expression" dxfId="919" priority="53" stopIfTrue="1">
      <formula>AND(AF$7&lt;&gt;"",COUNTIF(Feries,AF$7)&gt;0)</formula>
    </cfRule>
    <cfRule type="expression" dxfId="918" priority="54" stopIfTrue="1">
      <formula>AND(AF$7&lt;&gt;"",COUNTIF(Recup_FN,AF$7)&gt;0)</formula>
    </cfRule>
  </conditionalFormatting>
  <conditionalFormatting sqref="AE14">
    <cfRule type="expression" dxfId="917" priority="49" stopIfTrue="1">
      <formula>WEEKDAY(AE$7,2)&gt;5</formula>
    </cfRule>
    <cfRule type="expression" dxfId="916" priority="50" stopIfTrue="1">
      <formula>AND(AE$7&lt;&gt;"",COUNTIF(Feries,AE$7)&gt;0)</formula>
    </cfRule>
    <cfRule type="expression" dxfId="915" priority="51" stopIfTrue="1">
      <formula>AND(AE$7&lt;&gt;"",COUNTIF(Recup_FN,AE$7)&gt;0)</formula>
    </cfRule>
  </conditionalFormatting>
  <conditionalFormatting sqref="AF14">
    <cfRule type="expression" dxfId="914" priority="46" stopIfTrue="1">
      <formula>WEEKDAY(AF$7,2)&gt;5</formula>
    </cfRule>
    <cfRule type="expression" dxfId="913" priority="47" stopIfTrue="1">
      <formula>AND(AF$7&lt;&gt;"",COUNTIF(Feries,AF$7)&gt;0)</formula>
    </cfRule>
    <cfRule type="expression" dxfId="912" priority="48" stopIfTrue="1">
      <formula>AND(AF$7&lt;&gt;"",COUNTIF(Recup_FN,AF$7)&gt;0)</formula>
    </cfRule>
  </conditionalFormatting>
  <conditionalFormatting sqref="AE8">
    <cfRule type="expression" dxfId="911" priority="43" stopIfTrue="1">
      <formula>WEEKDAY(AE$7,2)&gt;5</formula>
    </cfRule>
    <cfRule type="expression" dxfId="910" priority="44" stopIfTrue="1">
      <formula>AND(AE$7&lt;&gt;"",COUNTIF(Feries,AE$7)&gt;0)</formula>
    </cfRule>
    <cfRule type="expression" dxfId="909" priority="45" stopIfTrue="1">
      <formula>AND(AE$7&lt;&gt;"",COUNTIF(Recup_FN,AE$7)&gt;0)</formula>
    </cfRule>
  </conditionalFormatting>
  <conditionalFormatting sqref="AE9">
    <cfRule type="expression" dxfId="908" priority="40" stopIfTrue="1">
      <formula>WEEKDAY(AE$7,2)&gt;5</formula>
    </cfRule>
    <cfRule type="expression" dxfId="907" priority="41" stopIfTrue="1">
      <formula>AND(AE$7&lt;&gt;"",COUNTIF(Feries,AE$7)&gt;0)</formula>
    </cfRule>
    <cfRule type="expression" dxfId="906" priority="42" stopIfTrue="1">
      <formula>AND(AE$7&lt;&gt;"",COUNTIF(Recup_FN,AE$7)&gt;0)</formula>
    </cfRule>
  </conditionalFormatting>
  <conditionalFormatting sqref="AE10">
    <cfRule type="expression" dxfId="905" priority="37" stopIfTrue="1">
      <formula>WEEKDAY(AE$7,2)&gt;5</formula>
    </cfRule>
    <cfRule type="expression" dxfId="904" priority="38" stopIfTrue="1">
      <formula>AND(AE$7&lt;&gt;"",COUNTIF(Feries,AE$7)&gt;0)</formula>
    </cfRule>
    <cfRule type="expression" dxfId="903" priority="39" stopIfTrue="1">
      <formula>AND(AE$7&lt;&gt;"",COUNTIF(Recup_FN,AE$7)&gt;0)</formula>
    </cfRule>
  </conditionalFormatting>
  <conditionalFormatting sqref="AE11">
    <cfRule type="expression" dxfId="902" priority="34" stopIfTrue="1">
      <formula>WEEKDAY(AE$7,2)&gt;5</formula>
    </cfRule>
    <cfRule type="expression" dxfId="901" priority="35" stopIfTrue="1">
      <formula>AND(AE$7&lt;&gt;"",COUNTIF(Feries,AE$7)&gt;0)</formula>
    </cfRule>
    <cfRule type="expression" dxfId="900" priority="36" stopIfTrue="1">
      <formula>AND(AE$7&lt;&gt;"",COUNTIF(Recup_FN,AE$7)&gt;0)</formula>
    </cfRule>
  </conditionalFormatting>
  <conditionalFormatting sqref="AE12">
    <cfRule type="expression" dxfId="899" priority="31" stopIfTrue="1">
      <formula>WEEKDAY(AE$7,2)&gt;5</formula>
    </cfRule>
    <cfRule type="expression" dxfId="898" priority="32" stopIfTrue="1">
      <formula>AND(AE$7&lt;&gt;"",COUNTIF(Feries,AE$7)&gt;0)</formula>
    </cfRule>
    <cfRule type="expression" dxfId="897" priority="33" stopIfTrue="1">
      <formula>AND(AE$7&lt;&gt;"",COUNTIF(Recup_FN,AE$7)&gt;0)</formula>
    </cfRule>
  </conditionalFormatting>
  <conditionalFormatting sqref="AE13">
    <cfRule type="expression" dxfId="896" priority="28" stopIfTrue="1">
      <formula>WEEKDAY(AE$7,2)&gt;5</formula>
    </cfRule>
    <cfRule type="expression" dxfId="895" priority="29" stopIfTrue="1">
      <formula>AND(AE$7&lt;&gt;"",COUNTIF(Feries,AE$7)&gt;0)</formula>
    </cfRule>
    <cfRule type="expression" dxfId="894" priority="30" stopIfTrue="1">
      <formula>AND(AE$7&lt;&gt;"",COUNTIF(Recup_FN,AE$7)&gt;0)</formula>
    </cfRule>
  </conditionalFormatting>
  <conditionalFormatting sqref="AE14">
    <cfRule type="expression" dxfId="893" priority="25" stopIfTrue="1">
      <formula>WEEKDAY(AE$7,2)&gt;5</formula>
    </cfRule>
    <cfRule type="expression" dxfId="892" priority="26" stopIfTrue="1">
      <formula>AND(AE$7&lt;&gt;"",COUNTIF(Feries,AE$7)&gt;0)</formula>
    </cfRule>
    <cfRule type="expression" dxfId="891" priority="27" stopIfTrue="1">
      <formula>AND(AE$7&lt;&gt;"",COUNTIF(Recup_FN,AE$7)&gt;0)</formula>
    </cfRule>
  </conditionalFormatting>
  <conditionalFormatting sqref="J12">
    <cfRule type="expression" dxfId="890" priority="22" stopIfTrue="1">
      <formula>WEEKDAY(J$7,2)&gt;5</formula>
    </cfRule>
    <cfRule type="expression" dxfId="889" priority="23" stopIfTrue="1">
      <formula>AND(J$7&lt;&gt;"",COUNTIF(Feries,J$7)&gt;0)</formula>
    </cfRule>
    <cfRule type="expression" dxfId="888" priority="24" stopIfTrue="1">
      <formula>AND(J$7&lt;&gt;"",COUNTIF(Recup_FN,J$7)&gt;0)</formula>
    </cfRule>
  </conditionalFormatting>
  <conditionalFormatting sqref="J12">
    <cfRule type="expression" dxfId="887" priority="19" stopIfTrue="1">
      <formula>WEEKDAY(J$7,2)&gt;5</formula>
    </cfRule>
    <cfRule type="expression" dxfId="886" priority="20" stopIfTrue="1">
      <formula>AND(J$7&lt;&gt;"",COUNTIF(Feries,J$7)&gt;0)</formula>
    </cfRule>
    <cfRule type="expression" dxfId="885" priority="21" stopIfTrue="1">
      <formula>AND(J$7&lt;&gt;"",COUNTIF(Recup_FN,J$7)&gt;0)</formula>
    </cfRule>
  </conditionalFormatting>
  <conditionalFormatting sqref="BA55">
    <cfRule type="expression" dxfId="884" priority="16" stopIfTrue="1">
      <formula>WEEKDAY(BA$51,2)&gt;5</formula>
    </cfRule>
    <cfRule type="expression" dxfId="883" priority="17" stopIfTrue="1">
      <formula>AND(BA$51&lt;&gt;"",COUNTIF(Feries,BA$51)&gt;0)</formula>
    </cfRule>
    <cfRule type="expression" dxfId="882" priority="18" stopIfTrue="1">
      <formula>AND(BA$51&lt;&gt;"",COUNTIF(Recup_FN,BA$51)&gt;0)</formula>
    </cfRule>
  </conditionalFormatting>
  <conditionalFormatting sqref="BA52">
    <cfRule type="expression" dxfId="881" priority="13" stopIfTrue="1">
      <formula>WEEKDAY(BA$51,2)&gt;5</formula>
    </cfRule>
    <cfRule type="expression" dxfId="880" priority="14" stopIfTrue="1">
      <formula>AND(BA$51&lt;&gt;"",COUNTIF(Feries,BA$51)&gt;0)</formula>
    </cfRule>
    <cfRule type="expression" dxfId="879" priority="15" stopIfTrue="1">
      <formula>AND(BA$51&lt;&gt;"",COUNTIF(Recup_FN,BA$51)&gt;0)</formula>
    </cfRule>
  </conditionalFormatting>
  <conditionalFormatting sqref="BA51">
    <cfRule type="expression" dxfId="878" priority="10" stopIfTrue="1">
      <formula>WEEKDAY(BA$51,2)&gt;5</formula>
    </cfRule>
    <cfRule type="expression" dxfId="877" priority="11" stopIfTrue="1">
      <formula>AND(BA$51&lt;&gt;"",COUNTIF(Feries,BA$51)&gt;0)</formula>
    </cfRule>
    <cfRule type="expression" dxfId="876" priority="12" stopIfTrue="1">
      <formula>AND(BA$51&lt;&gt;"",COUNTIF(Recup_FN,BA$51)&gt;0)</formula>
    </cfRule>
  </conditionalFormatting>
  <conditionalFormatting sqref="BA57">
    <cfRule type="expression" dxfId="875" priority="7" stopIfTrue="1">
      <formula>WEEKDAY(BA$7,2)&gt;5</formula>
    </cfRule>
    <cfRule type="expression" dxfId="874" priority="8" stopIfTrue="1">
      <formula>AND(BA$7&lt;&gt;"",COUNTIF(Feries,BA$7)&gt;0)</formula>
    </cfRule>
    <cfRule type="expression" dxfId="873" priority="9" stopIfTrue="1">
      <formula>AND(BA$7&lt;&gt;"",COUNTIF(Recup_FN,BA$7)&gt;0)</formula>
    </cfRule>
  </conditionalFormatting>
  <dataValidations count="5">
    <dataValidation type="list" allowBlank="1" showInputMessage="1" showErrorMessage="1" sqref="B37:AF46 B8:AF17 B67:AF76 B82:AE91 B97:AF106 B112:AF121 B127:AE136 B142:AF151 B157:AE166 B172:AF181 C18:D19 B52:B53 B59:C61 C54:C55 D52:AE61" xr:uid="{7265017F-CDD9-4F02-BF47-B787C3BA4A20}">
      <formula1>$BA$7:$BA$14</formula1>
    </dataValidation>
    <dataValidation type="list" allowBlank="1" showInputMessage="1" showErrorMessage="1" sqref="B32:AC33 B18 E18:AF18" xr:uid="{1942AE0C-5BE3-49DA-80FF-CED2DC507315}">
      <formula1>$BA$7:$BA$12</formula1>
    </dataValidation>
    <dataValidation type="list" allowBlank="1" showInputMessage="1" showErrorMessage="1" sqref="AD21:AF21 AF157:AF168 B167:AE168 AD32:AF33 B122:AF123 B62:AE63 B77:AF78 B92:AE93 B107:AF108 B137:AE138 B152:AF153 AF127:AF138 AF82:AF93 AF52:AF63 B47:AF48" xr:uid="{BA9FF687-9D79-4AB5-A1CD-4B38BE5D0544}">
      <formula1>Legende</formula1>
    </dataValidation>
    <dataValidation allowBlank="1" showInputMessage="1" showErrorMessage="1" sqref="AF126" xr:uid="{48F40B83-A3DC-4476-928D-9F53F25B57CC}"/>
    <dataValidation type="list" allowBlank="1" showInputMessage="1" showErrorMessage="1" sqref="B22:AF31" xr:uid="{8C127FE0-C112-4FB0-890F-747B6701D21C}">
      <formula1>$BA$7:$BA$13</formula1>
    </dataValidation>
  </dataValidations>
  <printOptions horizontalCentered="1"/>
  <pageMargins left="0.23622047244094491" right="0.27559055118110237" top="0.43307086614173229" bottom="0.39370078740157483" header="0.27559055118110237" footer="0.15748031496062992"/>
  <pageSetup paperSize="9" scale="85" orientation="landscape" r:id="rId1"/>
  <headerFooter alignWithMargins="0">
    <oddFooter>&amp;R&amp;9Date: &amp;D - Page &amp;P de &amp;N</oddFooter>
  </headerFooter>
  <rowBreaks count="3" manualBreakCount="3">
    <brk id="48" max="31" man="1"/>
    <brk id="93" max="31" man="1"/>
    <brk id="138" max="31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95" r:id="rId4" name="Button 23">
              <controlPr defaultSize="0" print="0" autoFill="0" autoPict="0" macro="[0]!cleann">
                <anchor moveWithCells="1">
                  <from>
                    <xdr:col>38</xdr:col>
                    <xdr:colOff>628650</xdr:colOff>
                    <xdr:row>1</xdr:row>
                    <xdr:rowOff>228600</xdr:rowOff>
                  </from>
                  <to>
                    <xdr:col>39</xdr:col>
                    <xdr:colOff>609600</xdr:colOff>
                    <xdr:row>1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C9C71-0B07-44F8-B2FA-D338389234B6}">
  <sheetPr codeName="Feuil2"/>
  <dimension ref="A1:X153"/>
  <sheetViews>
    <sheetView zoomScale="89" zoomScaleNormal="70" workbookViewId="0">
      <selection activeCell="A15" sqref="A15:C15"/>
    </sheetView>
  </sheetViews>
  <sheetFormatPr baseColWidth="10" defaultRowHeight="12.75" x14ac:dyDescent="0.2"/>
  <cols>
    <col min="2" max="2" width="18.7109375" customWidth="1"/>
  </cols>
  <sheetData>
    <row r="1" spans="1:24" ht="38.25" x14ac:dyDescent="0.25">
      <c r="A1" s="41" t="s">
        <v>7</v>
      </c>
      <c r="B1" s="172" t="s">
        <v>20</v>
      </c>
      <c r="C1" s="161" t="s">
        <v>69</v>
      </c>
      <c r="D1" s="174" t="s">
        <v>77</v>
      </c>
      <c r="E1" s="175" t="s">
        <v>59</v>
      </c>
      <c r="F1" s="176" t="s">
        <v>60</v>
      </c>
      <c r="G1" s="176" t="s">
        <v>61</v>
      </c>
      <c r="H1" s="177" t="s">
        <v>72</v>
      </c>
      <c r="I1" s="93" t="s">
        <v>51</v>
      </c>
      <c r="J1" s="173" t="s">
        <v>76</v>
      </c>
      <c r="K1" s="174" t="s">
        <v>78</v>
      </c>
      <c r="L1" s="175" t="s">
        <v>62</v>
      </c>
      <c r="M1" s="176" t="s">
        <v>63</v>
      </c>
      <c r="N1" s="176" t="s">
        <v>64</v>
      </c>
      <c r="O1" s="110"/>
      <c r="P1" s="109"/>
    </row>
    <row r="2" spans="1:24" ht="15" x14ac:dyDescent="0.25">
      <c r="A2" s="109" t="s">
        <v>43</v>
      </c>
      <c r="B2" s="28">
        <v>0</v>
      </c>
      <c r="C2" s="161">
        <v>0</v>
      </c>
      <c r="D2" s="161">
        <v>0</v>
      </c>
      <c r="E2" s="161">
        <v>0</v>
      </c>
      <c r="F2" s="161">
        <v>0</v>
      </c>
      <c r="G2" s="161">
        <v>0</v>
      </c>
      <c r="H2" s="159">
        <v>20</v>
      </c>
      <c r="I2" s="116">
        <v>20</v>
      </c>
      <c r="J2" s="148">
        <v>0</v>
      </c>
      <c r="K2" s="148">
        <v>0.6</v>
      </c>
      <c r="L2" s="148">
        <v>0.2</v>
      </c>
      <c r="M2" s="148">
        <v>0</v>
      </c>
      <c r="N2" s="158">
        <v>0.2</v>
      </c>
      <c r="P2" s="109"/>
      <c r="T2" s="161"/>
      <c r="U2" s="161"/>
      <c r="V2" s="161"/>
      <c r="W2" s="161"/>
      <c r="X2" s="161"/>
    </row>
    <row r="3" spans="1:24" ht="15" x14ac:dyDescent="0.25">
      <c r="A3" s="109" t="s">
        <v>44</v>
      </c>
      <c r="B3" s="28">
        <v>0</v>
      </c>
      <c r="C3" s="161">
        <v>0</v>
      </c>
      <c r="D3" s="171">
        <v>0</v>
      </c>
      <c r="E3" s="161">
        <v>0</v>
      </c>
      <c r="F3" s="161">
        <v>0</v>
      </c>
      <c r="G3" s="161">
        <v>0</v>
      </c>
      <c r="H3" s="159">
        <v>20</v>
      </c>
      <c r="I3" s="116">
        <v>20</v>
      </c>
      <c r="J3" s="148">
        <v>0</v>
      </c>
      <c r="K3" s="148">
        <v>0.6</v>
      </c>
      <c r="L3" s="148">
        <v>0.2</v>
      </c>
      <c r="M3" s="148">
        <v>0</v>
      </c>
      <c r="N3" s="158">
        <v>0.2</v>
      </c>
      <c r="P3" s="109"/>
      <c r="T3" s="171"/>
      <c r="U3" s="171"/>
      <c r="V3" s="161"/>
      <c r="W3" s="161"/>
      <c r="X3" s="161"/>
    </row>
    <row r="4" spans="1:24" ht="15" x14ac:dyDescent="0.25">
      <c r="A4" s="109" t="s">
        <v>45</v>
      </c>
      <c r="B4" s="28">
        <v>0</v>
      </c>
      <c r="C4" s="161">
        <v>0</v>
      </c>
      <c r="D4" s="161">
        <v>0</v>
      </c>
      <c r="E4" s="161">
        <v>0</v>
      </c>
      <c r="F4" s="161">
        <v>0</v>
      </c>
      <c r="G4" s="161">
        <v>0</v>
      </c>
      <c r="H4" s="159">
        <v>20</v>
      </c>
      <c r="I4" s="116">
        <v>20</v>
      </c>
      <c r="J4" s="148">
        <v>0</v>
      </c>
      <c r="K4" s="148">
        <v>0.6</v>
      </c>
      <c r="L4" s="148">
        <v>0.2</v>
      </c>
      <c r="M4" s="148">
        <v>0</v>
      </c>
      <c r="N4" s="158">
        <v>0.2</v>
      </c>
      <c r="P4" s="109"/>
      <c r="T4" s="161"/>
      <c r="U4" s="161"/>
      <c r="V4" s="161"/>
      <c r="W4" s="161"/>
      <c r="X4" s="161"/>
    </row>
    <row r="5" spans="1:24" ht="15" x14ac:dyDescent="0.25">
      <c r="A5" s="109" t="s">
        <v>46</v>
      </c>
      <c r="B5" s="28">
        <v>1</v>
      </c>
      <c r="C5" s="161">
        <v>0</v>
      </c>
      <c r="D5" s="161">
        <v>0.40000000000000036</v>
      </c>
      <c r="E5" s="161">
        <v>-0.19999999999999973</v>
      </c>
      <c r="F5" s="161">
        <v>0</v>
      </c>
      <c r="G5" s="161">
        <v>-0.19999999999999973</v>
      </c>
      <c r="H5" s="159">
        <v>19</v>
      </c>
      <c r="I5" s="116">
        <v>19</v>
      </c>
      <c r="J5" s="148">
        <v>0</v>
      </c>
      <c r="K5" s="148">
        <v>0.6</v>
      </c>
      <c r="L5" s="148">
        <v>0.2</v>
      </c>
      <c r="M5" s="148">
        <v>0</v>
      </c>
      <c r="N5" s="158">
        <v>0.2</v>
      </c>
      <c r="P5" s="109"/>
      <c r="T5" s="161"/>
      <c r="U5" s="161"/>
      <c r="V5" s="161"/>
      <c r="W5" s="161"/>
      <c r="X5" s="161"/>
    </row>
    <row r="6" spans="1:24" ht="15" x14ac:dyDescent="0.25">
      <c r="A6" s="109" t="s">
        <v>47</v>
      </c>
      <c r="B6" s="28">
        <v>0</v>
      </c>
      <c r="C6" s="161">
        <v>0</v>
      </c>
      <c r="D6" s="161">
        <v>0</v>
      </c>
      <c r="E6" s="161">
        <v>0</v>
      </c>
      <c r="F6" s="161">
        <v>0</v>
      </c>
      <c r="G6" s="161">
        <v>0</v>
      </c>
      <c r="H6" s="159">
        <v>20</v>
      </c>
      <c r="I6" s="116">
        <v>20</v>
      </c>
      <c r="J6" s="148">
        <v>0</v>
      </c>
      <c r="K6" s="148">
        <v>0.6</v>
      </c>
      <c r="L6" s="148">
        <v>0.2</v>
      </c>
      <c r="M6" s="148">
        <v>0</v>
      </c>
      <c r="N6" s="158">
        <v>0.2</v>
      </c>
      <c r="P6" s="109"/>
      <c r="T6" s="161"/>
      <c r="U6" s="161"/>
      <c r="V6" s="161"/>
      <c r="W6" s="161"/>
      <c r="X6" s="161"/>
    </row>
    <row r="7" spans="1:24" ht="15" x14ac:dyDescent="0.25">
      <c r="A7" s="109" t="s">
        <v>48</v>
      </c>
      <c r="B7" s="28">
        <v>0</v>
      </c>
      <c r="C7" s="161">
        <v>0</v>
      </c>
      <c r="D7" s="161">
        <v>0</v>
      </c>
      <c r="E7" s="161">
        <v>0</v>
      </c>
      <c r="F7" s="161">
        <v>0</v>
      </c>
      <c r="G7" s="161">
        <v>0</v>
      </c>
      <c r="H7" s="159">
        <v>20</v>
      </c>
      <c r="I7" s="116">
        <v>20</v>
      </c>
      <c r="J7" s="148">
        <v>0</v>
      </c>
      <c r="K7" s="148">
        <v>0.6</v>
      </c>
      <c r="L7" s="148">
        <v>0.2</v>
      </c>
      <c r="M7" s="148">
        <v>0</v>
      </c>
      <c r="N7" s="158">
        <v>0.2</v>
      </c>
      <c r="P7" s="109"/>
      <c r="T7" s="161"/>
      <c r="U7" s="161"/>
      <c r="V7" s="161"/>
      <c r="W7" s="161"/>
      <c r="X7" s="161"/>
    </row>
    <row r="8" spans="1:24" ht="15" x14ac:dyDescent="0.25">
      <c r="A8" s="109" t="s">
        <v>49</v>
      </c>
      <c r="B8" s="28">
        <v>0</v>
      </c>
      <c r="C8" s="161">
        <v>0</v>
      </c>
      <c r="D8" s="161">
        <v>0</v>
      </c>
      <c r="E8" s="161">
        <v>0</v>
      </c>
      <c r="F8" s="161">
        <v>0</v>
      </c>
      <c r="G8" s="161">
        <v>0</v>
      </c>
      <c r="H8" s="159">
        <v>20</v>
      </c>
      <c r="I8" s="116">
        <v>20</v>
      </c>
      <c r="J8" s="148">
        <v>1</v>
      </c>
      <c r="K8" s="148">
        <v>0</v>
      </c>
      <c r="L8" s="148">
        <v>0</v>
      </c>
      <c r="M8" s="148">
        <v>0</v>
      </c>
      <c r="N8" s="158">
        <v>0</v>
      </c>
      <c r="P8" s="109"/>
      <c r="T8" s="161"/>
      <c r="U8" s="161"/>
      <c r="V8" s="161"/>
      <c r="W8" s="161"/>
      <c r="X8" s="161"/>
    </row>
    <row r="9" spans="1:24" x14ac:dyDescent="0.2">
      <c r="A9" s="47"/>
      <c r="B9" s="28"/>
      <c r="C9" s="28"/>
      <c r="D9" s="28"/>
      <c r="E9" s="28"/>
      <c r="F9" s="28"/>
      <c r="G9" s="28"/>
      <c r="H9" s="94"/>
      <c r="I9" s="116"/>
      <c r="J9" s="148"/>
      <c r="K9" s="148"/>
      <c r="L9" s="148"/>
      <c r="M9" s="148"/>
      <c r="N9" s="158"/>
    </row>
    <row r="10" spans="1:24" x14ac:dyDescent="0.2">
      <c r="A10" s="47"/>
      <c r="B10" s="28"/>
      <c r="C10" s="28"/>
      <c r="D10" s="28"/>
      <c r="E10" s="28"/>
      <c r="F10" s="28"/>
      <c r="G10" s="28"/>
      <c r="H10" s="94"/>
      <c r="I10" s="116"/>
      <c r="J10" s="28"/>
      <c r="K10" s="28"/>
      <c r="L10" s="28"/>
      <c r="M10" s="28"/>
      <c r="N10" s="28"/>
    </row>
    <row r="11" spans="1:24" x14ac:dyDescent="0.2">
      <c r="A11" s="47"/>
      <c r="B11" s="28"/>
      <c r="C11" s="28"/>
      <c r="D11" s="28"/>
      <c r="E11" s="28"/>
      <c r="F11" s="28"/>
      <c r="G11" s="28"/>
      <c r="H11" s="94"/>
      <c r="I11" s="116"/>
      <c r="J11" s="28"/>
      <c r="K11" s="28"/>
      <c r="L11" s="28"/>
      <c r="M11" s="28"/>
      <c r="N11" s="28"/>
    </row>
    <row r="12" spans="1:24" x14ac:dyDescent="0.2">
      <c r="A12" s="83" t="s">
        <v>11</v>
      </c>
      <c r="B12" s="84"/>
      <c r="C12" s="168"/>
      <c r="D12" s="168"/>
      <c r="E12" s="170"/>
      <c r="F12" s="170"/>
      <c r="G12" s="170"/>
      <c r="H12" s="169"/>
      <c r="I12" s="117"/>
      <c r="J12" s="84"/>
      <c r="K12" s="84"/>
      <c r="L12" s="84"/>
      <c r="M12" s="84"/>
      <c r="N12" s="84"/>
    </row>
    <row r="14" spans="1:24" x14ac:dyDescent="0.2">
      <c r="F14" s="110"/>
    </row>
    <row r="15" spans="1:24" x14ac:dyDescent="0.2">
      <c r="A15" t="s">
        <v>49</v>
      </c>
      <c r="B15" t="s">
        <v>69</v>
      </c>
      <c r="C15">
        <f ca="1">RAND()</f>
        <v>0.61111293517598886</v>
      </c>
    </row>
    <row r="16" spans="1:24" x14ac:dyDescent="0.2">
      <c r="A16" t="s">
        <v>43</v>
      </c>
      <c r="B16" t="s">
        <v>77</v>
      </c>
      <c r="C16">
        <f ca="1">RAND()</f>
        <v>5.0258688803233142E-2</v>
      </c>
      <c r="D16" s="178"/>
      <c r="E16" s="178"/>
      <c r="F16" s="179"/>
    </row>
    <row r="17" spans="1:15" x14ac:dyDescent="0.2">
      <c r="A17" t="s">
        <v>49</v>
      </c>
      <c r="B17" t="s">
        <v>69</v>
      </c>
      <c r="C17">
        <f ca="1">RAND()</f>
        <v>0.50423777333329711</v>
      </c>
    </row>
    <row r="18" spans="1:15" x14ac:dyDescent="0.2">
      <c r="A18" t="s">
        <v>45</v>
      </c>
      <c r="B18" t="s">
        <v>59</v>
      </c>
      <c r="C18">
        <f ca="1">RAND()</f>
        <v>0.39487210808797235</v>
      </c>
    </row>
    <row r="19" spans="1:15" x14ac:dyDescent="0.2">
      <c r="A19" t="s">
        <v>48</v>
      </c>
      <c r="B19" t="s">
        <v>61</v>
      </c>
      <c r="C19">
        <f ca="1">RAND()</f>
        <v>0.7788983706514695</v>
      </c>
      <c r="F19" s="180"/>
      <c r="G19" s="180"/>
      <c r="H19" s="180"/>
      <c r="I19" s="180"/>
      <c r="J19" s="181"/>
      <c r="K19" s="181"/>
      <c r="L19" s="181"/>
      <c r="M19" s="181"/>
      <c r="N19" s="182"/>
      <c r="O19" s="139"/>
    </row>
    <row r="20" spans="1:15" x14ac:dyDescent="0.2">
      <c r="A20" t="s">
        <v>44</v>
      </c>
      <c r="B20" t="s">
        <v>59</v>
      </c>
      <c r="C20">
        <f ca="1">RAND()</f>
        <v>0.51428843398639301</v>
      </c>
      <c r="D20" s="180"/>
      <c r="E20" s="180"/>
      <c r="F20" s="180"/>
      <c r="G20" s="181"/>
      <c r="H20" s="181"/>
      <c r="I20" s="181"/>
      <c r="J20" s="181"/>
      <c r="K20" s="139"/>
      <c r="L20" s="139"/>
    </row>
    <row r="21" spans="1:15" x14ac:dyDescent="0.2">
      <c r="A21" t="s">
        <v>46</v>
      </c>
      <c r="B21" t="s">
        <v>59</v>
      </c>
      <c r="C21">
        <f ca="1">RAND()</f>
        <v>1.2835183034239694E-2</v>
      </c>
    </row>
    <row r="22" spans="1:15" x14ac:dyDescent="0.2">
      <c r="A22" t="s">
        <v>45</v>
      </c>
      <c r="B22" t="s">
        <v>77</v>
      </c>
      <c r="C22">
        <f ca="1">RAND()</f>
        <v>0.7680554376454658</v>
      </c>
      <c r="F22" s="180"/>
      <c r="G22" s="180"/>
      <c r="H22" s="180"/>
      <c r="I22" s="180"/>
      <c r="J22" s="181"/>
      <c r="K22" s="181"/>
      <c r="L22" s="181"/>
      <c r="M22" s="181"/>
      <c r="N22" s="182"/>
      <c r="O22" s="139"/>
    </row>
    <row r="23" spans="1:15" x14ac:dyDescent="0.2">
      <c r="A23" t="s">
        <v>43</v>
      </c>
      <c r="B23" t="s">
        <v>59</v>
      </c>
      <c r="C23">
        <f ca="1">RAND()</f>
        <v>0.3788543209515306</v>
      </c>
      <c r="F23" s="181"/>
      <c r="G23" s="181"/>
      <c r="H23" s="182"/>
      <c r="I23" s="139"/>
    </row>
    <row r="24" spans="1:15" x14ac:dyDescent="0.2">
      <c r="A24" t="s">
        <v>47</v>
      </c>
      <c r="B24" t="s">
        <v>77</v>
      </c>
      <c r="C24">
        <f ca="1">RAND()</f>
        <v>3.7364389167341083E-2</v>
      </c>
      <c r="F24" s="139"/>
      <c r="G24" s="139"/>
      <c r="H24" s="139"/>
      <c r="I24" s="180"/>
      <c r="J24" s="181"/>
      <c r="K24" s="181"/>
      <c r="L24" s="181"/>
      <c r="M24" s="181"/>
      <c r="N24" s="182"/>
      <c r="O24" s="139"/>
    </row>
    <row r="25" spans="1:15" x14ac:dyDescent="0.2">
      <c r="A25" t="s">
        <v>44</v>
      </c>
      <c r="B25" t="s">
        <v>61</v>
      </c>
      <c r="C25">
        <f ca="1">RAND()</f>
        <v>0.30296504804248592</v>
      </c>
      <c r="F25" s="139"/>
      <c r="G25" s="139"/>
      <c r="H25" s="139"/>
      <c r="I25" s="180"/>
      <c r="J25" s="139"/>
      <c r="K25" s="139"/>
      <c r="L25" s="139"/>
      <c r="M25" s="139"/>
      <c r="N25" s="139"/>
      <c r="O25" s="139"/>
    </row>
    <row r="26" spans="1:15" x14ac:dyDescent="0.2">
      <c r="A26" t="s">
        <v>43</v>
      </c>
      <c r="B26" t="s">
        <v>77</v>
      </c>
      <c r="C26">
        <f ca="1">RAND()</f>
        <v>5.7598973719588553E-2</v>
      </c>
      <c r="F26" s="139"/>
      <c r="G26" s="139"/>
      <c r="H26" s="139"/>
      <c r="I26" s="180"/>
      <c r="J26" s="139"/>
      <c r="K26" s="139"/>
      <c r="L26" s="139"/>
      <c r="M26" s="139"/>
      <c r="N26" s="139"/>
      <c r="O26" s="139"/>
    </row>
    <row r="27" spans="1:15" x14ac:dyDescent="0.2">
      <c r="A27" t="s">
        <v>48</v>
      </c>
      <c r="B27" t="s">
        <v>77</v>
      </c>
      <c r="C27">
        <f ca="1">RAND()</f>
        <v>0.95396845148464882</v>
      </c>
      <c r="F27" s="183"/>
      <c r="G27" s="183"/>
      <c r="H27" s="184"/>
      <c r="I27" s="135"/>
      <c r="J27" s="134"/>
      <c r="K27" s="134"/>
      <c r="L27" s="134"/>
      <c r="M27" s="134"/>
      <c r="N27" s="134"/>
      <c r="O27" s="139"/>
    </row>
    <row r="28" spans="1:15" x14ac:dyDescent="0.2">
      <c r="A28" t="s">
        <v>48</v>
      </c>
      <c r="B28" t="s">
        <v>77</v>
      </c>
      <c r="C28">
        <f ca="1">RAND()</f>
        <v>0.23531951259596673</v>
      </c>
      <c r="F28" s="139"/>
      <c r="G28" s="139"/>
      <c r="H28" s="139"/>
      <c r="I28" s="139"/>
      <c r="J28" s="139"/>
      <c r="K28" s="139"/>
      <c r="L28" s="139"/>
      <c r="M28" s="139"/>
      <c r="N28" s="139"/>
      <c r="O28" s="139"/>
    </row>
    <row r="29" spans="1:15" x14ac:dyDescent="0.2">
      <c r="A29" t="s">
        <v>48</v>
      </c>
      <c r="B29" t="s">
        <v>77</v>
      </c>
      <c r="C29">
        <f ca="1">RAND()</f>
        <v>0.37287869142090657</v>
      </c>
      <c r="F29" s="139"/>
      <c r="G29" s="139"/>
      <c r="H29" s="139"/>
      <c r="I29" s="139"/>
      <c r="J29" s="139"/>
      <c r="K29" s="139"/>
      <c r="L29" s="139"/>
      <c r="M29" s="139"/>
      <c r="N29" s="139"/>
      <c r="O29" s="139"/>
    </row>
    <row r="30" spans="1:15" x14ac:dyDescent="0.2">
      <c r="A30" t="s">
        <v>45</v>
      </c>
      <c r="B30" t="s">
        <v>61</v>
      </c>
      <c r="C30">
        <f ca="1">RAND()</f>
        <v>0.88269577587025483</v>
      </c>
      <c r="D30" s="139"/>
      <c r="E30" s="139"/>
      <c r="F30" s="139"/>
      <c r="G30" s="139"/>
      <c r="H30" s="139"/>
      <c r="I30" s="139"/>
      <c r="J30" s="139"/>
      <c r="K30" s="139"/>
      <c r="L30" s="139"/>
    </row>
    <row r="31" spans="1:15" x14ac:dyDescent="0.2">
      <c r="A31" t="s">
        <v>48</v>
      </c>
      <c r="B31" t="s">
        <v>59</v>
      </c>
      <c r="C31">
        <f ca="1">RAND()</f>
        <v>0.81224145757454735</v>
      </c>
    </row>
    <row r="32" spans="1:15" x14ac:dyDescent="0.2">
      <c r="A32" t="s">
        <v>43</v>
      </c>
      <c r="B32" t="s">
        <v>77</v>
      </c>
      <c r="C32">
        <f ca="1">RAND()</f>
        <v>0.73799543683899427</v>
      </c>
    </row>
    <row r="33" spans="1:3" x14ac:dyDescent="0.2">
      <c r="A33" t="s">
        <v>44</v>
      </c>
      <c r="B33" t="s">
        <v>77</v>
      </c>
      <c r="C33">
        <f ca="1">RAND()</f>
        <v>0.59622105843942153</v>
      </c>
    </row>
    <row r="34" spans="1:3" x14ac:dyDescent="0.2">
      <c r="A34" t="s">
        <v>43</v>
      </c>
      <c r="B34" t="s">
        <v>77</v>
      </c>
      <c r="C34">
        <f ca="1">RAND()</f>
        <v>0.37115148241137397</v>
      </c>
    </row>
    <row r="35" spans="1:3" x14ac:dyDescent="0.2">
      <c r="A35" t="s">
        <v>46</v>
      </c>
      <c r="B35" t="s">
        <v>61</v>
      </c>
      <c r="C35">
        <f ca="1">RAND()</f>
        <v>0.65489230793446684</v>
      </c>
    </row>
    <row r="36" spans="1:3" x14ac:dyDescent="0.2">
      <c r="A36" t="s">
        <v>44</v>
      </c>
      <c r="B36" t="s">
        <v>77</v>
      </c>
      <c r="C36">
        <f ca="1">RAND()</f>
        <v>0.54436301799761799</v>
      </c>
    </row>
    <row r="37" spans="1:3" x14ac:dyDescent="0.2">
      <c r="A37" t="s">
        <v>47</v>
      </c>
      <c r="B37" t="s">
        <v>59</v>
      </c>
      <c r="C37">
        <f ca="1">RAND()</f>
        <v>0.50578349537980183</v>
      </c>
    </row>
    <row r="38" spans="1:3" x14ac:dyDescent="0.2">
      <c r="A38" t="s">
        <v>43</v>
      </c>
      <c r="B38" t="s">
        <v>77</v>
      </c>
      <c r="C38">
        <f ca="1">RAND()</f>
        <v>0.67479007657915469</v>
      </c>
    </row>
    <row r="39" spans="1:3" x14ac:dyDescent="0.2">
      <c r="A39" t="s">
        <v>44</v>
      </c>
      <c r="B39" t="s">
        <v>59</v>
      </c>
      <c r="C39">
        <f ca="1">RAND()</f>
        <v>0.79131734905926399</v>
      </c>
    </row>
    <row r="40" spans="1:3" x14ac:dyDescent="0.2">
      <c r="A40" t="s">
        <v>46</v>
      </c>
      <c r="B40" t="s">
        <v>77</v>
      </c>
      <c r="C40">
        <f ca="1">RAND()</f>
        <v>0.16551092889813879</v>
      </c>
    </row>
    <row r="41" spans="1:3" x14ac:dyDescent="0.2">
      <c r="A41" t="s">
        <v>44</v>
      </c>
      <c r="B41" t="s">
        <v>77</v>
      </c>
      <c r="C41">
        <f ca="1">RAND()</f>
        <v>0.92338508628369131</v>
      </c>
    </row>
    <row r="42" spans="1:3" x14ac:dyDescent="0.2">
      <c r="A42" t="s">
        <v>49</v>
      </c>
      <c r="B42" t="s">
        <v>69</v>
      </c>
      <c r="C42" s="180">
        <f ca="1">RAND()</f>
        <v>0.21708578328999062</v>
      </c>
    </row>
    <row r="43" spans="1:3" x14ac:dyDescent="0.2">
      <c r="A43" t="s">
        <v>48</v>
      </c>
      <c r="B43" t="s">
        <v>59</v>
      </c>
      <c r="C43">
        <f ca="1">RAND()</f>
        <v>0.70552425824946563</v>
      </c>
    </row>
    <row r="44" spans="1:3" x14ac:dyDescent="0.2">
      <c r="A44" t="s">
        <v>49</v>
      </c>
      <c r="B44" t="s">
        <v>69</v>
      </c>
      <c r="C44">
        <f ca="1">RAND()</f>
        <v>0.26122374818772776</v>
      </c>
    </row>
    <row r="45" spans="1:3" x14ac:dyDescent="0.2">
      <c r="A45" t="s">
        <v>44</v>
      </c>
      <c r="B45" t="s">
        <v>77</v>
      </c>
      <c r="C45">
        <f ca="1">RAND()</f>
        <v>4.3784663994964279E-2</v>
      </c>
    </row>
    <row r="46" spans="1:3" x14ac:dyDescent="0.2">
      <c r="A46" t="s">
        <v>44</v>
      </c>
      <c r="B46" t="s">
        <v>77</v>
      </c>
      <c r="C46">
        <f ca="1">RAND()</f>
        <v>0.15885683646287685</v>
      </c>
    </row>
    <row r="47" spans="1:3" x14ac:dyDescent="0.2">
      <c r="A47" t="s">
        <v>48</v>
      </c>
      <c r="B47" t="s">
        <v>61</v>
      </c>
      <c r="C47">
        <f ca="1">RAND()</f>
        <v>0.95345613926133144</v>
      </c>
    </row>
    <row r="48" spans="1:3" x14ac:dyDescent="0.2">
      <c r="A48" t="s">
        <v>45</v>
      </c>
      <c r="B48" t="s">
        <v>77</v>
      </c>
      <c r="C48">
        <f ca="1">RAND()</f>
        <v>0.42764174827629442</v>
      </c>
    </row>
    <row r="49" spans="1:3" x14ac:dyDescent="0.2">
      <c r="A49" t="s">
        <v>48</v>
      </c>
      <c r="B49" t="s">
        <v>77</v>
      </c>
      <c r="C49">
        <f ca="1">RAND()</f>
        <v>0.82328707846471516</v>
      </c>
    </row>
    <row r="50" spans="1:3" x14ac:dyDescent="0.2">
      <c r="A50" t="s">
        <v>43</v>
      </c>
      <c r="B50" t="s">
        <v>59</v>
      </c>
      <c r="C50">
        <f ca="1">RAND()</f>
        <v>0.53700129836172306</v>
      </c>
    </row>
    <row r="51" spans="1:3" x14ac:dyDescent="0.2">
      <c r="A51" t="s">
        <v>44</v>
      </c>
      <c r="B51" t="s">
        <v>59</v>
      </c>
      <c r="C51">
        <f ca="1">RAND()</f>
        <v>0.88318104483360627</v>
      </c>
    </row>
    <row r="52" spans="1:3" x14ac:dyDescent="0.2">
      <c r="A52" t="s">
        <v>47</v>
      </c>
      <c r="B52" t="s">
        <v>77</v>
      </c>
      <c r="C52">
        <f ca="1">RAND()</f>
        <v>0.49139531048125329</v>
      </c>
    </row>
    <row r="53" spans="1:3" x14ac:dyDescent="0.2">
      <c r="A53" t="s">
        <v>46</v>
      </c>
      <c r="B53" t="s">
        <v>61</v>
      </c>
      <c r="C53">
        <f ca="1">RAND()</f>
        <v>0.82552140104945237</v>
      </c>
    </row>
    <row r="54" spans="1:3" x14ac:dyDescent="0.2">
      <c r="A54" t="s">
        <v>48</v>
      </c>
      <c r="B54" t="s">
        <v>77</v>
      </c>
      <c r="C54">
        <f ca="1">RAND()</f>
        <v>0.53993289198758143</v>
      </c>
    </row>
    <row r="55" spans="1:3" x14ac:dyDescent="0.2">
      <c r="A55" t="s">
        <v>45</v>
      </c>
      <c r="B55" t="s">
        <v>59</v>
      </c>
      <c r="C55">
        <f ca="1">RAND()</f>
        <v>0.3747952561531982</v>
      </c>
    </row>
    <row r="56" spans="1:3" x14ac:dyDescent="0.2">
      <c r="A56" t="s">
        <v>45</v>
      </c>
      <c r="B56" t="s">
        <v>77</v>
      </c>
      <c r="C56">
        <f ca="1">RAND()</f>
        <v>0.2303842342859882</v>
      </c>
    </row>
    <row r="57" spans="1:3" x14ac:dyDescent="0.2">
      <c r="A57" t="s">
        <v>43</v>
      </c>
      <c r="B57" t="s">
        <v>77</v>
      </c>
      <c r="C57">
        <f ca="1">RAND()</f>
        <v>0.14027223836309033</v>
      </c>
    </row>
    <row r="58" spans="1:3" x14ac:dyDescent="0.2">
      <c r="A58" t="s">
        <v>45</v>
      </c>
      <c r="B58" t="s">
        <v>61</v>
      </c>
      <c r="C58">
        <f ca="1">RAND()</f>
        <v>0.51253047619331538</v>
      </c>
    </row>
    <row r="59" spans="1:3" x14ac:dyDescent="0.2">
      <c r="A59" t="s">
        <v>46</v>
      </c>
      <c r="B59" t="s">
        <v>61</v>
      </c>
      <c r="C59">
        <f ca="1">RAND()</f>
        <v>0.36440250964413101</v>
      </c>
    </row>
    <row r="60" spans="1:3" x14ac:dyDescent="0.2">
      <c r="A60" t="s">
        <v>45</v>
      </c>
      <c r="B60" t="s">
        <v>77</v>
      </c>
      <c r="C60">
        <f ca="1">RAND()</f>
        <v>0.75144410911460968</v>
      </c>
    </row>
    <row r="61" spans="1:3" x14ac:dyDescent="0.2">
      <c r="A61" t="s">
        <v>47</v>
      </c>
      <c r="B61" t="s">
        <v>61</v>
      </c>
      <c r="C61">
        <f ca="1">RAND()</f>
        <v>9.1950506046029168E-2</v>
      </c>
    </row>
    <row r="62" spans="1:3" x14ac:dyDescent="0.2">
      <c r="A62" t="s">
        <v>47</v>
      </c>
      <c r="B62" t="s">
        <v>61</v>
      </c>
      <c r="C62">
        <f ca="1">RAND()</f>
        <v>0.36726924597027411</v>
      </c>
    </row>
    <row r="63" spans="1:3" x14ac:dyDescent="0.2">
      <c r="A63" t="s">
        <v>49</v>
      </c>
      <c r="B63" t="s">
        <v>69</v>
      </c>
      <c r="C63">
        <f ca="1">RAND()</f>
        <v>0.68885815958281804</v>
      </c>
    </row>
    <row r="64" spans="1:3" x14ac:dyDescent="0.2">
      <c r="A64" t="s">
        <v>46</v>
      </c>
      <c r="B64" t="s">
        <v>77</v>
      </c>
      <c r="C64">
        <f ca="1">RAND()</f>
        <v>0.64549261132805402</v>
      </c>
    </row>
    <row r="65" spans="1:3" x14ac:dyDescent="0.2">
      <c r="A65" t="s">
        <v>47</v>
      </c>
      <c r="B65" t="s">
        <v>77</v>
      </c>
      <c r="C65">
        <f ca="1">RAND()</f>
        <v>0.46448275097951852</v>
      </c>
    </row>
    <row r="66" spans="1:3" x14ac:dyDescent="0.2">
      <c r="A66" t="s">
        <v>43</v>
      </c>
      <c r="B66" t="s">
        <v>77</v>
      </c>
      <c r="C66">
        <f ca="1">RAND()</f>
        <v>0.10984985308252737</v>
      </c>
    </row>
    <row r="67" spans="1:3" x14ac:dyDescent="0.2">
      <c r="A67" t="s">
        <v>45</v>
      </c>
      <c r="B67" t="s">
        <v>61</v>
      </c>
      <c r="C67">
        <f ca="1">RAND()</f>
        <v>0.36387532300322456</v>
      </c>
    </row>
    <row r="68" spans="1:3" x14ac:dyDescent="0.2">
      <c r="A68" t="s">
        <v>48</v>
      </c>
      <c r="B68" t="s">
        <v>61</v>
      </c>
      <c r="C68">
        <f ca="1">RAND()</f>
        <v>0.30948347350760463</v>
      </c>
    </row>
    <row r="69" spans="1:3" x14ac:dyDescent="0.2">
      <c r="A69" t="s">
        <v>46</v>
      </c>
      <c r="B69" t="s">
        <v>61</v>
      </c>
      <c r="C69">
        <f ca="1">RAND()</f>
        <v>0.52921249910536616</v>
      </c>
    </row>
    <row r="70" spans="1:3" x14ac:dyDescent="0.2">
      <c r="A70" t="s">
        <v>48</v>
      </c>
      <c r="B70" t="s">
        <v>77</v>
      </c>
      <c r="C70">
        <f ca="1">RAND()</f>
        <v>0.38881444624837791</v>
      </c>
    </row>
    <row r="71" spans="1:3" x14ac:dyDescent="0.2">
      <c r="A71" t="s">
        <v>45</v>
      </c>
      <c r="B71" t="s">
        <v>77</v>
      </c>
      <c r="C71">
        <f ca="1">RAND()</f>
        <v>0.69657679382902371</v>
      </c>
    </row>
    <row r="72" spans="1:3" x14ac:dyDescent="0.2">
      <c r="A72" t="s">
        <v>47</v>
      </c>
      <c r="B72" t="s">
        <v>77</v>
      </c>
      <c r="C72">
        <f ca="1">RAND()</f>
        <v>0.23742262701887284</v>
      </c>
    </row>
    <row r="73" spans="1:3" x14ac:dyDescent="0.2">
      <c r="A73" t="s">
        <v>46</v>
      </c>
      <c r="B73" t="s">
        <v>77</v>
      </c>
      <c r="C73">
        <f ca="1">RAND()</f>
        <v>0.7091618835929645</v>
      </c>
    </row>
    <row r="74" spans="1:3" x14ac:dyDescent="0.2">
      <c r="A74" t="s">
        <v>49</v>
      </c>
      <c r="B74" t="s">
        <v>69</v>
      </c>
      <c r="C74">
        <f ca="1">RAND()</f>
        <v>0.19120927237237184</v>
      </c>
    </row>
    <row r="75" spans="1:3" x14ac:dyDescent="0.2">
      <c r="A75" t="s">
        <v>48</v>
      </c>
      <c r="B75" t="s">
        <v>77</v>
      </c>
      <c r="C75">
        <f ca="1">RAND()</f>
        <v>0.25227850824050657</v>
      </c>
    </row>
    <row r="76" spans="1:3" x14ac:dyDescent="0.2">
      <c r="A76" t="s">
        <v>44</v>
      </c>
      <c r="B76" t="s">
        <v>77</v>
      </c>
      <c r="C76">
        <f ca="1">RAND()</f>
        <v>0.80830656734852846</v>
      </c>
    </row>
    <row r="77" spans="1:3" x14ac:dyDescent="0.2">
      <c r="A77" t="s">
        <v>49</v>
      </c>
      <c r="B77" t="s">
        <v>69</v>
      </c>
      <c r="C77">
        <f ca="1">RAND()</f>
        <v>0.68105133280120045</v>
      </c>
    </row>
    <row r="78" spans="1:3" x14ac:dyDescent="0.2">
      <c r="A78" t="s">
        <v>44</v>
      </c>
      <c r="B78" t="s">
        <v>77</v>
      </c>
      <c r="C78">
        <f ca="1">RAND()</f>
        <v>0.31325718278069903</v>
      </c>
    </row>
    <row r="79" spans="1:3" x14ac:dyDescent="0.2">
      <c r="A79" t="s">
        <v>47</v>
      </c>
      <c r="B79" t="s">
        <v>61</v>
      </c>
      <c r="C79">
        <f ca="1">RAND()</f>
        <v>0.75855648253340424</v>
      </c>
    </row>
    <row r="80" spans="1:3" x14ac:dyDescent="0.2">
      <c r="A80" t="s">
        <v>44</v>
      </c>
      <c r="B80" t="s">
        <v>61</v>
      </c>
      <c r="C80">
        <f ca="1">RAND()</f>
        <v>0.92733102397828915</v>
      </c>
    </row>
    <row r="81" spans="1:3" x14ac:dyDescent="0.2">
      <c r="A81" t="s">
        <v>48</v>
      </c>
      <c r="B81" t="s">
        <v>77</v>
      </c>
      <c r="C81">
        <f ca="1">RAND()</f>
        <v>0.28337204469277433</v>
      </c>
    </row>
    <row r="82" spans="1:3" x14ac:dyDescent="0.2">
      <c r="A82" t="s">
        <v>44</v>
      </c>
      <c r="B82" t="s">
        <v>61</v>
      </c>
      <c r="C82">
        <f ca="1">RAND()</f>
        <v>0.99539363863130215</v>
      </c>
    </row>
    <row r="83" spans="1:3" x14ac:dyDescent="0.2">
      <c r="A83" t="s">
        <v>46</v>
      </c>
      <c r="B83" t="s">
        <v>77</v>
      </c>
      <c r="C83">
        <f ca="1">RAND()</f>
        <v>0.79256583009548898</v>
      </c>
    </row>
    <row r="84" spans="1:3" x14ac:dyDescent="0.2">
      <c r="A84" t="s">
        <v>44</v>
      </c>
      <c r="B84" t="s">
        <v>61</v>
      </c>
      <c r="C84">
        <f ca="1">RAND()</f>
        <v>0.90683978454175762</v>
      </c>
    </row>
    <row r="85" spans="1:3" x14ac:dyDescent="0.2">
      <c r="A85" t="s">
        <v>43</v>
      </c>
      <c r="B85" t="s">
        <v>77</v>
      </c>
      <c r="C85">
        <f ca="1">RAND()</f>
        <v>0.34691487442988811</v>
      </c>
    </row>
    <row r="86" spans="1:3" x14ac:dyDescent="0.2">
      <c r="A86" t="s">
        <v>45</v>
      </c>
      <c r="B86" t="s">
        <v>59</v>
      </c>
      <c r="C86">
        <f ca="1">RAND()</f>
        <v>1.1850508999558751E-2</v>
      </c>
    </row>
    <row r="87" spans="1:3" x14ac:dyDescent="0.2">
      <c r="A87" t="s">
        <v>46</v>
      </c>
      <c r="B87" t="s">
        <v>77</v>
      </c>
      <c r="C87">
        <f ca="1">RAND()</f>
        <v>0.31096724930494302</v>
      </c>
    </row>
    <row r="88" spans="1:3" x14ac:dyDescent="0.2">
      <c r="A88" t="s">
        <v>46</v>
      </c>
      <c r="B88" t="s">
        <v>77</v>
      </c>
      <c r="C88">
        <f ca="1">RAND()</f>
        <v>0.23783070972457065</v>
      </c>
    </row>
    <row r="89" spans="1:3" x14ac:dyDescent="0.2">
      <c r="A89" t="s">
        <v>46</v>
      </c>
      <c r="B89" t="s">
        <v>77</v>
      </c>
      <c r="C89">
        <f ca="1">RAND()</f>
        <v>0.43090072633251508</v>
      </c>
    </row>
    <row r="90" spans="1:3" x14ac:dyDescent="0.2">
      <c r="A90" t="s">
        <v>49</v>
      </c>
      <c r="B90" t="s">
        <v>69</v>
      </c>
      <c r="C90">
        <f ca="1">RAND()</f>
        <v>0.43752842111854873</v>
      </c>
    </row>
    <row r="91" spans="1:3" x14ac:dyDescent="0.2">
      <c r="A91" t="s">
        <v>43</v>
      </c>
      <c r="B91" t="s">
        <v>77</v>
      </c>
      <c r="C91">
        <f ca="1">RAND()</f>
        <v>0.45257744317875337</v>
      </c>
    </row>
    <row r="92" spans="1:3" x14ac:dyDescent="0.2">
      <c r="A92" t="s">
        <v>43</v>
      </c>
      <c r="B92" t="s">
        <v>77</v>
      </c>
      <c r="C92">
        <f ca="1">RAND()</f>
        <v>0.56332769626766099</v>
      </c>
    </row>
    <row r="93" spans="1:3" x14ac:dyDescent="0.2">
      <c r="A93" t="s">
        <v>47</v>
      </c>
      <c r="B93" t="s">
        <v>77</v>
      </c>
      <c r="C93">
        <f ca="1">RAND()</f>
        <v>0.63766492834317601</v>
      </c>
    </row>
    <row r="94" spans="1:3" x14ac:dyDescent="0.2">
      <c r="A94" t="s">
        <v>44</v>
      </c>
      <c r="B94" t="s">
        <v>77</v>
      </c>
      <c r="C94">
        <f ca="1">RAND()</f>
        <v>0.10574384015079263</v>
      </c>
    </row>
    <row r="95" spans="1:3" x14ac:dyDescent="0.2">
      <c r="A95" t="s">
        <v>43</v>
      </c>
      <c r="B95" t="s">
        <v>61</v>
      </c>
      <c r="C95">
        <f ca="1">RAND()</f>
        <v>0.5945565615582511</v>
      </c>
    </row>
    <row r="96" spans="1:3" x14ac:dyDescent="0.2">
      <c r="A96" t="s">
        <v>47</v>
      </c>
      <c r="B96" t="s">
        <v>77</v>
      </c>
      <c r="C96">
        <f ca="1">RAND()</f>
        <v>0.40480812966166335</v>
      </c>
    </row>
    <row r="97" spans="1:3" x14ac:dyDescent="0.2">
      <c r="A97" t="s">
        <v>47</v>
      </c>
      <c r="B97" t="s">
        <v>61</v>
      </c>
      <c r="C97">
        <f ca="1">RAND()</f>
        <v>0.16915736540871618</v>
      </c>
    </row>
    <row r="98" spans="1:3" x14ac:dyDescent="0.2">
      <c r="A98" t="s">
        <v>47</v>
      </c>
      <c r="B98" t="s">
        <v>77</v>
      </c>
      <c r="C98">
        <f ca="1">RAND()</f>
        <v>0.43191291877211191</v>
      </c>
    </row>
    <row r="99" spans="1:3" x14ac:dyDescent="0.2">
      <c r="A99" t="s">
        <v>47</v>
      </c>
      <c r="B99" t="s">
        <v>77</v>
      </c>
      <c r="C99">
        <f ca="1">RAND()</f>
        <v>0.83697432469827848</v>
      </c>
    </row>
    <row r="100" spans="1:3" x14ac:dyDescent="0.2">
      <c r="A100" t="s">
        <v>43</v>
      </c>
      <c r="B100" t="s">
        <v>61</v>
      </c>
      <c r="C100">
        <f ca="1">RAND()</f>
        <v>0.27203728352422829</v>
      </c>
    </row>
    <row r="101" spans="1:3" x14ac:dyDescent="0.2">
      <c r="A101" t="s">
        <v>49</v>
      </c>
      <c r="B101" t="s">
        <v>69</v>
      </c>
      <c r="C101">
        <f ca="1">RAND()</f>
        <v>0.42635069501200962</v>
      </c>
    </row>
    <row r="102" spans="1:3" x14ac:dyDescent="0.2">
      <c r="A102" t="s">
        <v>49</v>
      </c>
      <c r="B102" t="s">
        <v>69</v>
      </c>
      <c r="C102">
        <f ca="1">RAND()</f>
        <v>0.91822213573069711</v>
      </c>
    </row>
    <row r="103" spans="1:3" x14ac:dyDescent="0.2">
      <c r="A103" t="s">
        <v>44</v>
      </c>
      <c r="B103" t="s">
        <v>77</v>
      </c>
      <c r="C103">
        <f ca="1">RAND()</f>
        <v>0.64720301366051403</v>
      </c>
    </row>
    <row r="104" spans="1:3" x14ac:dyDescent="0.2">
      <c r="A104" t="s">
        <v>49</v>
      </c>
      <c r="B104" t="s">
        <v>69</v>
      </c>
      <c r="C104">
        <f ca="1">RAND()</f>
        <v>0.31883515242876459</v>
      </c>
    </row>
    <row r="105" spans="1:3" x14ac:dyDescent="0.2">
      <c r="A105" t="s">
        <v>47</v>
      </c>
      <c r="B105" t="s">
        <v>77</v>
      </c>
      <c r="C105">
        <f ca="1">RAND()</f>
        <v>0.49570113248358494</v>
      </c>
    </row>
    <row r="106" spans="1:3" x14ac:dyDescent="0.2">
      <c r="A106" t="s">
        <v>47</v>
      </c>
      <c r="B106" t="s">
        <v>77</v>
      </c>
      <c r="C106">
        <f ca="1">RAND()</f>
        <v>0.18656520783207253</v>
      </c>
    </row>
    <row r="107" spans="1:3" x14ac:dyDescent="0.2">
      <c r="A107" t="s">
        <v>48</v>
      </c>
      <c r="B107" t="s">
        <v>77</v>
      </c>
      <c r="C107">
        <f ca="1">RAND()</f>
        <v>2.9283552011120428E-2</v>
      </c>
    </row>
    <row r="108" spans="1:3" x14ac:dyDescent="0.2">
      <c r="A108" t="s">
        <v>45</v>
      </c>
      <c r="B108" t="s">
        <v>61</v>
      </c>
      <c r="C108">
        <f ca="1">RAND()</f>
        <v>0.31914315302170937</v>
      </c>
    </row>
    <row r="109" spans="1:3" x14ac:dyDescent="0.2">
      <c r="A109" t="s">
        <v>47</v>
      </c>
      <c r="B109" t="s">
        <v>59</v>
      </c>
      <c r="C109">
        <f ca="1">RAND()</f>
        <v>0.84119857567112299</v>
      </c>
    </row>
    <row r="110" spans="1:3" x14ac:dyDescent="0.2">
      <c r="A110" t="s">
        <v>45</v>
      </c>
      <c r="B110" t="s">
        <v>59</v>
      </c>
      <c r="C110">
        <f ca="1">RAND()</f>
        <v>0.456938587541455</v>
      </c>
    </row>
    <row r="111" spans="1:3" x14ac:dyDescent="0.2">
      <c r="A111" t="s">
        <v>46</v>
      </c>
      <c r="B111" t="s">
        <v>77</v>
      </c>
      <c r="C111">
        <f ca="1">RAND()</f>
        <v>0.65249640308057288</v>
      </c>
    </row>
    <row r="112" spans="1:3" x14ac:dyDescent="0.2">
      <c r="A112" t="s">
        <v>47</v>
      </c>
      <c r="B112" t="s">
        <v>59</v>
      </c>
      <c r="C112">
        <f ca="1">RAND()</f>
        <v>0.95975214198292313</v>
      </c>
    </row>
    <row r="113" spans="1:3" x14ac:dyDescent="0.2">
      <c r="A113" t="s">
        <v>46</v>
      </c>
      <c r="B113" t="s">
        <v>77</v>
      </c>
      <c r="C113">
        <f ca="1">RAND()</f>
        <v>0.84131501143762266</v>
      </c>
    </row>
    <row r="114" spans="1:3" x14ac:dyDescent="0.2">
      <c r="A114" t="s">
        <v>43</v>
      </c>
      <c r="B114" t="s">
        <v>61</v>
      </c>
      <c r="C114">
        <f ca="1">RAND()</f>
        <v>0.17630596054588665</v>
      </c>
    </row>
    <row r="115" spans="1:3" x14ac:dyDescent="0.2">
      <c r="A115" t="s">
        <v>48</v>
      </c>
      <c r="B115" t="s">
        <v>77</v>
      </c>
      <c r="C115">
        <f ca="1">RAND()</f>
        <v>0.34619404114006869</v>
      </c>
    </row>
    <row r="116" spans="1:3" x14ac:dyDescent="0.2">
      <c r="A116" t="s">
        <v>45</v>
      </c>
      <c r="B116" t="s">
        <v>77</v>
      </c>
      <c r="C116">
        <f ca="1">RAND()</f>
        <v>0.60807147716702503</v>
      </c>
    </row>
    <row r="117" spans="1:3" x14ac:dyDescent="0.2">
      <c r="A117" t="s">
        <v>49</v>
      </c>
      <c r="B117" t="s">
        <v>69</v>
      </c>
      <c r="C117">
        <f ca="1">RAND()</f>
        <v>0.9626420183893919</v>
      </c>
    </row>
    <row r="118" spans="1:3" x14ac:dyDescent="0.2">
      <c r="A118" t="s">
        <v>44</v>
      </c>
      <c r="B118" t="s">
        <v>59</v>
      </c>
      <c r="C118">
        <f ca="1">RAND()</f>
        <v>0.89412715962289535</v>
      </c>
    </row>
    <row r="119" spans="1:3" x14ac:dyDescent="0.2">
      <c r="A119" t="s">
        <v>48</v>
      </c>
      <c r="B119" t="s">
        <v>61</v>
      </c>
      <c r="C119">
        <f ca="1">RAND()</f>
        <v>0.67944643034666363</v>
      </c>
    </row>
    <row r="120" spans="1:3" x14ac:dyDescent="0.2">
      <c r="A120" t="s">
        <v>48</v>
      </c>
      <c r="B120" t="s">
        <v>77</v>
      </c>
      <c r="C120">
        <f ca="1">RAND()</f>
        <v>0.98706310448719181</v>
      </c>
    </row>
    <row r="121" spans="1:3" x14ac:dyDescent="0.2">
      <c r="A121" t="s">
        <v>49</v>
      </c>
      <c r="B121" t="s">
        <v>69</v>
      </c>
      <c r="C121">
        <f ca="1">RAND()</f>
        <v>5.2215383983355124E-2</v>
      </c>
    </row>
    <row r="122" spans="1:3" x14ac:dyDescent="0.2">
      <c r="A122" t="s">
        <v>43</v>
      </c>
      <c r="B122" t="s">
        <v>59</v>
      </c>
      <c r="C122">
        <f ca="1">RAND()</f>
        <v>0.45421764993055469</v>
      </c>
    </row>
    <row r="123" spans="1:3" x14ac:dyDescent="0.2">
      <c r="A123" t="s">
        <v>49</v>
      </c>
      <c r="B123" t="s">
        <v>69</v>
      </c>
      <c r="C123">
        <f ca="1">RAND()</f>
        <v>0.46752213231029305</v>
      </c>
    </row>
    <row r="124" spans="1:3" x14ac:dyDescent="0.2">
      <c r="A124" t="s">
        <v>48</v>
      </c>
      <c r="B124" t="s">
        <v>59</v>
      </c>
      <c r="C124">
        <f ca="1">RAND()</f>
        <v>0.43495470533920111</v>
      </c>
    </row>
    <row r="125" spans="1:3" x14ac:dyDescent="0.2">
      <c r="A125" t="s">
        <v>47</v>
      </c>
      <c r="B125" t="s">
        <v>77</v>
      </c>
      <c r="C125">
        <f ca="1">RAND()</f>
        <v>0.79527410829019163</v>
      </c>
    </row>
    <row r="126" spans="1:3" x14ac:dyDescent="0.2">
      <c r="A126" t="s">
        <v>47</v>
      </c>
      <c r="B126" t="s">
        <v>77</v>
      </c>
      <c r="C126">
        <f ca="1">RAND()</f>
        <v>0.76189727931434759</v>
      </c>
    </row>
    <row r="127" spans="1:3" x14ac:dyDescent="0.2">
      <c r="A127" t="s">
        <v>49</v>
      </c>
      <c r="B127" t="s">
        <v>69</v>
      </c>
      <c r="C127">
        <f ca="1">RAND()</f>
        <v>0.23618997948018705</v>
      </c>
    </row>
    <row r="128" spans="1:3" x14ac:dyDescent="0.2">
      <c r="A128" t="s">
        <v>45</v>
      </c>
      <c r="B128" t="s">
        <v>77</v>
      </c>
      <c r="C128">
        <f ca="1">RAND()</f>
        <v>0.81162250916028011</v>
      </c>
    </row>
    <row r="129" spans="1:3" x14ac:dyDescent="0.2">
      <c r="A129" t="s">
        <v>45</v>
      </c>
      <c r="B129" t="s">
        <v>77</v>
      </c>
      <c r="C129">
        <f ca="1">RAND()</f>
        <v>0.49668479947905064</v>
      </c>
    </row>
    <row r="130" spans="1:3" x14ac:dyDescent="0.2">
      <c r="A130" t="s">
        <v>49</v>
      </c>
      <c r="B130" t="s">
        <v>69</v>
      </c>
      <c r="C130">
        <f ca="1">RAND()</f>
        <v>0.64772642235658517</v>
      </c>
    </row>
    <row r="131" spans="1:3" x14ac:dyDescent="0.2">
      <c r="A131" t="s">
        <v>46</v>
      </c>
      <c r="B131" t="s">
        <v>59</v>
      </c>
      <c r="C131">
        <f ca="1">RAND()</f>
        <v>0.30561167923434818</v>
      </c>
    </row>
    <row r="132" spans="1:3" x14ac:dyDescent="0.2">
      <c r="A132" t="s">
        <v>46</v>
      </c>
      <c r="B132" t="s">
        <v>59</v>
      </c>
      <c r="C132">
        <f ca="1">RAND()</f>
        <v>0.28827410195193837</v>
      </c>
    </row>
    <row r="133" spans="1:3" x14ac:dyDescent="0.2">
      <c r="A133" t="s">
        <v>44</v>
      </c>
      <c r="B133" t="s">
        <v>77</v>
      </c>
      <c r="C133">
        <f ca="1">RAND()</f>
        <v>0.31504677616751919</v>
      </c>
    </row>
    <row r="134" spans="1:3" x14ac:dyDescent="0.2">
      <c r="A134" t="s">
        <v>45</v>
      </c>
      <c r="B134" t="s">
        <v>77</v>
      </c>
      <c r="C134">
        <f ca="1">RAND()</f>
        <v>0.40480444533380822</v>
      </c>
    </row>
    <row r="135" spans="1:3" x14ac:dyDescent="0.2">
      <c r="A135" t="s">
        <v>49</v>
      </c>
      <c r="B135" t="s">
        <v>69</v>
      </c>
      <c r="C135">
        <f ca="1">RAND()</f>
        <v>0.34303382154923734</v>
      </c>
    </row>
    <row r="136" spans="1:3" x14ac:dyDescent="0.2">
      <c r="A136" t="s">
        <v>43</v>
      </c>
      <c r="B136" t="s">
        <v>77</v>
      </c>
      <c r="C136">
        <f ca="1">RAND()</f>
        <v>0.19061544912828299</v>
      </c>
    </row>
    <row r="137" spans="1:3" x14ac:dyDescent="0.2">
      <c r="A137" t="s">
        <v>43</v>
      </c>
      <c r="B137" t="s">
        <v>61</v>
      </c>
      <c r="C137">
        <f ca="1">RAND()</f>
        <v>0.82049840397964791</v>
      </c>
    </row>
    <row r="138" spans="1:3" x14ac:dyDescent="0.2">
      <c r="A138" t="s">
        <v>43</v>
      </c>
      <c r="B138" t="s">
        <v>59</v>
      </c>
      <c r="C138">
        <f ca="1">RAND()</f>
        <v>2.872907030707228E-2</v>
      </c>
    </row>
    <row r="139" spans="1:3" x14ac:dyDescent="0.2">
      <c r="A139" t="s">
        <v>48</v>
      </c>
      <c r="B139" t="s">
        <v>77</v>
      </c>
      <c r="C139">
        <f ca="1">RAND()</f>
        <v>0.54907554064559816</v>
      </c>
    </row>
    <row r="140" spans="1:3" x14ac:dyDescent="0.2">
      <c r="A140" t="s">
        <v>48</v>
      </c>
      <c r="B140" t="s">
        <v>59</v>
      </c>
      <c r="C140">
        <f ca="1">RAND()</f>
        <v>0.71861224685000091</v>
      </c>
    </row>
    <row r="141" spans="1:3" x14ac:dyDescent="0.2">
      <c r="A141" t="s">
        <v>49</v>
      </c>
      <c r="B141" t="s">
        <v>69</v>
      </c>
      <c r="C141">
        <f ca="1">RAND()</f>
        <v>0.23592856115397587</v>
      </c>
    </row>
    <row r="142" spans="1:3" x14ac:dyDescent="0.2">
      <c r="A142" t="s">
        <v>46</v>
      </c>
      <c r="B142" t="s">
        <v>77</v>
      </c>
      <c r="C142">
        <f ca="1">RAND()</f>
        <v>0.97032401387232292</v>
      </c>
    </row>
    <row r="143" spans="1:3" x14ac:dyDescent="0.2">
      <c r="A143" t="s">
        <v>49</v>
      </c>
      <c r="B143" t="s">
        <v>69</v>
      </c>
      <c r="C143">
        <f ca="1">RAND()</f>
        <v>0.29766326710937785</v>
      </c>
    </row>
    <row r="144" spans="1:3" x14ac:dyDescent="0.2">
      <c r="A144" t="s">
        <v>43</v>
      </c>
      <c r="B144" t="s">
        <v>77</v>
      </c>
      <c r="C144">
        <f ca="1">RAND()</f>
        <v>0.7364266301921284</v>
      </c>
    </row>
    <row r="145" spans="1:3" x14ac:dyDescent="0.2">
      <c r="A145" t="s">
        <v>45</v>
      </c>
      <c r="B145" t="s">
        <v>77</v>
      </c>
      <c r="C145">
        <f ca="1">RAND()</f>
        <v>0.24230735302575268</v>
      </c>
    </row>
    <row r="146" spans="1:3" x14ac:dyDescent="0.2">
      <c r="A146" t="s">
        <v>47</v>
      </c>
      <c r="B146" t="s">
        <v>59</v>
      </c>
      <c r="C146">
        <f ca="1">RAND()</f>
        <v>0.18982363519869816</v>
      </c>
    </row>
    <row r="147" spans="1:3" x14ac:dyDescent="0.2">
      <c r="A147" t="s">
        <v>46</v>
      </c>
      <c r="B147" t="s">
        <v>59</v>
      </c>
      <c r="C147">
        <f ca="1">RAND()</f>
        <v>0.12535575479359917</v>
      </c>
    </row>
    <row r="148" spans="1:3" x14ac:dyDescent="0.2">
      <c r="A148" t="s">
        <v>49</v>
      </c>
      <c r="B148" t="s">
        <v>69</v>
      </c>
      <c r="C148">
        <f ca="1">RAND()</f>
        <v>0.64833694714035761</v>
      </c>
    </row>
    <row r="149" spans="1:3" x14ac:dyDescent="0.2">
      <c r="A149" t="s">
        <v>44</v>
      </c>
      <c r="B149" t="s">
        <v>77</v>
      </c>
      <c r="C149">
        <f ca="1">RAND()</f>
        <v>0.19457473647214674</v>
      </c>
    </row>
    <row r="150" spans="1:3" x14ac:dyDescent="0.2">
      <c r="A150" t="s">
        <v>46</v>
      </c>
      <c r="B150" t="s">
        <v>77</v>
      </c>
      <c r="C150">
        <f ca="1">RAND()</f>
        <v>9.564710480709826E-2</v>
      </c>
    </row>
    <row r="151" spans="1:3" x14ac:dyDescent="0.2">
      <c r="A151" t="s">
        <v>44</v>
      </c>
      <c r="B151" t="s">
        <v>77</v>
      </c>
      <c r="C151">
        <f ca="1">RAND()</f>
        <v>0.11548852929343101</v>
      </c>
    </row>
    <row r="152" spans="1:3" x14ac:dyDescent="0.2">
      <c r="A152" t="s">
        <v>45</v>
      </c>
      <c r="B152" t="s">
        <v>77</v>
      </c>
      <c r="C152">
        <f ca="1">RAND()</f>
        <v>3.2297270836491254E-2</v>
      </c>
    </row>
    <row r="153" spans="1:3" x14ac:dyDescent="0.2">
      <c r="A153" t="s">
        <v>45</v>
      </c>
      <c r="B153" t="s">
        <v>77</v>
      </c>
      <c r="C153">
        <f ca="1">RAND()</f>
        <v>0.7661417449164819</v>
      </c>
    </row>
  </sheetData>
  <sortState xmlns:xlrd2="http://schemas.microsoft.com/office/spreadsheetml/2017/richdata2" ref="A15:C400">
    <sortCondition ref="C15:C400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BDB34-1472-437C-A90C-3E4686DCB965}">
  <sheetPr codeName="Feuil4"/>
  <dimension ref="A1:BH195"/>
  <sheetViews>
    <sheetView showGridLines="0" zoomScale="120" zoomScaleNormal="120" workbookViewId="0">
      <pane ySplit="5" topLeftCell="A6" activePane="bottomLeft" state="frozen"/>
      <selection pane="bottomLeft" activeCell="AN6" sqref="AN6"/>
    </sheetView>
  </sheetViews>
  <sheetFormatPr baseColWidth="10" defaultRowHeight="0" customHeight="1" zeroHeight="1" x14ac:dyDescent="0.2"/>
  <cols>
    <col min="1" max="1" width="22.140625" customWidth="1"/>
    <col min="2" max="4" width="4.5703125" customWidth="1"/>
    <col min="5" max="5" width="6.85546875" customWidth="1"/>
    <col min="6" max="26" width="4.5703125" customWidth="1"/>
    <col min="27" max="27" width="4.85546875" bestFit="1" customWidth="1"/>
    <col min="28" max="32" width="4.5703125" customWidth="1"/>
    <col min="33" max="33" width="7.140625" customWidth="1"/>
    <col min="34" max="34" width="15.7109375" customWidth="1"/>
    <col min="35" max="35" width="10.42578125" customWidth="1"/>
    <col min="36" max="41" width="9.85546875" customWidth="1"/>
    <col min="42" max="47" width="12.140625" customWidth="1"/>
    <col min="49" max="49" width="10.140625" customWidth="1"/>
    <col min="50" max="50" width="10.5703125" customWidth="1"/>
    <col min="51" max="51" width="4.42578125" customWidth="1"/>
    <col min="60" max="60" width="20.140625" customWidth="1"/>
  </cols>
  <sheetData>
    <row r="1" spans="1:56" ht="21" customHeight="1" thickBot="1" x14ac:dyDescent="0.25">
      <c r="A1" s="105">
        <v>2021</v>
      </c>
      <c r="B1" s="2"/>
      <c r="D1">
        <v>110</v>
      </c>
      <c r="E1">
        <f>COUNTBLANK(B8:AF14)</f>
        <v>140</v>
      </c>
      <c r="G1" s="110" t="s">
        <v>68</v>
      </c>
      <c r="AF1" s="110" t="s">
        <v>55</v>
      </c>
      <c r="AH1" s="145" t="s">
        <v>56</v>
      </c>
      <c r="AI1" s="13"/>
      <c r="AJ1" s="145"/>
      <c r="AL1" s="145"/>
      <c r="AT1" s="110" t="s">
        <v>67</v>
      </c>
    </row>
    <row r="2" spans="1:56" ht="37.5" customHeight="1" thickBot="1" x14ac:dyDescent="0.25">
      <c r="A2" s="208" t="str">
        <f>"Nom du Service - Planning " &amp;An</f>
        <v>Nom du Service - Planning 2021</v>
      </c>
      <c r="B2" s="209"/>
      <c r="C2" s="209"/>
      <c r="D2" s="209"/>
      <c r="E2" s="209"/>
      <c r="F2" s="209"/>
      <c r="G2" s="209"/>
      <c r="H2" s="209"/>
      <c r="I2" s="209"/>
      <c r="J2" s="209"/>
      <c r="K2" s="209"/>
      <c r="L2" s="209"/>
      <c r="M2" s="209"/>
      <c r="N2" s="209"/>
      <c r="O2" s="209"/>
      <c r="P2" s="209"/>
      <c r="Q2" s="209"/>
      <c r="R2" s="209"/>
      <c r="S2" s="209"/>
      <c r="T2" s="209"/>
      <c r="U2" s="209"/>
      <c r="V2" s="209"/>
      <c r="W2" s="209"/>
      <c r="X2" s="209"/>
      <c r="Y2" s="209"/>
      <c r="Z2" s="209"/>
      <c r="AA2" s="209"/>
      <c r="AB2" s="209"/>
      <c r="AC2" s="209"/>
      <c r="AD2" s="209"/>
      <c r="AE2" s="209"/>
      <c r="AF2" s="210"/>
    </row>
    <row r="3" spans="1:56" ht="12.75" x14ac:dyDescent="0.2">
      <c r="X3" s="110" t="s">
        <v>74</v>
      </c>
    </row>
    <row r="4" spans="1:56" ht="24.75" customHeight="1" x14ac:dyDescent="0.2">
      <c r="A4" s="21" t="s">
        <v>23</v>
      </c>
      <c r="B4" s="211" t="s">
        <v>0</v>
      </c>
      <c r="C4" s="211"/>
      <c r="D4" s="80" t="str">
        <f>BA7</f>
        <v>C</v>
      </c>
      <c r="E4" s="80" t="str">
        <f>BA8</f>
        <v>C/2</v>
      </c>
      <c r="F4" s="22"/>
      <c r="G4" s="211" t="s">
        <v>1</v>
      </c>
      <c r="H4" s="212"/>
      <c r="I4" s="51" t="str">
        <f>BA9</f>
        <v>R</v>
      </c>
      <c r="J4" s="81" t="str">
        <f>BA10</f>
        <v>R/2J</v>
      </c>
      <c r="K4" s="85" t="str">
        <f>BA11</f>
        <v>CMD</v>
      </c>
      <c r="M4" s="107" t="s">
        <v>3</v>
      </c>
      <c r="N4" s="23"/>
      <c r="Q4" s="24" t="s">
        <v>22</v>
      </c>
      <c r="R4" s="25"/>
      <c r="S4" s="22"/>
      <c r="T4" s="22"/>
      <c r="U4" s="22"/>
      <c r="V4" s="22"/>
      <c r="W4" s="22"/>
      <c r="X4" s="22"/>
      <c r="Y4" s="22"/>
      <c r="Z4" s="149"/>
      <c r="AA4" s="48"/>
      <c r="AB4" s="48"/>
      <c r="AC4" s="48"/>
      <c r="AD4" s="26"/>
      <c r="AE4" s="22"/>
      <c r="AF4" s="22"/>
      <c r="AG4" s="22"/>
      <c r="AH4" s="204" t="s">
        <v>21</v>
      </c>
      <c r="AI4" s="213"/>
      <c r="AJ4" s="213"/>
      <c r="AK4" s="213"/>
      <c r="AL4" s="213"/>
      <c r="AM4" s="213"/>
      <c r="AN4" s="213"/>
      <c r="AO4" s="213"/>
      <c r="AP4" s="205"/>
      <c r="AQ4" s="112"/>
      <c r="AR4" s="112"/>
      <c r="AS4" s="112"/>
      <c r="AT4" s="112"/>
      <c r="AU4" s="112"/>
      <c r="AW4" s="204" t="str">
        <f>"Fériés et congés " &amp; An</f>
        <v>Fériés et congés 2021</v>
      </c>
      <c r="AX4" s="205"/>
      <c r="AZ4" s="204" t="s">
        <v>8</v>
      </c>
      <c r="BA4" s="205"/>
    </row>
    <row r="5" spans="1:56" ht="13.5" customHeight="1" thickBot="1" x14ac:dyDescent="0.25">
      <c r="X5" s="110" t="s">
        <v>75</v>
      </c>
      <c r="AH5" s="118"/>
      <c r="AI5" s="119"/>
      <c r="AJ5" s="164">
        <f>BD6</f>
        <v>2</v>
      </c>
      <c r="AK5" s="164">
        <f>BD7</f>
        <v>0.5</v>
      </c>
      <c r="AL5" s="164">
        <f>BD8</f>
        <v>1</v>
      </c>
      <c r="AM5" s="164">
        <f>BD9</f>
        <v>2</v>
      </c>
      <c r="AN5" s="164">
        <f>BD10</f>
        <v>0.5</v>
      </c>
      <c r="AO5" s="119"/>
      <c r="AP5" s="120"/>
      <c r="AQ5" s="165">
        <f>$AJ$5/($AJ$5+$AK$5+$AL$5+$AM$5+$AN$5)</f>
        <v>0.33333333333333331</v>
      </c>
      <c r="AR5" s="165">
        <f>$AK$5/($AJ$5+$AK$5+$AL$5+$AM$5+$AN$5)</f>
        <v>8.3333333333333329E-2</v>
      </c>
      <c r="AS5" s="165">
        <f>$AL$5/($AJ$5+$AK$5+$AL$5+$AM$5+$AN$5)</f>
        <v>0.16666666666666666</v>
      </c>
      <c r="AT5" s="165">
        <f>$AM$5/($AJ$5+$AK$5+$AL$5+$AM$5+$AN$5)</f>
        <v>0.33333333333333331</v>
      </c>
      <c r="AU5" s="165">
        <f>$AN$5/($AJ$5+$AK$5+$AL$5+$AM$5+$AN$5)</f>
        <v>8.3333333333333329E-2</v>
      </c>
      <c r="AV5" s="166">
        <f>SUM(AQ5:AU5)</f>
        <v>0.99999999999999989</v>
      </c>
      <c r="AW5" s="206"/>
      <c r="AX5" s="207"/>
      <c r="AZ5" s="206"/>
      <c r="BA5" s="207"/>
    </row>
    <row r="6" spans="1:56" ht="37.5" customHeight="1" x14ac:dyDescent="0.2">
      <c r="A6" s="95"/>
      <c r="B6" s="201">
        <f>DATE(An,1,1)</f>
        <v>44197</v>
      </c>
      <c r="C6" s="202"/>
      <c r="D6" s="202"/>
      <c r="E6" s="202"/>
      <c r="F6" s="202"/>
      <c r="G6" s="202"/>
      <c r="H6" s="202"/>
      <c r="I6" s="202"/>
      <c r="J6" s="202"/>
      <c r="K6" s="202"/>
      <c r="L6" s="202"/>
      <c r="M6" s="202"/>
      <c r="N6" s="202"/>
      <c r="O6" s="202"/>
      <c r="P6" s="202"/>
      <c r="Q6" s="202"/>
      <c r="R6" s="202"/>
      <c r="S6" s="202"/>
      <c r="T6" s="202"/>
      <c r="U6" s="202"/>
      <c r="V6" s="202"/>
      <c r="W6" s="202"/>
      <c r="X6" s="202"/>
      <c r="Y6" s="202"/>
      <c r="Z6" s="202"/>
      <c r="AA6" s="202"/>
      <c r="AB6" s="202"/>
      <c r="AC6" s="202"/>
      <c r="AD6" s="202"/>
      <c r="AE6" s="202"/>
      <c r="AF6" s="203"/>
      <c r="AG6" s="3"/>
      <c r="AH6" s="41" t="s">
        <v>7</v>
      </c>
      <c r="AI6" s="90" t="s">
        <v>20</v>
      </c>
      <c r="AJ6" s="186" t="str">
        <f xml:space="preserve"> $BA$9</f>
        <v>R</v>
      </c>
      <c r="AK6" s="187" t="str">
        <f>$BA$10</f>
        <v>R/2J</v>
      </c>
      <c r="AL6" s="151" t="str">
        <f>$BA$11</f>
        <v>CMD</v>
      </c>
      <c r="AM6" s="162" t="str">
        <f xml:space="preserve"> $BA$12</f>
        <v>T</v>
      </c>
      <c r="AN6" s="162" t="str">
        <f>$BA$13</f>
        <v>T/R</v>
      </c>
      <c r="AO6" s="93" t="s">
        <v>72</v>
      </c>
      <c r="AP6" s="93" t="s">
        <v>51</v>
      </c>
      <c r="AQ6" s="156" t="str">
        <f>"Nbre jours "&amp; $BA$9</f>
        <v>Nbre jours R</v>
      </c>
      <c r="AR6" s="154" t="str">
        <f>"Nbre jours "&amp; $BA$10</f>
        <v>Nbre jours R/2J</v>
      </c>
      <c r="AS6" s="151" t="str">
        <f>"Nbre jours "&amp; $BA$11</f>
        <v>Nbre jours CMD</v>
      </c>
      <c r="AT6" s="162" t="str">
        <f>"Nbre jours "&amp; $BA$12</f>
        <v>Nbre jours T</v>
      </c>
      <c r="AU6" s="162" t="str">
        <f>"Nbre jours "&amp; $BA$13</f>
        <v>Nbre jours T/R</v>
      </c>
      <c r="AW6" s="41" t="s">
        <v>3</v>
      </c>
      <c r="AX6" s="42" t="s">
        <v>12</v>
      </c>
      <c r="AZ6" s="41" t="s">
        <v>9</v>
      </c>
      <c r="BA6" s="42" t="s">
        <v>34</v>
      </c>
      <c r="BC6" s="156" t="str">
        <f>"Nbre jours "&amp; $BA$9</f>
        <v>Nbre jours R</v>
      </c>
      <c r="BD6" s="167">
        <v>2</v>
      </c>
    </row>
    <row r="7" spans="1:56" ht="25.5" x14ac:dyDescent="0.25">
      <c r="A7" s="79" t="s">
        <v>73</v>
      </c>
      <c r="B7" s="4">
        <f>DATE(An,MONTH(B6),1)</f>
        <v>44197</v>
      </c>
      <c r="C7" s="4">
        <f t="shared" ref="C7:AF7" si="0">B7+1</f>
        <v>44198</v>
      </c>
      <c r="D7" s="4">
        <f t="shared" si="0"/>
        <v>44199</v>
      </c>
      <c r="E7" s="4">
        <f t="shared" si="0"/>
        <v>44200</v>
      </c>
      <c r="F7" s="4">
        <f t="shared" si="0"/>
        <v>44201</v>
      </c>
      <c r="G7" s="4">
        <f t="shared" si="0"/>
        <v>44202</v>
      </c>
      <c r="H7" s="4">
        <f t="shared" si="0"/>
        <v>44203</v>
      </c>
      <c r="I7" s="4">
        <f t="shared" si="0"/>
        <v>44204</v>
      </c>
      <c r="J7" s="4">
        <f t="shared" si="0"/>
        <v>44205</v>
      </c>
      <c r="K7" s="4">
        <f t="shared" si="0"/>
        <v>44206</v>
      </c>
      <c r="L7" s="4">
        <f t="shared" si="0"/>
        <v>44207</v>
      </c>
      <c r="M7" s="4">
        <f t="shared" si="0"/>
        <v>44208</v>
      </c>
      <c r="N7" s="4">
        <f t="shared" si="0"/>
        <v>44209</v>
      </c>
      <c r="O7" s="4">
        <f t="shared" si="0"/>
        <v>44210</v>
      </c>
      <c r="P7" s="4">
        <f t="shared" si="0"/>
        <v>44211</v>
      </c>
      <c r="Q7" s="4">
        <f t="shared" si="0"/>
        <v>44212</v>
      </c>
      <c r="R7" s="4">
        <f t="shared" si="0"/>
        <v>44213</v>
      </c>
      <c r="S7" s="4">
        <f t="shared" si="0"/>
        <v>44214</v>
      </c>
      <c r="T7" s="4">
        <f t="shared" si="0"/>
        <v>44215</v>
      </c>
      <c r="U7" s="4">
        <f t="shared" si="0"/>
        <v>44216</v>
      </c>
      <c r="V7" s="4">
        <f t="shared" si="0"/>
        <v>44217</v>
      </c>
      <c r="W7" s="4">
        <f t="shared" si="0"/>
        <v>44218</v>
      </c>
      <c r="X7" s="4">
        <f t="shared" si="0"/>
        <v>44219</v>
      </c>
      <c r="Y7" s="4">
        <f t="shared" si="0"/>
        <v>44220</v>
      </c>
      <c r="Z7" s="4">
        <f t="shared" si="0"/>
        <v>44221</v>
      </c>
      <c r="AA7" s="4">
        <f t="shared" si="0"/>
        <v>44222</v>
      </c>
      <c r="AB7" s="4">
        <f t="shared" si="0"/>
        <v>44223</v>
      </c>
      <c r="AC7" s="4">
        <f t="shared" si="0"/>
        <v>44224</v>
      </c>
      <c r="AD7" s="4">
        <f t="shared" si="0"/>
        <v>44225</v>
      </c>
      <c r="AE7" s="4">
        <f>AD7+1</f>
        <v>44226</v>
      </c>
      <c r="AF7" s="5">
        <f t="shared" si="0"/>
        <v>44227</v>
      </c>
      <c r="AH7" s="109" t="s">
        <v>43</v>
      </c>
      <c r="AI7" s="28" cm="1">
        <f t="array" ref="AI7">SUMPRODUCT((A8:A16 = AH7)*(B8:AF16=BA7)+(A8:A16 = AH7)*(B8:AF16=BA8)/2)</f>
        <v>0</v>
      </c>
      <c r="AJ7" s="160">
        <f>AP7*AQ7</f>
        <v>6.6666666666666661</v>
      </c>
      <c r="AK7" s="160">
        <f>AP7*AR7</f>
        <v>1.6666666666666665</v>
      </c>
      <c r="AL7" s="160">
        <f>AP7*AS7</f>
        <v>3.333333333333333</v>
      </c>
      <c r="AM7" s="160">
        <f>AP7*AT7</f>
        <v>6.6666666666666661</v>
      </c>
      <c r="AN7" s="160">
        <f>AP7*AU7</f>
        <v>1.6666666666666665</v>
      </c>
      <c r="AO7" s="191">
        <f t="shared" ref="AO7:AO13" si="1">AJ7+AK7+AL7+AM7+AN7</f>
        <v>19.999999999999996</v>
      </c>
      <c r="AP7" s="116">
        <f>(NETWORKDAYS(B7,AF7,AW7:AW17))-AI7</f>
        <v>20</v>
      </c>
      <c r="AQ7" s="148">
        <f t="shared" ref="AQ7:AQ12" si="2">$AJ$5/($AJ$5+$AK$5+$AL$5+$AM$5+$AN$5)</f>
        <v>0.33333333333333331</v>
      </c>
      <c r="AR7" s="148">
        <f t="shared" ref="AR7:AR12" si="3">$AK$5/($AJ$5+$AK$5+$AL$5+$AM$5+$AN$5)</f>
        <v>8.3333333333333329E-2</v>
      </c>
      <c r="AS7" s="148">
        <f t="shared" ref="AS7:AS12" si="4">$AL$5/($AJ$5+$AK$5+$AL$5+$AM$5+$AN$5)</f>
        <v>0.16666666666666666</v>
      </c>
      <c r="AT7" s="148">
        <f t="shared" ref="AT7:AT12" si="5">$AM$5/($AJ$5+$AK$5+$AL$5+$AM$5+$AN$5)</f>
        <v>0.33333333333333331</v>
      </c>
      <c r="AU7" s="158">
        <f t="shared" ref="AU7:AU12" si="6">$AN$5/($AJ$5+$AK$5+$AL$5+$AM$5+$AN$5)</f>
        <v>8.3333333333333329E-2</v>
      </c>
      <c r="AW7" s="7">
        <f>DATE(An,1,1)</f>
        <v>44197</v>
      </c>
      <c r="AX7" s="7">
        <f>DATE(An,1,1)</f>
        <v>44197</v>
      </c>
      <c r="AZ7" s="7" t="s">
        <v>0</v>
      </c>
      <c r="BA7" s="44" t="s">
        <v>2</v>
      </c>
      <c r="BC7" s="154" t="str">
        <f>"Nbre jours "&amp; $BA$10</f>
        <v>Nbre jours R/2J</v>
      </c>
      <c r="BD7" s="167">
        <v>0.5</v>
      </c>
    </row>
    <row r="8" spans="1:56" ht="25.5" x14ac:dyDescent="0.25">
      <c r="A8" s="70" t="str">
        <f t="shared" ref="A8:A17" si="7">IF(AH7="","",AH7)</f>
        <v>PZ</v>
      </c>
      <c r="B8" s="18" t="s">
        <v>71</v>
      </c>
      <c r="C8" s="18" t="s">
        <v>71</v>
      </c>
      <c r="D8" s="18" t="s">
        <v>71</v>
      </c>
      <c r="E8" s="18"/>
      <c r="F8" s="18"/>
      <c r="G8" s="18"/>
      <c r="H8" s="18"/>
      <c r="I8" s="18"/>
      <c r="J8" s="18" t="s">
        <v>71</v>
      </c>
      <c r="K8" s="18" t="s">
        <v>71</v>
      </c>
      <c r="L8" s="18"/>
      <c r="M8" s="18"/>
      <c r="N8" s="18"/>
      <c r="O8" s="18"/>
      <c r="P8" s="18"/>
      <c r="Q8" s="18" t="s">
        <v>71</v>
      </c>
      <c r="R8" s="18" t="s">
        <v>71</v>
      </c>
      <c r="S8" s="18"/>
      <c r="T8" s="18"/>
      <c r="U8" s="18"/>
      <c r="V8" s="18"/>
      <c r="W8" s="18"/>
      <c r="X8" s="18" t="s">
        <v>71</v>
      </c>
      <c r="Y8" s="18" t="s">
        <v>71</v>
      </c>
      <c r="Z8" s="49"/>
      <c r="AA8" s="49"/>
      <c r="AB8" s="49"/>
      <c r="AC8" s="33"/>
      <c r="AD8" s="18"/>
      <c r="AE8" s="18" t="s">
        <v>71</v>
      </c>
      <c r="AF8" s="18" t="s">
        <v>71</v>
      </c>
      <c r="AG8" s="13"/>
      <c r="AH8" s="109" t="s">
        <v>44</v>
      </c>
      <c r="AI8" s="28" cm="1">
        <f t="array" ref="AI8">SUMPRODUCT((A8:A16 = AH8)*(B8:AF16=BA7)+(A8:A16 = AH8)*(B8:AF16=BA8)/2)</f>
        <v>0</v>
      </c>
      <c r="AJ8" s="160">
        <f t="shared" ref="AJ8:AJ13" si="8">AP8*AQ8</f>
        <v>6.6666666666666661</v>
      </c>
      <c r="AK8" s="160">
        <f t="shared" ref="AK8:AK13" si="9">AP8*AR8</f>
        <v>1.6666666666666665</v>
      </c>
      <c r="AL8" s="160">
        <f t="shared" ref="AL8:AL13" si="10">AP8*AS8</f>
        <v>3.333333333333333</v>
      </c>
      <c r="AM8" s="160">
        <f t="shared" ref="AM8:AM13" si="11">AP8*AT8</f>
        <v>6.6666666666666661</v>
      </c>
      <c r="AN8" s="160">
        <f t="shared" ref="AN8:AN13" si="12">AP8*AU8</f>
        <v>1.6666666666666665</v>
      </c>
      <c r="AO8" s="191">
        <f t="shared" si="1"/>
        <v>19.999999999999996</v>
      </c>
      <c r="AP8" s="116">
        <f>(NETWORKDAYS(B7,AF7,AW7:AW17))-AI8</f>
        <v>20</v>
      </c>
      <c r="AQ8" s="148">
        <f t="shared" si="2"/>
        <v>0.33333333333333331</v>
      </c>
      <c r="AR8" s="148">
        <f t="shared" si="3"/>
        <v>8.3333333333333329E-2</v>
      </c>
      <c r="AS8" s="148">
        <f t="shared" si="4"/>
        <v>0.16666666666666666</v>
      </c>
      <c r="AT8" s="148">
        <f t="shared" si="5"/>
        <v>0.33333333333333331</v>
      </c>
      <c r="AU8" s="158">
        <f t="shared" si="6"/>
        <v>8.3333333333333329E-2</v>
      </c>
      <c r="AW8" s="8">
        <f>ROUND(DATE($A$1,4,MOD(234-11*MOD($A$1,19),30))/7,0)*7-5</f>
        <v>44291</v>
      </c>
      <c r="AX8" s="8"/>
      <c r="AZ8" s="7" t="s">
        <v>10</v>
      </c>
      <c r="BA8" s="44" t="s">
        <v>5</v>
      </c>
      <c r="BC8" s="151" t="str">
        <f>"Nbre jours "&amp; $BA$11</f>
        <v>Nbre jours CMD</v>
      </c>
      <c r="BD8" s="167">
        <v>1</v>
      </c>
    </row>
    <row r="9" spans="1:56" ht="25.5" x14ac:dyDescent="0.25">
      <c r="A9" s="70" t="str">
        <f t="shared" si="7"/>
        <v>LG</v>
      </c>
      <c r="B9" s="18" t="s">
        <v>71</v>
      </c>
      <c r="C9" s="18" t="s">
        <v>71</v>
      </c>
      <c r="D9" s="18" t="s">
        <v>71</v>
      </c>
      <c r="E9" s="18"/>
      <c r="F9" s="18"/>
      <c r="G9" s="18"/>
      <c r="H9" s="18"/>
      <c r="I9" s="18"/>
      <c r="J9" s="18" t="s">
        <v>71</v>
      </c>
      <c r="K9" s="18" t="s">
        <v>71</v>
      </c>
      <c r="L9" s="18"/>
      <c r="M9" s="63"/>
      <c r="N9" s="188"/>
      <c r="O9" s="188"/>
      <c r="P9" s="188"/>
      <c r="Q9" s="18" t="s">
        <v>71</v>
      </c>
      <c r="R9" s="18" t="s">
        <v>71</v>
      </c>
      <c r="S9" s="18"/>
      <c r="T9" s="18"/>
      <c r="U9" s="18"/>
      <c r="V9" s="18"/>
      <c r="W9" s="18"/>
      <c r="X9" s="18" t="s">
        <v>71</v>
      </c>
      <c r="Y9" s="18" t="s">
        <v>71</v>
      </c>
      <c r="Z9" s="19"/>
      <c r="AA9" s="18"/>
      <c r="AB9" s="49"/>
      <c r="AC9" s="50"/>
      <c r="AD9" s="64"/>
      <c r="AE9" s="18" t="s">
        <v>71</v>
      </c>
      <c r="AF9" s="18" t="s">
        <v>71</v>
      </c>
      <c r="AG9" s="13"/>
      <c r="AH9" s="109" t="s">
        <v>45</v>
      </c>
      <c r="AI9" s="28" cm="1">
        <f t="array" ref="AI9">SUMPRODUCT((A8:A16 = AH9)*(B8:AF16=BA7)+(A8:A16 = AH9)*(B8:AF16=BA8)/2)</f>
        <v>0</v>
      </c>
      <c r="AJ9" s="160">
        <f t="shared" si="8"/>
        <v>6.6666666666666661</v>
      </c>
      <c r="AK9" s="160">
        <f t="shared" si="9"/>
        <v>1.6666666666666665</v>
      </c>
      <c r="AL9" s="160">
        <f t="shared" si="10"/>
        <v>3.333333333333333</v>
      </c>
      <c r="AM9" s="160">
        <f t="shared" si="11"/>
        <v>6.6666666666666661</v>
      </c>
      <c r="AN9" s="160">
        <f t="shared" si="12"/>
        <v>1.6666666666666665</v>
      </c>
      <c r="AO9" s="191">
        <f t="shared" si="1"/>
        <v>19.999999999999996</v>
      </c>
      <c r="AP9" s="116">
        <f>(NETWORKDAYS(B7,AF7,AW7:AW17))-AI9</f>
        <v>20</v>
      </c>
      <c r="AQ9" s="148">
        <f t="shared" si="2"/>
        <v>0.33333333333333331</v>
      </c>
      <c r="AR9" s="148">
        <f t="shared" si="3"/>
        <v>8.3333333333333329E-2</v>
      </c>
      <c r="AS9" s="148">
        <f t="shared" si="4"/>
        <v>0.16666666666666666</v>
      </c>
      <c r="AT9" s="148">
        <f t="shared" si="5"/>
        <v>0.33333333333333331</v>
      </c>
      <c r="AU9" s="158">
        <f t="shared" si="6"/>
        <v>8.3333333333333329E-2</v>
      </c>
      <c r="AW9" s="8">
        <f>DATE(An,5,1)</f>
        <v>44317</v>
      </c>
      <c r="AX9" s="8"/>
      <c r="AZ9" s="7" t="s">
        <v>13</v>
      </c>
      <c r="BA9" s="51" t="s">
        <v>69</v>
      </c>
      <c r="BC9" s="162" t="str">
        <f>"Nbre jours "&amp; $BA$12</f>
        <v>Nbre jours T</v>
      </c>
      <c r="BD9" s="167">
        <v>2</v>
      </c>
    </row>
    <row r="10" spans="1:56" ht="25.5" x14ac:dyDescent="0.25">
      <c r="A10" s="70" t="str">
        <f t="shared" si="7"/>
        <v>CM</v>
      </c>
      <c r="B10" s="18" t="s">
        <v>71</v>
      </c>
      <c r="C10" s="18" t="s">
        <v>71</v>
      </c>
      <c r="D10" s="18" t="s">
        <v>71</v>
      </c>
      <c r="E10" s="18"/>
      <c r="F10" s="18"/>
      <c r="G10" s="18"/>
      <c r="H10" s="18"/>
      <c r="I10" s="18"/>
      <c r="J10" s="18" t="s">
        <v>71</v>
      </c>
      <c r="K10" s="18" t="s">
        <v>71</v>
      </c>
      <c r="L10" s="18"/>
      <c r="M10" s="18"/>
      <c r="N10" s="18"/>
      <c r="O10" s="18"/>
      <c r="P10" s="18"/>
      <c r="Q10" s="18" t="s">
        <v>71</v>
      </c>
      <c r="R10" s="18" t="s">
        <v>71</v>
      </c>
      <c r="S10" s="18"/>
      <c r="T10" s="18"/>
      <c r="U10" s="18"/>
      <c r="V10" s="18"/>
      <c r="W10" s="18"/>
      <c r="X10" s="18" t="s">
        <v>71</v>
      </c>
      <c r="Y10" s="18" t="s">
        <v>71</v>
      </c>
      <c r="Z10" s="33"/>
      <c r="AA10" s="50"/>
      <c r="AB10" s="50"/>
      <c r="AC10" s="19"/>
      <c r="AD10" s="18"/>
      <c r="AE10" s="18" t="s">
        <v>71</v>
      </c>
      <c r="AF10" s="18" t="s">
        <v>71</v>
      </c>
      <c r="AH10" s="109" t="s">
        <v>46</v>
      </c>
      <c r="AI10" s="28" cm="1">
        <f t="array" ref="AI10">SUMPRODUCT((A8:A16 = AH10)*(B8:AF16=BA7)+(A8:A16 = AH10)*(B8:AF16=BA8)/2)</f>
        <v>0</v>
      </c>
      <c r="AJ10" s="160">
        <f t="shared" si="8"/>
        <v>6.6666666666666661</v>
      </c>
      <c r="AK10" s="160">
        <f t="shared" si="9"/>
        <v>1.6666666666666665</v>
      </c>
      <c r="AL10" s="160">
        <f t="shared" si="10"/>
        <v>3.333333333333333</v>
      </c>
      <c r="AM10" s="160">
        <f t="shared" si="11"/>
        <v>6.6666666666666661</v>
      </c>
      <c r="AN10" s="160">
        <f t="shared" si="12"/>
        <v>1.6666666666666665</v>
      </c>
      <c r="AO10" s="191">
        <f t="shared" si="1"/>
        <v>19.999999999999996</v>
      </c>
      <c r="AP10" s="116">
        <f>(NETWORKDAYS(B7,AF7,AW7:AW17))-AI10</f>
        <v>20</v>
      </c>
      <c r="AQ10" s="148">
        <f t="shared" si="2"/>
        <v>0.33333333333333331</v>
      </c>
      <c r="AR10" s="148">
        <f t="shared" si="3"/>
        <v>8.3333333333333329E-2</v>
      </c>
      <c r="AS10" s="148">
        <f t="shared" si="4"/>
        <v>0.16666666666666666</v>
      </c>
      <c r="AT10" s="148">
        <f t="shared" si="5"/>
        <v>0.33333333333333331</v>
      </c>
      <c r="AU10" s="158">
        <f t="shared" si="6"/>
        <v>8.3333333333333329E-2</v>
      </c>
      <c r="AW10" s="8">
        <f>DATE(An,5,8)</f>
        <v>44324</v>
      </c>
      <c r="AX10" s="8"/>
      <c r="AZ10" s="43" t="s">
        <v>15</v>
      </c>
      <c r="BA10" s="89" t="s">
        <v>57</v>
      </c>
      <c r="BC10" s="162" t="str">
        <f>"Nbre jours "&amp; $BA$13</f>
        <v>Nbre jours T/R</v>
      </c>
      <c r="BD10" s="167">
        <v>0.5</v>
      </c>
    </row>
    <row r="11" spans="1:56" ht="15" x14ac:dyDescent="0.25">
      <c r="A11" s="70" t="str">
        <f t="shared" si="7"/>
        <v>SR</v>
      </c>
      <c r="B11" s="18" t="s">
        <v>71</v>
      </c>
      <c r="C11" s="18" t="s">
        <v>71</v>
      </c>
      <c r="D11" s="18" t="s">
        <v>71</v>
      </c>
      <c r="E11" s="18"/>
      <c r="F11" s="18"/>
      <c r="G11" s="18"/>
      <c r="H11" s="18"/>
      <c r="I11" s="18"/>
      <c r="J11" s="18" t="s">
        <v>71</v>
      </c>
      <c r="K11" s="18" t="s">
        <v>71</v>
      </c>
      <c r="L11" s="18"/>
      <c r="M11" s="18"/>
      <c r="N11" s="18"/>
      <c r="O11" s="18"/>
      <c r="P11" s="18"/>
      <c r="Q11" s="18" t="s">
        <v>71</v>
      </c>
      <c r="R11" s="18" t="s">
        <v>71</v>
      </c>
      <c r="S11" s="18"/>
      <c r="T11" s="18"/>
      <c r="U11" s="18"/>
      <c r="V11" s="18"/>
      <c r="W11" s="18"/>
      <c r="X11" s="18" t="s">
        <v>71</v>
      </c>
      <c r="Y11" s="18" t="s">
        <v>71</v>
      </c>
      <c r="Z11" s="50"/>
      <c r="AA11" s="50"/>
      <c r="AB11" s="50"/>
      <c r="AC11" s="50"/>
      <c r="AD11" s="49"/>
      <c r="AE11" s="18" t="s">
        <v>71</v>
      </c>
      <c r="AF11" s="18" t="s">
        <v>71</v>
      </c>
      <c r="AH11" s="109" t="s">
        <v>47</v>
      </c>
      <c r="AI11" s="28" cm="1">
        <f t="array" ref="AI11">SUMPRODUCT((A8:A16= AH11)*(B8:AF16=BA7)+(A8:A16 = AH11)*(B8:AF16=BA8)/2)</f>
        <v>0</v>
      </c>
      <c r="AJ11" s="160">
        <f t="shared" si="8"/>
        <v>6.6666666666666661</v>
      </c>
      <c r="AK11" s="160">
        <f t="shared" si="9"/>
        <v>1.6666666666666665</v>
      </c>
      <c r="AL11" s="160">
        <f t="shared" si="10"/>
        <v>3.333333333333333</v>
      </c>
      <c r="AM11" s="160">
        <f t="shared" si="11"/>
        <v>6.6666666666666661</v>
      </c>
      <c r="AN11" s="160">
        <f t="shared" si="12"/>
        <v>1.6666666666666665</v>
      </c>
      <c r="AO11" s="191">
        <f t="shared" si="1"/>
        <v>19.999999999999996</v>
      </c>
      <c r="AP11" s="116">
        <f>(NETWORKDAYS(B7,AF7,AW7:AW17))-AI11</f>
        <v>20</v>
      </c>
      <c r="AQ11" s="148">
        <f t="shared" si="2"/>
        <v>0.33333333333333331</v>
      </c>
      <c r="AR11" s="148">
        <f t="shared" si="3"/>
        <v>8.3333333333333329E-2</v>
      </c>
      <c r="AS11" s="148">
        <f t="shared" si="4"/>
        <v>0.16666666666666666</v>
      </c>
      <c r="AT11" s="148">
        <f t="shared" si="5"/>
        <v>0.33333333333333331</v>
      </c>
      <c r="AU11" s="158">
        <f t="shared" si="6"/>
        <v>8.3333333333333329E-2</v>
      </c>
      <c r="AW11" s="8">
        <f>AW8+38</f>
        <v>44329</v>
      </c>
      <c r="AX11" s="8"/>
      <c r="AZ11" s="43" t="s">
        <v>15</v>
      </c>
      <c r="BA11" s="62" t="s">
        <v>59</v>
      </c>
    </row>
    <row r="12" spans="1:56" ht="15" x14ac:dyDescent="0.25">
      <c r="A12" s="70" t="str">
        <f t="shared" si="7"/>
        <v>CD</v>
      </c>
      <c r="B12" s="18" t="s">
        <v>71</v>
      </c>
      <c r="C12" s="18" t="s">
        <v>71</v>
      </c>
      <c r="D12" s="18" t="s">
        <v>71</v>
      </c>
      <c r="E12" s="18"/>
      <c r="F12" s="18"/>
      <c r="G12" s="18"/>
      <c r="H12" s="18"/>
      <c r="I12" s="18"/>
      <c r="J12" s="18" t="s">
        <v>71</v>
      </c>
      <c r="K12" s="18" t="s">
        <v>71</v>
      </c>
      <c r="L12" s="18"/>
      <c r="M12" s="18"/>
      <c r="N12" s="18"/>
      <c r="O12" s="18"/>
      <c r="P12" s="18"/>
      <c r="Q12" s="18" t="s">
        <v>71</v>
      </c>
      <c r="R12" s="18" t="s">
        <v>71</v>
      </c>
      <c r="S12" s="18"/>
      <c r="T12" s="18"/>
      <c r="U12" s="18"/>
      <c r="V12" s="18"/>
      <c r="W12" s="18"/>
      <c r="X12" s="18" t="s">
        <v>71</v>
      </c>
      <c r="Y12" s="18" t="s">
        <v>71</v>
      </c>
      <c r="Z12" s="19"/>
      <c r="AA12" s="18"/>
      <c r="AB12" s="18"/>
      <c r="AC12" s="18"/>
      <c r="AD12" s="18"/>
      <c r="AE12" s="18" t="s">
        <v>71</v>
      </c>
      <c r="AF12" s="18" t="s">
        <v>71</v>
      </c>
      <c r="AH12" s="109" t="s">
        <v>48</v>
      </c>
      <c r="AI12" s="160" cm="1">
        <f t="array" ref="AI12">SUMPRODUCT((A8:A16 = AH12)*(B8:AF16=BA7)+(A8:A16 = AH12)*(B8:AF16=BA8)/2)</f>
        <v>0</v>
      </c>
      <c r="AJ12" s="160">
        <f t="shared" si="8"/>
        <v>6.6666666666666661</v>
      </c>
      <c r="AK12" s="160">
        <f t="shared" si="9"/>
        <v>1.6666666666666665</v>
      </c>
      <c r="AL12" s="160">
        <f t="shared" si="10"/>
        <v>3.333333333333333</v>
      </c>
      <c r="AM12" s="160">
        <f t="shared" si="11"/>
        <v>6.6666666666666661</v>
      </c>
      <c r="AN12" s="160">
        <f t="shared" si="12"/>
        <v>1.6666666666666665</v>
      </c>
      <c r="AO12" s="191">
        <f t="shared" si="1"/>
        <v>19.999999999999996</v>
      </c>
      <c r="AP12" s="116">
        <f>(NETWORKDAYS(B7,AF7,AW7:AW17))-AI12</f>
        <v>20</v>
      </c>
      <c r="AQ12" s="148">
        <f t="shared" si="2"/>
        <v>0.33333333333333331</v>
      </c>
      <c r="AR12" s="148">
        <f t="shared" si="3"/>
        <v>8.3333333333333329E-2</v>
      </c>
      <c r="AS12" s="148">
        <f t="shared" si="4"/>
        <v>0.16666666666666666</v>
      </c>
      <c r="AT12" s="148">
        <f t="shared" si="5"/>
        <v>0.33333333333333331</v>
      </c>
      <c r="AU12" s="158">
        <f t="shared" si="6"/>
        <v>8.3333333333333329E-2</v>
      </c>
      <c r="AW12" s="8">
        <f>AW8+49</f>
        <v>44340</v>
      </c>
      <c r="AX12" s="17"/>
      <c r="AZ12" s="43" t="s">
        <v>15</v>
      </c>
      <c r="BA12" s="62" t="s">
        <v>60</v>
      </c>
    </row>
    <row r="13" spans="1:56" ht="15" x14ac:dyDescent="0.25">
      <c r="A13" s="70" t="str">
        <f t="shared" si="7"/>
        <v>ACH</v>
      </c>
      <c r="B13" s="18" t="s">
        <v>71</v>
      </c>
      <c r="C13" s="18" t="s">
        <v>71</v>
      </c>
      <c r="D13" s="18" t="s">
        <v>71</v>
      </c>
      <c r="E13" s="18"/>
      <c r="F13" s="18"/>
      <c r="G13" s="38"/>
      <c r="H13" s="38"/>
      <c r="I13" s="38"/>
      <c r="J13" s="18" t="s">
        <v>71</v>
      </c>
      <c r="K13" s="18" t="s">
        <v>71</v>
      </c>
      <c r="L13" s="54"/>
      <c r="M13" s="18"/>
      <c r="N13" s="18"/>
      <c r="O13" s="18"/>
      <c r="P13" s="18"/>
      <c r="Q13" s="18" t="s">
        <v>71</v>
      </c>
      <c r="R13" s="18" t="s">
        <v>71</v>
      </c>
      <c r="S13" s="38"/>
      <c r="T13" s="38"/>
      <c r="U13" s="38"/>
      <c r="V13" s="38"/>
      <c r="W13" s="38"/>
      <c r="X13" s="18" t="s">
        <v>71</v>
      </c>
      <c r="Y13" s="18" t="s">
        <v>71</v>
      </c>
      <c r="Z13" s="38"/>
      <c r="AA13" s="38"/>
      <c r="AB13" s="19"/>
      <c r="AC13" s="19"/>
      <c r="AD13" s="38"/>
      <c r="AE13" s="18" t="s">
        <v>71</v>
      </c>
      <c r="AF13" s="18" t="s">
        <v>71</v>
      </c>
      <c r="AH13" s="109" t="s">
        <v>49</v>
      </c>
      <c r="AI13" s="28" cm="1">
        <f t="array" ref="AI13">SUMPRODUCT((A8:A16 = AH13)*(B8:AF16=BA7)+(A8:A16 = AH13)*(B8:AF16=BA8)/2)</f>
        <v>0</v>
      </c>
      <c r="AJ13" s="161">
        <f t="shared" si="8"/>
        <v>20</v>
      </c>
      <c r="AK13" s="161">
        <f t="shared" si="9"/>
        <v>0</v>
      </c>
      <c r="AL13" s="161">
        <f t="shared" si="10"/>
        <v>0</v>
      </c>
      <c r="AM13" s="161">
        <f t="shared" si="11"/>
        <v>0</v>
      </c>
      <c r="AN13" s="161">
        <f t="shared" si="12"/>
        <v>0</v>
      </c>
      <c r="AO13" s="191">
        <f t="shared" si="1"/>
        <v>20</v>
      </c>
      <c r="AP13" s="116">
        <f>(NETWORKDAYS(B7,AF7,AW7:AW17))-AI13</f>
        <v>20</v>
      </c>
      <c r="AQ13" s="148">
        <v>1</v>
      </c>
      <c r="AR13" s="148">
        <v>0</v>
      </c>
      <c r="AS13" s="148">
        <v>0</v>
      </c>
      <c r="AT13" s="148">
        <v>0</v>
      </c>
      <c r="AU13" s="158">
        <v>0</v>
      </c>
      <c r="AW13" s="8">
        <f>DATE(An,7,21)</f>
        <v>44398</v>
      </c>
      <c r="AX13" s="17"/>
      <c r="AZ13" s="190"/>
      <c r="BA13" s="189" t="s">
        <v>61</v>
      </c>
    </row>
    <row r="14" spans="1:56" ht="12.75" customHeight="1" x14ac:dyDescent="0.2">
      <c r="A14" s="70" t="str">
        <f t="shared" si="7"/>
        <v>NO</v>
      </c>
      <c r="B14" s="18" t="s">
        <v>71</v>
      </c>
      <c r="C14" s="18" t="s">
        <v>71</v>
      </c>
      <c r="D14" s="18" t="s">
        <v>71</v>
      </c>
      <c r="E14" s="18"/>
      <c r="F14" s="38"/>
      <c r="G14" s="38"/>
      <c r="H14" s="38"/>
      <c r="I14" s="38"/>
      <c r="J14" s="18" t="s">
        <v>71</v>
      </c>
      <c r="K14" s="18" t="s">
        <v>71</v>
      </c>
      <c r="L14" s="38"/>
      <c r="M14" s="38"/>
      <c r="N14" s="38"/>
      <c r="O14" s="38"/>
      <c r="P14" s="38"/>
      <c r="Q14" s="18" t="s">
        <v>71</v>
      </c>
      <c r="R14" s="18" t="s">
        <v>71</v>
      </c>
      <c r="S14" s="38"/>
      <c r="T14" s="38"/>
      <c r="U14" s="38"/>
      <c r="V14" s="38"/>
      <c r="W14" s="38"/>
      <c r="X14" s="18" t="s">
        <v>71</v>
      </c>
      <c r="Y14" s="18" t="s">
        <v>71</v>
      </c>
      <c r="Z14" s="38"/>
      <c r="AA14" s="38"/>
      <c r="AB14" s="38"/>
      <c r="AC14" s="38"/>
      <c r="AD14" s="38"/>
      <c r="AE14" s="18" t="s">
        <v>71</v>
      </c>
      <c r="AF14" s="18" t="s">
        <v>71</v>
      </c>
      <c r="AH14" s="47"/>
      <c r="AI14" s="28"/>
      <c r="AJ14" s="28"/>
      <c r="AK14" s="28"/>
      <c r="AL14" s="28"/>
      <c r="AM14" s="28"/>
      <c r="AN14" s="28"/>
      <c r="AO14" s="191">
        <f>SUM(AO7+AO8+AO9+AO10+AO11+AO12+AO13)</f>
        <v>140</v>
      </c>
      <c r="AP14" s="116"/>
      <c r="AQ14" s="148"/>
      <c r="AR14" s="148"/>
      <c r="AS14" s="148"/>
      <c r="AT14" s="148"/>
      <c r="AU14" s="158"/>
      <c r="AW14" s="8">
        <f>DATE(An,8,15)</f>
        <v>44423</v>
      </c>
      <c r="AX14" s="17"/>
      <c r="AZ14" s="190"/>
      <c r="BA14" s="189" t="s">
        <v>70</v>
      </c>
    </row>
    <row r="15" spans="1:56" ht="12.75" customHeight="1" x14ac:dyDescent="0.2">
      <c r="A15" s="70" t="str">
        <f t="shared" si="7"/>
        <v/>
      </c>
      <c r="B15" s="18"/>
      <c r="C15" s="18"/>
      <c r="D15" s="18"/>
      <c r="E15" s="39"/>
      <c r="F15" s="39"/>
      <c r="G15" s="39"/>
      <c r="H15" s="39"/>
      <c r="I15" s="38"/>
      <c r="J15" s="18"/>
      <c r="K15" s="18"/>
      <c r="L15" s="38"/>
      <c r="M15" s="38"/>
      <c r="N15" s="38"/>
      <c r="O15" s="38"/>
      <c r="P15" s="38"/>
      <c r="Q15" s="18"/>
      <c r="R15" s="18"/>
      <c r="S15" s="38"/>
      <c r="T15" s="38"/>
      <c r="U15" s="38"/>
      <c r="V15" s="39"/>
      <c r="W15" s="38"/>
      <c r="X15" s="18"/>
      <c r="Y15" s="18"/>
      <c r="Z15" s="38"/>
      <c r="AA15" s="38"/>
      <c r="AB15" s="38"/>
      <c r="AC15" s="38"/>
      <c r="AD15" s="53"/>
      <c r="AE15" s="18"/>
      <c r="AF15" s="18"/>
      <c r="AH15" s="47"/>
      <c r="AI15" s="28"/>
      <c r="AJ15" s="28"/>
      <c r="AK15" s="28"/>
      <c r="AL15" s="28"/>
      <c r="AM15" s="28"/>
      <c r="AN15" s="28"/>
      <c r="AO15" s="94"/>
      <c r="AP15" s="116"/>
      <c r="AQ15" s="28"/>
      <c r="AR15" s="28"/>
      <c r="AS15" s="28"/>
      <c r="AT15" s="28"/>
      <c r="AU15" s="28"/>
      <c r="AW15" s="8">
        <f>DATE(An,11,1)</f>
        <v>44501</v>
      </c>
      <c r="AX15" s="17"/>
    </row>
    <row r="16" spans="1:56" ht="12.75" x14ac:dyDescent="0.2">
      <c r="A16" s="70" t="str">
        <f t="shared" si="7"/>
        <v/>
      </c>
      <c r="B16" s="18"/>
      <c r="C16" s="18"/>
      <c r="D16" s="18"/>
      <c r="E16" s="38"/>
      <c r="F16" s="38"/>
      <c r="G16" s="38"/>
      <c r="H16" s="38"/>
      <c r="I16" s="46"/>
      <c r="J16" s="18"/>
      <c r="K16" s="18"/>
      <c r="L16" s="38"/>
      <c r="M16" s="38"/>
      <c r="N16" s="38"/>
      <c r="O16" s="38"/>
      <c r="P16" s="38"/>
      <c r="Q16" s="18"/>
      <c r="R16" s="18"/>
      <c r="S16" s="38"/>
      <c r="T16" s="38"/>
      <c r="U16" s="38"/>
      <c r="V16" s="38"/>
      <c r="W16" s="38"/>
      <c r="X16" s="18"/>
      <c r="Y16" s="18"/>
      <c r="Z16" s="53"/>
      <c r="AA16" s="53"/>
      <c r="AB16" s="53"/>
      <c r="AC16" s="53"/>
      <c r="AD16" s="54"/>
      <c r="AE16" s="18"/>
      <c r="AF16" s="18"/>
      <c r="AG16" s="63"/>
      <c r="AH16" s="47"/>
      <c r="AI16" s="28"/>
      <c r="AJ16" s="28"/>
      <c r="AK16" s="28"/>
      <c r="AL16" s="28"/>
      <c r="AM16" s="28"/>
      <c r="AN16" s="28"/>
      <c r="AO16" s="94"/>
      <c r="AP16" s="116"/>
      <c r="AQ16" s="28"/>
      <c r="AR16" s="28"/>
      <c r="AS16" s="28"/>
      <c r="AT16" s="28"/>
      <c r="AU16" s="28"/>
      <c r="AW16" s="8">
        <f>DATE(An,11,11)</f>
        <v>44511</v>
      </c>
      <c r="AX16" s="17"/>
    </row>
    <row r="17" spans="1:56" ht="13.5" thickBot="1" x14ac:dyDescent="0.25">
      <c r="A17" s="76" t="str">
        <f t="shared" si="7"/>
        <v/>
      </c>
      <c r="B17" s="18"/>
      <c r="C17" s="18"/>
      <c r="D17" s="18"/>
      <c r="E17" s="30"/>
      <c r="F17" s="30"/>
      <c r="G17" s="30"/>
      <c r="H17" s="30"/>
      <c r="I17" s="30"/>
      <c r="J17" s="18"/>
      <c r="K17" s="18"/>
      <c r="L17" s="30"/>
      <c r="M17" s="30"/>
      <c r="N17" s="30"/>
      <c r="O17" s="30"/>
      <c r="P17" s="30"/>
      <c r="Q17" s="18"/>
      <c r="R17" s="18"/>
      <c r="S17" s="30"/>
      <c r="T17" s="30"/>
      <c r="U17" s="30"/>
      <c r="V17" s="30"/>
      <c r="W17" s="30"/>
      <c r="X17" s="18"/>
      <c r="Y17" s="18"/>
      <c r="Z17" s="30"/>
      <c r="AA17" s="30"/>
      <c r="AB17" s="30"/>
      <c r="AC17" s="30"/>
      <c r="AD17" s="52"/>
      <c r="AE17" s="18"/>
      <c r="AF17" s="18"/>
      <c r="AG17" s="71"/>
      <c r="AH17" s="83" t="s">
        <v>11</v>
      </c>
      <c r="AI17" s="84">
        <f t="shared" ref="AI17:AN17" si="13">SUM(AI7:AI16)</f>
        <v>0</v>
      </c>
      <c r="AJ17" s="168">
        <f t="shared" si="13"/>
        <v>59.999999999999993</v>
      </c>
      <c r="AK17" s="170">
        <f t="shared" si="13"/>
        <v>9.9999999999999982</v>
      </c>
      <c r="AL17" s="170">
        <f t="shared" si="13"/>
        <v>19.999999999999996</v>
      </c>
      <c r="AM17" s="170">
        <f t="shared" si="13"/>
        <v>39.999999999999993</v>
      </c>
      <c r="AN17" s="170">
        <f t="shared" si="13"/>
        <v>9.9999999999999982</v>
      </c>
      <c r="AO17" s="169">
        <f>SUM(AO7:AO14)</f>
        <v>280</v>
      </c>
      <c r="AP17" s="117"/>
      <c r="AQ17" s="84">
        <f>SUM(AQ7:AQ16)</f>
        <v>3</v>
      </c>
      <c r="AR17" s="84">
        <f>SUM(AR7:AR16)</f>
        <v>0.49999999999999994</v>
      </c>
      <c r="AS17" s="84">
        <f>SUM(AS7:AS16)</f>
        <v>0.99999999999999989</v>
      </c>
      <c r="AT17" s="84">
        <f>SUM(AT7:AT16)</f>
        <v>1.9999999999999998</v>
      </c>
      <c r="AU17" s="84">
        <f>SUM(AU7:AU16)</f>
        <v>0.49999999999999994</v>
      </c>
      <c r="AW17" s="10">
        <f>DATE(An,12,25)</f>
        <v>44555</v>
      </c>
      <c r="AX17" s="27"/>
      <c r="AZ17" s="156"/>
      <c r="BA17" s="154"/>
      <c r="BB17" s="151"/>
      <c r="BC17" s="162"/>
      <c r="BD17" s="162"/>
    </row>
    <row r="18" spans="1:56" ht="12.75" x14ac:dyDescent="0.2">
      <c r="A18" s="122"/>
      <c r="B18" s="123"/>
      <c r="C18" s="18"/>
      <c r="D18" s="18"/>
      <c r="E18" s="123"/>
      <c r="F18" s="123"/>
      <c r="G18" s="123"/>
      <c r="H18" s="123"/>
      <c r="I18" s="123"/>
      <c r="J18" s="123"/>
      <c r="K18" s="123"/>
      <c r="L18" s="123"/>
      <c r="M18" s="123"/>
      <c r="N18" s="123"/>
      <c r="O18" s="123"/>
      <c r="P18" s="123"/>
      <c r="Q18" s="123"/>
      <c r="R18" s="123"/>
      <c r="S18" s="123"/>
      <c r="T18" s="123"/>
      <c r="U18" s="123"/>
      <c r="V18" s="123"/>
      <c r="W18" s="123"/>
      <c r="X18" s="123"/>
      <c r="Y18" s="123"/>
      <c r="Z18" s="123"/>
      <c r="AA18" s="123"/>
      <c r="AB18" s="123"/>
      <c r="AC18" s="123"/>
      <c r="AD18" s="124"/>
      <c r="AE18" s="123"/>
      <c r="AF18" s="123"/>
      <c r="AG18" s="71"/>
      <c r="AH18" s="125" t="s">
        <v>66</v>
      </c>
      <c r="AI18" s="163"/>
      <c r="AJ18" s="163">
        <f>AJ17/20</f>
        <v>2.9999999999999996</v>
      </c>
      <c r="AK18" s="163">
        <f>AK17/20</f>
        <v>0.49999999999999989</v>
      </c>
      <c r="AL18" s="163">
        <f>AL17/20</f>
        <v>0.99999999999999978</v>
      </c>
      <c r="AM18" s="163">
        <f>AM17/20</f>
        <v>1.9999999999999996</v>
      </c>
      <c r="AN18" s="163">
        <f>AN17/20</f>
        <v>0.49999999999999989</v>
      </c>
      <c r="AO18" s="114"/>
      <c r="AP18" s="114"/>
      <c r="AQ18" s="114"/>
      <c r="AR18" s="114"/>
      <c r="AS18" s="114"/>
      <c r="AT18" s="114"/>
      <c r="AU18" s="114"/>
      <c r="AW18" s="127"/>
      <c r="AX18" s="128"/>
    </row>
    <row r="19" spans="1:56" ht="13.5" thickBot="1" x14ac:dyDescent="0.25">
      <c r="C19" s="18"/>
      <c r="D19" s="18"/>
      <c r="AG19" s="6"/>
      <c r="AZ19" s="13"/>
    </row>
    <row r="20" spans="1:56" ht="25.5" customHeight="1" x14ac:dyDescent="0.2">
      <c r="A20" s="95"/>
      <c r="B20" s="201">
        <f>DATE(An,MONTH(B6)+1,1)</f>
        <v>44228</v>
      </c>
      <c r="C20" s="202"/>
      <c r="D20" s="202"/>
      <c r="E20" s="202"/>
      <c r="F20" s="202"/>
      <c r="G20" s="202"/>
      <c r="H20" s="202"/>
      <c r="I20" s="202"/>
      <c r="J20" s="202"/>
      <c r="K20" s="202"/>
      <c r="L20" s="202"/>
      <c r="M20" s="202"/>
      <c r="N20" s="202"/>
      <c r="O20" s="202"/>
      <c r="P20" s="202"/>
      <c r="Q20" s="202"/>
      <c r="R20" s="202"/>
      <c r="S20" s="202"/>
      <c r="T20" s="202"/>
      <c r="U20" s="202"/>
      <c r="V20" s="202"/>
      <c r="W20" s="202"/>
      <c r="X20" s="202"/>
      <c r="Y20" s="202"/>
      <c r="Z20" s="202"/>
      <c r="AA20" s="202"/>
      <c r="AB20" s="202"/>
      <c r="AC20" s="202"/>
      <c r="AD20" s="202"/>
      <c r="AE20" s="202"/>
      <c r="AF20" s="203"/>
      <c r="AH20" s="41" t="s">
        <v>7</v>
      </c>
      <c r="AI20" s="90" t="s">
        <v>20</v>
      </c>
      <c r="AJ20" s="87" t="str">
        <f>"Nbre jours "&amp; $BA$9</f>
        <v>Nbre jours R</v>
      </c>
      <c r="AK20" s="86" t="str">
        <f>"Nbre jours "&amp; $BA$10</f>
        <v>Nbre jours R/2J</v>
      </c>
      <c r="AL20" s="88" t="str">
        <f>"Nbre jours "&amp; $BA$11</f>
        <v>Nbre jours CMD</v>
      </c>
      <c r="AM20" s="88" t="str">
        <f>"Nbre jours "&amp; $BA$12</f>
        <v>Nbre jours T</v>
      </c>
      <c r="AN20" s="88" t="str">
        <f>"Nbre jours "&amp; $BA$13</f>
        <v>Nbre jours T/R</v>
      </c>
      <c r="AO20" s="93" t="s">
        <v>16</v>
      </c>
      <c r="AP20" s="93" t="s">
        <v>51</v>
      </c>
      <c r="AQ20" s="156" t="str">
        <f>"Nbre jours "&amp; $BA$9</f>
        <v>Nbre jours R</v>
      </c>
      <c r="AR20" s="154" t="str">
        <f>"Nbre jours "&amp; $BA$10</f>
        <v>Nbre jours R/2J</v>
      </c>
      <c r="AS20" s="152" t="str">
        <f>"Nbre jours "&amp; $BA$11</f>
        <v>Nbre jours CMD</v>
      </c>
      <c r="AT20" s="155" t="str">
        <f>"Nbre jours "&amp; $BA$12</f>
        <v>Nbre jours T</v>
      </c>
      <c r="AU20" s="155" t="str">
        <f>"Nbre jours "&amp; $BA$13</f>
        <v>Nbre jours T/R</v>
      </c>
      <c r="AW20" s="41" t="s">
        <v>3</v>
      </c>
      <c r="AX20" s="42" t="s">
        <v>12</v>
      </c>
      <c r="AZ20" s="41" t="s">
        <v>9</v>
      </c>
      <c r="BA20" s="42" t="s">
        <v>34</v>
      </c>
    </row>
    <row r="21" spans="1:56" ht="15" x14ac:dyDescent="0.25">
      <c r="A21" s="96"/>
      <c r="B21" s="4">
        <f>DATE(An,MONTH(B20),1)</f>
        <v>44228</v>
      </c>
      <c r="C21" s="4">
        <f t="shared" ref="C21:AC21" si="14">B21+1</f>
        <v>44229</v>
      </c>
      <c r="D21" s="4">
        <f t="shared" si="14"/>
        <v>44230</v>
      </c>
      <c r="E21" s="4">
        <f t="shared" si="14"/>
        <v>44231</v>
      </c>
      <c r="F21" s="4">
        <f t="shared" si="14"/>
        <v>44232</v>
      </c>
      <c r="G21" s="4">
        <f t="shared" si="14"/>
        <v>44233</v>
      </c>
      <c r="H21" s="4">
        <f t="shared" si="14"/>
        <v>44234</v>
      </c>
      <c r="I21" s="4">
        <f t="shared" si="14"/>
        <v>44235</v>
      </c>
      <c r="J21" s="4">
        <f t="shared" si="14"/>
        <v>44236</v>
      </c>
      <c r="K21" s="4">
        <f t="shared" si="14"/>
        <v>44237</v>
      </c>
      <c r="L21" s="4">
        <f t="shared" si="14"/>
        <v>44238</v>
      </c>
      <c r="M21" s="4">
        <f t="shared" si="14"/>
        <v>44239</v>
      </c>
      <c r="N21" s="4">
        <f t="shared" si="14"/>
        <v>44240</v>
      </c>
      <c r="O21" s="4">
        <f t="shared" si="14"/>
        <v>44241</v>
      </c>
      <c r="P21" s="4">
        <f t="shared" si="14"/>
        <v>44242</v>
      </c>
      <c r="Q21" s="4">
        <f t="shared" si="14"/>
        <v>44243</v>
      </c>
      <c r="R21" s="4">
        <f t="shared" si="14"/>
        <v>44244</v>
      </c>
      <c r="S21" s="4">
        <f t="shared" si="14"/>
        <v>44245</v>
      </c>
      <c r="T21" s="4">
        <f t="shared" si="14"/>
        <v>44246</v>
      </c>
      <c r="U21" s="4">
        <f t="shared" si="14"/>
        <v>44247</v>
      </c>
      <c r="V21" s="4">
        <f t="shared" si="14"/>
        <v>44248</v>
      </c>
      <c r="W21" s="4">
        <f t="shared" si="14"/>
        <v>44249</v>
      </c>
      <c r="X21" s="4">
        <f t="shared" si="14"/>
        <v>44250</v>
      </c>
      <c r="Y21" s="4">
        <f t="shared" si="14"/>
        <v>44251</v>
      </c>
      <c r="Z21" s="4">
        <f t="shared" si="14"/>
        <v>44252</v>
      </c>
      <c r="AA21" s="4">
        <f t="shared" si="14"/>
        <v>44253</v>
      </c>
      <c r="AB21" s="4">
        <f t="shared" si="14"/>
        <v>44254</v>
      </c>
      <c r="AC21" s="4">
        <f t="shared" si="14"/>
        <v>44255</v>
      </c>
      <c r="AD21" s="50"/>
      <c r="AE21" s="50"/>
      <c r="AF21" s="57"/>
      <c r="AH21" s="109" t="s">
        <v>43</v>
      </c>
      <c r="AI21" s="28"/>
      <c r="AJ21" s="150">
        <f>$AP$7*AQ21</f>
        <v>6</v>
      </c>
      <c r="AK21" s="150">
        <f t="shared" ref="AK21:AK27" si="15">$AP$7*AR21</f>
        <v>4</v>
      </c>
      <c r="AL21" s="150">
        <f t="shared" ref="AL21:AL27" si="16">$AP$7*AS21</f>
        <v>4</v>
      </c>
      <c r="AM21" s="150">
        <f>$AP$7*AT21</f>
        <v>4</v>
      </c>
      <c r="AN21" s="150">
        <f t="shared" ref="AN21:AN27" si="17">$AP$7*AU21</f>
        <v>2</v>
      </c>
      <c r="AO21" s="94">
        <f>SUM(AI21:AM21)</f>
        <v>18</v>
      </c>
      <c r="AP21" s="116">
        <f>(NETWORKDAYS(B21,AF21,AW21:AW31))-AI21</f>
        <v>-31590</v>
      </c>
      <c r="AQ21" s="148">
        <v>0.3</v>
      </c>
      <c r="AR21" s="148">
        <v>0.2</v>
      </c>
      <c r="AS21" s="148">
        <v>0.2</v>
      </c>
      <c r="AT21" s="148">
        <v>0.2</v>
      </c>
      <c r="AU21" s="158">
        <v>0.1</v>
      </c>
      <c r="AW21" s="7">
        <f>DATE(An,1,1)</f>
        <v>44197</v>
      </c>
      <c r="AX21" s="7">
        <v>43735</v>
      </c>
      <c r="AZ21" s="7" t="s">
        <v>0</v>
      </c>
      <c r="BA21" s="44" t="s">
        <v>2</v>
      </c>
    </row>
    <row r="22" spans="1:56" ht="15" x14ac:dyDescent="0.25">
      <c r="A22" s="1" t="str">
        <f t="shared" ref="A22:A31" si="18">IF(ISBLANK(A8),"",A8)</f>
        <v>PZ</v>
      </c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49"/>
      <c r="R22" s="19"/>
      <c r="S22" s="18"/>
      <c r="T22" s="18"/>
      <c r="U22" s="18"/>
      <c r="V22" s="18"/>
      <c r="W22" s="18"/>
      <c r="X22" s="49"/>
      <c r="Y22" s="18"/>
      <c r="Z22" s="18"/>
      <c r="AA22" s="18"/>
      <c r="AB22" s="18"/>
      <c r="AC22" s="29"/>
      <c r="AD22" s="50"/>
      <c r="AE22" s="50"/>
      <c r="AF22" s="57"/>
      <c r="AH22" s="109" t="s">
        <v>44</v>
      </c>
      <c r="AI22" s="28"/>
      <c r="AJ22" s="150">
        <f t="shared" ref="AJ22:AJ27" si="19">$AP$7*AQ22</f>
        <v>6</v>
      </c>
      <c r="AK22" s="150">
        <f t="shared" si="15"/>
        <v>4</v>
      </c>
      <c r="AL22" s="150">
        <f t="shared" si="16"/>
        <v>4</v>
      </c>
      <c r="AM22" s="150">
        <f t="shared" ref="AM22:AM27" si="20">$AP$7*AT22</f>
        <v>4</v>
      </c>
      <c r="AN22" s="150">
        <f t="shared" si="17"/>
        <v>2</v>
      </c>
      <c r="AO22" s="94">
        <f t="shared" ref="AO22:AO27" si="21">SUM(AI22:AM22)</f>
        <v>18</v>
      </c>
      <c r="AP22" s="116">
        <f>(NETWORKDAYS(B21,AF21,AW21:AW31))-AI22</f>
        <v>-31590</v>
      </c>
      <c r="AQ22" s="148">
        <v>0.3</v>
      </c>
      <c r="AR22" s="148">
        <v>0.2</v>
      </c>
      <c r="AS22" s="148">
        <v>0.2</v>
      </c>
      <c r="AT22" s="148">
        <v>0.2</v>
      </c>
      <c r="AU22" s="158">
        <v>0.1</v>
      </c>
      <c r="AW22" s="8">
        <f>ROUND(DATE($A$1,4,MOD(234-11*MOD($A$1,19),30))/7,0)*7-5</f>
        <v>44291</v>
      </c>
      <c r="AX22" s="8"/>
      <c r="AZ22" s="7" t="s">
        <v>10</v>
      </c>
      <c r="BA22" s="44" t="s">
        <v>5</v>
      </c>
    </row>
    <row r="23" spans="1:56" ht="15" x14ac:dyDescent="0.25">
      <c r="A23" s="1" t="str">
        <f t="shared" si="18"/>
        <v>LG</v>
      </c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29"/>
      <c r="AD23" s="18"/>
      <c r="AE23" s="18"/>
      <c r="AF23" s="29"/>
      <c r="AH23" s="109" t="s">
        <v>45</v>
      </c>
      <c r="AI23" s="28"/>
      <c r="AJ23" s="150">
        <f t="shared" si="19"/>
        <v>6</v>
      </c>
      <c r="AK23" s="150">
        <f t="shared" si="15"/>
        <v>4</v>
      </c>
      <c r="AL23" s="150">
        <f t="shared" si="16"/>
        <v>4</v>
      </c>
      <c r="AM23" s="150">
        <f t="shared" si="20"/>
        <v>4</v>
      </c>
      <c r="AN23" s="150">
        <f t="shared" si="17"/>
        <v>2</v>
      </c>
      <c r="AO23" s="94">
        <f t="shared" si="21"/>
        <v>18</v>
      </c>
      <c r="AP23" s="116">
        <f>(NETWORKDAYS(B21,AF21,AW21:AW31))-AI23</f>
        <v>-31590</v>
      </c>
      <c r="AQ23" s="148">
        <v>0.3</v>
      </c>
      <c r="AR23" s="148">
        <v>0.2</v>
      </c>
      <c r="AS23" s="148">
        <v>0.2</v>
      </c>
      <c r="AT23" s="148">
        <v>0.2</v>
      </c>
      <c r="AU23" s="158">
        <v>0.1</v>
      </c>
      <c r="AW23" s="8">
        <f>DATE(An,5,1)</f>
        <v>44317</v>
      </c>
      <c r="AX23" s="8"/>
      <c r="AZ23" s="7" t="s">
        <v>13</v>
      </c>
      <c r="BA23" s="51" t="s">
        <v>58</v>
      </c>
    </row>
    <row r="24" spans="1:56" ht="12.75" customHeight="1" x14ac:dyDescent="0.25">
      <c r="A24" s="1" t="str">
        <f t="shared" si="18"/>
        <v>CM</v>
      </c>
      <c r="B24" s="18"/>
      <c r="C24" s="18"/>
      <c r="D24" s="18"/>
      <c r="E24" s="18"/>
      <c r="F24" s="49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29"/>
      <c r="AD24" s="50"/>
      <c r="AE24" s="50"/>
      <c r="AF24" s="20"/>
      <c r="AH24" s="109" t="s">
        <v>46</v>
      </c>
      <c r="AI24" s="28"/>
      <c r="AJ24" s="150">
        <f t="shared" si="19"/>
        <v>6</v>
      </c>
      <c r="AK24" s="150">
        <f t="shared" si="15"/>
        <v>4</v>
      </c>
      <c r="AL24" s="150">
        <f t="shared" si="16"/>
        <v>4</v>
      </c>
      <c r="AM24" s="150">
        <f t="shared" si="20"/>
        <v>4</v>
      </c>
      <c r="AN24" s="150">
        <f t="shared" si="17"/>
        <v>2</v>
      </c>
      <c r="AO24" s="94">
        <f t="shared" si="21"/>
        <v>18</v>
      </c>
      <c r="AP24" s="116">
        <f>(NETWORKDAYS(B21,AF21,AW21:AW31))-AI24</f>
        <v>-31590</v>
      </c>
      <c r="AQ24" s="148">
        <v>0.3</v>
      </c>
      <c r="AR24" s="148">
        <v>0.2</v>
      </c>
      <c r="AS24" s="148">
        <v>0.2</v>
      </c>
      <c r="AT24" s="148">
        <v>0.2</v>
      </c>
      <c r="AU24" s="158">
        <v>0.1</v>
      </c>
      <c r="AW24" s="8">
        <f>DATE(An,5,8)</f>
        <v>44324</v>
      </c>
      <c r="AX24" s="8"/>
      <c r="AZ24" s="43" t="s">
        <v>14</v>
      </c>
      <c r="BA24" s="89" t="s">
        <v>57</v>
      </c>
    </row>
    <row r="25" spans="1:56" ht="15" x14ac:dyDescent="0.25">
      <c r="A25" s="1" t="str">
        <f t="shared" si="18"/>
        <v>SR</v>
      </c>
      <c r="B25" s="18"/>
      <c r="C25" s="18"/>
      <c r="D25" s="18"/>
      <c r="E25" s="18"/>
      <c r="F25" s="19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29"/>
      <c r="AD25" s="19"/>
      <c r="AE25" s="18"/>
      <c r="AF25" s="29"/>
      <c r="AH25" s="109" t="s">
        <v>47</v>
      </c>
      <c r="AI25" s="28"/>
      <c r="AJ25" s="150">
        <f t="shared" si="19"/>
        <v>6</v>
      </c>
      <c r="AK25" s="150">
        <f t="shared" si="15"/>
        <v>4</v>
      </c>
      <c r="AL25" s="150">
        <f t="shared" si="16"/>
        <v>4</v>
      </c>
      <c r="AM25" s="150">
        <f t="shared" si="20"/>
        <v>4</v>
      </c>
      <c r="AN25" s="150">
        <f t="shared" si="17"/>
        <v>2</v>
      </c>
      <c r="AO25" s="94">
        <f t="shared" si="21"/>
        <v>18</v>
      </c>
      <c r="AP25" s="116">
        <f>(NETWORKDAYS(B21,AF21,AW21:AW31))-AI25</f>
        <v>-31590</v>
      </c>
      <c r="AQ25" s="148">
        <v>0.3</v>
      </c>
      <c r="AR25" s="148">
        <v>0.2</v>
      </c>
      <c r="AS25" s="148">
        <v>0.2</v>
      </c>
      <c r="AT25" s="148">
        <v>0.2</v>
      </c>
      <c r="AU25" s="158">
        <v>0.1</v>
      </c>
      <c r="AW25" s="8">
        <f>AW22+38</f>
        <v>44329</v>
      </c>
      <c r="AX25" s="8"/>
      <c r="AZ25" s="43" t="s">
        <v>15</v>
      </c>
      <c r="BA25" s="62" t="s">
        <v>59</v>
      </c>
    </row>
    <row r="26" spans="1:56" ht="15" x14ac:dyDescent="0.25">
      <c r="A26" s="1" t="str">
        <f t="shared" si="18"/>
        <v>CD</v>
      </c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29"/>
      <c r="AD26" s="49"/>
      <c r="AE26" s="49"/>
      <c r="AF26" s="65"/>
      <c r="AH26" s="109" t="s">
        <v>48</v>
      </c>
      <c r="AI26" s="28"/>
      <c r="AJ26" s="150">
        <f t="shared" si="19"/>
        <v>6</v>
      </c>
      <c r="AK26" s="150">
        <f t="shared" si="15"/>
        <v>4</v>
      </c>
      <c r="AL26" s="150">
        <f t="shared" si="16"/>
        <v>4</v>
      </c>
      <c r="AM26" s="150">
        <f t="shared" si="20"/>
        <v>4</v>
      </c>
      <c r="AN26" s="150">
        <f t="shared" si="17"/>
        <v>2</v>
      </c>
      <c r="AO26" s="94">
        <f t="shared" si="21"/>
        <v>18</v>
      </c>
      <c r="AP26" s="116">
        <f>(NETWORKDAYS(B21,AF21,AW21:AW31))-AI26</f>
        <v>-31590</v>
      </c>
      <c r="AQ26" s="148">
        <v>0.3</v>
      </c>
      <c r="AR26" s="148">
        <v>0.2</v>
      </c>
      <c r="AS26" s="148">
        <v>0.2</v>
      </c>
      <c r="AT26" s="148">
        <v>0.2</v>
      </c>
      <c r="AU26" s="158">
        <v>0.1</v>
      </c>
      <c r="AW26" s="8">
        <f>AW22+49</f>
        <v>44340</v>
      </c>
      <c r="AX26" s="17"/>
      <c r="BA26" s="62" t="s">
        <v>60</v>
      </c>
    </row>
    <row r="27" spans="1:56" ht="15" x14ac:dyDescent="0.25">
      <c r="A27" s="1" t="str">
        <f t="shared" si="18"/>
        <v>ACH</v>
      </c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18"/>
      <c r="V27" s="38"/>
      <c r="W27" s="38"/>
      <c r="X27" s="38"/>
      <c r="Y27" s="38"/>
      <c r="Z27" s="38"/>
      <c r="AA27" s="38"/>
      <c r="AB27" s="38"/>
      <c r="AC27" s="40"/>
      <c r="AD27" s="18"/>
      <c r="AE27" s="18"/>
      <c r="AF27" s="29"/>
      <c r="AG27" s="71"/>
      <c r="AH27" s="109" t="s">
        <v>49</v>
      </c>
      <c r="AI27" s="28"/>
      <c r="AJ27" s="150">
        <f t="shared" si="19"/>
        <v>6</v>
      </c>
      <c r="AK27" s="150">
        <f t="shared" si="15"/>
        <v>4</v>
      </c>
      <c r="AL27" s="150">
        <f t="shared" si="16"/>
        <v>4</v>
      </c>
      <c r="AM27" s="150">
        <f t="shared" si="20"/>
        <v>4</v>
      </c>
      <c r="AN27" s="150">
        <f t="shared" si="17"/>
        <v>2</v>
      </c>
      <c r="AO27" s="94">
        <f t="shared" si="21"/>
        <v>18</v>
      </c>
      <c r="AP27" s="116">
        <f>(NETWORKDAYS(B21,AF21,AW21:AW31))-AI27</f>
        <v>-31590</v>
      </c>
      <c r="AQ27" s="148">
        <v>0.3</v>
      </c>
      <c r="AR27" s="148">
        <v>0.2</v>
      </c>
      <c r="AS27" s="148">
        <v>0.2</v>
      </c>
      <c r="AT27" s="148">
        <v>0.2</v>
      </c>
      <c r="AU27" s="158">
        <v>0.1</v>
      </c>
      <c r="AW27" s="8">
        <f>DATE(An,7,21)</f>
        <v>44398</v>
      </c>
      <c r="AX27" s="17"/>
      <c r="BA27" s="147" t="s">
        <v>61</v>
      </c>
    </row>
    <row r="28" spans="1:56" ht="12.75" x14ac:dyDescent="0.2">
      <c r="A28" s="1" t="str">
        <f t="shared" si="18"/>
        <v>NO</v>
      </c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59"/>
      <c r="AC28" s="40"/>
      <c r="AD28" s="18"/>
      <c r="AE28" s="18"/>
      <c r="AF28" s="29"/>
      <c r="AH28" s="47"/>
      <c r="AI28" s="28"/>
      <c r="AJ28" s="28"/>
      <c r="AK28" s="28"/>
      <c r="AL28" s="28"/>
      <c r="AM28" s="28"/>
      <c r="AN28" s="28" cm="1">
        <f t="array" ref="AN28">SUMPRODUCT((A22:A30 = AH28)*(B22:AF30=BA27))</f>
        <v>0</v>
      </c>
      <c r="AO28" s="94"/>
      <c r="AP28" s="116"/>
      <c r="AQ28" s="115"/>
      <c r="AR28" s="115"/>
      <c r="AS28" s="115"/>
      <c r="AT28" s="115"/>
      <c r="AU28" s="115"/>
      <c r="AW28" s="8">
        <f>DATE(An,8,15)</f>
        <v>44423</v>
      </c>
      <c r="AX28" s="17"/>
    </row>
    <row r="29" spans="1:56" ht="15" x14ac:dyDescent="0.25">
      <c r="A29" s="1" t="str">
        <f t="shared" si="18"/>
        <v/>
      </c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59"/>
      <c r="AC29" s="40"/>
      <c r="AD29" s="18"/>
      <c r="AE29" s="18"/>
      <c r="AF29" s="29"/>
      <c r="AH29" s="109"/>
      <c r="AI29" s="28"/>
      <c r="AJ29" s="28"/>
      <c r="AK29" s="28"/>
      <c r="AL29" s="28"/>
      <c r="AM29" s="28"/>
      <c r="AN29" s="28" cm="1">
        <f t="array" ref="AN29">SUMPRODUCT((A22:A30 = AH29)*(B22:AF30=BA27))</f>
        <v>0</v>
      </c>
      <c r="AO29" s="94"/>
      <c r="AP29" s="121"/>
      <c r="AQ29" s="146"/>
      <c r="AR29" s="146"/>
      <c r="AS29" s="146"/>
      <c r="AT29" s="146"/>
      <c r="AU29" s="146"/>
      <c r="AW29" s="8">
        <f>DATE(An,11,1)</f>
        <v>44501</v>
      </c>
      <c r="AX29" s="17"/>
    </row>
    <row r="30" spans="1:56" s="63" customFormat="1" ht="12.75" x14ac:dyDescent="0.2">
      <c r="A30" s="1" t="str">
        <f t="shared" si="18"/>
        <v/>
      </c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59"/>
      <c r="AC30" s="40"/>
      <c r="AD30" s="18"/>
      <c r="AE30" s="18"/>
      <c r="AF30" s="29"/>
      <c r="AH30" s="47"/>
      <c r="AI30" s="28"/>
      <c r="AJ30" s="28"/>
      <c r="AK30" s="28"/>
      <c r="AL30" s="28"/>
      <c r="AM30" s="28"/>
      <c r="AN30" s="28" cm="1">
        <f t="array" ref="AN30">SUMPRODUCT((A22:A30 = AH30)*(B22:AF30=BA27))</f>
        <v>0</v>
      </c>
      <c r="AO30" s="94"/>
      <c r="AP30" s="121"/>
      <c r="AQ30" s="146"/>
      <c r="AR30" s="146"/>
      <c r="AS30" s="146"/>
      <c r="AT30" s="146"/>
      <c r="AU30" s="146"/>
      <c r="AW30" s="8">
        <f>DATE(An,11,11)</f>
        <v>44511</v>
      </c>
      <c r="AX30" s="17"/>
    </row>
    <row r="31" spans="1:56" s="63" customFormat="1" ht="13.5" thickBot="1" x14ac:dyDescent="0.25">
      <c r="A31" s="76" t="str">
        <f t="shared" si="18"/>
        <v/>
      </c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1"/>
      <c r="AD31" s="36"/>
      <c r="AE31" s="36"/>
      <c r="AF31" s="34"/>
      <c r="AH31" s="140" t="s">
        <v>11</v>
      </c>
      <c r="AI31" s="141">
        <f t="shared" ref="AI31:AO31" si="22">SUM(AI21:AI30)</f>
        <v>0</v>
      </c>
      <c r="AJ31" s="141">
        <f t="shared" si="22"/>
        <v>42</v>
      </c>
      <c r="AK31" s="141">
        <f t="shared" si="22"/>
        <v>28</v>
      </c>
      <c r="AL31" s="141">
        <f t="shared" si="22"/>
        <v>28</v>
      </c>
      <c r="AM31" s="141">
        <f t="shared" si="22"/>
        <v>28</v>
      </c>
      <c r="AN31" s="141">
        <f t="shared" si="22"/>
        <v>14</v>
      </c>
      <c r="AO31" s="141">
        <f t="shared" si="22"/>
        <v>126</v>
      </c>
      <c r="AP31" s="142"/>
      <c r="AQ31" s="122"/>
      <c r="AR31" s="122"/>
      <c r="AS31" s="122"/>
      <c r="AT31" s="122"/>
      <c r="AU31" s="122"/>
      <c r="AW31" s="10">
        <f>DATE(An,12,25)</f>
        <v>44555</v>
      </c>
      <c r="AX31" s="27"/>
    </row>
    <row r="32" spans="1:56" s="132" customFormat="1" ht="13.5" thickBot="1" x14ac:dyDescent="0.25">
      <c r="A32" s="129"/>
      <c r="B32" s="130"/>
      <c r="C32" s="130"/>
      <c r="D32" s="130"/>
      <c r="E32" s="130"/>
      <c r="F32" s="130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130"/>
      <c r="R32" s="130"/>
      <c r="S32" s="130"/>
      <c r="T32" s="130"/>
      <c r="U32" s="130"/>
      <c r="V32" s="130"/>
      <c r="W32" s="130"/>
      <c r="X32" s="130"/>
      <c r="Y32" s="130"/>
      <c r="Z32" s="130"/>
      <c r="AA32" s="130"/>
      <c r="AB32" s="130"/>
      <c r="AC32" s="130"/>
      <c r="AD32" s="131"/>
      <c r="AE32" s="130"/>
      <c r="AF32" s="130"/>
      <c r="AH32" s="133"/>
      <c r="AI32" s="134"/>
      <c r="AJ32" s="134"/>
      <c r="AK32" s="134"/>
      <c r="AL32" s="134"/>
      <c r="AM32" s="134"/>
      <c r="AN32" s="134"/>
      <c r="AO32" s="135"/>
      <c r="AP32" s="135"/>
      <c r="AQ32" s="135"/>
      <c r="AR32" s="135"/>
      <c r="AS32" s="135"/>
      <c r="AT32" s="135"/>
      <c r="AU32" s="135"/>
      <c r="AW32" s="136"/>
      <c r="AX32" s="137"/>
    </row>
    <row r="33" spans="1:53" s="132" customFormat="1" ht="13.5" thickBot="1" x14ac:dyDescent="0.25">
      <c r="A33" s="129"/>
      <c r="B33" s="130"/>
      <c r="C33" s="130"/>
      <c r="D33" s="130"/>
      <c r="E33" s="130"/>
      <c r="F33" s="130"/>
      <c r="G33" s="130"/>
      <c r="H33" s="130"/>
      <c r="I33" s="130"/>
      <c r="J33" s="130"/>
      <c r="K33" s="130"/>
      <c r="L33" s="130"/>
      <c r="M33" s="130"/>
      <c r="N33" s="130"/>
      <c r="O33" s="130"/>
      <c r="P33" s="130"/>
      <c r="Q33" s="130"/>
      <c r="R33" s="130"/>
      <c r="S33" s="130"/>
      <c r="T33" s="130"/>
      <c r="U33" s="130"/>
      <c r="V33" s="130"/>
      <c r="W33" s="130"/>
      <c r="X33" s="130"/>
      <c r="Y33" s="130"/>
      <c r="Z33" s="130"/>
      <c r="AA33" s="130"/>
      <c r="AB33" s="130"/>
      <c r="AC33" s="130"/>
      <c r="AD33" s="131"/>
      <c r="AE33" s="130"/>
      <c r="AF33" s="130"/>
      <c r="AH33" s="133"/>
      <c r="AI33" s="134"/>
      <c r="AJ33" s="134"/>
      <c r="AK33" s="134"/>
      <c r="AL33" s="134"/>
      <c r="AM33" s="134"/>
      <c r="AN33" s="134"/>
      <c r="AO33" s="135"/>
      <c r="AP33" s="135"/>
      <c r="AQ33" s="135"/>
      <c r="AR33" s="135"/>
      <c r="AS33" s="135"/>
      <c r="AT33" s="135"/>
      <c r="AU33" s="135"/>
      <c r="AW33" s="136"/>
      <c r="AX33" s="137"/>
    </row>
    <row r="34" spans="1:53" s="111" customFormat="1" ht="13.5" thickBot="1" x14ac:dyDescent="0.25">
      <c r="AD34" s="138"/>
      <c r="AW34" s="136"/>
      <c r="AX34" s="137"/>
    </row>
    <row r="35" spans="1:53" ht="25.5" customHeight="1" x14ac:dyDescent="0.2">
      <c r="A35" s="95"/>
      <c r="B35" s="201">
        <f>DATE(An,MONTH(B20)+1,1)</f>
        <v>44256</v>
      </c>
      <c r="C35" s="202"/>
      <c r="D35" s="202"/>
      <c r="E35" s="202"/>
      <c r="F35" s="202"/>
      <c r="G35" s="202"/>
      <c r="H35" s="202"/>
      <c r="I35" s="202"/>
      <c r="J35" s="202"/>
      <c r="K35" s="202"/>
      <c r="L35" s="202"/>
      <c r="M35" s="202"/>
      <c r="N35" s="202"/>
      <c r="O35" s="202"/>
      <c r="P35" s="202"/>
      <c r="Q35" s="202"/>
      <c r="R35" s="202"/>
      <c r="S35" s="202"/>
      <c r="T35" s="202"/>
      <c r="U35" s="202"/>
      <c r="V35" s="202"/>
      <c r="W35" s="202"/>
      <c r="X35" s="202"/>
      <c r="Y35" s="202"/>
      <c r="Z35" s="202"/>
      <c r="AA35" s="202"/>
      <c r="AB35" s="202"/>
      <c r="AC35" s="202"/>
      <c r="AD35" s="202"/>
      <c r="AE35" s="202"/>
      <c r="AF35" s="203"/>
      <c r="AH35" s="41" t="s">
        <v>7</v>
      </c>
      <c r="AI35" s="90" t="s">
        <v>20</v>
      </c>
      <c r="AJ35" s="87" t="str">
        <f>"Nbre jours "&amp; $BA$9</f>
        <v>Nbre jours R</v>
      </c>
      <c r="AK35" s="86" t="str">
        <f>"Nbre jours "&amp; $BA$10</f>
        <v>Nbre jours R/2J</v>
      </c>
      <c r="AL35" s="88" t="str">
        <f>"Nbre jours "&amp; $BA$11</f>
        <v>Nbre jours CMD</v>
      </c>
      <c r="AM35" s="88" t="str">
        <f>"Nbre jours "&amp; $BA$12</f>
        <v>Nbre jours T</v>
      </c>
      <c r="AN35" s="88" t="str">
        <f>"Nbre jours "&amp; $BA$13</f>
        <v>Nbre jours T/R</v>
      </c>
      <c r="AO35" s="93" t="s">
        <v>16</v>
      </c>
      <c r="AP35" s="93" t="s">
        <v>51</v>
      </c>
      <c r="AQ35" s="113"/>
      <c r="AR35" s="113"/>
      <c r="AS35" s="113"/>
      <c r="AT35" s="113"/>
      <c r="AU35" s="113"/>
      <c r="AW35" s="41" t="s">
        <v>3</v>
      </c>
      <c r="AX35" s="42" t="s">
        <v>12</v>
      </c>
      <c r="AZ35" s="41" t="s">
        <v>9</v>
      </c>
      <c r="BA35" s="42" t="s">
        <v>34</v>
      </c>
    </row>
    <row r="36" spans="1:53" ht="15" x14ac:dyDescent="0.25">
      <c r="A36" s="96"/>
      <c r="B36" s="4">
        <f>DATE(An,MONTH(B35),1)</f>
        <v>44256</v>
      </c>
      <c r="C36" s="4">
        <f t="shared" ref="C36:AF36" si="23">B36+1</f>
        <v>44257</v>
      </c>
      <c r="D36" s="4">
        <f t="shared" si="23"/>
        <v>44258</v>
      </c>
      <c r="E36" s="4">
        <f t="shared" si="23"/>
        <v>44259</v>
      </c>
      <c r="F36" s="4">
        <f t="shared" si="23"/>
        <v>44260</v>
      </c>
      <c r="G36" s="4">
        <f t="shared" si="23"/>
        <v>44261</v>
      </c>
      <c r="H36" s="4">
        <f t="shared" si="23"/>
        <v>44262</v>
      </c>
      <c r="I36" s="4">
        <f t="shared" si="23"/>
        <v>44263</v>
      </c>
      <c r="J36" s="4">
        <f t="shared" si="23"/>
        <v>44264</v>
      </c>
      <c r="K36" s="4">
        <f t="shared" si="23"/>
        <v>44265</v>
      </c>
      <c r="L36" s="4">
        <f t="shared" si="23"/>
        <v>44266</v>
      </c>
      <c r="M36" s="4">
        <f t="shared" si="23"/>
        <v>44267</v>
      </c>
      <c r="N36" s="4">
        <f t="shared" si="23"/>
        <v>44268</v>
      </c>
      <c r="O36" s="4">
        <f t="shared" si="23"/>
        <v>44269</v>
      </c>
      <c r="P36" s="4">
        <f t="shared" si="23"/>
        <v>44270</v>
      </c>
      <c r="Q36" s="4">
        <f t="shared" si="23"/>
        <v>44271</v>
      </c>
      <c r="R36" s="4">
        <f t="shared" si="23"/>
        <v>44272</v>
      </c>
      <c r="S36" s="4">
        <f t="shared" si="23"/>
        <v>44273</v>
      </c>
      <c r="T36" s="4">
        <f t="shared" si="23"/>
        <v>44274</v>
      </c>
      <c r="U36" s="4">
        <f t="shared" si="23"/>
        <v>44275</v>
      </c>
      <c r="V36" s="4">
        <f t="shared" si="23"/>
        <v>44276</v>
      </c>
      <c r="W36" s="4">
        <f t="shared" si="23"/>
        <v>44277</v>
      </c>
      <c r="X36" s="4">
        <f t="shared" si="23"/>
        <v>44278</v>
      </c>
      <c r="Y36" s="4">
        <f t="shared" si="23"/>
        <v>44279</v>
      </c>
      <c r="Z36" s="4">
        <f t="shared" si="23"/>
        <v>44280</v>
      </c>
      <c r="AA36" s="4">
        <f t="shared" si="23"/>
        <v>44281</v>
      </c>
      <c r="AB36" s="4">
        <f t="shared" si="23"/>
        <v>44282</v>
      </c>
      <c r="AC36" s="4">
        <f t="shared" si="23"/>
        <v>44283</v>
      </c>
      <c r="AD36" s="4">
        <f t="shared" si="23"/>
        <v>44284</v>
      </c>
      <c r="AE36" s="4">
        <f t="shared" si="23"/>
        <v>44285</v>
      </c>
      <c r="AF36" s="5">
        <f t="shared" si="23"/>
        <v>44286</v>
      </c>
      <c r="AH36" s="109" t="s">
        <v>43</v>
      </c>
      <c r="AI36" s="28" cm="1">
        <f t="array" ref="AI36">SUMPRODUCT((A37:A45 = AH36)*(B37:AF45=BA36)+(A37:A45 = AH36)*(B37:AF45=BA37)/2)</f>
        <v>0</v>
      </c>
      <c r="AJ36" s="28" cm="1">
        <f t="array" ref="AJ36">SUMPRODUCT((A37:A45 = AH36)*(B37:AF45=BA38))</f>
        <v>0</v>
      </c>
      <c r="AK36" s="28" cm="1">
        <f t="array" ref="AK36">SUMPRODUCT((A37:A45 = AH36)*(B37:AF45=BA39))</f>
        <v>0</v>
      </c>
      <c r="AL36" s="28" cm="1">
        <f t="array" ref="AL36">SUMPRODUCT((A37:A45 = AH36)*(B37:AF45=BA40))</f>
        <v>0</v>
      </c>
      <c r="AM36" s="28" cm="1">
        <f t="array" ref="AM36">SUMPRODUCT((A37:A45 = AH36)*(B37:AF45=BA41))</f>
        <v>0</v>
      </c>
      <c r="AN36" s="28" cm="1">
        <f t="array" ref="AN36">SUMPRODUCT((A37:A45 = AH36)*(B37:AF45=BA42))</f>
        <v>0</v>
      </c>
      <c r="AO36" s="94">
        <f>SUM(AI36:AM36)</f>
        <v>0</v>
      </c>
      <c r="AP36" s="121">
        <f>(NETWORKDAYS(B36,AF36,AW36:AW46))-AI36</f>
        <v>23</v>
      </c>
      <c r="AQ36" s="146"/>
      <c r="AR36" s="146"/>
      <c r="AS36" s="146"/>
      <c r="AT36" s="146"/>
      <c r="AU36" s="146"/>
      <c r="AW36" s="7">
        <f>DATE(An,1,1)</f>
        <v>44197</v>
      </c>
      <c r="AX36" s="7">
        <v>43735</v>
      </c>
      <c r="AZ36" s="7" t="s">
        <v>0</v>
      </c>
      <c r="BA36" s="44" t="s">
        <v>2</v>
      </c>
    </row>
    <row r="37" spans="1:53" ht="15" x14ac:dyDescent="0.25">
      <c r="A37" s="1" t="str">
        <f t="shared" ref="A37:A46" si="24">IF(ISBLANK(A22),"",A22)</f>
        <v>PZ</v>
      </c>
      <c r="B37" s="49"/>
      <c r="C37" s="49"/>
      <c r="D37" s="18"/>
      <c r="E37" s="18"/>
      <c r="F37" s="18"/>
      <c r="G37" s="18"/>
      <c r="H37" s="19"/>
      <c r="I37" s="19"/>
      <c r="J37" s="19"/>
      <c r="K37" s="18"/>
      <c r="L37" s="18"/>
      <c r="M37" s="18"/>
      <c r="N37" s="18"/>
      <c r="O37" s="18"/>
      <c r="P37" s="19"/>
      <c r="Q37" s="49"/>
      <c r="R37" s="18"/>
      <c r="S37" s="18"/>
      <c r="T37" s="18"/>
      <c r="U37" s="18"/>
      <c r="V37" s="18"/>
      <c r="W37" s="18"/>
      <c r="X37" s="18"/>
      <c r="Y37" s="18"/>
      <c r="Z37" s="50"/>
      <c r="AA37" s="50"/>
      <c r="AB37" s="50"/>
      <c r="AC37" s="18"/>
      <c r="AD37" s="50"/>
      <c r="AE37" s="50"/>
      <c r="AF37" s="57"/>
      <c r="AH37" s="109" t="s">
        <v>44</v>
      </c>
      <c r="AI37" s="28" cm="1">
        <f t="array" ref="AI37">SUMPRODUCT((A37:A45 = AH37)*(B37:AF45=BA36)+(A37:A45 = AH37)*(B37:AF45=BA37)/2)</f>
        <v>0</v>
      </c>
      <c r="AJ37" s="28" cm="1">
        <f t="array" ref="AJ37">SUMPRODUCT((A37:A45 = AH37)*(B37:AF45=BA38))</f>
        <v>0</v>
      </c>
      <c r="AK37" s="28" cm="1">
        <f t="array" ref="AK37">SUMPRODUCT((A37:A45 = AH37)*(B37:AF45=BA39))</f>
        <v>0</v>
      </c>
      <c r="AL37" s="28" cm="1">
        <f t="array" ref="AL37">SUMPRODUCT((A37:A45 = AH37)*(B37:AF45=BA40))</f>
        <v>0</v>
      </c>
      <c r="AM37" s="28" cm="1">
        <f t="array" ref="AM37">SUMPRODUCT((A37:A45 = AH37)*(B37:AF45=BA41))</f>
        <v>0</v>
      </c>
      <c r="AN37" s="28" cm="1">
        <f t="array" ref="AN37">SUMPRODUCT((A37:A45 = AC36)*(B37:AF45=BA42))</f>
        <v>0</v>
      </c>
      <c r="AO37" s="94">
        <f t="shared" ref="AO37:AO43" si="25">SUM(AI37:AM37)</f>
        <v>0</v>
      </c>
      <c r="AP37" s="116">
        <f>(NETWORKDAYS(B36,AF36,AW36:AW46))-AI37</f>
        <v>23</v>
      </c>
      <c r="AQ37" s="115"/>
      <c r="AR37" s="115"/>
      <c r="AS37" s="115"/>
      <c r="AT37" s="115"/>
      <c r="AU37" s="115"/>
      <c r="AW37" s="8">
        <f>ROUND(DATE($A$1,4,MOD(234-11*MOD($A$1,19),30))/7,0)*7-5</f>
        <v>44291</v>
      </c>
      <c r="AX37" s="8"/>
      <c r="AZ37" s="7" t="s">
        <v>10</v>
      </c>
      <c r="BA37" s="44" t="s">
        <v>5</v>
      </c>
    </row>
    <row r="38" spans="1:53" ht="15" x14ac:dyDescent="0.25">
      <c r="A38" s="1" t="str">
        <f t="shared" si="24"/>
        <v>LG</v>
      </c>
      <c r="B38" s="50"/>
      <c r="C38" s="50"/>
      <c r="D38" s="50"/>
      <c r="E38" s="50"/>
      <c r="F38" s="50"/>
      <c r="G38" s="50"/>
      <c r="H38" s="50"/>
      <c r="I38" s="18"/>
      <c r="J38" s="19"/>
      <c r="K38" s="18"/>
      <c r="L38" s="18"/>
      <c r="M38" s="18"/>
      <c r="N38" s="18"/>
      <c r="O38" s="18"/>
      <c r="P38" s="50"/>
      <c r="Q38" s="50"/>
      <c r="R38" s="50"/>
      <c r="S38" s="50"/>
      <c r="T38" s="50"/>
      <c r="U38" s="50"/>
      <c r="V38" s="50"/>
      <c r="W38" s="50"/>
      <c r="X38" s="50"/>
      <c r="Y38" s="18"/>
      <c r="Z38" s="18"/>
      <c r="AA38" s="50"/>
      <c r="AB38" s="50"/>
      <c r="AC38" s="50"/>
      <c r="AD38" s="18"/>
      <c r="AE38" s="18"/>
      <c r="AF38" s="29"/>
      <c r="AH38" s="109" t="s">
        <v>45</v>
      </c>
      <c r="AI38" s="28" cm="1">
        <f t="array" ref="AI38">SUMPRODUCT((A37:A45 = AH38)*(B37:AF45=BA36)+(A37:A45 = AH38)*(B37:AF45=BA37)/2)</f>
        <v>0</v>
      </c>
      <c r="AJ38" s="28" cm="1">
        <f t="array" ref="AJ38">SUMPRODUCT((A37:A45 = AH38)*(B37:AF45=BA38))</f>
        <v>0</v>
      </c>
      <c r="AK38" s="28" cm="1">
        <f t="array" ref="AK38">SUMPRODUCT((A37:A45 = AH38)*(B37:AF45=BA39))</f>
        <v>0</v>
      </c>
      <c r="AL38" s="28" cm="1">
        <f t="array" ref="AL38">SUMPRODUCT((A37:A45 = AH38)*(B37:AF45=BA40))</f>
        <v>0</v>
      </c>
      <c r="AM38" s="28" cm="1">
        <f t="array" ref="AM38">SUMPRODUCT((A37:A45 = AH38)*(B37:AF45=BA41))</f>
        <v>0</v>
      </c>
      <c r="AN38" s="28" cm="1">
        <f t="array" ref="AN38">SUMPRODUCT((A37:A45 = AH38)*(B37:AF45=BA42))</f>
        <v>0</v>
      </c>
      <c r="AO38" s="94">
        <f t="shared" si="25"/>
        <v>0</v>
      </c>
      <c r="AP38" s="116">
        <f>(NETWORKDAYS(B36,AF36,AW36:AW46))-AI38</f>
        <v>23</v>
      </c>
      <c r="AQ38" s="115"/>
      <c r="AR38" s="115"/>
      <c r="AS38" s="115"/>
      <c r="AT38" s="115"/>
      <c r="AU38" s="115"/>
      <c r="AW38" s="8">
        <f>DATE(An,5,1)</f>
        <v>44317</v>
      </c>
      <c r="AX38" s="8"/>
      <c r="AZ38" s="7" t="s">
        <v>13</v>
      </c>
      <c r="BA38" s="51" t="s">
        <v>58</v>
      </c>
    </row>
    <row r="39" spans="1:53" ht="15" x14ac:dyDescent="0.25">
      <c r="A39" s="1" t="str">
        <f t="shared" si="24"/>
        <v>CM</v>
      </c>
      <c r="B39" s="33"/>
      <c r="C39" s="18"/>
      <c r="D39" s="19"/>
      <c r="E39" s="18"/>
      <c r="F39" s="18"/>
      <c r="G39" s="19"/>
      <c r="H39" s="49"/>
      <c r="I39" s="49"/>
      <c r="J39" s="49"/>
      <c r="K39" s="18"/>
      <c r="L39" s="18"/>
      <c r="M39" s="33"/>
      <c r="N39" s="18"/>
      <c r="O39" s="18"/>
      <c r="P39" s="18"/>
      <c r="Q39" s="50"/>
      <c r="R39" s="64"/>
      <c r="S39" s="49"/>
      <c r="T39" s="49"/>
      <c r="U39" s="49"/>
      <c r="V39" s="49"/>
      <c r="W39" s="49"/>
      <c r="X39" s="49"/>
      <c r="Y39" s="50"/>
      <c r="Z39" s="50"/>
      <c r="AA39" s="50"/>
      <c r="AB39" s="50"/>
      <c r="AC39" s="50"/>
      <c r="AD39" s="50"/>
      <c r="AE39" s="50"/>
      <c r="AF39" s="20"/>
      <c r="AH39" s="109" t="s">
        <v>46</v>
      </c>
      <c r="AI39" s="28" cm="1">
        <f t="array" ref="AI39">SUMPRODUCT((A37:A45 = AH39)*(B37:AF45=BA36)+(A37:A45 = AH39)*(B37:AF45=BA37)/2)</f>
        <v>0</v>
      </c>
      <c r="AJ39" s="28" cm="1">
        <f t="array" ref="AJ39">SUMPRODUCT((A37:A45 = AH39)*(B37:AF45=BA38))</f>
        <v>0</v>
      </c>
      <c r="AK39" s="28" cm="1">
        <f t="array" ref="AK39">SUMPRODUCT((A37:A45 = AH39)*(B37:AF45=BA39))</f>
        <v>0</v>
      </c>
      <c r="AL39" s="28" cm="1">
        <f t="array" ref="AL39">SUMPRODUCT((A37:A45 = AH39)*(B37:AF45=BA40))</f>
        <v>0</v>
      </c>
      <c r="AM39" s="28" cm="1">
        <f t="array" ref="AM39">SUMPRODUCT((A37:A45 = AH39)*(B37:AF45=BA41))</f>
        <v>0</v>
      </c>
      <c r="AN39" s="28" cm="1">
        <f t="array" ref="AN39">SUMPRODUCT((A37:A45 = AH39)*(B37:AF45=BA42))</f>
        <v>0</v>
      </c>
      <c r="AO39" s="94">
        <f t="shared" si="25"/>
        <v>0</v>
      </c>
      <c r="AP39" s="116">
        <f>(NETWORKDAYS(B36,AF36,AW36:AW46))-AI39</f>
        <v>23</v>
      </c>
      <c r="AQ39" s="115"/>
      <c r="AR39" s="115"/>
      <c r="AS39" s="115"/>
      <c r="AT39" s="115"/>
      <c r="AU39" s="115"/>
      <c r="AW39" s="8">
        <f>DATE(An,5,8)</f>
        <v>44324</v>
      </c>
      <c r="AX39" s="8"/>
      <c r="AZ39" s="43" t="s">
        <v>14</v>
      </c>
      <c r="BA39" s="89" t="s">
        <v>57</v>
      </c>
    </row>
    <row r="40" spans="1:53" ht="15" x14ac:dyDescent="0.25">
      <c r="A40" s="1" t="str">
        <f t="shared" si="24"/>
        <v>SR</v>
      </c>
      <c r="B40" s="19"/>
      <c r="C40" s="49"/>
      <c r="D40" s="49"/>
      <c r="E40" s="19"/>
      <c r="F40" s="49"/>
      <c r="G40" s="19"/>
      <c r="H40" s="18"/>
      <c r="I40" s="18"/>
      <c r="J40" s="18"/>
      <c r="K40" s="18"/>
      <c r="L40" s="18"/>
      <c r="M40" s="18"/>
      <c r="N40" s="19"/>
      <c r="O40" s="18"/>
      <c r="P40" s="49"/>
      <c r="Q40" s="49"/>
      <c r="R40" s="49"/>
      <c r="S40" s="49"/>
      <c r="T40" s="49"/>
      <c r="U40" s="19"/>
      <c r="V40" s="49"/>
      <c r="W40" s="49"/>
      <c r="X40" s="18"/>
      <c r="Y40" s="50"/>
      <c r="Z40" s="19"/>
      <c r="AA40" s="19"/>
      <c r="AB40" s="19"/>
      <c r="AC40" s="19"/>
      <c r="AD40" s="19"/>
      <c r="AE40" s="18"/>
      <c r="AF40" s="29"/>
      <c r="AH40" s="109" t="s">
        <v>47</v>
      </c>
      <c r="AI40" s="28" cm="1">
        <f t="array" ref="AI40">SUMPRODUCT((A37:A45= AH40)*(B37:AF45=BA36)+(A37:A45 = AH40)*(B37:AF45=BA37)/2)</f>
        <v>0</v>
      </c>
      <c r="AJ40" s="28" cm="1">
        <f t="array" ref="AJ40">SUMPRODUCT((A37:A45 = AH40)*(B37:AF45=BA38))</f>
        <v>0</v>
      </c>
      <c r="AK40" s="28" cm="1">
        <f t="array" ref="AK40">SUMPRODUCT((A37:A45 = AH40)*(B37:AF45=BA39))</f>
        <v>0</v>
      </c>
      <c r="AL40" s="28" cm="1">
        <f t="array" ref="AL40">SUMPRODUCT((A37:A45 = AH40)*(B37:AF45=BA40))</f>
        <v>0</v>
      </c>
      <c r="AM40" s="28" cm="1">
        <f t="array" ref="AM40">SUMPRODUCT((A37:A45 = AH40)*(B37:AF45=BA41))</f>
        <v>0</v>
      </c>
      <c r="AN40" s="28" cm="1">
        <f t="array" ref="AN40">SUMPRODUCT((A37:A45 = AH40)*(B37:AF45=BA42))</f>
        <v>0</v>
      </c>
      <c r="AO40" s="94">
        <f t="shared" si="25"/>
        <v>0</v>
      </c>
      <c r="AP40" s="116">
        <f>(NETWORKDAYS(B36,AF36,AW36:AW46))-AI40</f>
        <v>23</v>
      </c>
      <c r="AQ40" s="115"/>
      <c r="AR40" s="115"/>
      <c r="AS40" s="115"/>
      <c r="AT40" s="115"/>
      <c r="AU40" s="115"/>
      <c r="AW40" s="8">
        <f>AW37+38</f>
        <v>44329</v>
      </c>
      <c r="AX40" s="8"/>
      <c r="AZ40" s="43" t="s">
        <v>15</v>
      </c>
      <c r="BA40" s="62" t="s">
        <v>59</v>
      </c>
    </row>
    <row r="41" spans="1:53" ht="15" x14ac:dyDescent="0.25">
      <c r="A41" s="1" t="str">
        <f t="shared" si="24"/>
        <v>CD</v>
      </c>
      <c r="B41" s="49"/>
      <c r="C41" s="19"/>
      <c r="D41" s="19"/>
      <c r="E41" s="19"/>
      <c r="F41" s="33"/>
      <c r="G41" s="19"/>
      <c r="H41" s="18"/>
      <c r="I41" s="18"/>
      <c r="J41" s="18"/>
      <c r="K41" s="18"/>
      <c r="L41" s="18"/>
      <c r="M41" s="18"/>
      <c r="N41" s="18"/>
      <c r="O41" s="18"/>
      <c r="P41" s="19"/>
      <c r="Q41" s="18"/>
      <c r="R41" s="50"/>
      <c r="S41" s="50"/>
      <c r="T41" s="50"/>
      <c r="U41" s="18"/>
      <c r="V41" s="33"/>
      <c r="W41" s="33"/>
      <c r="X41" s="18"/>
      <c r="Y41" s="18"/>
      <c r="Z41" s="18"/>
      <c r="AA41" s="18"/>
      <c r="AB41" s="33"/>
      <c r="AC41" s="19"/>
      <c r="AD41" s="49"/>
      <c r="AE41" s="49"/>
      <c r="AF41" s="65"/>
      <c r="AH41" s="109" t="s">
        <v>48</v>
      </c>
      <c r="AI41" s="28" cm="1">
        <f t="array" ref="AI41">SUMPRODUCT((A37:A45 = AH41)*(B37:AF45=BA36)+(A37:A45 = AH41)*(B37:AF45=BA37)/2)</f>
        <v>0</v>
      </c>
      <c r="AJ41" s="28" cm="1">
        <f t="array" ref="AJ41">SUMPRODUCT((A37:A45 = AH41)*(B37:AF45=BA38))</f>
        <v>0</v>
      </c>
      <c r="AK41" s="28" cm="1">
        <f t="array" ref="AK41">SUMPRODUCT((A37:A45 = AH41)*(B37:AF45=BA39))</f>
        <v>0</v>
      </c>
      <c r="AL41" s="28" cm="1">
        <f t="array" ref="AL41">SUMPRODUCT((A37:A45 = AH41)*(B37:AF45=BA40))</f>
        <v>0</v>
      </c>
      <c r="AM41" s="28" cm="1">
        <f t="array" ref="AM41">SUMPRODUCT((A37:A45 = AH41)*(B37:AF45=BA41))</f>
        <v>0</v>
      </c>
      <c r="AN41" s="28" cm="1">
        <f t="array" ref="AN41">SUMPRODUCT((A37:A45 = AH41)*(B37:AF45=BA42))</f>
        <v>0</v>
      </c>
      <c r="AO41" s="94">
        <f t="shared" si="25"/>
        <v>0</v>
      </c>
      <c r="AP41" s="116">
        <f>(NETWORKDAYS(B36,AF36,AW36:AW46))-AI41</f>
        <v>23</v>
      </c>
      <c r="AQ41" s="115"/>
      <c r="AR41" s="115"/>
      <c r="AS41" s="115"/>
      <c r="AT41" s="115"/>
      <c r="AU41" s="115"/>
      <c r="AW41" s="8">
        <f>AW37+49</f>
        <v>44340</v>
      </c>
      <c r="AX41" s="17"/>
      <c r="BA41" s="62" t="s">
        <v>60</v>
      </c>
    </row>
    <row r="42" spans="1:53" ht="15" x14ac:dyDescent="0.25">
      <c r="A42" s="1" t="str">
        <f t="shared" si="24"/>
        <v>ACH</v>
      </c>
      <c r="B42" s="38"/>
      <c r="C42" s="38"/>
      <c r="D42" s="38"/>
      <c r="E42" s="38"/>
      <c r="F42" s="54"/>
      <c r="G42" s="38"/>
      <c r="H42" s="38"/>
      <c r="I42" s="38"/>
      <c r="J42" s="38"/>
      <c r="K42" s="38"/>
      <c r="L42" s="54"/>
      <c r="M42" s="54"/>
      <c r="N42" s="38"/>
      <c r="O42" s="38"/>
      <c r="P42" s="38"/>
      <c r="Q42" s="38"/>
      <c r="R42" s="39"/>
      <c r="S42" s="39"/>
      <c r="T42" s="39"/>
      <c r="U42" s="46"/>
      <c r="V42" s="38"/>
      <c r="W42" s="38"/>
      <c r="X42" s="38"/>
      <c r="Y42" s="38"/>
      <c r="Z42" s="38"/>
      <c r="AA42" s="38"/>
      <c r="AB42" s="39"/>
      <c r="AC42" s="18"/>
      <c r="AD42" s="18"/>
      <c r="AE42" s="18"/>
      <c r="AF42" s="29"/>
      <c r="AG42" s="71"/>
      <c r="AH42" s="109" t="s">
        <v>49</v>
      </c>
      <c r="AI42" s="28" cm="1">
        <f t="array" ref="AI42">SUMPRODUCT((A37:A45 = AH42)*(B37:AF45=BA36)+(A37:A45 = AH42)*(B37:AF45=BA37)/2)</f>
        <v>0</v>
      </c>
      <c r="AJ42" s="28" cm="1">
        <f t="array" ref="AJ42">SUMPRODUCT((A37:A45 = AH42)*(B37:AF45=BA38))</f>
        <v>0</v>
      </c>
      <c r="AK42" s="28" cm="1">
        <f t="array" ref="AK42">SUMPRODUCT((A37:A45 = AH42)*(B37:AF45=BA39))</f>
        <v>0</v>
      </c>
      <c r="AL42" s="28" cm="1">
        <f t="array" ref="AL42">SUMPRODUCT((A37:A45 = AH42)*(B37:AF45=BA40))</f>
        <v>0</v>
      </c>
      <c r="AM42" s="28" cm="1">
        <f t="array" ref="AM42">SUMPRODUCT((A37:A45 = AH42)*(B37:AF45=BA41))</f>
        <v>0</v>
      </c>
      <c r="AN42" s="28" cm="1">
        <f t="array" ref="AN42">SUMPRODUCT((A37:A45 = AH42)*(B37:AF45=BA42))</f>
        <v>0</v>
      </c>
      <c r="AO42" s="94">
        <f t="shared" si="25"/>
        <v>0</v>
      </c>
      <c r="AP42" s="116">
        <f>(NETWORKDAYS(B36,AF36,AW36:AW46))-AI42</f>
        <v>23</v>
      </c>
      <c r="AQ42" s="115"/>
      <c r="AR42" s="115"/>
      <c r="AS42" s="115"/>
      <c r="AT42" s="115"/>
      <c r="AU42" s="115"/>
      <c r="AW42" s="8">
        <f>DATE(An,7,21)</f>
        <v>44398</v>
      </c>
      <c r="AX42" s="17"/>
      <c r="BA42" s="147" t="s">
        <v>61</v>
      </c>
    </row>
    <row r="43" spans="1:53" ht="12.75" x14ac:dyDescent="0.2">
      <c r="A43" s="1" t="str">
        <f t="shared" si="24"/>
        <v>NO</v>
      </c>
      <c r="B43" s="38"/>
      <c r="C43" s="38"/>
      <c r="D43" s="38"/>
      <c r="E43" s="38"/>
      <c r="F43" s="38"/>
      <c r="G43" s="39"/>
      <c r="H43" s="38"/>
      <c r="I43" s="38"/>
      <c r="J43" s="38"/>
      <c r="K43" s="38"/>
      <c r="L43" s="54"/>
      <c r="M43" s="54"/>
      <c r="N43" s="38"/>
      <c r="O43" s="38"/>
      <c r="P43" s="38"/>
      <c r="Q43" s="39"/>
      <c r="R43" s="38"/>
      <c r="S43" s="38"/>
      <c r="T43" s="38"/>
      <c r="U43" s="38"/>
      <c r="V43" s="38"/>
      <c r="W43" s="38"/>
      <c r="X43" s="46"/>
      <c r="Y43" s="38"/>
      <c r="Z43" s="38"/>
      <c r="AA43" s="38"/>
      <c r="AB43" s="38"/>
      <c r="AC43" s="18"/>
      <c r="AD43" s="18"/>
      <c r="AE43" s="18"/>
      <c r="AF43" s="29"/>
      <c r="AH43" s="47"/>
      <c r="AI43" s="28" cm="1">
        <f t="array" ref="AI43">SUMPRODUCT((A37:A45 = AH43)*(B37:AF45=BA36)+(A37:A45 = AH43)*(B37:AF45=BA37)/2)</f>
        <v>0</v>
      </c>
      <c r="AJ43" s="28" cm="1">
        <f t="array" ref="AJ43">SUMPRODUCT((A37:A45 = AH43)*(B37:AF45=BA38))</f>
        <v>0</v>
      </c>
      <c r="AK43" s="28" cm="1">
        <f t="array" ref="AK43">SUMPRODUCT((A37:A45 = AH43)*(B37:AF45=BA39))</f>
        <v>0</v>
      </c>
      <c r="AL43" s="28" cm="1">
        <f t="array" ref="AL43">SUMPRODUCT((A37:A45 = AH43)*(B37:AF45=BA40))</f>
        <v>0</v>
      </c>
      <c r="AM43" s="28" cm="1">
        <f t="array" ref="AM43">SUMPRODUCT((A37:A45 = AH43)*(B37:AF45=BA41))</f>
        <v>0</v>
      </c>
      <c r="AN43" s="28" cm="1">
        <f t="array" ref="AN43">SUMPRODUCT((A37:A45 = AH43)*(B37:AF45=BA42))</f>
        <v>0</v>
      </c>
      <c r="AO43" s="94">
        <f t="shared" si="25"/>
        <v>0</v>
      </c>
      <c r="AP43" s="116">
        <f>(NETWORKDAYS(B36,AF36,AW36:AW46))-AI43</f>
        <v>23</v>
      </c>
      <c r="AQ43" s="115"/>
      <c r="AR43" s="115"/>
      <c r="AS43" s="115"/>
      <c r="AT43" s="115"/>
      <c r="AU43" s="115"/>
      <c r="AW43" s="8">
        <f>DATE(An,8,15)</f>
        <v>44423</v>
      </c>
      <c r="AX43" s="17"/>
    </row>
    <row r="44" spans="1:53" ht="12.75" x14ac:dyDescent="0.2">
      <c r="A44" s="1" t="str">
        <f t="shared" si="24"/>
        <v/>
      </c>
      <c r="B44" s="38"/>
      <c r="C44" s="38"/>
      <c r="D44" s="38"/>
      <c r="E44" s="38"/>
      <c r="F44" s="54"/>
      <c r="G44" s="54"/>
      <c r="H44" s="54"/>
      <c r="I44" s="54"/>
      <c r="J44" s="54"/>
      <c r="K44" s="54"/>
      <c r="L44" s="54"/>
      <c r="M44" s="54"/>
      <c r="N44" s="38"/>
      <c r="O44" s="38"/>
      <c r="P44" s="38"/>
      <c r="Q44" s="38"/>
      <c r="R44" s="53"/>
      <c r="S44" s="53"/>
      <c r="T44" s="53"/>
      <c r="U44" s="53"/>
      <c r="V44" s="53"/>
      <c r="W44" s="53"/>
      <c r="X44" s="38"/>
      <c r="Y44" s="38"/>
      <c r="Z44" s="38"/>
      <c r="AA44" s="38"/>
      <c r="AB44" s="39"/>
      <c r="AC44" s="18"/>
      <c r="AD44" s="18"/>
      <c r="AE44" s="18"/>
      <c r="AF44" s="29"/>
      <c r="AW44" s="8">
        <f>DATE(An,11,1)</f>
        <v>44501</v>
      </c>
      <c r="AX44" s="17"/>
    </row>
    <row r="45" spans="1:53" s="63" customFormat="1" ht="12.75" x14ac:dyDescent="0.2">
      <c r="A45" s="1" t="str">
        <f t="shared" si="24"/>
        <v/>
      </c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18"/>
      <c r="AD45" s="18"/>
      <c r="AE45" s="18"/>
      <c r="AF45" s="29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W45" s="8">
        <f>DATE(An,11,11)</f>
        <v>44511</v>
      </c>
      <c r="AX45" s="17"/>
      <c r="AY45"/>
      <c r="AZ45"/>
      <c r="BA45"/>
    </row>
    <row r="46" spans="1:53" ht="13.5" thickBot="1" x14ac:dyDescent="0.25">
      <c r="A46" s="76" t="str">
        <f t="shared" si="24"/>
        <v/>
      </c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6"/>
      <c r="AD46" s="36"/>
      <c r="AE46" s="36"/>
      <c r="AF46" s="34"/>
      <c r="AG46" s="71"/>
      <c r="AH46" s="83" t="s">
        <v>11</v>
      </c>
      <c r="AI46" s="84">
        <f t="shared" ref="AI46:AO46" si="26">SUM(AI36:AI45)</f>
        <v>0</v>
      </c>
      <c r="AJ46" s="84">
        <f t="shared" si="26"/>
        <v>0</v>
      </c>
      <c r="AK46" s="84">
        <f t="shared" si="26"/>
        <v>0</v>
      </c>
      <c r="AL46" s="84">
        <f t="shared" si="26"/>
        <v>0</v>
      </c>
      <c r="AM46" s="84">
        <f t="shared" si="26"/>
        <v>0</v>
      </c>
      <c r="AN46" s="84">
        <f t="shared" si="26"/>
        <v>0</v>
      </c>
      <c r="AO46" s="92">
        <f t="shared" si="26"/>
        <v>0</v>
      </c>
      <c r="AP46" s="117"/>
      <c r="AQ46" s="114"/>
      <c r="AR46" s="114"/>
      <c r="AS46" s="114"/>
      <c r="AT46" s="114"/>
      <c r="AU46" s="114"/>
      <c r="AW46" s="10">
        <f>DATE(An,12,25)</f>
        <v>44555</v>
      </c>
      <c r="AX46" s="27"/>
    </row>
    <row r="47" spans="1:53" ht="12.75" x14ac:dyDescent="0.2">
      <c r="A47" s="122"/>
      <c r="B47" s="123"/>
      <c r="C47" s="123"/>
      <c r="D47" s="123"/>
      <c r="E47" s="123"/>
      <c r="F47" s="123"/>
      <c r="G47" s="123"/>
      <c r="H47" s="123"/>
      <c r="I47" s="123"/>
      <c r="J47" s="123"/>
      <c r="K47" s="123"/>
      <c r="L47" s="123"/>
      <c r="M47" s="123"/>
      <c r="N47" s="123"/>
      <c r="O47" s="123"/>
      <c r="P47" s="123"/>
      <c r="Q47" s="123"/>
      <c r="R47" s="123"/>
      <c r="S47" s="123"/>
      <c r="T47" s="123"/>
      <c r="U47" s="123"/>
      <c r="V47" s="123"/>
      <c r="W47" s="123"/>
      <c r="X47" s="123"/>
      <c r="Y47" s="123"/>
      <c r="Z47" s="123"/>
      <c r="AA47" s="123"/>
      <c r="AB47" s="123"/>
      <c r="AC47" s="123"/>
      <c r="AD47" s="123"/>
      <c r="AE47" s="123"/>
      <c r="AF47" s="123"/>
      <c r="AG47" s="71"/>
      <c r="AH47" s="63"/>
      <c r="AI47" s="63"/>
      <c r="AJ47" s="63"/>
      <c r="AK47" s="63"/>
      <c r="AL47" s="63"/>
      <c r="AM47" s="63"/>
      <c r="AN47" s="63"/>
      <c r="AO47" s="63"/>
      <c r="AP47" s="63"/>
      <c r="AQ47" s="63"/>
      <c r="AR47" s="63"/>
      <c r="AS47" s="63"/>
      <c r="AT47" s="63"/>
      <c r="AU47" s="63"/>
      <c r="AW47" s="127"/>
      <c r="AX47" s="128"/>
    </row>
    <row r="48" spans="1:53" ht="12.75" x14ac:dyDescent="0.2">
      <c r="A48" s="122"/>
      <c r="B48" s="123"/>
      <c r="C48" s="123"/>
      <c r="D48" s="123"/>
      <c r="E48" s="123"/>
      <c r="F48" s="123"/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23"/>
      <c r="S48" s="123"/>
      <c r="T48" s="123"/>
      <c r="U48" s="123"/>
      <c r="V48" s="123"/>
      <c r="W48" s="123"/>
      <c r="X48" s="123"/>
      <c r="Y48" s="123"/>
      <c r="Z48" s="123"/>
      <c r="AA48" s="123"/>
      <c r="AB48" s="123"/>
      <c r="AC48" s="123"/>
      <c r="AD48" s="123"/>
      <c r="AE48" s="123"/>
      <c r="AF48" s="123"/>
      <c r="AG48" s="71"/>
      <c r="AH48" s="63"/>
      <c r="AI48" s="63"/>
      <c r="AJ48" s="63"/>
      <c r="AK48" s="63"/>
      <c r="AL48" s="63"/>
      <c r="AM48" s="63"/>
      <c r="AN48" s="63"/>
      <c r="AO48" s="63"/>
      <c r="AP48" s="63"/>
      <c r="AQ48" s="63"/>
      <c r="AR48" s="63"/>
      <c r="AS48" s="63"/>
      <c r="AT48" s="63"/>
      <c r="AU48" s="63"/>
      <c r="AW48" s="127"/>
      <c r="AX48" s="128"/>
    </row>
    <row r="49" spans="1:60" s="71" customFormat="1" ht="13.5" thickBot="1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W49"/>
      <c r="AX49"/>
    </row>
    <row r="50" spans="1:60" ht="38.25" x14ac:dyDescent="0.2">
      <c r="A50" s="95"/>
      <c r="B50" s="201">
        <f>DATE(An,MONTH(B35)+1,1)</f>
        <v>44287</v>
      </c>
      <c r="C50" s="202"/>
      <c r="D50" s="202"/>
      <c r="E50" s="202"/>
      <c r="F50" s="202"/>
      <c r="G50" s="202"/>
      <c r="H50" s="202"/>
      <c r="I50" s="202"/>
      <c r="J50" s="202"/>
      <c r="K50" s="202"/>
      <c r="L50" s="202"/>
      <c r="M50" s="202"/>
      <c r="N50" s="202"/>
      <c r="O50" s="202"/>
      <c r="P50" s="202"/>
      <c r="Q50" s="202"/>
      <c r="R50" s="202"/>
      <c r="S50" s="202"/>
      <c r="T50" s="202"/>
      <c r="U50" s="202"/>
      <c r="V50" s="202"/>
      <c r="W50" s="202"/>
      <c r="X50" s="202"/>
      <c r="Y50" s="202"/>
      <c r="Z50" s="202"/>
      <c r="AA50" s="202"/>
      <c r="AB50" s="202"/>
      <c r="AC50" s="202"/>
      <c r="AD50" s="202"/>
      <c r="AE50" s="202"/>
      <c r="AF50" s="203"/>
      <c r="AH50" s="41" t="s">
        <v>7</v>
      </c>
      <c r="AI50" s="90" t="s">
        <v>20</v>
      </c>
      <c r="AJ50" s="87" t="str">
        <f>"Nbre jours "&amp; $BA$9</f>
        <v>Nbre jours R</v>
      </c>
      <c r="AK50" s="86" t="str">
        <f>"Nbre jours "&amp; $BA$10</f>
        <v>Nbre jours R/2J</v>
      </c>
      <c r="AL50" s="88" t="str">
        <f>"Nbre jours "&amp; $BA$11</f>
        <v>Nbre jours CMD</v>
      </c>
      <c r="AM50" s="88" t="str">
        <f>"Nbre jours "&amp; $BA$12</f>
        <v>Nbre jours T</v>
      </c>
      <c r="AN50" s="88" t="str">
        <f>"Nbre jours "&amp; $BA$13</f>
        <v>Nbre jours T/R</v>
      </c>
      <c r="AO50" s="93" t="s">
        <v>16</v>
      </c>
      <c r="AP50" s="93" t="s">
        <v>51</v>
      </c>
      <c r="AQ50" s="113"/>
      <c r="AR50" s="113"/>
      <c r="AS50" s="113"/>
      <c r="AT50" s="113"/>
      <c r="AU50" s="113"/>
      <c r="AW50" s="41" t="s">
        <v>3</v>
      </c>
      <c r="AX50" s="42" t="s">
        <v>12</v>
      </c>
      <c r="AZ50" s="41" t="s">
        <v>9</v>
      </c>
      <c r="BA50" s="42" t="s">
        <v>34</v>
      </c>
    </row>
    <row r="51" spans="1:60" ht="15" x14ac:dyDescent="0.25">
      <c r="A51" s="96"/>
      <c r="B51" s="4">
        <f>DATE(An,MONTH(B50),1)</f>
        <v>44287</v>
      </c>
      <c r="C51" s="4">
        <f t="shared" ref="C51:AE51" si="27">B51+1</f>
        <v>44288</v>
      </c>
      <c r="D51" s="4">
        <f t="shared" si="27"/>
        <v>44289</v>
      </c>
      <c r="E51" s="4">
        <f t="shared" si="27"/>
        <v>44290</v>
      </c>
      <c r="F51" s="4">
        <f t="shared" si="27"/>
        <v>44291</v>
      </c>
      <c r="G51" s="4">
        <f t="shared" si="27"/>
        <v>44292</v>
      </c>
      <c r="H51" s="4">
        <f t="shared" si="27"/>
        <v>44293</v>
      </c>
      <c r="I51" s="4">
        <f t="shared" si="27"/>
        <v>44294</v>
      </c>
      <c r="J51" s="4">
        <f t="shared" si="27"/>
        <v>44295</v>
      </c>
      <c r="K51" s="4">
        <f t="shared" si="27"/>
        <v>44296</v>
      </c>
      <c r="L51" s="4">
        <f t="shared" si="27"/>
        <v>44297</v>
      </c>
      <c r="M51" s="4">
        <f t="shared" si="27"/>
        <v>44298</v>
      </c>
      <c r="N51" s="4">
        <f t="shared" si="27"/>
        <v>44299</v>
      </c>
      <c r="O51" s="4">
        <f t="shared" si="27"/>
        <v>44300</v>
      </c>
      <c r="P51" s="4">
        <f t="shared" si="27"/>
        <v>44301</v>
      </c>
      <c r="Q51" s="4">
        <f t="shared" si="27"/>
        <v>44302</v>
      </c>
      <c r="R51" s="4">
        <f t="shared" si="27"/>
        <v>44303</v>
      </c>
      <c r="S51" s="4">
        <f t="shared" si="27"/>
        <v>44304</v>
      </c>
      <c r="T51" s="4">
        <f t="shared" si="27"/>
        <v>44305</v>
      </c>
      <c r="U51" s="4">
        <f t="shared" si="27"/>
        <v>44306</v>
      </c>
      <c r="V51" s="4">
        <f t="shared" si="27"/>
        <v>44307</v>
      </c>
      <c r="W51" s="4">
        <f t="shared" si="27"/>
        <v>44308</v>
      </c>
      <c r="X51" s="4">
        <f t="shared" si="27"/>
        <v>44309</v>
      </c>
      <c r="Y51" s="4">
        <f t="shared" si="27"/>
        <v>44310</v>
      </c>
      <c r="Z51" s="4">
        <f t="shared" si="27"/>
        <v>44311</v>
      </c>
      <c r="AA51" s="4">
        <f t="shared" si="27"/>
        <v>44312</v>
      </c>
      <c r="AB51" s="4">
        <f t="shared" si="27"/>
        <v>44313</v>
      </c>
      <c r="AC51" s="4">
        <f t="shared" si="27"/>
        <v>44314</v>
      </c>
      <c r="AD51" s="4">
        <f t="shared" si="27"/>
        <v>44315</v>
      </c>
      <c r="AE51" s="4">
        <f t="shared" si="27"/>
        <v>44316</v>
      </c>
      <c r="AF51" s="16"/>
      <c r="AH51" s="109" t="s">
        <v>43</v>
      </c>
      <c r="AI51" s="28" cm="1">
        <f t="array" ref="AI51">SUMPRODUCT((A52:A60 = AH51)*(B52:AF60=BA51)+(A52:A60 = AH51)*(B52:AF60=BA52)/2)</f>
        <v>0</v>
      </c>
      <c r="AJ51" s="28" cm="1">
        <f t="array" ref="AJ51">SUMPRODUCT((A52:A60 = AH51)*(B52:AF60=BA53))</f>
        <v>0</v>
      </c>
      <c r="AK51" s="28" cm="1">
        <f t="array" ref="AK51">SUMPRODUCT((A52:A60 = AH51)*(B52:AF60=BA54))</f>
        <v>0</v>
      </c>
      <c r="AL51" s="28" cm="1">
        <f t="array" ref="AL51">SUMPRODUCT((A52:A60 = AH51)*(B52:AF60=BA55))</f>
        <v>0</v>
      </c>
      <c r="AM51" s="28" cm="1">
        <f t="array" ref="AM51">SUMPRODUCT((A52:A60 = AH51)*(B52:AF60=BA56))</f>
        <v>0</v>
      </c>
      <c r="AN51" s="28" cm="1">
        <f t="array" ref="AN51">SUMPRODUCT((A52:A60 = AH51)*(B52:AF60=BA57))</f>
        <v>0</v>
      </c>
      <c r="AO51" s="94">
        <f>SUM(AI51:AM51)</f>
        <v>0</v>
      </c>
      <c r="AP51" s="116">
        <f>(NETWORKDAYS(B51,AE51,AW51:AW61))-AI51</f>
        <v>21</v>
      </c>
      <c r="AQ51" s="115"/>
      <c r="AR51" s="115"/>
      <c r="AS51" s="115"/>
      <c r="AT51" s="115"/>
      <c r="AU51" s="115"/>
      <c r="AW51" s="7">
        <f>DATE(An,1,1)</f>
        <v>44197</v>
      </c>
      <c r="AX51" s="7">
        <v>43735</v>
      </c>
      <c r="AZ51" s="7" t="s">
        <v>0</v>
      </c>
      <c r="BA51" s="44" t="s">
        <v>2</v>
      </c>
    </row>
    <row r="52" spans="1:60" ht="15" x14ac:dyDescent="0.25">
      <c r="A52" s="1" t="str">
        <f t="shared" ref="A52:A61" si="28">IF(ISBLANK(A37),"",A37)</f>
        <v>PZ</v>
      </c>
      <c r="B52" s="50"/>
      <c r="C52" s="18"/>
      <c r="D52" s="18"/>
      <c r="E52" s="18"/>
      <c r="F52" s="18"/>
      <c r="G52" s="19"/>
      <c r="H52" s="19"/>
      <c r="I52" s="19"/>
      <c r="J52" s="19"/>
      <c r="K52" s="19"/>
      <c r="L52" s="50"/>
      <c r="M52" s="50"/>
      <c r="N52" s="50"/>
      <c r="O52" s="49"/>
      <c r="P52" s="50"/>
      <c r="Q52" s="19"/>
      <c r="R52" s="50"/>
      <c r="S52" s="50"/>
      <c r="T52" s="50"/>
      <c r="U52" s="49"/>
      <c r="V52" s="49"/>
      <c r="W52" s="18"/>
      <c r="X52" s="18"/>
      <c r="Y52" s="18"/>
      <c r="Z52" s="50"/>
      <c r="AA52" s="50"/>
      <c r="AB52" s="50"/>
      <c r="AC52" s="18"/>
      <c r="AD52" s="19"/>
      <c r="AE52" s="19"/>
      <c r="AF52" s="32"/>
      <c r="AH52" s="109" t="s">
        <v>44</v>
      </c>
      <c r="AI52" s="28" cm="1">
        <f t="array" ref="AI52">SUMPRODUCT((A52:A60 = AH52)*(B52:AF60=BA51)+(A52:A60 = AH52)*(B52:AF60=BA52)/2)</f>
        <v>0</v>
      </c>
      <c r="AJ52" s="28" cm="1">
        <f t="array" ref="AJ52">SUMPRODUCT((A52:A60 = AH52)*(B52:AF60=BA53))</f>
        <v>0</v>
      </c>
      <c r="AK52" s="28" cm="1">
        <f t="array" ref="AK52">SUMPRODUCT((A52:A60 = AH52)*(B52:AF60=BA54))</f>
        <v>0</v>
      </c>
      <c r="AL52" s="28" cm="1">
        <f t="array" ref="AL52">SUMPRODUCT((A52:A60 = AH52)*(B52:AF60=BA55))</f>
        <v>0</v>
      </c>
      <c r="AM52" s="28" cm="1">
        <f t="array" ref="AM52">SUMPRODUCT((A52:A60 = AH52)*(B52:AF60=BA56))</f>
        <v>0</v>
      </c>
      <c r="AN52" s="28" cm="1">
        <f t="array" ref="AN52">SUMPRODUCT((A52:A60 = AC51)*(B52:AF60=BA57))</f>
        <v>0</v>
      </c>
      <c r="AO52" s="94">
        <f t="shared" ref="AO52:AO58" si="29">SUM(AI52:AM52)</f>
        <v>0</v>
      </c>
      <c r="AP52" s="116">
        <f>(NETWORKDAYS(B51,AE51,AW51:AW61))-AI52</f>
        <v>21</v>
      </c>
      <c r="AQ52" s="115"/>
      <c r="AR52" s="115"/>
      <c r="AS52" s="115"/>
      <c r="AT52" s="115"/>
      <c r="AU52" s="115"/>
      <c r="AW52" s="8">
        <f>ROUND(DATE($A$1,4,MOD(234-11*MOD($A$1,19),30))/7,0)*7-5</f>
        <v>44291</v>
      </c>
      <c r="AX52" s="8"/>
      <c r="AZ52" s="7" t="s">
        <v>10</v>
      </c>
      <c r="BA52" s="44" t="s">
        <v>5</v>
      </c>
    </row>
    <row r="53" spans="1:60" ht="15" x14ac:dyDescent="0.25">
      <c r="A53" s="1" t="str">
        <f t="shared" si="28"/>
        <v>LG</v>
      </c>
      <c r="B53" s="18"/>
      <c r="C53" s="19"/>
      <c r="D53" s="19"/>
      <c r="E53" s="18"/>
      <c r="F53" s="18"/>
      <c r="G53" s="49"/>
      <c r="H53" s="18"/>
      <c r="I53" s="18"/>
      <c r="J53" s="19"/>
      <c r="K53" s="19"/>
      <c r="L53" s="18"/>
      <c r="M53" s="18"/>
      <c r="N53" s="33"/>
      <c r="O53" s="18"/>
      <c r="P53" s="33"/>
      <c r="Q53" s="19"/>
      <c r="R53" s="19"/>
      <c r="S53" s="18"/>
      <c r="T53" s="18"/>
      <c r="U53" s="19"/>
      <c r="V53" s="18"/>
      <c r="W53" s="18"/>
      <c r="X53" s="19"/>
      <c r="Y53" s="19"/>
      <c r="Z53" s="19"/>
      <c r="AA53" s="19"/>
      <c r="AB53" s="19"/>
      <c r="AC53" s="18"/>
      <c r="AD53" s="33"/>
      <c r="AE53" s="19"/>
      <c r="AF53" s="32"/>
      <c r="AH53" s="109" t="s">
        <v>45</v>
      </c>
      <c r="AI53" s="28" cm="1">
        <f t="array" ref="AI53">SUMPRODUCT((A52:A60 = AH53)*(B52:AF60=BA51)+(A52:A60 = AH53)*(B52:AF60=BA52)/2)</f>
        <v>0</v>
      </c>
      <c r="AJ53" s="28" cm="1">
        <f t="array" ref="AJ53">SUMPRODUCT((A52:A60 = AH53)*(B52:AF60=BA53))</f>
        <v>0</v>
      </c>
      <c r="AK53" s="28" cm="1">
        <f t="array" ref="AK53">SUMPRODUCT((A52:A60 = AH53)*(B52:AF60=BA54))</f>
        <v>0</v>
      </c>
      <c r="AL53" s="28" cm="1">
        <f t="array" ref="AL53">SUMPRODUCT((A52:A60 = AH53)*(B52:AF60=BA55))</f>
        <v>0</v>
      </c>
      <c r="AM53" s="28" cm="1">
        <f t="array" ref="AM53">SUMPRODUCT((A52:A60 = AH53)*(B52:AF60=BA56))</f>
        <v>0</v>
      </c>
      <c r="AN53" s="28" cm="1">
        <f t="array" ref="AN53">SUMPRODUCT((A52:A60 = AH53)*(B52:AF60=BA57))</f>
        <v>0</v>
      </c>
      <c r="AO53" s="94">
        <f t="shared" si="29"/>
        <v>0</v>
      </c>
      <c r="AP53" s="116">
        <f>(NETWORKDAYS(B51,AE51,AW51:AW61))-AI53</f>
        <v>21</v>
      </c>
      <c r="AQ53" s="115"/>
      <c r="AR53" s="115"/>
      <c r="AS53" s="115"/>
      <c r="AT53" s="115"/>
      <c r="AU53" s="115"/>
      <c r="AW53" s="8">
        <f>DATE(An,5,1)</f>
        <v>44317</v>
      </c>
      <c r="AX53" s="8"/>
      <c r="AZ53" s="7" t="s">
        <v>13</v>
      </c>
      <c r="BA53" s="51" t="s">
        <v>58</v>
      </c>
    </row>
    <row r="54" spans="1:60" ht="15" x14ac:dyDescent="0.25">
      <c r="A54" s="1" t="str">
        <f t="shared" si="28"/>
        <v>CM</v>
      </c>
      <c r="B54" s="18"/>
      <c r="C54" s="18"/>
      <c r="D54" s="18"/>
      <c r="E54" s="18"/>
      <c r="F54" s="33"/>
      <c r="G54" s="19"/>
      <c r="H54" s="18"/>
      <c r="I54" s="19"/>
      <c r="J54" s="19"/>
      <c r="K54" s="18"/>
      <c r="L54" s="50"/>
      <c r="M54" s="18"/>
      <c r="N54" s="18"/>
      <c r="O54" s="50"/>
      <c r="P54" s="50"/>
      <c r="Q54" s="19"/>
      <c r="R54" s="50"/>
      <c r="S54" s="50"/>
      <c r="T54" s="50"/>
      <c r="U54" s="18"/>
      <c r="V54" s="49"/>
      <c r="W54" s="49"/>
      <c r="X54" s="49"/>
      <c r="Y54" s="49"/>
      <c r="Z54" s="18"/>
      <c r="AA54" s="49"/>
      <c r="AB54" s="18"/>
      <c r="AC54" s="18"/>
      <c r="AD54" s="19"/>
      <c r="AE54" s="19"/>
      <c r="AF54" s="32"/>
      <c r="AH54" s="109" t="s">
        <v>46</v>
      </c>
      <c r="AI54" s="28" cm="1">
        <f t="array" ref="AI54">SUMPRODUCT((A52:A60 = AH54)*(B52:AF60=BA51)+(A52:A60 = AH54)*(B52:AF60=BA52)/2)</f>
        <v>0</v>
      </c>
      <c r="AJ54" s="28" cm="1">
        <f t="array" ref="AJ54">SUMPRODUCT((A52:A60 = AH54)*(B52:AF60=BA53))</f>
        <v>0</v>
      </c>
      <c r="AK54" s="28" cm="1">
        <f t="array" ref="AK54">SUMPRODUCT((A52:A60 = AH54)*(B52:AF60=BA54))</f>
        <v>0</v>
      </c>
      <c r="AL54" s="28" cm="1">
        <f t="array" ref="AL54">SUMPRODUCT((A52:A60 = AH54)*(B52:AF60=BA55))</f>
        <v>0</v>
      </c>
      <c r="AM54" s="28" cm="1">
        <f t="array" ref="AM54">SUMPRODUCT((A52:A60 = AH54)*(B52:AF60=BA56))</f>
        <v>0</v>
      </c>
      <c r="AN54" s="28" cm="1">
        <f t="array" ref="AN54">SUMPRODUCT((A52:A60 = AH54)*(B52:AF60=BA57))</f>
        <v>0</v>
      </c>
      <c r="AO54" s="94">
        <f t="shared" si="29"/>
        <v>0</v>
      </c>
      <c r="AP54" s="116">
        <f>(NETWORKDAYS(B51,AE51,AW51:AW61))-AI54</f>
        <v>21</v>
      </c>
      <c r="AQ54" s="115"/>
      <c r="AR54" s="115"/>
      <c r="AS54" s="115"/>
      <c r="AT54" s="115"/>
      <c r="AU54" s="115"/>
      <c r="AW54" s="8">
        <f>DATE(An,5,8)</f>
        <v>44324</v>
      </c>
      <c r="AX54" s="8"/>
      <c r="AZ54" s="43" t="s">
        <v>14</v>
      </c>
      <c r="BA54" s="89" t="s">
        <v>57</v>
      </c>
    </row>
    <row r="55" spans="1:60" ht="15" x14ac:dyDescent="0.25">
      <c r="A55" s="1" t="str">
        <f t="shared" si="28"/>
        <v>SR</v>
      </c>
      <c r="B55" s="18"/>
      <c r="C55" s="18"/>
      <c r="D55" s="18"/>
      <c r="E55" s="49"/>
      <c r="F55" s="49"/>
      <c r="G55" s="49"/>
      <c r="H55" s="49"/>
      <c r="I55" s="49"/>
      <c r="J55" s="49"/>
      <c r="K55" s="49"/>
      <c r="L55" s="49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49"/>
      <c r="X55" s="49"/>
      <c r="Y55" s="49"/>
      <c r="Z55" s="49"/>
      <c r="AA55" s="49"/>
      <c r="AB55" s="18"/>
      <c r="AC55" s="19"/>
      <c r="AD55" s="50"/>
      <c r="AE55" s="19"/>
      <c r="AF55" s="32"/>
      <c r="AH55" s="109" t="s">
        <v>47</v>
      </c>
      <c r="AI55" s="28" cm="1">
        <f t="array" ref="AI55">SUMPRODUCT((A52:A60= AH55)*(B52:AF60=BA51)+(A52:A60 = AH55)*(B52:AF60=BA52)/2)</f>
        <v>0</v>
      </c>
      <c r="AJ55" s="28" cm="1">
        <f t="array" ref="AJ55">SUMPRODUCT((A52:A60 = AH55)*(B52:AF60=BA53))</f>
        <v>0</v>
      </c>
      <c r="AK55" s="28" cm="1">
        <f t="array" ref="AK55">SUMPRODUCT((A52:A60 = AH55)*(B52:AF60=BA54))</f>
        <v>0</v>
      </c>
      <c r="AL55" s="28" cm="1">
        <f t="array" ref="AL55">SUMPRODUCT((A52:A60 = AH55)*(B52:AF60=BA55))</f>
        <v>0</v>
      </c>
      <c r="AM55" s="28" cm="1">
        <f t="array" ref="AM55">SUMPRODUCT((A52:A60 = AH55)*(B52:AF60=BA56))</f>
        <v>0</v>
      </c>
      <c r="AN55" s="28" cm="1">
        <f t="array" ref="AN55">SUMPRODUCT((A52:A60 = AH55)*(B52:AF60=BA57))</f>
        <v>0</v>
      </c>
      <c r="AO55" s="94">
        <f t="shared" si="29"/>
        <v>0</v>
      </c>
      <c r="AP55" s="116">
        <f>(NETWORKDAYS(B51,AE51,AW51:AW61))-AI55</f>
        <v>21</v>
      </c>
      <c r="AQ55" s="115"/>
      <c r="AR55" s="115"/>
      <c r="AS55" s="115"/>
      <c r="AT55" s="115"/>
      <c r="AU55" s="115"/>
      <c r="AW55" s="8">
        <f>AW52+38</f>
        <v>44329</v>
      </c>
      <c r="AX55" s="8"/>
      <c r="AZ55" s="43" t="s">
        <v>15</v>
      </c>
      <c r="BA55" s="62" t="s">
        <v>59</v>
      </c>
    </row>
    <row r="56" spans="1:60" ht="15" x14ac:dyDescent="0.25">
      <c r="A56" s="1" t="str">
        <f t="shared" si="28"/>
        <v>CD</v>
      </c>
      <c r="B56" s="49"/>
      <c r="C56" s="49"/>
      <c r="D56" s="49"/>
      <c r="E56" s="18"/>
      <c r="F56" s="18"/>
      <c r="G56" s="33"/>
      <c r="H56" s="18"/>
      <c r="I56" s="19"/>
      <c r="J56" s="19"/>
      <c r="K56" s="19"/>
      <c r="L56" s="18"/>
      <c r="M56" s="37"/>
      <c r="N56" s="18"/>
      <c r="O56" s="49"/>
      <c r="P56" s="19"/>
      <c r="Q56" s="18"/>
      <c r="R56" s="18"/>
      <c r="S56" s="18"/>
      <c r="T56" s="19"/>
      <c r="U56" s="18"/>
      <c r="V56" s="19"/>
      <c r="W56" s="50"/>
      <c r="X56" s="50"/>
      <c r="Y56" s="50"/>
      <c r="Z56" s="18"/>
      <c r="AA56" s="19"/>
      <c r="AB56" s="18"/>
      <c r="AC56" s="18"/>
      <c r="AD56" s="18"/>
      <c r="AE56" s="19"/>
      <c r="AF56" s="32"/>
      <c r="AH56" s="109" t="s">
        <v>48</v>
      </c>
      <c r="AI56" s="28" cm="1">
        <f t="array" ref="AI56">SUMPRODUCT((A52:A60 = AH56)*(B52:AF60=BA51)+(A52:A60 = AH56)*(B52:AF60=BA52)/2)</f>
        <v>0</v>
      </c>
      <c r="AJ56" s="28" cm="1">
        <f t="array" ref="AJ56">SUMPRODUCT((A52:A60 = AH56)*(B52:AF60=BA53))</f>
        <v>0</v>
      </c>
      <c r="AK56" s="28" cm="1">
        <f t="array" ref="AK56">SUMPRODUCT((A52:A60 = AH56)*(B52:AF60=BA54))</f>
        <v>0</v>
      </c>
      <c r="AL56" s="28" cm="1">
        <f t="array" ref="AL56">SUMPRODUCT((A52:A60 = AH56)*(B52:AF60=BA55))</f>
        <v>0</v>
      </c>
      <c r="AM56" s="28" cm="1">
        <f t="array" ref="AM56">SUMPRODUCT((A52:A60 = AH56)*(B52:AF60=BA56))</f>
        <v>0</v>
      </c>
      <c r="AN56" s="28" cm="1">
        <f t="array" ref="AN56">SUMPRODUCT((A52:A60 = AH56)*(B52:AF60=BA57))</f>
        <v>0</v>
      </c>
      <c r="AO56" s="94">
        <f t="shared" si="29"/>
        <v>0</v>
      </c>
      <c r="AP56" s="116">
        <f>(NETWORKDAYS(B51,AE51,AW51:AW61))-AI56</f>
        <v>21</v>
      </c>
      <c r="AQ56" s="115"/>
      <c r="AR56" s="115"/>
      <c r="AS56" s="115"/>
      <c r="AT56" s="115"/>
      <c r="AU56" s="115"/>
      <c r="AW56" s="8">
        <f>AW52+49</f>
        <v>44340</v>
      </c>
      <c r="AX56" s="17"/>
      <c r="BA56" s="62" t="s">
        <v>60</v>
      </c>
    </row>
    <row r="57" spans="1:60" ht="15" x14ac:dyDescent="0.25">
      <c r="A57" s="1" t="str">
        <f t="shared" si="28"/>
        <v>ACH</v>
      </c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37"/>
      <c r="N57" s="38"/>
      <c r="O57" s="38"/>
      <c r="P57" s="39"/>
      <c r="Q57" s="38"/>
      <c r="R57" s="38"/>
      <c r="S57" s="38"/>
      <c r="T57" s="38"/>
      <c r="U57" s="49"/>
      <c r="V57" s="49"/>
      <c r="W57" s="49"/>
      <c r="X57" s="49"/>
      <c r="Y57" s="49"/>
      <c r="Z57" s="49"/>
      <c r="AA57" s="49"/>
      <c r="AB57" s="49"/>
      <c r="AC57" s="38"/>
      <c r="AD57" s="38"/>
      <c r="AE57" s="38"/>
      <c r="AF57" s="32"/>
      <c r="AG57" s="71"/>
      <c r="AH57" s="109" t="s">
        <v>49</v>
      </c>
      <c r="AI57" s="28" cm="1">
        <f t="array" ref="AI57">SUMPRODUCT((A52:A60 = AH57)*(B52:AF60=BA51)+(A52:A60 = AH57)*(B52:AF60=BA52)/2)</f>
        <v>0</v>
      </c>
      <c r="AJ57" s="28" cm="1">
        <f t="array" ref="AJ57">SUMPRODUCT((A52:A60 = AH57)*(B52:AF60=BA53))</f>
        <v>0</v>
      </c>
      <c r="AK57" s="28" cm="1">
        <f t="array" ref="AK57">SUMPRODUCT((A52:A60 = AH57)*(B52:AF60=BA54))</f>
        <v>0</v>
      </c>
      <c r="AL57" s="28" cm="1">
        <f t="array" ref="AL57">SUMPRODUCT((A52:A60 = AH57)*(B52:AF60=BA55))</f>
        <v>0</v>
      </c>
      <c r="AM57" s="28" cm="1">
        <f t="array" ref="AM57">SUMPRODUCT((A52:A60 = AH57)*(B52:AF60=BA56))</f>
        <v>0</v>
      </c>
      <c r="AN57" s="28" cm="1">
        <f t="array" ref="AN57">SUMPRODUCT((A52:A60 = AH57)*(B52:AF60=BA57))</f>
        <v>0</v>
      </c>
      <c r="AO57" s="94">
        <f t="shared" si="29"/>
        <v>0</v>
      </c>
      <c r="AP57" s="116">
        <f>(NETWORKDAYS(B51,AE51,AW51:AW61))-AI57</f>
        <v>21</v>
      </c>
      <c r="AQ57" s="115"/>
      <c r="AR57" s="115"/>
      <c r="AS57" s="115"/>
      <c r="AT57" s="115"/>
      <c r="AU57" s="115"/>
      <c r="AW57" s="8">
        <f>DATE(An,7,21)</f>
        <v>44398</v>
      </c>
      <c r="AX57" s="17"/>
      <c r="BA57" s="147" t="s">
        <v>61</v>
      </c>
    </row>
    <row r="58" spans="1:60" ht="12.75" x14ac:dyDescent="0.2">
      <c r="A58" s="1" t="str">
        <f t="shared" si="28"/>
        <v>NO</v>
      </c>
      <c r="B58" s="38"/>
      <c r="C58" s="18"/>
      <c r="D58" s="18"/>
      <c r="E58" s="18"/>
      <c r="F58" s="18"/>
      <c r="G58" s="18"/>
      <c r="H58" s="49"/>
      <c r="I58" s="49"/>
      <c r="J58" s="49"/>
      <c r="K58" s="49"/>
      <c r="L58" s="49"/>
      <c r="M58" s="73"/>
      <c r="N58" s="53"/>
      <c r="O58" s="53"/>
      <c r="P58" s="53"/>
      <c r="Q58" s="53"/>
      <c r="R58" s="53"/>
      <c r="S58" s="53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2"/>
      <c r="AH58" s="47"/>
      <c r="AI58" s="28" cm="1">
        <f t="array" ref="AI58">SUMPRODUCT((A52:A60 = AH58)*(B52:AF60=BA51)+(A52:A60 = AH58)*(B52:AF60=BA52)/2)</f>
        <v>0</v>
      </c>
      <c r="AJ58" s="28" cm="1">
        <f t="array" ref="AJ58">SUMPRODUCT((A52:A60 = AH58)*(B52:AF60=BA53))</f>
        <v>0</v>
      </c>
      <c r="AK58" s="28" cm="1">
        <f t="array" ref="AK58">SUMPRODUCT((A52:A60 = AH58)*(B52:AF60=BA54))</f>
        <v>0</v>
      </c>
      <c r="AL58" s="28" cm="1">
        <f t="array" ref="AL58">SUMPRODUCT((A52:A60 = AH58)*(B52:AF60=BA55))</f>
        <v>0</v>
      </c>
      <c r="AM58" s="28" cm="1">
        <f t="array" ref="AM58">SUMPRODUCT((A52:A60 = AH58)*(B52:AF60=BA56))</f>
        <v>0</v>
      </c>
      <c r="AN58" s="28" cm="1">
        <f t="array" ref="AN58">SUMPRODUCT((A52:A60 = AH58)*(B52:AF60=BA57))</f>
        <v>0</v>
      </c>
      <c r="AO58" s="94">
        <f t="shared" si="29"/>
        <v>0</v>
      </c>
      <c r="AP58" s="116">
        <f>(NETWORKDAYS(B51,AE51,AW51:AW61))-AI58</f>
        <v>21</v>
      </c>
      <c r="AQ58" s="115"/>
      <c r="AR58" s="115"/>
      <c r="AS58" s="115"/>
      <c r="AT58" s="115"/>
      <c r="AU58" s="115"/>
      <c r="AW58" s="8">
        <f>DATE(An,8,15)</f>
        <v>44423</v>
      </c>
      <c r="AX58" s="17"/>
      <c r="BA58" s="147"/>
    </row>
    <row r="59" spans="1:60" s="71" customFormat="1" ht="12.75" x14ac:dyDescent="0.2">
      <c r="A59" s="1" t="str">
        <f t="shared" si="28"/>
        <v/>
      </c>
      <c r="B59" s="38"/>
      <c r="C59" s="18"/>
      <c r="D59" s="18"/>
      <c r="E59" s="18"/>
      <c r="F59" s="18"/>
      <c r="G59" s="18"/>
      <c r="H59" s="50"/>
      <c r="I59" s="50"/>
      <c r="J59" s="50"/>
      <c r="K59" s="50"/>
      <c r="L59" s="50"/>
      <c r="M59" s="68"/>
      <c r="N59" s="53"/>
      <c r="O59" s="53"/>
      <c r="P59" s="39"/>
      <c r="Q59" s="38"/>
      <c r="R59" s="38"/>
      <c r="S59" s="38"/>
      <c r="T59" s="38"/>
      <c r="U59" s="38"/>
      <c r="V59" s="39"/>
      <c r="W59" s="53"/>
      <c r="X59" s="53"/>
      <c r="Y59" s="53"/>
      <c r="Z59" s="53"/>
      <c r="AA59" s="53"/>
      <c r="AB59" s="53"/>
      <c r="AC59" s="38"/>
      <c r="AD59" s="39"/>
      <c r="AE59" s="39"/>
      <c r="AF59" s="32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W59" s="8">
        <f>DATE(An,11,1)</f>
        <v>44501</v>
      </c>
      <c r="AX59" s="17"/>
      <c r="AY59"/>
      <c r="AZ59"/>
      <c r="BA59"/>
      <c r="BH59"/>
    </row>
    <row r="60" spans="1:60" s="63" customFormat="1" ht="12.75" x14ac:dyDescent="0.2">
      <c r="A60" s="1" t="str">
        <f t="shared" si="28"/>
        <v/>
      </c>
      <c r="B60" s="38"/>
      <c r="C60" s="38"/>
      <c r="D60" s="38"/>
      <c r="E60" s="38"/>
      <c r="F60" s="38"/>
      <c r="G60" s="38"/>
      <c r="H60" s="38"/>
      <c r="I60" s="18"/>
      <c r="J60" s="18"/>
      <c r="K60" s="18"/>
      <c r="L60" s="18"/>
      <c r="M60" s="5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2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W60" s="8">
        <f>DATE(An,11,11)</f>
        <v>44511</v>
      </c>
      <c r="AX60" s="17"/>
      <c r="AY60"/>
      <c r="AZ60"/>
      <c r="BA60"/>
    </row>
    <row r="61" spans="1:60" ht="13.5" thickBot="1" x14ac:dyDescent="0.25">
      <c r="A61" s="76" t="str">
        <f t="shared" si="28"/>
        <v/>
      </c>
      <c r="B61" s="30"/>
      <c r="C61" s="30"/>
      <c r="D61" s="30"/>
      <c r="E61" s="30"/>
      <c r="F61" s="30"/>
      <c r="G61" s="30"/>
      <c r="H61" s="30"/>
      <c r="I61" s="36"/>
      <c r="J61" s="36"/>
      <c r="K61" s="36"/>
      <c r="L61" s="36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30"/>
      <c r="AB61" s="30"/>
      <c r="AC61" s="30"/>
      <c r="AD61" s="30"/>
      <c r="AE61" s="30"/>
      <c r="AF61" s="34"/>
      <c r="AG61" s="71"/>
      <c r="AH61" s="83" t="s">
        <v>11</v>
      </c>
      <c r="AI61" s="84">
        <f t="shared" ref="AI61:AO61" si="30">SUM(AI51:AI60)</f>
        <v>0</v>
      </c>
      <c r="AJ61" s="84">
        <f t="shared" si="30"/>
        <v>0</v>
      </c>
      <c r="AK61" s="84">
        <f t="shared" si="30"/>
        <v>0</v>
      </c>
      <c r="AL61" s="84">
        <f t="shared" si="30"/>
        <v>0</v>
      </c>
      <c r="AM61" s="84">
        <f t="shared" si="30"/>
        <v>0</v>
      </c>
      <c r="AN61" s="84">
        <f t="shared" si="30"/>
        <v>0</v>
      </c>
      <c r="AO61" s="92">
        <f t="shared" si="30"/>
        <v>0</v>
      </c>
      <c r="AP61" s="117"/>
      <c r="AQ61" s="114"/>
      <c r="AR61" s="114"/>
      <c r="AS61" s="114"/>
      <c r="AT61" s="114"/>
      <c r="AU61" s="114"/>
      <c r="AW61" s="10">
        <f>DATE(An,12,25)</f>
        <v>44555</v>
      </c>
      <c r="AX61" s="27"/>
    </row>
    <row r="62" spans="1:60" ht="12.75" x14ac:dyDescent="0.2">
      <c r="A62" s="122"/>
      <c r="B62" s="123"/>
      <c r="C62" s="123"/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3"/>
      <c r="Q62" s="123"/>
      <c r="R62" s="123"/>
      <c r="S62" s="123"/>
      <c r="T62" s="123"/>
      <c r="U62" s="123"/>
      <c r="V62" s="123"/>
      <c r="W62" s="123"/>
      <c r="X62" s="123"/>
      <c r="Y62" s="123"/>
      <c r="Z62" s="123"/>
      <c r="AA62" s="123"/>
      <c r="AB62" s="123"/>
      <c r="AC62" s="123"/>
      <c r="AD62" s="123"/>
      <c r="AE62" s="123"/>
      <c r="AF62" s="123"/>
      <c r="AG62" s="71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W62" s="127"/>
      <c r="AX62" s="128"/>
    </row>
    <row r="63" spans="1:60" ht="12.75" x14ac:dyDescent="0.2">
      <c r="A63" s="122"/>
      <c r="B63" s="123"/>
      <c r="C63" s="123"/>
      <c r="D63" s="123"/>
      <c r="E63" s="123"/>
      <c r="F63" s="123"/>
      <c r="G63" s="123"/>
      <c r="H63" s="123"/>
      <c r="I63" s="123"/>
      <c r="J63" s="123"/>
      <c r="K63" s="123"/>
      <c r="L63" s="123"/>
      <c r="M63" s="123"/>
      <c r="N63" s="123"/>
      <c r="O63" s="123"/>
      <c r="P63" s="123"/>
      <c r="Q63" s="123"/>
      <c r="R63" s="123"/>
      <c r="S63" s="123"/>
      <c r="T63" s="123"/>
      <c r="U63" s="123"/>
      <c r="V63" s="123"/>
      <c r="W63" s="123"/>
      <c r="X63" s="123"/>
      <c r="Y63" s="123"/>
      <c r="Z63" s="123"/>
      <c r="AA63" s="123"/>
      <c r="AB63" s="123"/>
      <c r="AC63" s="123"/>
      <c r="AD63" s="123"/>
      <c r="AE63" s="123"/>
      <c r="AF63" s="123"/>
      <c r="AG63" s="71"/>
      <c r="AH63" s="63"/>
      <c r="AI63" s="63"/>
      <c r="AJ63" s="63"/>
      <c r="AK63" s="63"/>
      <c r="AL63" s="63"/>
      <c r="AM63" s="63"/>
      <c r="AN63" s="63"/>
      <c r="AO63" s="63"/>
      <c r="AP63" s="63"/>
      <c r="AQ63" s="63"/>
      <c r="AR63" s="63"/>
      <c r="AS63" s="63"/>
      <c r="AT63" s="63"/>
      <c r="AU63" s="63"/>
      <c r="AW63" s="127"/>
      <c r="AX63" s="128"/>
    </row>
    <row r="64" spans="1:60" ht="13.5" thickBot="1" x14ac:dyDescent="0.25"/>
    <row r="65" spans="1:60" s="71" customFormat="1" ht="38.25" x14ac:dyDescent="0.2">
      <c r="A65" s="95"/>
      <c r="B65" s="201">
        <f>DATE(An,MONTH(B50)+1,1)</f>
        <v>44317</v>
      </c>
      <c r="C65" s="202"/>
      <c r="D65" s="202"/>
      <c r="E65" s="202"/>
      <c r="F65" s="202"/>
      <c r="G65" s="202"/>
      <c r="H65" s="202"/>
      <c r="I65" s="202"/>
      <c r="J65" s="202"/>
      <c r="K65" s="202"/>
      <c r="L65" s="202"/>
      <c r="M65" s="202"/>
      <c r="N65" s="202"/>
      <c r="O65" s="202"/>
      <c r="P65" s="202"/>
      <c r="Q65" s="202"/>
      <c r="R65" s="202"/>
      <c r="S65" s="202"/>
      <c r="T65" s="202"/>
      <c r="U65" s="202"/>
      <c r="V65" s="202"/>
      <c r="W65" s="202"/>
      <c r="X65" s="202"/>
      <c r="Y65" s="202"/>
      <c r="Z65" s="202"/>
      <c r="AA65" s="202"/>
      <c r="AB65" s="202"/>
      <c r="AC65" s="202"/>
      <c r="AD65" s="202"/>
      <c r="AE65" s="202"/>
      <c r="AF65" s="203"/>
      <c r="AG65"/>
      <c r="AH65" s="41" t="s">
        <v>7</v>
      </c>
      <c r="AI65" s="90" t="s">
        <v>20</v>
      </c>
      <c r="AJ65" s="87" t="str">
        <f>"Nbre jours "&amp; $BA$9</f>
        <v>Nbre jours R</v>
      </c>
      <c r="AK65" s="86" t="str">
        <f>"Nbre jours "&amp; $BA$10</f>
        <v>Nbre jours R/2J</v>
      </c>
      <c r="AL65" s="88" t="str">
        <f>"Nbre jours "&amp; $BA$11</f>
        <v>Nbre jours CMD</v>
      </c>
      <c r="AM65" s="88" t="str">
        <f>"Nbre jours "&amp; $BA$12</f>
        <v>Nbre jours T</v>
      </c>
      <c r="AN65" s="88" t="str">
        <f>"Nbre jours "&amp; $BA$13</f>
        <v>Nbre jours T/R</v>
      </c>
      <c r="AO65" s="93" t="s">
        <v>16</v>
      </c>
      <c r="AP65" s="93" t="s">
        <v>51</v>
      </c>
      <c r="AQ65" s="113"/>
      <c r="AR65" s="113"/>
      <c r="AS65" s="113"/>
      <c r="AT65" s="113"/>
      <c r="AU65" s="113"/>
      <c r="AW65" s="41" t="s">
        <v>3</v>
      </c>
      <c r="AX65" s="42" t="s">
        <v>12</v>
      </c>
      <c r="AY65"/>
      <c r="AZ65" s="41" t="s">
        <v>9</v>
      </c>
      <c r="BA65" s="42" t="s">
        <v>34</v>
      </c>
      <c r="BH65"/>
    </row>
    <row r="66" spans="1:60" ht="15" x14ac:dyDescent="0.25">
      <c r="A66" s="96"/>
      <c r="B66" s="4">
        <f>DATE(An,MONTH(B65),1)</f>
        <v>44317</v>
      </c>
      <c r="C66" s="4">
        <f t="shared" ref="C66:AF66" si="31">B66+1</f>
        <v>44318</v>
      </c>
      <c r="D66" s="4">
        <f t="shared" si="31"/>
        <v>44319</v>
      </c>
      <c r="E66" s="4">
        <f t="shared" si="31"/>
        <v>44320</v>
      </c>
      <c r="F66" s="4">
        <f t="shared" si="31"/>
        <v>44321</v>
      </c>
      <c r="G66" s="4">
        <f t="shared" si="31"/>
        <v>44322</v>
      </c>
      <c r="H66" s="4">
        <f t="shared" si="31"/>
        <v>44323</v>
      </c>
      <c r="I66" s="4">
        <f t="shared" si="31"/>
        <v>44324</v>
      </c>
      <c r="J66" s="4">
        <f t="shared" si="31"/>
        <v>44325</v>
      </c>
      <c r="K66" s="4">
        <f t="shared" si="31"/>
        <v>44326</v>
      </c>
      <c r="L66" s="4">
        <f t="shared" si="31"/>
        <v>44327</v>
      </c>
      <c r="M66" s="4">
        <f t="shared" si="31"/>
        <v>44328</v>
      </c>
      <c r="N66" s="4">
        <f t="shared" si="31"/>
        <v>44329</v>
      </c>
      <c r="O66" s="4">
        <f t="shared" si="31"/>
        <v>44330</v>
      </c>
      <c r="P66" s="4">
        <f t="shared" si="31"/>
        <v>44331</v>
      </c>
      <c r="Q66" s="4">
        <f t="shared" si="31"/>
        <v>44332</v>
      </c>
      <c r="R66" s="4">
        <f t="shared" si="31"/>
        <v>44333</v>
      </c>
      <c r="S66" s="4">
        <f t="shared" si="31"/>
        <v>44334</v>
      </c>
      <c r="T66" s="4">
        <f t="shared" si="31"/>
        <v>44335</v>
      </c>
      <c r="U66" s="4">
        <f t="shared" si="31"/>
        <v>44336</v>
      </c>
      <c r="V66" s="4">
        <f t="shared" si="31"/>
        <v>44337</v>
      </c>
      <c r="W66" s="4">
        <f t="shared" si="31"/>
        <v>44338</v>
      </c>
      <c r="X66" s="4">
        <f t="shared" si="31"/>
        <v>44339</v>
      </c>
      <c r="Y66" s="4">
        <f t="shared" si="31"/>
        <v>44340</v>
      </c>
      <c r="Z66" s="4">
        <f t="shared" si="31"/>
        <v>44341</v>
      </c>
      <c r="AA66" s="4">
        <f t="shared" si="31"/>
        <v>44342</v>
      </c>
      <c r="AB66" s="4">
        <f t="shared" si="31"/>
        <v>44343</v>
      </c>
      <c r="AC66" s="4">
        <f t="shared" si="31"/>
        <v>44344</v>
      </c>
      <c r="AD66" s="4">
        <f t="shared" si="31"/>
        <v>44345</v>
      </c>
      <c r="AE66" s="4">
        <f t="shared" si="31"/>
        <v>44346</v>
      </c>
      <c r="AF66" s="5">
        <f t="shared" si="31"/>
        <v>44347</v>
      </c>
      <c r="AH66" s="109" t="s">
        <v>43</v>
      </c>
      <c r="AI66" s="28" cm="1">
        <f t="array" ref="AI66">SUMPRODUCT((A67:A75 = AH66)*(B67:AF75=BA66)+(A67:A75 = AH66)*(B67:AF75=BA67)/2)</f>
        <v>0</v>
      </c>
      <c r="AJ66" s="28" cm="1">
        <f t="array" ref="AJ66">SUMPRODUCT((A67:A75 = AH66)*(B67:AF75=BA68))</f>
        <v>0</v>
      </c>
      <c r="AK66" s="28" cm="1">
        <f t="array" ref="AK66">SUMPRODUCT((A67:A75 = AH66)*(B67:AF75=BA69))</f>
        <v>0</v>
      </c>
      <c r="AL66" s="28" cm="1">
        <f t="array" ref="AL66">SUMPRODUCT((A67:A75 = AH66)*(B67:AF75=BA70))</f>
        <v>0</v>
      </c>
      <c r="AM66" s="28" cm="1">
        <f t="array" ref="AM66">SUMPRODUCT((A67:A75 = AH66)*(B67:AF75=BA71))</f>
        <v>0</v>
      </c>
      <c r="AN66" s="28" cm="1">
        <f t="array" ref="AN66">SUMPRODUCT((A67:A75 = AH66)*(B67:AF75=BA72))</f>
        <v>0</v>
      </c>
      <c r="AO66" s="94">
        <f>SUM(AI66:AM66)</f>
        <v>0</v>
      </c>
      <c r="AP66" s="121">
        <f>(NETWORKDAYS(B66,AF66,AW66:AW76))-AI66</f>
        <v>19</v>
      </c>
      <c r="AQ66" s="146"/>
      <c r="AR66" s="146"/>
      <c r="AS66" s="146"/>
      <c r="AT66" s="146"/>
      <c r="AU66" s="146"/>
      <c r="AW66" s="7">
        <f>DATE(An,1,1)</f>
        <v>44197</v>
      </c>
      <c r="AX66" s="7">
        <v>43735</v>
      </c>
      <c r="AZ66" s="7" t="s">
        <v>0</v>
      </c>
      <c r="BA66" s="44" t="s">
        <v>2</v>
      </c>
    </row>
    <row r="67" spans="1:60" ht="15" x14ac:dyDescent="0.25">
      <c r="A67" s="1" t="str">
        <f t="shared" ref="A67:A76" si="32">IF(ISBLANK(A52),"",A52)</f>
        <v>PZ</v>
      </c>
      <c r="B67" s="18"/>
      <c r="C67" s="18"/>
      <c r="D67" s="19"/>
      <c r="E67" s="18"/>
      <c r="F67" s="18"/>
      <c r="G67" s="50"/>
      <c r="H67" s="50"/>
      <c r="I67" s="50"/>
      <c r="J67" s="49"/>
      <c r="K67" s="50"/>
      <c r="L67" s="50"/>
      <c r="M67" s="50"/>
      <c r="N67" s="18"/>
      <c r="O67" s="18"/>
      <c r="P67" s="18"/>
      <c r="Q67" s="18"/>
      <c r="R67" s="18"/>
      <c r="S67" s="18"/>
      <c r="T67" s="18"/>
      <c r="U67" s="50"/>
      <c r="V67" s="50"/>
      <c r="W67" s="50"/>
      <c r="X67" s="50"/>
      <c r="Y67" s="50"/>
      <c r="Z67" s="50"/>
      <c r="AA67" s="50"/>
      <c r="AB67" s="18"/>
      <c r="AC67" s="18"/>
      <c r="AD67" s="18"/>
      <c r="AE67" s="18"/>
      <c r="AF67" s="56"/>
      <c r="AH67" s="109" t="s">
        <v>44</v>
      </c>
      <c r="AI67" s="28" cm="1">
        <f t="array" ref="AI67">SUMPRODUCT((A67:A75 = AH67)*(B67:AF75=BA66)+(A67:A75 = AH67)*(B67:AF75=BA67)/2)</f>
        <v>0</v>
      </c>
      <c r="AJ67" s="28" cm="1">
        <f t="array" ref="AJ67">SUMPRODUCT((A67:A75 = AH67)*(B67:AF75=BA68))</f>
        <v>0</v>
      </c>
      <c r="AK67" s="28" cm="1">
        <f t="array" ref="AK67">SUMPRODUCT((A67:A75 = AH67)*(B67:AF75=BA69))</f>
        <v>0</v>
      </c>
      <c r="AL67" s="28" cm="1">
        <f t="array" ref="AL67">SUMPRODUCT((A67:A75 = AH67)*(B67:AF75=BA70))</f>
        <v>0</v>
      </c>
      <c r="AM67" s="28" cm="1">
        <f t="array" ref="AM67">SUMPRODUCT((A67:A75 = AH67)*(B67:AF75=BA71))</f>
        <v>0</v>
      </c>
      <c r="AN67" s="28" cm="1">
        <f t="array" ref="AN67">SUMPRODUCT((A67:A75 = AC66)*(B67:AF75=BA72))</f>
        <v>0</v>
      </c>
      <c r="AO67" s="94">
        <f t="shared" ref="AO67:AO73" si="33">SUM(AI67:AM67)</f>
        <v>0</v>
      </c>
      <c r="AP67" s="116">
        <f>(NETWORKDAYS(B66,AF66,AW66:AW76))-AI67</f>
        <v>19</v>
      </c>
      <c r="AQ67" s="115"/>
      <c r="AR67" s="115"/>
      <c r="AS67" s="115"/>
      <c r="AT67" s="115"/>
      <c r="AU67" s="115"/>
      <c r="AW67" s="8">
        <f>ROUND(DATE($A$1,4,MOD(234-11*MOD($A$1,19),30))/7,0)*7-5</f>
        <v>44291</v>
      </c>
      <c r="AX67" s="8"/>
      <c r="AZ67" s="7" t="s">
        <v>10</v>
      </c>
      <c r="BA67" s="44" t="s">
        <v>5</v>
      </c>
    </row>
    <row r="68" spans="1:60" ht="15" x14ac:dyDescent="0.25">
      <c r="A68" s="1" t="str">
        <f t="shared" si="32"/>
        <v>LG</v>
      </c>
      <c r="B68" s="18"/>
      <c r="C68" s="18"/>
      <c r="D68" s="19"/>
      <c r="E68" s="18"/>
      <c r="F68" s="18"/>
      <c r="G68" s="18"/>
      <c r="H68" s="18"/>
      <c r="I68" s="19"/>
      <c r="J68" s="64"/>
      <c r="K68" s="19"/>
      <c r="L68" s="50"/>
      <c r="M68" s="19"/>
      <c r="N68" s="50"/>
      <c r="O68" s="50"/>
      <c r="P68" s="19"/>
      <c r="Q68" s="50"/>
      <c r="R68" s="50"/>
      <c r="S68" s="50"/>
      <c r="T68" s="18"/>
      <c r="U68" s="19"/>
      <c r="V68" s="19"/>
      <c r="W68" s="19"/>
      <c r="X68" s="50"/>
      <c r="Y68" s="50"/>
      <c r="Z68" s="50"/>
      <c r="AA68" s="18"/>
      <c r="AB68" s="18"/>
      <c r="AC68" s="18"/>
      <c r="AD68" s="18"/>
      <c r="AE68" s="18"/>
      <c r="AF68" s="29"/>
      <c r="AH68" s="109" t="s">
        <v>45</v>
      </c>
      <c r="AI68" s="28" cm="1">
        <f t="array" ref="AI68">SUMPRODUCT((A67:A75 = AH68)*(B67:AF75=BA66)+(A67:A75 = AH68)*(B67:AF75=BA67)/2)</f>
        <v>0</v>
      </c>
      <c r="AJ68" s="28" cm="1">
        <f t="array" ref="AJ68">SUMPRODUCT((A67:A75 = AH68)*(B67:AF75=BA68))</f>
        <v>0</v>
      </c>
      <c r="AK68" s="28" cm="1">
        <f t="array" ref="AK68">SUMPRODUCT((A67:A75 = AH68)*(B67:AF75=BA69))</f>
        <v>0</v>
      </c>
      <c r="AL68" s="28" cm="1">
        <f t="array" ref="AL68">SUMPRODUCT((A67:A75 = AH68)*(B67:AF75=BA70))</f>
        <v>0</v>
      </c>
      <c r="AM68" s="28" cm="1">
        <f t="array" ref="AM68">SUMPRODUCT((A67:A75 = AH68)*(B67:AF75=BA71))</f>
        <v>0</v>
      </c>
      <c r="AN68" s="28" cm="1">
        <f t="array" ref="AN68">SUMPRODUCT((A67:A75 = AH68)*(B67:AF75=BA72))</f>
        <v>0</v>
      </c>
      <c r="AO68" s="94">
        <f t="shared" si="33"/>
        <v>0</v>
      </c>
      <c r="AP68" s="116">
        <f>(NETWORKDAYS(B66,AF66,AW66:AW76))-AI68</f>
        <v>19</v>
      </c>
      <c r="AQ68" s="115"/>
      <c r="AR68" s="115"/>
      <c r="AS68" s="115"/>
      <c r="AT68" s="115"/>
      <c r="AU68" s="115"/>
      <c r="AW68" s="8">
        <f>DATE(An,5,1)</f>
        <v>44317</v>
      </c>
      <c r="AX68" s="8"/>
      <c r="AZ68" s="7" t="s">
        <v>13</v>
      </c>
      <c r="BA68" s="51" t="s">
        <v>58</v>
      </c>
    </row>
    <row r="69" spans="1:60" ht="15" x14ac:dyDescent="0.25">
      <c r="A69" s="1" t="str">
        <f t="shared" si="32"/>
        <v>CM</v>
      </c>
      <c r="B69" s="18"/>
      <c r="C69" s="19"/>
      <c r="D69" s="19"/>
      <c r="E69" s="19"/>
      <c r="F69" s="50"/>
      <c r="G69" s="50"/>
      <c r="H69" s="50"/>
      <c r="I69" s="50"/>
      <c r="J69" s="18"/>
      <c r="K69" s="19"/>
      <c r="L69" s="18"/>
      <c r="M69" s="18"/>
      <c r="N69" s="49"/>
      <c r="O69" s="49"/>
      <c r="P69" s="49"/>
      <c r="Q69" s="50"/>
      <c r="R69" s="50"/>
      <c r="S69" s="50"/>
      <c r="T69" s="49"/>
      <c r="U69" s="49"/>
      <c r="V69" s="49"/>
      <c r="W69" s="49"/>
      <c r="X69" s="33"/>
      <c r="Y69" s="49"/>
      <c r="Z69" s="49"/>
      <c r="AA69" s="18"/>
      <c r="AB69" s="18"/>
      <c r="AC69" s="18"/>
      <c r="AD69" s="18"/>
      <c r="AE69" s="19"/>
      <c r="AF69" s="20"/>
      <c r="AH69" s="109" t="s">
        <v>46</v>
      </c>
      <c r="AI69" s="28" cm="1">
        <f t="array" ref="AI69">SUMPRODUCT((A67:A75 = AH69)*(B67:AF75=BA66)+(A67:A75 = AH69)*(B67:AF75=BA67)/2)</f>
        <v>0</v>
      </c>
      <c r="AJ69" s="28" cm="1">
        <f t="array" ref="AJ69">SUMPRODUCT((A67:A75 = AH69)*(B67:AF75=BA68))</f>
        <v>0</v>
      </c>
      <c r="AK69" s="28" cm="1">
        <f t="array" ref="AK69">SUMPRODUCT((A67:A75 = AH69)*(B67:AF75=BA69))</f>
        <v>0</v>
      </c>
      <c r="AL69" s="28" cm="1">
        <f t="array" ref="AL69">SUMPRODUCT((A67:A75 = AH69)*(B67:AF75=BA70))</f>
        <v>0</v>
      </c>
      <c r="AM69" s="28" cm="1">
        <f t="array" ref="AM69">SUMPRODUCT((A67:A75 = AH69)*(B67:AF75=BA71))</f>
        <v>0</v>
      </c>
      <c r="AN69" s="28" cm="1">
        <f t="array" ref="AN69">SUMPRODUCT((A67:A75 = AH69)*(B67:AF75=BA72))</f>
        <v>0</v>
      </c>
      <c r="AO69" s="94">
        <f t="shared" si="33"/>
        <v>0</v>
      </c>
      <c r="AP69" s="116">
        <f>(NETWORKDAYS(B66,AF66,AW66:AW76))-AI69</f>
        <v>19</v>
      </c>
      <c r="AQ69" s="115"/>
      <c r="AR69" s="115"/>
      <c r="AS69" s="115"/>
      <c r="AT69" s="115"/>
      <c r="AU69" s="115"/>
      <c r="AW69" s="8">
        <f>DATE(An,5,8)</f>
        <v>44324</v>
      </c>
      <c r="AX69" s="8"/>
      <c r="AZ69" s="43" t="s">
        <v>14</v>
      </c>
      <c r="BA69" s="89" t="s">
        <v>57</v>
      </c>
    </row>
    <row r="70" spans="1:60" ht="15" x14ac:dyDescent="0.25">
      <c r="A70" s="1" t="str">
        <f t="shared" si="32"/>
        <v>SR</v>
      </c>
      <c r="B70" s="50"/>
      <c r="C70" s="19"/>
      <c r="D70" s="18"/>
      <c r="E70" s="18"/>
      <c r="F70" s="18"/>
      <c r="G70" s="19"/>
      <c r="H70" s="18"/>
      <c r="I70" s="18"/>
      <c r="J70" s="19"/>
      <c r="K70" s="18"/>
      <c r="L70" s="19"/>
      <c r="M70" s="18"/>
      <c r="N70" s="18"/>
      <c r="O70" s="18"/>
      <c r="P70" s="19"/>
      <c r="Q70" s="18"/>
      <c r="R70" s="50"/>
      <c r="S70" s="19"/>
      <c r="T70" s="18"/>
      <c r="U70" s="18"/>
      <c r="V70" s="18"/>
      <c r="W70" s="18"/>
      <c r="X70" s="18"/>
      <c r="Y70" s="18"/>
      <c r="Z70" s="33"/>
      <c r="AA70" s="19"/>
      <c r="AB70" s="49"/>
      <c r="AC70" s="19"/>
      <c r="AD70" s="49"/>
      <c r="AE70" s="19"/>
      <c r="AF70" s="56"/>
      <c r="AH70" s="109" t="s">
        <v>47</v>
      </c>
      <c r="AI70" s="28" cm="1">
        <f t="array" ref="AI70">SUMPRODUCT((A67:A75= AH70)*(B67:AF75=BA66)+(A67:A75 = AH70)*(B67:AF75=BA67)/2)</f>
        <v>0</v>
      </c>
      <c r="AJ70" s="28" cm="1">
        <f t="array" ref="AJ70">SUMPRODUCT((A67:A75 = AH70)*(B67:AF75=BA68))</f>
        <v>0</v>
      </c>
      <c r="AK70" s="28" cm="1">
        <f t="array" ref="AK70">SUMPRODUCT((A67:A75 = AH70)*(B67:AF75=BA69))</f>
        <v>0</v>
      </c>
      <c r="AL70" s="28" cm="1">
        <f t="array" ref="AL70">SUMPRODUCT((A67:A75 = AH70)*(B67:AF75=BA70))</f>
        <v>0</v>
      </c>
      <c r="AM70" s="28" cm="1">
        <f t="array" ref="AM70">SUMPRODUCT((A67:A75 = AH70)*(B67:AF75=BA71))</f>
        <v>0</v>
      </c>
      <c r="AN70" s="28" cm="1">
        <f t="array" ref="AN70">SUMPRODUCT((A67:A75 = AH70)*(B67:AF75=BA72))</f>
        <v>0</v>
      </c>
      <c r="AO70" s="94">
        <f t="shared" si="33"/>
        <v>0</v>
      </c>
      <c r="AP70" s="116">
        <f>(NETWORKDAYS(B66,AF66,AW66:AW76))-AI70</f>
        <v>19</v>
      </c>
      <c r="AQ70" s="115"/>
      <c r="AR70" s="115"/>
      <c r="AS70" s="115"/>
      <c r="AT70" s="115"/>
      <c r="AU70" s="115"/>
      <c r="AW70" s="8">
        <f>AW67+38</f>
        <v>44329</v>
      </c>
      <c r="AX70" s="8"/>
      <c r="AZ70" s="43" t="s">
        <v>15</v>
      </c>
      <c r="BA70" s="62" t="s">
        <v>59</v>
      </c>
    </row>
    <row r="71" spans="1:60" ht="15" x14ac:dyDescent="0.25">
      <c r="A71" s="1" t="str">
        <f t="shared" si="32"/>
        <v>CD</v>
      </c>
      <c r="B71" s="18"/>
      <c r="C71" s="19"/>
      <c r="D71" s="33"/>
      <c r="E71" s="18"/>
      <c r="F71" s="18"/>
      <c r="G71" s="18"/>
      <c r="H71" s="18"/>
      <c r="I71" s="18"/>
      <c r="J71" s="50"/>
      <c r="K71" s="33"/>
      <c r="L71" s="50"/>
      <c r="M71" s="50"/>
      <c r="N71" s="50"/>
      <c r="O71" s="19"/>
      <c r="P71" s="18"/>
      <c r="Q71" s="19"/>
      <c r="R71" s="18"/>
      <c r="S71" s="18"/>
      <c r="T71" s="18"/>
      <c r="U71" s="18"/>
      <c r="V71" s="18"/>
      <c r="W71" s="19"/>
      <c r="X71" s="19"/>
      <c r="Y71" s="50"/>
      <c r="Z71" s="49"/>
      <c r="AA71" s="50"/>
      <c r="AB71" s="50"/>
      <c r="AC71" s="50"/>
      <c r="AD71" s="19"/>
      <c r="AE71" s="50"/>
      <c r="AF71" s="20"/>
      <c r="AH71" s="109" t="s">
        <v>48</v>
      </c>
      <c r="AI71" s="28" cm="1">
        <f t="array" ref="AI71">SUMPRODUCT((A67:A75 = AH71)*(B67:AF75=BA66)+(A67:A75 = AH71)*(B67:AF75=BA67)/2)</f>
        <v>0</v>
      </c>
      <c r="AJ71" s="28" cm="1">
        <f t="array" ref="AJ71">SUMPRODUCT((A67:A75 = AH71)*(B67:AF75=BA68))</f>
        <v>0</v>
      </c>
      <c r="AK71" s="28" cm="1">
        <f t="array" ref="AK71">SUMPRODUCT((A67:A75 = AH71)*(B67:AF75=BA69))</f>
        <v>0</v>
      </c>
      <c r="AL71" s="28" cm="1">
        <f t="array" ref="AL71">SUMPRODUCT((A67:A75 = AH71)*(B67:AF75=BA70))</f>
        <v>0</v>
      </c>
      <c r="AM71" s="28" cm="1">
        <f t="array" ref="AM71">SUMPRODUCT((A67:A75 = AH71)*(B67:AF75=BA71))</f>
        <v>0</v>
      </c>
      <c r="AN71" s="28" cm="1">
        <f t="array" ref="AN71">SUMPRODUCT((A67:A75 = AH71)*(B67:AF75=BA72))</f>
        <v>0</v>
      </c>
      <c r="AO71" s="94">
        <f t="shared" si="33"/>
        <v>0</v>
      </c>
      <c r="AP71" s="116">
        <f>(NETWORKDAYS(B66,AF66,AW66:AW76))-AI71</f>
        <v>19</v>
      </c>
      <c r="AQ71" s="115"/>
      <c r="AR71" s="115"/>
      <c r="AS71" s="115"/>
      <c r="AT71" s="115"/>
      <c r="AU71" s="115"/>
      <c r="AW71" s="8">
        <f>AW67+49</f>
        <v>44340</v>
      </c>
      <c r="AX71" s="17"/>
      <c r="BA71" s="62" t="s">
        <v>60</v>
      </c>
    </row>
    <row r="72" spans="1:60" ht="15" x14ac:dyDescent="0.25">
      <c r="A72" s="1" t="str">
        <f t="shared" si="32"/>
        <v>ACH</v>
      </c>
      <c r="B72" s="38"/>
      <c r="C72" s="38"/>
      <c r="D72" s="46"/>
      <c r="E72" s="38"/>
      <c r="F72" s="38"/>
      <c r="G72" s="39"/>
      <c r="H72" s="38"/>
      <c r="I72" s="46"/>
      <c r="J72" s="38"/>
      <c r="K72" s="39"/>
      <c r="L72" s="53"/>
      <c r="M72" s="53"/>
      <c r="N72" s="53"/>
      <c r="O72" s="53"/>
      <c r="P72" s="53"/>
      <c r="Q72" s="53"/>
      <c r="R72" s="46"/>
      <c r="S72" s="53"/>
      <c r="T72" s="38"/>
      <c r="U72" s="38"/>
      <c r="V72" s="38"/>
      <c r="W72" s="38"/>
      <c r="X72" s="38"/>
      <c r="Y72" s="38"/>
      <c r="Z72" s="38"/>
      <c r="AA72" s="39"/>
      <c r="AB72" s="38"/>
      <c r="AC72" s="38"/>
      <c r="AD72" s="38"/>
      <c r="AE72" s="39"/>
      <c r="AF72" s="45"/>
      <c r="AG72" s="71"/>
      <c r="AH72" s="109" t="s">
        <v>49</v>
      </c>
      <c r="AI72" s="28" cm="1">
        <f t="array" ref="AI72">SUMPRODUCT((A67:A75 = AH72)*(B67:AF75=BA66)+(A67:A75 = AH72)*(B67:AF75=BA67)/2)</f>
        <v>0</v>
      </c>
      <c r="AJ72" s="28" cm="1">
        <f t="array" ref="AJ72">SUMPRODUCT((A67:A75 = AH72)*(B67:AF75=BA68))</f>
        <v>0</v>
      </c>
      <c r="AK72" s="28" cm="1">
        <f t="array" ref="AK72">SUMPRODUCT((A67:A75 = AH72)*(B67:AF75=BA69))</f>
        <v>0</v>
      </c>
      <c r="AL72" s="28" cm="1">
        <f t="array" ref="AL72">SUMPRODUCT((A67:A75 = AH72)*(B67:AF75=BA70))</f>
        <v>0</v>
      </c>
      <c r="AM72" s="28" cm="1">
        <f t="array" ref="AM72">SUMPRODUCT((A67:A75 = AH72)*(B67:AF75=BA71))</f>
        <v>0</v>
      </c>
      <c r="AN72" s="28" cm="1">
        <f t="array" ref="AN72">SUMPRODUCT((A67:A75 = AH72)*(B67:AF75=BA72))</f>
        <v>0</v>
      </c>
      <c r="AO72" s="94">
        <f t="shared" si="33"/>
        <v>0</v>
      </c>
      <c r="AP72" s="116">
        <f>(NETWORKDAYS(B66,AF66,AW66:AW76))-AI72</f>
        <v>19</v>
      </c>
      <c r="AQ72" s="115"/>
      <c r="AR72" s="115"/>
      <c r="AS72" s="115"/>
      <c r="AT72" s="115"/>
      <c r="AU72" s="115"/>
      <c r="AW72" s="8">
        <f>DATE(An,7,21)</f>
        <v>44398</v>
      </c>
      <c r="AX72" s="17"/>
      <c r="BA72" s="147" t="s">
        <v>61</v>
      </c>
    </row>
    <row r="73" spans="1:60" ht="12.75" x14ac:dyDescent="0.2">
      <c r="A73" s="1" t="str">
        <f t="shared" si="32"/>
        <v>NO</v>
      </c>
      <c r="B73" s="38"/>
      <c r="C73" s="38"/>
      <c r="D73" s="38"/>
      <c r="E73" s="39"/>
      <c r="F73" s="39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54"/>
      <c r="R73" s="54"/>
      <c r="S73" s="54"/>
      <c r="T73" s="54"/>
      <c r="U73" s="53"/>
      <c r="V73" s="53"/>
      <c r="W73" s="53"/>
      <c r="X73" s="38"/>
      <c r="Y73" s="38"/>
      <c r="Z73" s="38"/>
      <c r="AA73" s="38"/>
      <c r="AB73" s="38"/>
      <c r="AC73" s="38"/>
      <c r="AD73" s="38"/>
      <c r="AE73" s="38"/>
      <c r="AF73" s="40"/>
      <c r="AH73" s="47"/>
      <c r="AI73" s="28" cm="1">
        <f t="array" ref="AI73">SUMPRODUCT((A67:A75 = AH73)*(B67:AF75=BA66)+(A67:A75 = AH73)*(B67:AF75=BA67)/2)</f>
        <v>0</v>
      </c>
      <c r="AJ73" s="28" cm="1">
        <f t="array" ref="AJ73">SUMPRODUCT((A67:A75 = AH73)*(B67:AF75=BA68))</f>
        <v>0</v>
      </c>
      <c r="AK73" s="28" cm="1">
        <f t="array" ref="AK73">SUMPRODUCT((A67:A75 = AH73)*(B67:AF75=BA69))</f>
        <v>0</v>
      </c>
      <c r="AL73" s="28" cm="1">
        <f t="array" ref="AL73">SUMPRODUCT((A67:A75 = AH73)*(B67:AF75=BA70))</f>
        <v>0</v>
      </c>
      <c r="AM73" s="28" cm="1">
        <f t="array" ref="AM73">SUMPRODUCT((A67:A75 = AH73)*(B67:AF75=BA71))</f>
        <v>0</v>
      </c>
      <c r="AN73" s="28" cm="1">
        <f t="array" ref="AN73">SUMPRODUCT((A67:A75 = AH73)*(B67:AF75=BA72))</f>
        <v>0</v>
      </c>
      <c r="AO73" s="94">
        <f t="shared" si="33"/>
        <v>0</v>
      </c>
      <c r="AP73" s="116">
        <f>(NETWORKDAYS(B66,AF66,AW66:AW76))-AI73</f>
        <v>19</v>
      </c>
      <c r="AQ73" s="115"/>
      <c r="AR73" s="115"/>
      <c r="AS73" s="115"/>
      <c r="AT73" s="115"/>
      <c r="AU73" s="115"/>
      <c r="AW73" s="8">
        <f>DATE(An,8,15)</f>
        <v>44423</v>
      </c>
      <c r="AX73" s="17"/>
    </row>
    <row r="74" spans="1:60" ht="12.75" x14ac:dyDescent="0.2">
      <c r="A74" s="1" t="str">
        <f t="shared" si="32"/>
        <v/>
      </c>
      <c r="B74" s="38"/>
      <c r="C74" s="39"/>
      <c r="D74" s="39"/>
      <c r="E74" s="38"/>
      <c r="F74" s="38"/>
      <c r="G74" s="53"/>
      <c r="H74" s="53"/>
      <c r="I74" s="53"/>
      <c r="J74" s="53"/>
      <c r="K74" s="53"/>
      <c r="L74" s="53"/>
      <c r="M74" s="53"/>
      <c r="N74" s="38"/>
      <c r="O74" s="39"/>
      <c r="P74" s="38"/>
      <c r="Q74" s="38"/>
      <c r="R74" s="38"/>
      <c r="S74" s="39"/>
      <c r="T74" s="38"/>
      <c r="U74" s="38"/>
      <c r="V74" s="38"/>
      <c r="W74" s="38"/>
      <c r="X74" s="38"/>
      <c r="Y74" s="39"/>
      <c r="Z74" s="39"/>
      <c r="AA74" s="38"/>
      <c r="AB74" s="38"/>
      <c r="AC74" s="38"/>
      <c r="AD74" s="46"/>
      <c r="AE74" s="46"/>
      <c r="AF74" s="45"/>
      <c r="AW74" s="8">
        <f>DATE(An,11,1)</f>
        <v>44501</v>
      </c>
      <c r="AX74" s="17"/>
    </row>
    <row r="75" spans="1:60" s="63" customFormat="1" ht="12.75" x14ac:dyDescent="0.2">
      <c r="A75" s="1" t="str">
        <f t="shared" si="32"/>
        <v/>
      </c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40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W75" s="8">
        <f>DATE(An,11,11)</f>
        <v>44511</v>
      </c>
      <c r="AX75" s="17"/>
      <c r="AY75"/>
      <c r="AZ75"/>
      <c r="BA75"/>
    </row>
    <row r="76" spans="1:60" s="71" customFormat="1" ht="13.5" thickBot="1" x14ac:dyDescent="0.25">
      <c r="A76" s="76" t="str">
        <f t="shared" si="32"/>
        <v/>
      </c>
      <c r="B76" s="30"/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  <c r="AA76" s="30"/>
      <c r="AB76" s="30"/>
      <c r="AC76" s="30"/>
      <c r="AD76" s="30"/>
      <c r="AE76" s="30"/>
      <c r="AF76" s="31"/>
      <c r="AH76" s="83" t="s">
        <v>11</v>
      </c>
      <c r="AI76" s="84">
        <f t="shared" ref="AI76:AO76" si="34">SUM(AI66:AI75)</f>
        <v>0</v>
      </c>
      <c r="AJ76" s="84">
        <f t="shared" si="34"/>
        <v>0</v>
      </c>
      <c r="AK76" s="84">
        <f t="shared" si="34"/>
        <v>0</v>
      </c>
      <c r="AL76" s="84">
        <f t="shared" si="34"/>
        <v>0</v>
      </c>
      <c r="AM76" s="84">
        <f t="shared" si="34"/>
        <v>0</v>
      </c>
      <c r="AN76" s="84">
        <f t="shared" si="34"/>
        <v>0</v>
      </c>
      <c r="AO76" s="92">
        <f t="shared" si="34"/>
        <v>0</v>
      </c>
      <c r="AP76" s="117"/>
      <c r="AQ76" s="114"/>
      <c r="AR76" s="114"/>
      <c r="AS76" s="114"/>
      <c r="AT76" s="114"/>
      <c r="AU76" s="114"/>
      <c r="AW76" s="10">
        <f>DATE(An,12,25)</f>
        <v>44555</v>
      </c>
      <c r="AX76" s="27"/>
      <c r="AY76"/>
      <c r="AZ76"/>
      <c r="BA76"/>
      <c r="BH76"/>
    </row>
    <row r="77" spans="1:60" s="71" customFormat="1" ht="12.75" x14ac:dyDescent="0.2">
      <c r="A77" s="122"/>
      <c r="B77" s="123"/>
      <c r="C77" s="123"/>
      <c r="D77" s="123"/>
      <c r="E77" s="123"/>
      <c r="F77" s="123"/>
      <c r="G77" s="123"/>
      <c r="H77" s="123"/>
      <c r="I77" s="123"/>
      <c r="J77" s="123"/>
      <c r="K77" s="123"/>
      <c r="L77" s="123"/>
      <c r="M77" s="123"/>
      <c r="N77" s="123"/>
      <c r="O77" s="123"/>
      <c r="P77" s="123"/>
      <c r="Q77" s="123"/>
      <c r="R77" s="123"/>
      <c r="S77" s="123"/>
      <c r="T77" s="123"/>
      <c r="U77" s="123"/>
      <c r="V77" s="123"/>
      <c r="W77" s="123"/>
      <c r="X77" s="123"/>
      <c r="Y77" s="123"/>
      <c r="Z77" s="123"/>
      <c r="AA77" s="123"/>
      <c r="AB77" s="123"/>
      <c r="AC77" s="123"/>
      <c r="AD77" s="123"/>
      <c r="AE77" s="123"/>
      <c r="AF77" s="123"/>
      <c r="AH77" s="63"/>
      <c r="AI77" s="63"/>
      <c r="AJ77" s="63"/>
      <c r="AK77" s="63"/>
      <c r="AL77" s="63"/>
      <c r="AM77" s="63"/>
      <c r="AN77" s="63"/>
      <c r="AO77" s="63"/>
      <c r="AP77" s="63"/>
      <c r="AQ77" s="63"/>
      <c r="AR77" s="63"/>
      <c r="AS77" s="63"/>
      <c r="AT77" s="63"/>
      <c r="AU77" s="63"/>
      <c r="AW77" s="63"/>
      <c r="AX77" s="63"/>
    </row>
    <row r="78" spans="1:60" s="71" customFormat="1" ht="12.75" x14ac:dyDescent="0.2">
      <c r="A78" s="122"/>
      <c r="B78" s="123"/>
      <c r="C78" s="123"/>
      <c r="D78" s="123"/>
      <c r="E78" s="123"/>
      <c r="F78" s="123"/>
      <c r="G78" s="123"/>
      <c r="H78" s="123"/>
      <c r="I78" s="123"/>
      <c r="J78" s="123"/>
      <c r="K78" s="123"/>
      <c r="L78" s="123"/>
      <c r="M78" s="123"/>
      <c r="N78" s="123"/>
      <c r="O78" s="123"/>
      <c r="P78" s="123"/>
      <c r="Q78" s="123"/>
      <c r="R78" s="123"/>
      <c r="S78" s="123"/>
      <c r="T78" s="123"/>
      <c r="U78" s="123"/>
      <c r="V78" s="123"/>
      <c r="W78" s="123"/>
      <c r="X78" s="123"/>
      <c r="Y78" s="123"/>
      <c r="Z78" s="123"/>
      <c r="AA78" s="123"/>
      <c r="AB78" s="123"/>
      <c r="AC78" s="123"/>
      <c r="AD78" s="123"/>
      <c r="AE78" s="123"/>
      <c r="AF78" s="123"/>
      <c r="AH78" s="63"/>
      <c r="AI78" s="63"/>
      <c r="AJ78" s="63"/>
      <c r="AK78" s="63"/>
      <c r="AL78" s="63"/>
      <c r="AM78" s="63"/>
      <c r="AN78" s="63"/>
      <c r="AO78" s="63"/>
      <c r="AP78" s="63"/>
      <c r="AQ78" s="63"/>
      <c r="AR78" s="63"/>
      <c r="AS78" s="63"/>
      <c r="AT78" s="63"/>
      <c r="AU78" s="63"/>
      <c r="AW78" s="63"/>
      <c r="AX78" s="63"/>
    </row>
    <row r="79" spans="1:60" ht="13.5" thickBot="1" x14ac:dyDescent="0.25">
      <c r="AH79" s="71"/>
      <c r="AI79" s="71"/>
      <c r="AJ79" s="71"/>
      <c r="AK79" s="71"/>
      <c r="AL79" s="71"/>
      <c r="AM79" s="71"/>
      <c r="AN79" s="71"/>
      <c r="AO79" s="71"/>
      <c r="AP79" s="71"/>
      <c r="AQ79" s="71"/>
      <c r="AR79" s="71"/>
      <c r="AS79" s="71"/>
      <c r="AT79" s="71"/>
      <c r="AU79" s="71"/>
      <c r="AW79" s="71"/>
      <c r="AX79" s="71"/>
    </row>
    <row r="80" spans="1:60" ht="38.25" x14ac:dyDescent="0.2">
      <c r="A80" s="95"/>
      <c r="B80" s="201">
        <f>DATE(An,MONTH(B65)+1,1)</f>
        <v>44348</v>
      </c>
      <c r="C80" s="202"/>
      <c r="D80" s="202"/>
      <c r="E80" s="202"/>
      <c r="F80" s="202"/>
      <c r="G80" s="202"/>
      <c r="H80" s="202"/>
      <c r="I80" s="202"/>
      <c r="J80" s="202"/>
      <c r="K80" s="202"/>
      <c r="L80" s="202"/>
      <c r="M80" s="202"/>
      <c r="N80" s="202"/>
      <c r="O80" s="202"/>
      <c r="P80" s="202"/>
      <c r="Q80" s="202"/>
      <c r="R80" s="202"/>
      <c r="S80" s="202"/>
      <c r="T80" s="202"/>
      <c r="U80" s="202"/>
      <c r="V80" s="202"/>
      <c r="W80" s="202"/>
      <c r="X80" s="202"/>
      <c r="Y80" s="202"/>
      <c r="Z80" s="202"/>
      <c r="AA80" s="202"/>
      <c r="AB80" s="202"/>
      <c r="AC80" s="202"/>
      <c r="AD80" s="202"/>
      <c r="AE80" s="202"/>
      <c r="AF80" s="203"/>
      <c r="AH80" s="41" t="s">
        <v>7</v>
      </c>
      <c r="AI80" s="90" t="s">
        <v>20</v>
      </c>
      <c r="AJ80" s="87" t="str">
        <f>"Nbre jours "&amp; $BA$9</f>
        <v>Nbre jours R</v>
      </c>
      <c r="AK80" s="86" t="str">
        <f>"Nbre jours "&amp; $BA$10</f>
        <v>Nbre jours R/2J</v>
      </c>
      <c r="AL80" s="88" t="str">
        <f>"Nbre jours "&amp; $BA$11</f>
        <v>Nbre jours CMD</v>
      </c>
      <c r="AM80" s="88" t="str">
        <f>"Nbre jours "&amp; $BA$12</f>
        <v>Nbre jours T</v>
      </c>
      <c r="AN80" s="88" t="str">
        <f>"Nbre jours "&amp; $BA$12</f>
        <v>Nbre jours T</v>
      </c>
      <c r="AO80" s="93" t="s">
        <v>16</v>
      </c>
      <c r="AP80" s="93" t="s">
        <v>51</v>
      </c>
      <c r="AQ80" s="113"/>
      <c r="AR80" s="113"/>
      <c r="AS80" s="113"/>
      <c r="AT80" s="113"/>
      <c r="AU80" s="113"/>
      <c r="AW80" s="41" t="s">
        <v>3</v>
      </c>
      <c r="AX80" s="42" t="s">
        <v>12</v>
      </c>
      <c r="AZ80" s="41" t="s">
        <v>9</v>
      </c>
      <c r="BA80" s="42" t="s">
        <v>34</v>
      </c>
    </row>
    <row r="81" spans="1:60" s="71" customFormat="1" ht="15" x14ac:dyDescent="0.25">
      <c r="A81" s="96"/>
      <c r="B81" s="4">
        <f>DATE(An,MONTH(B80),1)</f>
        <v>44348</v>
      </c>
      <c r="C81" s="4">
        <f t="shared" ref="C81:AE81" si="35">B81+1</f>
        <v>44349</v>
      </c>
      <c r="D81" s="4">
        <f t="shared" si="35"/>
        <v>44350</v>
      </c>
      <c r="E81" s="4">
        <f t="shared" si="35"/>
        <v>44351</v>
      </c>
      <c r="F81" s="4">
        <f t="shared" si="35"/>
        <v>44352</v>
      </c>
      <c r="G81" s="4">
        <f t="shared" si="35"/>
        <v>44353</v>
      </c>
      <c r="H81" s="4">
        <f t="shared" si="35"/>
        <v>44354</v>
      </c>
      <c r="I81" s="4">
        <f t="shared" si="35"/>
        <v>44355</v>
      </c>
      <c r="J81" s="4">
        <f t="shared" si="35"/>
        <v>44356</v>
      </c>
      <c r="K81" s="4">
        <f t="shared" si="35"/>
        <v>44357</v>
      </c>
      <c r="L81" s="4">
        <f t="shared" si="35"/>
        <v>44358</v>
      </c>
      <c r="M81" s="4">
        <f t="shared" si="35"/>
        <v>44359</v>
      </c>
      <c r="N81" s="4">
        <f t="shared" si="35"/>
        <v>44360</v>
      </c>
      <c r="O81" s="4">
        <f t="shared" si="35"/>
        <v>44361</v>
      </c>
      <c r="P81" s="4">
        <f t="shared" si="35"/>
        <v>44362</v>
      </c>
      <c r="Q81" s="4">
        <f t="shared" si="35"/>
        <v>44363</v>
      </c>
      <c r="R81" s="4">
        <f t="shared" si="35"/>
        <v>44364</v>
      </c>
      <c r="S81" s="4">
        <f t="shared" si="35"/>
        <v>44365</v>
      </c>
      <c r="T81" s="4">
        <f t="shared" si="35"/>
        <v>44366</v>
      </c>
      <c r="U81" s="4">
        <f t="shared" si="35"/>
        <v>44367</v>
      </c>
      <c r="V81" s="4">
        <f t="shared" si="35"/>
        <v>44368</v>
      </c>
      <c r="W81" s="4">
        <f t="shared" si="35"/>
        <v>44369</v>
      </c>
      <c r="X81" s="4">
        <f t="shared" si="35"/>
        <v>44370</v>
      </c>
      <c r="Y81" s="4">
        <f t="shared" si="35"/>
        <v>44371</v>
      </c>
      <c r="Z81" s="4">
        <f t="shared" si="35"/>
        <v>44372</v>
      </c>
      <c r="AA81" s="4">
        <f t="shared" si="35"/>
        <v>44373</v>
      </c>
      <c r="AB81" s="4">
        <f t="shared" si="35"/>
        <v>44374</v>
      </c>
      <c r="AC81" s="4">
        <f t="shared" si="35"/>
        <v>44375</v>
      </c>
      <c r="AD81" s="4">
        <f t="shared" si="35"/>
        <v>44376</v>
      </c>
      <c r="AE81" s="4">
        <f t="shared" si="35"/>
        <v>44377</v>
      </c>
      <c r="AF81" s="15"/>
      <c r="AG81"/>
      <c r="AH81" s="109" t="s">
        <v>43</v>
      </c>
      <c r="AI81" s="28" cm="1">
        <f t="array" ref="AI81">SUMPRODUCT((A82:A90 = AH81)*(B82:AF90=BA81)+(A82:A90 = AH81)*(B82:AF90=BA82)/2)</f>
        <v>0</v>
      </c>
      <c r="AJ81" s="28" cm="1">
        <f t="array" ref="AJ81">SUMPRODUCT((A82:A90 = AH81)*(B82:AF90=BA83))</f>
        <v>0</v>
      </c>
      <c r="AK81" s="28" cm="1">
        <f t="array" ref="AK81">SUMPRODUCT((A82:A90 = AH81)*(B82:AF90=BA84))</f>
        <v>0</v>
      </c>
      <c r="AL81" s="28" cm="1">
        <f t="array" ref="AL81">SUMPRODUCT((A82:A90 = AH81)*(B82:AF90=BA85))</f>
        <v>0</v>
      </c>
      <c r="AM81" s="28" cm="1">
        <f t="array" ref="AM81">SUMPRODUCT((A82:A90 = AH81)*(B82:AF90=BA86))</f>
        <v>0</v>
      </c>
      <c r="AN81" s="28" cm="1">
        <f t="array" ref="AN81">SUMPRODUCT((A82:A90 = AH81)*(B82:AF90=BA87))</f>
        <v>0</v>
      </c>
      <c r="AO81" s="94">
        <f>SUM(AI81:AM81)</f>
        <v>0</v>
      </c>
      <c r="AP81" s="116">
        <f>(NETWORKDAYS(B81,AE81,AW81:AW91))-AI81</f>
        <v>22</v>
      </c>
      <c r="AQ81" s="115"/>
      <c r="AR81" s="115"/>
      <c r="AS81" s="115"/>
      <c r="AT81" s="115"/>
      <c r="AU81" s="115"/>
      <c r="AW81" s="7">
        <f>DATE(An,1,1)</f>
        <v>44197</v>
      </c>
      <c r="AX81" s="7">
        <v>43735</v>
      </c>
      <c r="AY81"/>
      <c r="AZ81" s="7" t="s">
        <v>0</v>
      </c>
      <c r="BA81" s="44" t="s">
        <v>2</v>
      </c>
      <c r="BH81"/>
    </row>
    <row r="82" spans="1:60" ht="15" x14ac:dyDescent="0.25">
      <c r="A82" s="1" t="str">
        <f t="shared" ref="A82:A91" si="36">IF(ISBLANK(A67),"",A67)</f>
        <v>PZ</v>
      </c>
      <c r="B82" s="18"/>
      <c r="C82" s="18"/>
      <c r="D82" s="18"/>
      <c r="E82" s="18"/>
      <c r="F82" s="33"/>
      <c r="G82" s="18"/>
      <c r="H82" s="18"/>
      <c r="I82" s="18"/>
      <c r="J82" s="19"/>
      <c r="K82" s="50"/>
      <c r="L82" s="19"/>
      <c r="M82" s="50"/>
      <c r="N82" s="50"/>
      <c r="O82" s="50"/>
      <c r="P82" s="50"/>
      <c r="Q82" s="49"/>
      <c r="R82" s="49"/>
      <c r="S82" s="49"/>
      <c r="T82" s="49"/>
      <c r="U82" s="49"/>
      <c r="V82" s="49"/>
      <c r="W82" s="50"/>
      <c r="X82" s="18"/>
      <c r="Y82" s="50"/>
      <c r="Z82" s="18"/>
      <c r="AA82" s="18"/>
      <c r="AB82" s="18"/>
      <c r="AC82" s="18"/>
      <c r="AD82" s="18"/>
      <c r="AE82" s="49"/>
      <c r="AF82" s="35"/>
      <c r="AH82" s="109" t="s">
        <v>44</v>
      </c>
      <c r="AI82" s="28" cm="1">
        <f t="array" ref="AI82">SUMPRODUCT((A82:A90 = AH82)*(B82:AF90=BA81)+(A82:A90 = AH82)*(B82:AF90=BA82)/2)</f>
        <v>0</v>
      </c>
      <c r="AJ82" s="28" cm="1">
        <f t="array" ref="AJ82">SUMPRODUCT((A82:A90 = AH82)*(B82:AF90=BA83))</f>
        <v>0</v>
      </c>
      <c r="AK82" s="28" cm="1">
        <f t="array" ref="AK82">SUMPRODUCT((A82:A90 = AH82)*(B82:AF90=BA84))</f>
        <v>0</v>
      </c>
      <c r="AL82" s="28" cm="1">
        <f t="array" ref="AL82">SUMPRODUCT((A82:A90 = AH82)*(B82:AF90=BA85))</f>
        <v>0</v>
      </c>
      <c r="AM82" s="28" cm="1">
        <f t="array" ref="AM82">SUMPRODUCT((A82:A90 = AH82)*(B82:AF90=BA86))</f>
        <v>0</v>
      </c>
      <c r="AN82" s="28" cm="1">
        <f t="array" ref="AN82">SUMPRODUCT((A82:A90 = AC81)*(B82:AF90=BA87))</f>
        <v>0</v>
      </c>
      <c r="AO82" s="94">
        <f t="shared" ref="AO82:AO88" si="37">SUM(AI82:AM82)</f>
        <v>0</v>
      </c>
      <c r="AP82" s="116">
        <f>(NETWORKDAYS(B81,AE81,AW81:AW91))-AI82</f>
        <v>22</v>
      </c>
      <c r="AQ82" s="115"/>
      <c r="AR82" s="115"/>
      <c r="AS82" s="115"/>
      <c r="AT82" s="115"/>
      <c r="AU82" s="115"/>
      <c r="AW82" s="8">
        <f>ROUND(DATE($A$1,4,MOD(234-11*MOD($A$1,19),30))/7,0)*7-5</f>
        <v>44291</v>
      </c>
      <c r="AX82" s="8"/>
      <c r="AZ82" s="7" t="s">
        <v>10</v>
      </c>
      <c r="BA82" s="44" t="s">
        <v>5</v>
      </c>
    </row>
    <row r="83" spans="1:60" ht="15" x14ac:dyDescent="0.25">
      <c r="A83" s="1" t="str">
        <f t="shared" si="36"/>
        <v>LG</v>
      </c>
      <c r="B83" s="18"/>
      <c r="C83" s="18"/>
      <c r="D83" s="50"/>
      <c r="E83" s="50"/>
      <c r="F83" s="50"/>
      <c r="G83" s="50"/>
      <c r="H83" s="18"/>
      <c r="I83" s="18"/>
      <c r="J83" s="18"/>
      <c r="K83" s="18"/>
      <c r="L83" s="18"/>
      <c r="M83" s="18"/>
      <c r="N83" s="18"/>
      <c r="O83" s="50"/>
      <c r="P83" s="50"/>
      <c r="Q83" s="50"/>
      <c r="R83" s="50"/>
      <c r="S83" s="50"/>
      <c r="T83" s="50"/>
      <c r="U83" s="50"/>
      <c r="V83" s="50"/>
      <c r="W83" s="18"/>
      <c r="X83" s="18"/>
      <c r="Y83" s="18"/>
      <c r="Z83" s="18"/>
      <c r="AA83" s="18"/>
      <c r="AB83" s="64"/>
      <c r="AC83" s="19"/>
      <c r="AD83" s="19"/>
      <c r="AE83" s="64"/>
      <c r="AF83" s="35"/>
      <c r="AH83" s="109" t="s">
        <v>45</v>
      </c>
      <c r="AI83" s="28" cm="1">
        <f t="array" ref="AI83">SUMPRODUCT((A82:A90 = AH83)*(B82:AF90=BA81)+(A82:A90 = AH83)*(B82:AF90=BA82)/2)</f>
        <v>0</v>
      </c>
      <c r="AJ83" s="28" cm="1">
        <f t="array" ref="AJ83">SUMPRODUCT((A82:A90 = AH83)*(B82:AF90=BA83))</f>
        <v>0</v>
      </c>
      <c r="AK83" s="28" cm="1">
        <f t="array" ref="AK83">SUMPRODUCT((A82:A90 = AH83)*(B82:AF90=BA84))</f>
        <v>0</v>
      </c>
      <c r="AL83" s="28" cm="1">
        <f t="array" ref="AL83">SUMPRODUCT((A82:A90 = AH83)*(B82:AF90=BA85))</f>
        <v>0</v>
      </c>
      <c r="AM83" s="28" cm="1">
        <f t="array" ref="AM83">SUMPRODUCT((A82:A90 = AH83)*(B82:AF90=BA86))</f>
        <v>0</v>
      </c>
      <c r="AN83" s="28" cm="1">
        <f t="array" ref="AN83">SUMPRODUCT((A82:A90 = AH83)*(B82:AF90=BA87))</f>
        <v>0</v>
      </c>
      <c r="AO83" s="94">
        <f t="shared" si="37"/>
        <v>0</v>
      </c>
      <c r="AP83" s="116">
        <f>(NETWORKDAYS(B81,AE81,AW81:AW91))-AI83</f>
        <v>22</v>
      </c>
      <c r="AQ83" s="115"/>
      <c r="AR83" s="115"/>
      <c r="AS83" s="115"/>
      <c r="AT83" s="115"/>
      <c r="AU83" s="115"/>
      <c r="AW83" s="8">
        <f>DATE(An,5,1)</f>
        <v>44317</v>
      </c>
      <c r="AX83" s="8"/>
      <c r="AZ83" s="7" t="s">
        <v>13</v>
      </c>
      <c r="BA83" s="51" t="s">
        <v>58</v>
      </c>
    </row>
    <row r="84" spans="1:60" ht="15" x14ac:dyDescent="0.25">
      <c r="A84" s="1" t="str">
        <f t="shared" si="36"/>
        <v>CM</v>
      </c>
      <c r="B84" s="19"/>
      <c r="C84" s="18"/>
      <c r="D84" s="19"/>
      <c r="E84" s="18"/>
      <c r="F84" s="18"/>
      <c r="G84" s="18"/>
      <c r="H84" s="49"/>
      <c r="I84" s="49"/>
      <c r="J84" s="49"/>
      <c r="K84" s="18"/>
      <c r="L84" s="50"/>
      <c r="M84" s="50"/>
      <c r="N84" s="50"/>
      <c r="O84" s="50"/>
      <c r="P84" s="50"/>
      <c r="Q84" s="50"/>
      <c r="R84" s="50"/>
      <c r="S84" s="50"/>
      <c r="T84" s="50"/>
      <c r="U84" s="50"/>
      <c r="V84" s="50"/>
      <c r="W84" s="18"/>
      <c r="X84" s="18"/>
      <c r="Y84" s="18"/>
      <c r="Z84" s="18"/>
      <c r="AA84" s="18"/>
      <c r="AB84" s="18"/>
      <c r="AC84" s="18"/>
      <c r="AD84" s="18"/>
      <c r="AE84" s="18"/>
      <c r="AF84" s="35"/>
      <c r="AH84" s="109" t="s">
        <v>46</v>
      </c>
      <c r="AI84" s="28" cm="1">
        <f t="array" ref="AI84">SUMPRODUCT((A82:A90 = AH84)*(B82:AF90=BA81)+(A82:A90 = AH84)*(B82:AF90=BA82)/2)</f>
        <v>0</v>
      </c>
      <c r="AJ84" s="28" cm="1">
        <f t="array" ref="AJ84">SUMPRODUCT((A82:A90 = AH84)*(B82:AF90=BA83))</f>
        <v>0</v>
      </c>
      <c r="AK84" s="28" cm="1">
        <f t="array" ref="AK84">SUMPRODUCT((A82:A90 = AH84)*(B82:AF90=BA84))</f>
        <v>0</v>
      </c>
      <c r="AL84" s="28" cm="1">
        <f t="array" ref="AL84">SUMPRODUCT((A82:A90 = AH84)*(B82:AF90=BA85))</f>
        <v>0</v>
      </c>
      <c r="AM84" s="28" cm="1">
        <f t="array" ref="AM84">SUMPRODUCT((A82:A90 = AH84)*(B82:AF90=BA86))</f>
        <v>0</v>
      </c>
      <c r="AN84" s="28" cm="1">
        <f t="array" ref="AN84">SUMPRODUCT((A82:A90 = AH84)*(B82:AF90=BA87))</f>
        <v>0</v>
      </c>
      <c r="AO84" s="94">
        <f t="shared" si="37"/>
        <v>0</v>
      </c>
      <c r="AP84" s="116">
        <f>(NETWORKDAYS(B81,AE81,AW81:AW91))-AI84</f>
        <v>22</v>
      </c>
      <c r="AQ84" s="115"/>
      <c r="AR84" s="115"/>
      <c r="AS84" s="115"/>
      <c r="AT84" s="115"/>
      <c r="AU84" s="115"/>
      <c r="AW84" s="8">
        <f>DATE(An,5,8)</f>
        <v>44324</v>
      </c>
      <c r="AX84" s="8"/>
      <c r="AZ84" s="43" t="s">
        <v>14</v>
      </c>
      <c r="BA84" s="89" t="s">
        <v>57</v>
      </c>
    </row>
    <row r="85" spans="1:60" ht="15" x14ac:dyDescent="0.25">
      <c r="A85" s="1" t="str">
        <f t="shared" si="36"/>
        <v>SR</v>
      </c>
      <c r="B85" s="18"/>
      <c r="C85" s="49"/>
      <c r="D85" s="49"/>
      <c r="E85" s="49"/>
      <c r="F85" s="18"/>
      <c r="G85" s="18"/>
      <c r="H85" s="18"/>
      <c r="I85" s="18"/>
      <c r="J85" s="18"/>
      <c r="K85" s="18"/>
      <c r="L85" s="18"/>
      <c r="M85" s="18"/>
      <c r="N85" s="50"/>
      <c r="O85" s="50"/>
      <c r="P85" s="50"/>
      <c r="Q85" s="50"/>
      <c r="R85" s="50"/>
      <c r="S85" s="50"/>
      <c r="T85" s="50"/>
      <c r="U85" s="50"/>
      <c r="V85" s="18"/>
      <c r="W85" s="50"/>
      <c r="X85" s="50"/>
      <c r="Y85" s="50"/>
      <c r="Z85" s="18"/>
      <c r="AA85" s="50"/>
      <c r="AB85" s="19"/>
      <c r="AC85" s="19"/>
      <c r="AD85" s="19"/>
      <c r="AE85" s="18"/>
      <c r="AF85" s="35"/>
      <c r="AH85" s="109" t="s">
        <v>47</v>
      </c>
      <c r="AI85" s="28" cm="1">
        <f t="array" ref="AI85">SUMPRODUCT((A82:A90= AH85)*(B82:AF90=BA81)+(A82:A90 = AH85)*(B82:AF90=BA82)/2)</f>
        <v>0</v>
      </c>
      <c r="AJ85" s="28" cm="1">
        <f t="array" ref="AJ85">SUMPRODUCT((A82:A90 = AH85)*(B82:AF90=BA83))</f>
        <v>0</v>
      </c>
      <c r="AK85" s="28" cm="1">
        <f t="array" ref="AK85">SUMPRODUCT((A82:A90 = AH85)*(B82:AF90=BA84))</f>
        <v>0</v>
      </c>
      <c r="AL85" s="28" cm="1">
        <f t="array" ref="AL85">SUMPRODUCT((A82:A90 = AH85)*(B82:AF90=BA85))</f>
        <v>0</v>
      </c>
      <c r="AM85" s="28" cm="1">
        <f t="array" ref="AM85">SUMPRODUCT((A82:A90 = AH85)*(B82:AF90=BA86))</f>
        <v>0</v>
      </c>
      <c r="AN85" s="28" cm="1">
        <f t="array" ref="AN85">SUMPRODUCT((A82:A90 = AH85)*(B82:AF90=BA87))</f>
        <v>0</v>
      </c>
      <c r="AO85" s="94">
        <f t="shared" si="37"/>
        <v>0</v>
      </c>
      <c r="AP85" s="116">
        <f>(NETWORKDAYS(B81,AE81,AW81:AW91))-AI85</f>
        <v>22</v>
      </c>
      <c r="AQ85" s="115"/>
      <c r="AR85" s="115"/>
      <c r="AS85" s="115"/>
      <c r="AT85" s="115"/>
      <c r="AU85" s="115"/>
      <c r="AW85" s="8">
        <f>AW82+38</f>
        <v>44329</v>
      </c>
      <c r="AX85" s="8"/>
      <c r="AZ85" s="43" t="s">
        <v>15</v>
      </c>
      <c r="BA85" s="62" t="s">
        <v>59</v>
      </c>
    </row>
    <row r="86" spans="1:60" ht="15" x14ac:dyDescent="0.25">
      <c r="A86" s="1" t="str">
        <f t="shared" si="36"/>
        <v>CD</v>
      </c>
      <c r="B86" s="18"/>
      <c r="C86" s="18"/>
      <c r="D86" s="18"/>
      <c r="E86" s="18"/>
      <c r="F86" s="18"/>
      <c r="G86" s="18"/>
      <c r="H86" s="18"/>
      <c r="I86" s="18"/>
      <c r="J86" s="18"/>
      <c r="K86" s="50"/>
      <c r="L86" s="50"/>
      <c r="M86" s="50"/>
      <c r="N86" s="50"/>
      <c r="O86" s="50"/>
      <c r="P86" s="50"/>
      <c r="Q86" s="50"/>
      <c r="R86" s="50"/>
      <c r="S86" s="50"/>
      <c r="T86" s="50"/>
      <c r="U86" s="50"/>
      <c r="V86" s="50"/>
      <c r="W86" s="50"/>
      <c r="X86" s="50"/>
      <c r="Y86" s="50"/>
      <c r="Z86" s="18"/>
      <c r="AA86" s="19"/>
      <c r="AB86" s="19"/>
      <c r="AC86" s="19"/>
      <c r="AD86" s="18"/>
      <c r="AE86" s="18"/>
      <c r="AF86" s="35"/>
      <c r="AH86" s="109" t="s">
        <v>48</v>
      </c>
      <c r="AI86" s="28" cm="1">
        <f t="array" ref="AI86">SUMPRODUCT((A82:A90 = AH86)*(B82:AF90=BA81)+(A82:A90 = AH86)*(B82:AF90=BA82)/2)</f>
        <v>0</v>
      </c>
      <c r="AJ86" s="28" cm="1">
        <f t="array" ref="AJ86">SUMPRODUCT((A82:A90 = AH86)*(B82:AF90=BA83))</f>
        <v>0</v>
      </c>
      <c r="AK86" s="28" cm="1">
        <f t="array" ref="AK86">SUMPRODUCT((A82:A90 = AH86)*(B82:AF90=BA84))</f>
        <v>0</v>
      </c>
      <c r="AL86" s="28" cm="1">
        <f t="array" ref="AL86">SUMPRODUCT((A82:A90 = AH86)*(B82:AF90=BA85))</f>
        <v>0</v>
      </c>
      <c r="AM86" s="28" cm="1">
        <f t="array" ref="AM86">SUMPRODUCT((A82:A90 = AH86)*(B82:AF90=BA86))</f>
        <v>0</v>
      </c>
      <c r="AN86" s="28" cm="1">
        <f t="array" ref="AN86">SUMPRODUCT((A82:A90 = AH86)*(B82:AF90=BA87))</f>
        <v>0</v>
      </c>
      <c r="AO86" s="94">
        <f t="shared" si="37"/>
        <v>0</v>
      </c>
      <c r="AP86" s="116">
        <f>(NETWORKDAYS(B81,AE81,AW81:AW91))-AI86</f>
        <v>22</v>
      </c>
      <c r="AQ86" s="115"/>
      <c r="AR86" s="115"/>
      <c r="AS86" s="115"/>
      <c r="AT86" s="115"/>
      <c r="AU86" s="115"/>
      <c r="AW86" s="8">
        <f>AW82+49</f>
        <v>44340</v>
      </c>
      <c r="AX86" s="17"/>
      <c r="BA86" s="62" t="s">
        <v>60</v>
      </c>
    </row>
    <row r="87" spans="1:60" ht="15" x14ac:dyDescent="0.25">
      <c r="A87" s="1" t="str">
        <f t="shared" si="36"/>
        <v>ACH</v>
      </c>
      <c r="B87" s="39"/>
      <c r="C87" s="39"/>
      <c r="D87" s="39"/>
      <c r="E87" s="39"/>
      <c r="F87" s="39"/>
      <c r="G87" s="38"/>
      <c r="H87" s="38"/>
      <c r="I87" s="38"/>
      <c r="J87" s="38"/>
      <c r="K87" s="38"/>
      <c r="L87" s="38"/>
      <c r="M87" s="38"/>
      <c r="N87" s="53"/>
      <c r="O87" s="53"/>
      <c r="P87" s="53"/>
      <c r="Q87" s="53"/>
      <c r="R87" s="53"/>
      <c r="S87" s="53"/>
      <c r="T87" s="38"/>
      <c r="U87" s="38"/>
      <c r="V87" s="53"/>
      <c r="W87" s="53"/>
      <c r="X87" s="53"/>
      <c r="Y87" s="38"/>
      <c r="Z87" s="38"/>
      <c r="AA87" s="38"/>
      <c r="AB87" s="38"/>
      <c r="AC87" s="38"/>
      <c r="AD87" s="39"/>
      <c r="AE87" s="38"/>
      <c r="AF87" s="35"/>
      <c r="AG87" s="71"/>
      <c r="AH87" s="109" t="s">
        <v>49</v>
      </c>
      <c r="AI87" s="28" cm="1">
        <f t="array" ref="AI87">SUMPRODUCT((A82:A90 = AH87)*(B82:AF90=BA81)+(A82:A90 = AH87)*(B82:AF90=BA82)/2)</f>
        <v>0</v>
      </c>
      <c r="AJ87" s="28" cm="1">
        <f t="array" ref="AJ87">SUMPRODUCT((A82:A90 = AH87)*(B82:AF90=BA83))</f>
        <v>0</v>
      </c>
      <c r="AK87" s="28" cm="1">
        <f t="array" ref="AK87">SUMPRODUCT((A82:A90 = AH87)*(B82:AF90=BA84))</f>
        <v>0</v>
      </c>
      <c r="AL87" s="28" cm="1">
        <f t="array" ref="AL87">SUMPRODUCT((A82:A90 = AH87)*(B82:AF90=BA85))</f>
        <v>0</v>
      </c>
      <c r="AM87" s="28" cm="1">
        <f t="array" ref="AM87">SUMPRODUCT((A82:A90 = AH87)*(B82:AF90=BA86))</f>
        <v>0</v>
      </c>
      <c r="AN87" s="28" cm="1">
        <f t="array" ref="AN87">SUMPRODUCT((A82:A90 = AH87)*(B82:AF90=BA87))</f>
        <v>0</v>
      </c>
      <c r="AO87" s="94">
        <f t="shared" si="37"/>
        <v>0</v>
      </c>
      <c r="AP87" s="116">
        <f>(NETWORKDAYS(B81,AE81,AW81:AW91))-AI87</f>
        <v>22</v>
      </c>
      <c r="AQ87" s="115"/>
      <c r="AR87" s="115"/>
      <c r="AS87" s="115"/>
      <c r="AT87" s="115"/>
      <c r="AU87" s="115"/>
      <c r="AW87" s="8">
        <f>DATE(An,7,21)</f>
        <v>44398</v>
      </c>
      <c r="AX87" s="17"/>
      <c r="BA87" s="147" t="s">
        <v>61</v>
      </c>
    </row>
    <row r="88" spans="1:60" ht="12.75" x14ac:dyDescent="0.2">
      <c r="A88" s="1" t="str">
        <f t="shared" si="36"/>
        <v>NO</v>
      </c>
      <c r="B88" s="38"/>
      <c r="C88" s="38"/>
      <c r="D88" s="38"/>
      <c r="E88" s="39"/>
      <c r="F88" s="38"/>
      <c r="G88" s="38"/>
      <c r="H88" s="38"/>
      <c r="I88" s="38"/>
      <c r="J88" s="38"/>
      <c r="K88" s="38"/>
      <c r="L88" s="38"/>
      <c r="M88" s="38"/>
      <c r="N88" s="38"/>
      <c r="O88" s="53"/>
      <c r="P88" s="53"/>
      <c r="Q88" s="53"/>
      <c r="R88" s="53"/>
      <c r="S88" s="53"/>
      <c r="T88" s="38"/>
      <c r="U88" s="38"/>
      <c r="V88" s="38"/>
      <c r="W88" s="38"/>
      <c r="X88" s="38"/>
      <c r="Y88" s="38"/>
      <c r="Z88" s="38"/>
      <c r="AA88" s="46"/>
      <c r="AB88" s="38"/>
      <c r="AC88" s="38"/>
      <c r="AD88" s="53"/>
      <c r="AE88" s="53"/>
      <c r="AF88" s="72"/>
      <c r="AH88" s="47"/>
      <c r="AI88" s="28" cm="1">
        <f t="array" ref="AI88">SUMPRODUCT((A82:A90 = AH88)*(B82:AF90=BA81)+(A82:A90 = AH88)*(B82:AF90=BA82)/2)</f>
        <v>0</v>
      </c>
      <c r="AJ88" s="28" cm="1">
        <f t="array" ref="AJ88">SUMPRODUCT((A82:A90 = AH88)*(B82:AF90=BA83))</f>
        <v>0</v>
      </c>
      <c r="AK88" s="28" cm="1">
        <f t="array" ref="AK88">SUMPRODUCT((A82:A90 = AH88)*(B82:AF90=BA84))</f>
        <v>0</v>
      </c>
      <c r="AL88" s="28" cm="1">
        <f t="array" ref="AL88">SUMPRODUCT((A82:A90 = AH88)*(B82:AF90=BA85))</f>
        <v>0</v>
      </c>
      <c r="AM88" s="28" cm="1">
        <f t="array" ref="AM88">SUMPRODUCT((A82:A90 = AH88)*(B82:AF90=BA86))</f>
        <v>0</v>
      </c>
      <c r="AN88" s="28" cm="1">
        <f t="array" ref="AN88">SUMPRODUCT((A82:A90 = AH88)*(B82:AF90=BA87))</f>
        <v>0</v>
      </c>
      <c r="AO88" s="94">
        <f t="shared" si="37"/>
        <v>0</v>
      </c>
      <c r="AP88" s="116">
        <f>(NETWORKDAYS(B81,AE81,AW81:AW91))-AI88</f>
        <v>22</v>
      </c>
      <c r="AQ88" s="115"/>
      <c r="AR88" s="115"/>
      <c r="AS88" s="115"/>
      <c r="AT88" s="115"/>
      <c r="AU88" s="115"/>
      <c r="AW88" s="8">
        <f>DATE(An,8,15)</f>
        <v>44423</v>
      </c>
      <c r="AX88" s="17"/>
    </row>
    <row r="89" spans="1:60" ht="12.75" customHeight="1" x14ac:dyDescent="0.2">
      <c r="A89" s="1" t="str">
        <f t="shared" si="36"/>
        <v/>
      </c>
      <c r="B89" s="39"/>
      <c r="C89" s="39"/>
      <c r="D89" s="53"/>
      <c r="E89" s="53"/>
      <c r="F89" s="53"/>
      <c r="G89" s="53"/>
      <c r="H89" s="53"/>
      <c r="I89" s="53"/>
      <c r="J89" s="38"/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38"/>
      <c r="Z89" s="38"/>
      <c r="AA89" s="38"/>
      <c r="AB89" s="38"/>
      <c r="AC89" s="38"/>
      <c r="AD89" s="38"/>
      <c r="AE89" s="38"/>
      <c r="AF89" s="35"/>
      <c r="AW89" s="8">
        <f>DATE(An,11,1)</f>
        <v>44501</v>
      </c>
      <c r="AX89" s="17"/>
    </row>
    <row r="90" spans="1:60" s="63" customFormat="1" ht="12.75" customHeight="1" x14ac:dyDescent="0.2">
      <c r="A90" s="1" t="str">
        <f t="shared" si="36"/>
        <v/>
      </c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  <c r="AF90" s="78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W90" s="8">
        <f>DATE(An,11,11)</f>
        <v>44511</v>
      </c>
      <c r="AX90" s="17"/>
      <c r="AY90"/>
      <c r="AZ90"/>
      <c r="BA90"/>
    </row>
    <row r="91" spans="1:60" ht="13.5" thickBot="1" x14ac:dyDescent="0.25">
      <c r="A91" s="76" t="str">
        <f t="shared" si="36"/>
        <v/>
      </c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30"/>
      <c r="Z91" s="30"/>
      <c r="AA91" s="30"/>
      <c r="AB91" s="30"/>
      <c r="AC91" s="30"/>
      <c r="AD91" s="30"/>
      <c r="AE91" s="30"/>
      <c r="AF91" s="77"/>
      <c r="AG91" s="71"/>
      <c r="AH91" s="83" t="s">
        <v>11</v>
      </c>
      <c r="AI91" s="84">
        <f t="shared" ref="AI91:AO91" si="38">SUM(AI81:AI90)</f>
        <v>0</v>
      </c>
      <c r="AJ91" s="84">
        <f t="shared" si="38"/>
        <v>0</v>
      </c>
      <c r="AK91" s="84">
        <f t="shared" si="38"/>
        <v>0</v>
      </c>
      <c r="AL91" s="84">
        <f t="shared" si="38"/>
        <v>0</v>
      </c>
      <c r="AM91" s="84">
        <f t="shared" si="38"/>
        <v>0</v>
      </c>
      <c r="AN91" s="84">
        <f t="shared" si="38"/>
        <v>0</v>
      </c>
      <c r="AO91" s="92">
        <f t="shared" si="38"/>
        <v>0</v>
      </c>
      <c r="AP91" s="117"/>
      <c r="AQ91" s="114"/>
      <c r="AR91" s="114"/>
      <c r="AS91" s="114"/>
      <c r="AT91" s="114"/>
      <c r="AU91" s="114"/>
      <c r="AW91" s="10">
        <f>DATE(An,12,25)</f>
        <v>44555</v>
      </c>
      <c r="AX91" s="27"/>
    </row>
    <row r="92" spans="1:60" ht="12.75" x14ac:dyDescent="0.2">
      <c r="A92" s="122"/>
      <c r="B92" s="123"/>
      <c r="C92" s="123"/>
      <c r="D92" s="123"/>
      <c r="E92" s="123"/>
      <c r="F92" s="123"/>
      <c r="G92" s="123"/>
      <c r="H92" s="123"/>
      <c r="I92" s="123"/>
      <c r="J92" s="123"/>
      <c r="K92" s="123"/>
      <c r="L92" s="123"/>
      <c r="M92" s="123"/>
      <c r="N92" s="123"/>
      <c r="O92" s="123"/>
      <c r="P92" s="123"/>
      <c r="Q92" s="123"/>
      <c r="R92" s="123"/>
      <c r="S92" s="123"/>
      <c r="T92" s="123"/>
      <c r="U92" s="123"/>
      <c r="V92" s="123"/>
      <c r="W92" s="123"/>
      <c r="X92" s="123"/>
      <c r="Y92" s="123"/>
      <c r="Z92" s="123"/>
      <c r="AA92" s="123"/>
      <c r="AB92" s="123"/>
      <c r="AC92" s="123"/>
      <c r="AD92" s="123"/>
      <c r="AE92" s="123"/>
      <c r="AF92" s="143"/>
      <c r="AG92" s="71"/>
      <c r="AH92" s="63"/>
      <c r="AI92" s="63"/>
      <c r="AJ92" s="63"/>
      <c r="AK92" s="63"/>
      <c r="AL92" s="63"/>
      <c r="AM92" s="63"/>
      <c r="AN92" s="63"/>
      <c r="AO92" s="63"/>
      <c r="AP92" s="63"/>
      <c r="AQ92" s="63"/>
      <c r="AR92" s="63"/>
      <c r="AS92" s="63"/>
      <c r="AT92" s="63"/>
      <c r="AU92" s="63"/>
      <c r="AW92" s="63"/>
      <c r="AX92" s="63"/>
    </row>
    <row r="93" spans="1:60" ht="12.75" x14ac:dyDescent="0.2">
      <c r="A93" s="122"/>
      <c r="B93" s="123"/>
      <c r="C93" s="123"/>
      <c r="D93" s="123"/>
      <c r="E93" s="123"/>
      <c r="F93" s="123"/>
      <c r="G93" s="123"/>
      <c r="H93" s="123"/>
      <c r="I93" s="123"/>
      <c r="J93" s="123"/>
      <c r="K93" s="123"/>
      <c r="L93" s="123"/>
      <c r="M93" s="123"/>
      <c r="N93" s="123"/>
      <c r="O93" s="123"/>
      <c r="P93" s="123"/>
      <c r="Q93" s="123"/>
      <c r="R93" s="123"/>
      <c r="S93" s="123"/>
      <c r="T93" s="123"/>
      <c r="U93" s="123"/>
      <c r="V93" s="123"/>
      <c r="W93" s="123"/>
      <c r="X93" s="123"/>
      <c r="Y93" s="123"/>
      <c r="Z93" s="123"/>
      <c r="AA93" s="123"/>
      <c r="AB93" s="123"/>
      <c r="AC93" s="123"/>
      <c r="AD93" s="123"/>
      <c r="AE93" s="123"/>
      <c r="AF93" s="143"/>
      <c r="AG93" s="71"/>
      <c r="AH93" s="63"/>
      <c r="AI93" s="63"/>
      <c r="AJ93" s="63"/>
      <c r="AK93" s="63"/>
      <c r="AL93" s="63"/>
      <c r="AM93" s="63"/>
      <c r="AN93" s="63"/>
      <c r="AO93" s="63"/>
      <c r="AP93" s="63"/>
      <c r="AQ93" s="63"/>
      <c r="AR93" s="63"/>
      <c r="AS93" s="63"/>
      <c r="AT93" s="63"/>
      <c r="AU93" s="63"/>
      <c r="AW93" s="63"/>
      <c r="AX93" s="63"/>
    </row>
    <row r="94" spans="1:60" s="71" customFormat="1" ht="13.5" thickBot="1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W94"/>
      <c r="AX94"/>
    </row>
    <row r="95" spans="1:60" ht="38.25" x14ac:dyDescent="0.2">
      <c r="A95" s="95"/>
      <c r="B95" s="201">
        <f>DATE(An,MONTH(B80)+1,1)</f>
        <v>44378</v>
      </c>
      <c r="C95" s="202"/>
      <c r="D95" s="202"/>
      <c r="E95" s="202"/>
      <c r="F95" s="202"/>
      <c r="G95" s="202"/>
      <c r="H95" s="202"/>
      <c r="I95" s="202"/>
      <c r="J95" s="202"/>
      <c r="K95" s="202"/>
      <c r="L95" s="202"/>
      <c r="M95" s="202"/>
      <c r="N95" s="202"/>
      <c r="O95" s="202"/>
      <c r="P95" s="202"/>
      <c r="Q95" s="202"/>
      <c r="R95" s="202"/>
      <c r="S95" s="202"/>
      <c r="T95" s="202"/>
      <c r="U95" s="202"/>
      <c r="V95" s="202"/>
      <c r="W95" s="202"/>
      <c r="X95" s="202"/>
      <c r="Y95" s="202"/>
      <c r="Z95" s="202"/>
      <c r="AA95" s="202"/>
      <c r="AB95" s="202"/>
      <c r="AC95" s="202"/>
      <c r="AD95" s="202"/>
      <c r="AE95" s="202"/>
      <c r="AF95" s="203"/>
      <c r="AH95" s="41" t="s">
        <v>7</v>
      </c>
      <c r="AI95" s="90" t="s">
        <v>20</v>
      </c>
      <c r="AJ95" s="87" t="str">
        <f>"Nbre jours "&amp; $BA$9</f>
        <v>Nbre jours R</v>
      </c>
      <c r="AK95" s="86" t="str">
        <f>"Nbre jours "&amp; $BA$10</f>
        <v>Nbre jours R/2J</v>
      </c>
      <c r="AL95" s="88" t="str">
        <f>"Nbre jours "&amp; $BA$11</f>
        <v>Nbre jours CMD</v>
      </c>
      <c r="AM95" s="88" t="str">
        <f>"Nbre jours "&amp; $BA$12</f>
        <v>Nbre jours T</v>
      </c>
      <c r="AN95" s="88" t="str">
        <f>"Nbre jours "&amp; $BA$12</f>
        <v>Nbre jours T</v>
      </c>
      <c r="AO95" s="93" t="s">
        <v>16</v>
      </c>
      <c r="AP95" s="93" t="s">
        <v>51</v>
      </c>
      <c r="AQ95" s="113"/>
      <c r="AR95" s="113"/>
      <c r="AS95" s="113"/>
      <c r="AT95" s="113"/>
      <c r="AU95" s="113"/>
      <c r="AW95" s="41" t="s">
        <v>3</v>
      </c>
      <c r="AX95" s="42" t="s">
        <v>12</v>
      </c>
      <c r="AZ95" s="41" t="s">
        <v>9</v>
      </c>
      <c r="BA95" s="42" t="s">
        <v>34</v>
      </c>
    </row>
    <row r="96" spans="1:60" ht="15" x14ac:dyDescent="0.25">
      <c r="A96" s="96"/>
      <c r="B96" s="4">
        <f>DATE(An,MONTH(B95),1)</f>
        <v>44378</v>
      </c>
      <c r="C96" s="4">
        <f t="shared" ref="C96:AF96" si="39">B96+1</f>
        <v>44379</v>
      </c>
      <c r="D96" s="4">
        <f t="shared" si="39"/>
        <v>44380</v>
      </c>
      <c r="E96" s="4">
        <f t="shared" si="39"/>
        <v>44381</v>
      </c>
      <c r="F96" s="4">
        <f t="shared" si="39"/>
        <v>44382</v>
      </c>
      <c r="G96" s="4">
        <f t="shared" si="39"/>
        <v>44383</v>
      </c>
      <c r="H96" s="4">
        <f t="shared" si="39"/>
        <v>44384</v>
      </c>
      <c r="I96" s="4">
        <f t="shared" si="39"/>
        <v>44385</v>
      </c>
      <c r="J96" s="4">
        <f t="shared" si="39"/>
        <v>44386</v>
      </c>
      <c r="K96" s="4">
        <f t="shared" si="39"/>
        <v>44387</v>
      </c>
      <c r="L96" s="4">
        <f t="shared" si="39"/>
        <v>44388</v>
      </c>
      <c r="M96" s="4">
        <f t="shared" si="39"/>
        <v>44389</v>
      </c>
      <c r="N96" s="4">
        <f t="shared" si="39"/>
        <v>44390</v>
      </c>
      <c r="O96" s="4">
        <f t="shared" si="39"/>
        <v>44391</v>
      </c>
      <c r="P96" s="4">
        <f t="shared" si="39"/>
        <v>44392</v>
      </c>
      <c r="Q96" s="4">
        <f t="shared" si="39"/>
        <v>44393</v>
      </c>
      <c r="R96" s="4">
        <f t="shared" si="39"/>
        <v>44394</v>
      </c>
      <c r="S96" s="4">
        <f t="shared" si="39"/>
        <v>44395</v>
      </c>
      <c r="T96" s="4">
        <f t="shared" si="39"/>
        <v>44396</v>
      </c>
      <c r="U96" s="4">
        <f t="shared" si="39"/>
        <v>44397</v>
      </c>
      <c r="V96" s="4">
        <f t="shared" si="39"/>
        <v>44398</v>
      </c>
      <c r="W96" s="4">
        <f t="shared" si="39"/>
        <v>44399</v>
      </c>
      <c r="X96" s="4">
        <f t="shared" si="39"/>
        <v>44400</v>
      </c>
      <c r="Y96" s="4">
        <f t="shared" si="39"/>
        <v>44401</v>
      </c>
      <c r="Z96" s="4">
        <f t="shared" si="39"/>
        <v>44402</v>
      </c>
      <c r="AA96" s="4">
        <f t="shared" si="39"/>
        <v>44403</v>
      </c>
      <c r="AB96" s="4">
        <f t="shared" si="39"/>
        <v>44404</v>
      </c>
      <c r="AC96" s="4">
        <f t="shared" si="39"/>
        <v>44405</v>
      </c>
      <c r="AD96" s="4">
        <f t="shared" si="39"/>
        <v>44406</v>
      </c>
      <c r="AE96" s="4">
        <f t="shared" si="39"/>
        <v>44407</v>
      </c>
      <c r="AF96" s="5">
        <f t="shared" si="39"/>
        <v>44408</v>
      </c>
      <c r="AH96" s="109" t="s">
        <v>43</v>
      </c>
      <c r="AI96" s="28" cm="1">
        <f t="array" ref="AI96">SUMPRODUCT((A97:A105 = AH96)*(B97:AF105=BA96)+(A97:A105 = AH96)*(B97:AF105=BA97)/2)</f>
        <v>0</v>
      </c>
      <c r="AJ96" s="28" cm="1">
        <f t="array" ref="AJ96">SUMPRODUCT((A97:A105 = AH96)*(B97:AF105=BA98))</f>
        <v>0</v>
      </c>
      <c r="AK96" s="28" cm="1">
        <f t="array" ref="AK96">SUMPRODUCT((A97:A105 = AH96)*(B97:AF105=BA99))</f>
        <v>0</v>
      </c>
      <c r="AL96" s="28" cm="1">
        <f t="array" ref="AL96">SUMPRODUCT((A97:A105 = AH96)*(B97:AF105=BA100))</f>
        <v>0</v>
      </c>
      <c r="AM96" s="28" cm="1">
        <f t="array" ref="AM96">SUMPRODUCT((A97:A105 = AH96)*(B97:AF105=BA101))</f>
        <v>0</v>
      </c>
      <c r="AN96" s="28" cm="1">
        <f t="array" ref="AN96">SUMPRODUCT((A97:A105 = AH96)*(B97:AF105=BA102))</f>
        <v>0</v>
      </c>
      <c r="AO96" s="94">
        <f>SUM(AI96:AM96)</f>
        <v>0</v>
      </c>
      <c r="AP96" s="121">
        <f>(NETWORKDAYS(B96,AF96,AW96:AW106))-AI96</f>
        <v>21</v>
      </c>
      <c r="AQ96" s="146"/>
      <c r="AR96" s="146"/>
      <c r="AS96" s="146"/>
      <c r="AT96" s="146"/>
      <c r="AU96" s="146"/>
      <c r="AW96" s="7">
        <f>DATE(An,1,1)</f>
        <v>44197</v>
      </c>
      <c r="AX96" s="7">
        <v>43735</v>
      </c>
      <c r="AZ96" s="7" t="s">
        <v>0</v>
      </c>
      <c r="BA96" s="44" t="s">
        <v>2</v>
      </c>
    </row>
    <row r="97" spans="1:60" s="71" customFormat="1" ht="15" x14ac:dyDescent="0.25">
      <c r="A97" s="1" t="str">
        <f t="shared" ref="A97:A106" si="40">IF(ISBLANK(A82),"",A82)</f>
        <v>PZ</v>
      </c>
      <c r="B97" s="19"/>
      <c r="C97" s="19"/>
      <c r="D97" s="19"/>
      <c r="E97" s="19"/>
      <c r="F97" s="19"/>
      <c r="G97" s="19"/>
      <c r="H97" s="18"/>
      <c r="I97" s="19"/>
      <c r="J97" s="19"/>
      <c r="K97" s="19"/>
      <c r="L97" s="19"/>
      <c r="M97" s="19"/>
      <c r="N97" s="19"/>
      <c r="O97" s="18"/>
      <c r="P97" s="19"/>
      <c r="Q97" s="19"/>
      <c r="R97" s="19"/>
      <c r="S97" s="19"/>
      <c r="T97" s="19"/>
      <c r="U97" s="19"/>
      <c r="V97" s="50"/>
      <c r="W97" s="19"/>
      <c r="X97" s="19"/>
      <c r="Y97" s="19"/>
      <c r="Z97" s="19"/>
      <c r="AA97" s="19"/>
      <c r="AB97" s="19"/>
      <c r="AC97" s="18"/>
      <c r="AD97" s="50"/>
      <c r="AE97" s="50"/>
      <c r="AF97" s="57"/>
      <c r="AG97"/>
      <c r="AH97" s="109" t="s">
        <v>44</v>
      </c>
      <c r="AI97" s="28" cm="1">
        <f t="array" ref="AI97">SUMPRODUCT((A97:A105 = AH97)*(B97:AF105=BA96)+(A97:A105 = AH97)*(B97:AF105=BA97)/2)</f>
        <v>0</v>
      </c>
      <c r="AJ97" s="28" cm="1">
        <f t="array" ref="AJ97">SUMPRODUCT((A97:A105 = AH97)*(B97:AF105=BA98))</f>
        <v>0</v>
      </c>
      <c r="AK97" s="28" cm="1">
        <f t="array" ref="AK97">SUMPRODUCT((A97:A105 = AH97)*(B97:AF105=BA99))</f>
        <v>0</v>
      </c>
      <c r="AL97" s="28" cm="1">
        <f t="array" ref="AL97">SUMPRODUCT((A97:A105 = AH97)*(B97:AF105=BA100))</f>
        <v>0</v>
      </c>
      <c r="AM97" s="28" cm="1">
        <f t="array" ref="AM97">SUMPRODUCT((A97:A105 = AH97)*(B97:AF105=BA101))</f>
        <v>0</v>
      </c>
      <c r="AN97" s="28" cm="1">
        <f t="array" ref="AN97">SUMPRODUCT((A97:A105 = AC96)*(B97:AF105=BA102))</f>
        <v>0</v>
      </c>
      <c r="AO97" s="94">
        <f t="shared" ref="AO97:AO103" si="41">SUM(AI97:AM97)</f>
        <v>0</v>
      </c>
      <c r="AP97" s="116">
        <f>(NETWORKDAYS(B96,AF96,AW96:AW106))-AI97</f>
        <v>21</v>
      </c>
      <c r="AQ97" s="115"/>
      <c r="AR97" s="115"/>
      <c r="AS97" s="115"/>
      <c r="AT97" s="115"/>
      <c r="AU97" s="115"/>
      <c r="AW97" s="8">
        <f>ROUND(DATE($A$1,4,MOD(234-11*MOD($A$1,19),30))/7,0)*7-5</f>
        <v>44291</v>
      </c>
      <c r="AX97" s="8"/>
      <c r="AY97"/>
      <c r="AZ97" s="7" t="s">
        <v>10</v>
      </c>
      <c r="BA97" s="44" t="s">
        <v>5</v>
      </c>
      <c r="BH97"/>
    </row>
    <row r="98" spans="1:60" ht="15" x14ac:dyDescent="0.25">
      <c r="A98" s="1" t="str">
        <f t="shared" si="40"/>
        <v>LG</v>
      </c>
      <c r="B98" s="64"/>
      <c r="C98" s="19"/>
      <c r="D98" s="18"/>
      <c r="E98" s="64"/>
      <c r="F98" s="18"/>
      <c r="G98" s="19"/>
      <c r="H98" s="19"/>
      <c r="I98" s="19"/>
      <c r="J98" s="19"/>
      <c r="K98" s="19"/>
      <c r="L98" s="18"/>
      <c r="M98" s="18"/>
      <c r="N98" s="19"/>
      <c r="O98" s="18"/>
      <c r="P98" s="19"/>
      <c r="Q98" s="19"/>
      <c r="R98" s="19"/>
      <c r="S98" s="18"/>
      <c r="T98" s="49"/>
      <c r="U98" s="19"/>
      <c r="V98" s="18"/>
      <c r="W98" s="19"/>
      <c r="X98" s="19"/>
      <c r="Y98" s="19"/>
      <c r="Z98" s="18"/>
      <c r="AA98" s="18"/>
      <c r="AB98" s="19"/>
      <c r="AC98" s="19"/>
      <c r="AD98" s="19"/>
      <c r="AE98" s="19"/>
      <c r="AF98" s="20"/>
      <c r="AH98" s="109" t="s">
        <v>45</v>
      </c>
      <c r="AI98" s="28" cm="1">
        <f t="array" ref="AI98">SUMPRODUCT((A97:A105 = AH98)*(B97:AF105=BA96)+(A97:A105 = AH98)*(B97:AF105=BA97)/2)</f>
        <v>0</v>
      </c>
      <c r="AJ98" s="28" cm="1">
        <f t="array" ref="AJ98">SUMPRODUCT((A97:A105 = AH98)*(B97:AF105=BA98))</f>
        <v>0</v>
      </c>
      <c r="AK98" s="28" cm="1">
        <f t="array" ref="AK98">SUMPRODUCT((A97:A105 = AH98)*(B97:AF105=BA99))</f>
        <v>0</v>
      </c>
      <c r="AL98" s="28" cm="1">
        <f t="array" ref="AL98">SUMPRODUCT((A97:A105 = AH98)*(B97:AF105=BA100))</f>
        <v>0</v>
      </c>
      <c r="AM98" s="28" cm="1">
        <f t="array" ref="AM98">SUMPRODUCT((A97:A105 = AH98)*(B97:AF105=BA101))</f>
        <v>0</v>
      </c>
      <c r="AN98" s="28" cm="1">
        <f t="array" ref="AN98">SUMPRODUCT((A97:A105 = AH98)*(B97:AF105=BA102))</f>
        <v>0</v>
      </c>
      <c r="AO98" s="94">
        <f t="shared" si="41"/>
        <v>0</v>
      </c>
      <c r="AP98" s="116">
        <f>(NETWORKDAYS(B96,AF96,AW96:AW106))-AI98</f>
        <v>21</v>
      </c>
      <c r="AQ98" s="115"/>
      <c r="AR98" s="115"/>
      <c r="AS98" s="115"/>
      <c r="AT98" s="115"/>
      <c r="AU98" s="115"/>
      <c r="AW98" s="8">
        <f>DATE(An,5,1)</f>
        <v>44317</v>
      </c>
      <c r="AX98" s="8"/>
      <c r="AZ98" s="7" t="s">
        <v>13</v>
      </c>
      <c r="BA98" s="51" t="s">
        <v>58</v>
      </c>
    </row>
    <row r="99" spans="1:60" ht="15" x14ac:dyDescent="0.25">
      <c r="A99" s="1" t="str">
        <f t="shared" si="40"/>
        <v>CM</v>
      </c>
      <c r="B99" s="18"/>
      <c r="C99" s="19"/>
      <c r="D99" s="19"/>
      <c r="E99" s="49"/>
      <c r="F99" s="49"/>
      <c r="G99" s="49"/>
      <c r="H99" s="33"/>
      <c r="I99" s="19"/>
      <c r="J99" s="19"/>
      <c r="K99" s="19"/>
      <c r="L99" s="19"/>
      <c r="M99" s="19"/>
      <c r="N99" s="19"/>
      <c r="O99" s="33"/>
      <c r="P99" s="19"/>
      <c r="Q99" s="19"/>
      <c r="R99" s="19"/>
      <c r="S99" s="19"/>
      <c r="T99" s="19"/>
      <c r="U99" s="19"/>
      <c r="V99" s="18"/>
      <c r="W99" s="19"/>
      <c r="X99" s="19"/>
      <c r="Y99" s="19"/>
      <c r="Z99" s="19"/>
      <c r="AA99" s="19"/>
      <c r="AB99" s="19"/>
      <c r="AC99" s="19"/>
      <c r="AD99" s="19"/>
      <c r="AE99" s="19"/>
      <c r="AF99" s="20"/>
      <c r="AH99" s="109" t="s">
        <v>46</v>
      </c>
      <c r="AI99" s="28" cm="1">
        <f t="array" ref="AI99">SUMPRODUCT((A97:A105 = AH99)*(B97:AF105=BA96)+(A97:A105 = AH99)*(B97:AF105=BA97)/2)</f>
        <v>0</v>
      </c>
      <c r="AJ99" s="28" cm="1">
        <f t="array" ref="AJ99">SUMPRODUCT((A97:A105 = AH99)*(B97:AF105=BA98))</f>
        <v>0</v>
      </c>
      <c r="AK99" s="28" cm="1">
        <f t="array" ref="AK99">SUMPRODUCT((A97:A105 = AH99)*(B97:AF105=BA99))</f>
        <v>0</v>
      </c>
      <c r="AL99" s="28" cm="1">
        <f t="array" ref="AL99">SUMPRODUCT((A97:A105 = AH99)*(B97:AF105=BA100))</f>
        <v>0</v>
      </c>
      <c r="AM99" s="28" cm="1">
        <f t="array" ref="AM99">SUMPRODUCT((A97:A105 = AH99)*(B97:AF105=BA101))</f>
        <v>0</v>
      </c>
      <c r="AN99" s="28" cm="1">
        <f t="array" ref="AN99">SUMPRODUCT((A97:A105 = AH99)*(B97:AF105=BA102))</f>
        <v>0</v>
      </c>
      <c r="AO99" s="94">
        <f t="shared" si="41"/>
        <v>0</v>
      </c>
      <c r="AP99" s="116">
        <f>(NETWORKDAYS(B96,AF96,AW96:AW106))-AI99</f>
        <v>21</v>
      </c>
      <c r="AQ99" s="115"/>
      <c r="AR99" s="115"/>
      <c r="AS99" s="115"/>
      <c r="AT99" s="115"/>
      <c r="AU99" s="115"/>
      <c r="AW99" s="8">
        <f>DATE(An,5,8)</f>
        <v>44324</v>
      </c>
      <c r="AX99" s="8"/>
      <c r="AZ99" s="43" t="s">
        <v>14</v>
      </c>
      <c r="BA99" s="89" t="s">
        <v>57</v>
      </c>
    </row>
    <row r="100" spans="1:60" ht="15" x14ac:dyDescent="0.25">
      <c r="A100" s="1" t="str">
        <f t="shared" si="40"/>
        <v>SR</v>
      </c>
      <c r="B100" s="18"/>
      <c r="C100" s="19"/>
      <c r="D100" s="19"/>
      <c r="E100" s="19"/>
      <c r="F100" s="19"/>
      <c r="G100" s="19"/>
      <c r="H100" s="19"/>
      <c r="I100" s="18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8"/>
      <c r="W100" s="19"/>
      <c r="X100" s="19"/>
      <c r="Y100" s="19"/>
      <c r="Z100" s="19"/>
      <c r="AA100" s="19"/>
      <c r="AB100" s="18"/>
      <c r="AC100" s="18"/>
      <c r="AD100" s="18"/>
      <c r="AE100" s="18"/>
      <c r="AF100" s="29"/>
      <c r="AH100" s="109" t="s">
        <v>47</v>
      </c>
      <c r="AI100" s="28" cm="1">
        <f t="array" ref="AI100">SUMPRODUCT((A97:A105= AH100)*(B97:AF105=BA96)+(A97:A105 = AH100)*(B97:AF105=BA97)/2)</f>
        <v>0</v>
      </c>
      <c r="AJ100" s="28" cm="1">
        <f t="array" ref="AJ100">SUMPRODUCT((A97:A105 = AH100)*(B97:AF105=BA98))</f>
        <v>0</v>
      </c>
      <c r="AK100" s="28" cm="1">
        <f t="array" ref="AK100">SUMPRODUCT((A97:A105 = AH100)*(B97:AF105=BA99))</f>
        <v>0</v>
      </c>
      <c r="AL100" s="28" cm="1">
        <f t="array" ref="AL100">SUMPRODUCT((A97:A105 = AH100)*(B97:AF105=BA100))</f>
        <v>0</v>
      </c>
      <c r="AM100" s="28" cm="1">
        <f t="array" ref="AM100">SUMPRODUCT((A97:A105 = AH100)*(B97:AF105=BA101))</f>
        <v>0</v>
      </c>
      <c r="AN100" s="28" cm="1">
        <f t="array" ref="AN100">SUMPRODUCT((A97:A105 = AH100)*(B97:AF105=BA102))</f>
        <v>0</v>
      </c>
      <c r="AO100" s="94">
        <f t="shared" si="41"/>
        <v>0</v>
      </c>
      <c r="AP100" s="116">
        <f>(NETWORKDAYS(B96,AF96,AW96:AW106))-AI100</f>
        <v>21</v>
      </c>
      <c r="AQ100" s="115"/>
      <c r="AR100" s="115"/>
      <c r="AS100" s="115"/>
      <c r="AT100" s="115"/>
      <c r="AU100" s="115"/>
      <c r="AW100" s="8">
        <f>AW97+38</f>
        <v>44329</v>
      </c>
      <c r="AX100" s="8"/>
      <c r="AZ100" s="43" t="s">
        <v>15</v>
      </c>
      <c r="BA100" s="62" t="s">
        <v>59</v>
      </c>
    </row>
    <row r="101" spans="1:60" ht="15" x14ac:dyDescent="0.25">
      <c r="A101" s="1" t="str">
        <f t="shared" si="40"/>
        <v>CD</v>
      </c>
      <c r="B101" s="19"/>
      <c r="C101" s="19"/>
      <c r="D101" s="19"/>
      <c r="E101" s="19"/>
      <c r="F101" s="19"/>
      <c r="G101" s="18"/>
      <c r="H101" s="18"/>
      <c r="I101" s="19"/>
      <c r="J101" s="19"/>
      <c r="K101" s="19"/>
      <c r="L101" s="19"/>
      <c r="M101" s="19"/>
      <c r="N101" s="18"/>
      <c r="O101" s="18"/>
      <c r="P101" s="33"/>
      <c r="Q101" s="18"/>
      <c r="R101" s="19"/>
      <c r="S101" s="19"/>
      <c r="T101" s="19"/>
      <c r="U101" s="19"/>
      <c r="V101" s="19"/>
      <c r="W101" s="49"/>
      <c r="X101" s="19"/>
      <c r="Y101" s="19"/>
      <c r="Z101" s="19"/>
      <c r="AA101" s="19"/>
      <c r="AB101" s="19"/>
      <c r="AC101" s="19"/>
      <c r="AD101" s="18"/>
      <c r="AE101" s="19"/>
      <c r="AF101" s="20"/>
      <c r="AH101" s="109" t="s">
        <v>48</v>
      </c>
      <c r="AI101" s="28" cm="1">
        <f t="array" ref="AI101">SUMPRODUCT((A97:A105 = AH101)*(B97:AF105=BA96)+(A97:A105 = AH101)*(B97:AF105=BA97)/2)</f>
        <v>0</v>
      </c>
      <c r="AJ101" s="28" cm="1">
        <f t="array" ref="AJ101">SUMPRODUCT((A97:A105 = AH101)*(B97:AF105=BA98))</f>
        <v>0</v>
      </c>
      <c r="AK101" s="28" cm="1">
        <f t="array" ref="AK101">SUMPRODUCT((A97:A105 = AH101)*(B97:AF105=BA99))</f>
        <v>0</v>
      </c>
      <c r="AL101" s="28" cm="1">
        <f t="array" ref="AL101">SUMPRODUCT((A97:A105 = AH101)*(B97:AF105=BA100))</f>
        <v>0</v>
      </c>
      <c r="AM101" s="28" cm="1">
        <f t="array" ref="AM101">SUMPRODUCT((A97:A105 = AH101)*(B97:AF105=BA101))</f>
        <v>0</v>
      </c>
      <c r="AN101" s="28" cm="1">
        <f t="array" ref="AN101">SUMPRODUCT((A97:A105 = AH101)*(B97:AF105=BA102))</f>
        <v>0</v>
      </c>
      <c r="AO101" s="94">
        <f t="shared" si="41"/>
        <v>0</v>
      </c>
      <c r="AP101" s="116">
        <f>(NETWORKDAYS(B96,AF96,AW96:AW106))-AI101</f>
        <v>21</v>
      </c>
      <c r="AQ101" s="115"/>
      <c r="AR101" s="115"/>
      <c r="AS101" s="115"/>
      <c r="AT101" s="115"/>
      <c r="AU101" s="115"/>
      <c r="AW101" s="8">
        <f>AW97+49</f>
        <v>44340</v>
      </c>
      <c r="AX101" s="17"/>
      <c r="BA101" s="62" t="s">
        <v>60</v>
      </c>
    </row>
    <row r="102" spans="1:60" ht="12.75" customHeight="1" x14ac:dyDescent="0.25">
      <c r="A102" s="1" t="str">
        <f t="shared" si="40"/>
        <v>ACH</v>
      </c>
      <c r="B102" s="39"/>
      <c r="C102" s="39"/>
      <c r="D102" s="39"/>
      <c r="E102" s="39"/>
      <c r="F102" s="39"/>
      <c r="G102" s="39"/>
      <c r="H102" s="38"/>
      <c r="I102" s="39"/>
      <c r="J102" s="39"/>
      <c r="K102" s="39"/>
      <c r="L102" s="39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19"/>
      <c r="AF102" s="20"/>
      <c r="AG102" s="71"/>
      <c r="AH102" s="109" t="s">
        <v>49</v>
      </c>
      <c r="AI102" s="28" cm="1">
        <f t="array" ref="AI102">SUMPRODUCT((A97:A105 = AH102)*(B97:AF105=BA96)+(A97:A105 = AH102)*(B97:AF105=BA97)/2)</f>
        <v>0</v>
      </c>
      <c r="AJ102" s="28" cm="1">
        <f t="array" ref="AJ102">SUMPRODUCT((A97:A105 = AH102)*(B97:AF105=BA98))</f>
        <v>0</v>
      </c>
      <c r="AK102" s="28" cm="1">
        <f t="array" ref="AK102">SUMPRODUCT((A97:A105 = AH102)*(B97:AF105=BA99))</f>
        <v>0</v>
      </c>
      <c r="AL102" s="28" cm="1">
        <f t="array" ref="AL102">SUMPRODUCT((A97:A105 = AH102)*(B97:AF105=BA100))</f>
        <v>0</v>
      </c>
      <c r="AM102" s="28" cm="1">
        <f t="array" ref="AM102">SUMPRODUCT((A97:A105 = AH102)*(B97:AF105=BA101))</f>
        <v>0</v>
      </c>
      <c r="AN102" s="28" cm="1">
        <f t="array" ref="AN102">SUMPRODUCT((A97:A105 = AH102)*(B97:AF105=BA102))</f>
        <v>0</v>
      </c>
      <c r="AO102" s="94">
        <f t="shared" si="41"/>
        <v>0</v>
      </c>
      <c r="AP102" s="116">
        <f>(NETWORKDAYS(B96,AF96,AW96:AW106))-AI102</f>
        <v>21</v>
      </c>
      <c r="AQ102" s="115"/>
      <c r="AR102" s="115"/>
      <c r="AS102" s="115"/>
      <c r="AT102" s="115"/>
      <c r="AU102" s="115"/>
      <c r="AW102" s="8">
        <f>DATE(An,7,21)</f>
        <v>44398</v>
      </c>
      <c r="AX102" s="17"/>
      <c r="BA102" s="147" t="s">
        <v>61</v>
      </c>
    </row>
    <row r="103" spans="1:60" ht="12.75" customHeight="1" x14ac:dyDescent="0.2">
      <c r="A103" s="1" t="str">
        <f t="shared" si="40"/>
        <v>NO</v>
      </c>
      <c r="B103" s="53"/>
      <c r="C103" s="53"/>
      <c r="D103" s="53"/>
      <c r="E103" s="38"/>
      <c r="F103" s="38"/>
      <c r="G103" s="54"/>
      <c r="H103" s="54"/>
      <c r="I103" s="54"/>
      <c r="J103" s="46"/>
      <c r="K103" s="46"/>
      <c r="L103" s="38"/>
      <c r="M103" s="38"/>
      <c r="N103" s="38"/>
      <c r="O103" s="38"/>
      <c r="P103" s="38"/>
      <c r="Q103" s="38"/>
      <c r="R103" s="38"/>
      <c r="S103" s="38"/>
      <c r="T103" s="38"/>
      <c r="U103" s="39"/>
      <c r="V103" s="38"/>
      <c r="W103" s="39"/>
      <c r="X103" s="39"/>
      <c r="Y103" s="39"/>
      <c r="Z103" s="38"/>
      <c r="AA103" s="38"/>
      <c r="AB103" s="39"/>
      <c r="AC103" s="39"/>
      <c r="AD103" s="39"/>
      <c r="AE103" s="39"/>
      <c r="AF103" s="45"/>
      <c r="AH103" s="47"/>
      <c r="AI103" s="28" cm="1">
        <f t="array" ref="AI103">SUMPRODUCT((A97:A105 = AH103)*(B97:AF105=BA96)+(A97:A105 = AH103)*(B97:AF105=BA97)/2)</f>
        <v>0</v>
      </c>
      <c r="AJ103" s="28" cm="1">
        <f t="array" ref="AJ103">SUMPRODUCT((A97:A105 = AH103)*(B97:AF105=BA98))</f>
        <v>0</v>
      </c>
      <c r="AK103" s="28" cm="1">
        <f t="array" ref="AK103">SUMPRODUCT((A97:A105 = AH103)*(B97:AF105=BA99))</f>
        <v>0</v>
      </c>
      <c r="AL103" s="28" cm="1">
        <f t="array" ref="AL103">SUMPRODUCT((A97:A105 = AH103)*(B97:AF105=BA100))</f>
        <v>0</v>
      </c>
      <c r="AM103" s="28" cm="1">
        <f t="array" ref="AM103">SUMPRODUCT((A97:A105 = AH103)*(B97:AF105=BA101))</f>
        <v>0</v>
      </c>
      <c r="AN103" s="28" cm="1">
        <f t="array" ref="AN103">SUMPRODUCT((A97:A105 = AH103)*(B97:AF105=BA102))</f>
        <v>0</v>
      </c>
      <c r="AO103" s="94">
        <f t="shared" si="41"/>
        <v>0</v>
      </c>
      <c r="AP103" s="116">
        <f>(NETWORKDAYS(B96,AF96,AW96:AW106))-AI103</f>
        <v>21</v>
      </c>
      <c r="AQ103" s="115"/>
      <c r="AR103" s="115"/>
      <c r="AS103" s="115"/>
      <c r="AT103" s="115"/>
      <c r="AU103" s="115"/>
      <c r="AW103" s="8">
        <f>DATE(An,8,15)</f>
        <v>44423</v>
      </c>
      <c r="AX103" s="17"/>
    </row>
    <row r="104" spans="1:60" ht="12.75" x14ac:dyDescent="0.2">
      <c r="A104" s="1" t="str">
        <f t="shared" si="40"/>
        <v/>
      </c>
      <c r="B104" s="38"/>
      <c r="C104" s="38"/>
      <c r="D104" s="38"/>
      <c r="E104" s="38"/>
      <c r="F104" s="38"/>
      <c r="G104" s="38"/>
      <c r="H104" s="38"/>
      <c r="I104" s="39"/>
      <c r="J104" s="39"/>
      <c r="K104" s="39"/>
      <c r="L104" s="39"/>
      <c r="M104" s="39"/>
      <c r="N104" s="53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  <c r="AD104" s="39"/>
      <c r="AE104" s="39"/>
      <c r="AF104" s="45"/>
      <c r="AW104" s="8">
        <f>DATE(An,11,1)</f>
        <v>44501</v>
      </c>
      <c r="AX104" s="17"/>
    </row>
    <row r="105" spans="1:60" s="63" customFormat="1" ht="12.75" x14ac:dyDescent="0.2">
      <c r="A105" s="1" t="str">
        <f t="shared" si="40"/>
        <v/>
      </c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40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W105" s="8">
        <f>DATE(An,11,11)</f>
        <v>44511</v>
      </c>
      <c r="AX105" s="17"/>
      <c r="AY105"/>
      <c r="AZ105"/>
      <c r="BA105"/>
    </row>
    <row r="106" spans="1:60" ht="13.5" thickBot="1" x14ac:dyDescent="0.25">
      <c r="A106" s="76" t="str">
        <f t="shared" si="40"/>
        <v/>
      </c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  <c r="Y106" s="30"/>
      <c r="Z106" s="30"/>
      <c r="AA106" s="30"/>
      <c r="AB106" s="30"/>
      <c r="AC106" s="30"/>
      <c r="AD106" s="30"/>
      <c r="AE106" s="30"/>
      <c r="AF106" s="31"/>
      <c r="AG106" s="71"/>
      <c r="AH106" s="83" t="s">
        <v>11</v>
      </c>
      <c r="AI106" s="84">
        <f t="shared" ref="AI106:AO106" si="42">SUM(AI96:AI105)</f>
        <v>0</v>
      </c>
      <c r="AJ106" s="84">
        <f t="shared" si="42"/>
        <v>0</v>
      </c>
      <c r="AK106" s="84">
        <f t="shared" si="42"/>
        <v>0</v>
      </c>
      <c r="AL106" s="84">
        <f t="shared" si="42"/>
        <v>0</v>
      </c>
      <c r="AM106" s="84">
        <f t="shared" si="42"/>
        <v>0</v>
      </c>
      <c r="AN106" s="84">
        <f t="shared" si="42"/>
        <v>0</v>
      </c>
      <c r="AO106" s="92">
        <f t="shared" si="42"/>
        <v>0</v>
      </c>
      <c r="AP106" s="117"/>
      <c r="AQ106" s="114"/>
      <c r="AR106" s="114"/>
      <c r="AS106" s="114"/>
      <c r="AT106" s="114"/>
      <c r="AU106" s="114"/>
      <c r="AW106" s="10">
        <f>DATE(An,12,25)</f>
        <v>44555</v>
      </c>
      <c r="AX106" s="27"/>
    </row>
    <row r="107" spans="1:60" ht="12.75" x14ac:dyDescent="0.2">
      <c r="A107" s="122"/>
      <c r="B107" s="123"/>
      <c r="C107" s="123"/>
      <c r="D107" s="123"/>
      <c r="E107" s="123"/>
      <c r="F107" s="123"/>
      <c r="G107" s="123"/>
      <c r="H107" s="123"/>
      <c r="I107" s="123"/>
      <c r="J107" s="123"/>
      <c r="K107" s="123"/>
      <c r="L107" s="123"/>
      <c r="M107" s="123"/>
      <c r="N107" s="123"/>
      <c r="O107" s="123"/>
      <c r="P107" s="123"/>
      <c r="Q107" s="123"/>
      <c r="R107" s="123"/>
      <c r="S107" s="123"/>
      <c r="T107" s="123"/>
      <c r="U107" s="123"/>
      <c r="V107" s="123"/>
      <c r="W107" s="123"/>
      <c r="X107" s="123"/>
      <c r="Y107" s="123"/>
      <c r="Z107" s="123"/>
      <c r="AA107" s="123"/>
      <c r="AB107" s="123"/>
      <c r="AC107" s="123"/>
      <c r="AD107" s="123"/>
      <c r="AE107" s="123"/>
      <c r="AF107" s="123"/>
      <c r="AG107" s="71"/>
      <c r="AH107" s="63"/>
      <c r="AI107" s="63"/>
      <c r="AJ107" s="63"/>
      <c r="AK107" s="63"/>
      <c r="AL107" s="63"/>
      <c r="AM107" s="63"/>
      <c r="AN107" s="63"/>
      <c r="AO107" s="63"/>
      <c r="AP107" s="63"/>
      <c r="AQ107" s="63"/>
      <c r="AR107" s="63"/>
      <c r="AS107" s="63"/>
      <c r="AT107" s="63"/>
      <c r="AU107" s="63"/>
      <c r="AW107" s="63"/>
      <c r="AX107" s="63"/>
    </row>
    <row r="108" spans="1:60" ht="12.75" x14ac:dyDescent="0.2">
      <c r="A108" s="122"/>
      <c r="B108" s="123"/>
      <c r="C108" s="123"/>
      <c r="D108" s="123"/>
      <c r="E108" s="123"/>
      <c r="F108" s="123"/>
      <c r="G108" s="123"/>
      <c r="H108" s="123"/>
      <c r="I108" s="123"/>
      <c r="J108" s="123"/>
      <c r="K108" s="123"/>
      <c r="L108" s="123"/>
      <c r="M108" s="123"/>
      <c r="N108" s="123"/>
      <c r="O108" s="123"/>
      <c r="P108" s="123"/>
      <c r="Q108" s="123"/>
      <c r="R108" s="123"/>
      <c r="S108" s="123"/>
      <c r="T108" s="123"/>
      <c r="U108" s="123"/>
      <c r="V108" s="123"/>
      <c r="W108" s="123"/>
      <c r="X108" s="123"/>
      <c r="Y108" s="123"/>
      <c r="Z108" s="123"/>
      <c r="AA108" s="123"/>
      <c r="AB108" s="123"/>
      <c r="AC108" s="123"/>
      <c r="AD108" s="123"/>
      <c r="AE108" s="123"/>
      <c r="AF108" s="123"/>
      <c r="AG108" s="71"/>
      <c r="AH108" s="63"/>
      <c r="AI108" s="63"/>
      <c r="AJ108" s="63"/>
      <c r="AK108" s="63"/>
      <c r="AL108" s="63"/>
      <c r="AM108" s="63"/>
      <c r="AN108" s="63"/>
      <c r="AO108" s="63"/>
      <c r="AP108" s="63"/>
      <c r="AQ108" s="63"/>
      <c r="AR108" s="63"/>
      <c r="AS108" s="63"/>
      <c r="AT108" s="63"/>
      <c r="AU108" s="63"/>
      <c r="AW108" s="63"/>
      <c r="AX108" s="63"/>
    </row>
    <row r="109" spans="1:60" ht="13.5" thickBot="1" x14ac:dyDescent="0.25"/>
    <row r="110" spans="1:60" s="71" customFormat="1" ht="38.25" x14ac:dyDescent="0.2">
      <c r="A110" s="95"/>
      <c r="B110" s="201">
        <f>DATE(An,MONTH(B95)+1,1)</f>
        <v>44409</v>
      </c>
      <c r="C110" s="202"/>
      <c r="D110" s="202"/>
      <c r="E110" s="202"/>
      <c r="F110" s="202"/>
      <c r="G110" s="202"/>
      <c r="H110" s="202"/>
      <c r="I110" s="202"/>
      <c r="J110" s="202"/>
      <c r="K110" s="202"/>
      <c r="L110" s="202"/>
      <c r="M110" s="202"/>
      <c r="N110" s="202"/>
      <c r="O110" s="202"/>
      <c r="P110" s="202"/>
      <c r="Q110" s="202"/>
      <c r="R110" s="202"/>
      <c r="S110" s="202"/>
      <c r="T110" s="202"/>
      <c r="U110" s="202"/>
      <c r="V110" s="202"/>
      <c r="W110" s="202"/>
      <c r="X110" s="202"/>
      <c r="Y110" s="202"/>
      <c r="Z110" s="202"/>
      <c r="AA110" s="202"/>
      <c r="AB110" s="202"/>
      <c r="AC110" s="202"/>
      <c r="AD110" s="202"/>
      <c r="AE110" s="202"/>
      <c r="AF110" s="203"/>
      <c r="AG110"/>
      <c r="AH110" s="41" t="s">
        <v>7</v>
      </c>
      <c r="AI110" s="90" t="s">
        <v>20</v>
      </c>
      <c r="AJ110" s="87" t="str">
        <f>"Nbre jours "&amp; $BA$9</f>
        <v>Nbre jours R</v>
      </c>
      <c r="AK110" s="86" t="str">
        <f>"Nbre jours "&amp; $BA$10</f>
        <v>Nbre jours R/2J</v>
      </c>
      <c r="AL110" s="88" t="str">
        <f>"Nbre jours "&amp; $BA$11</f>
        <v>Nbre jours CMD</v>
      </c>
      <c r="AM110" s="88" t="str">
        <f>"Nbre jours "&amp; $BA$12</f>
        <v>Nbre jours T</v>
      </c>
      <c r="AN110" s="88" t="str">
        <f>"Nbre jours "&amp; $BA$12</f>
        <v>Nbre jours T</v>
      </c>
      <c r="AO110" s="93" t="s">
        <v>16</v>
      </c>
      <c r="AP110" s="93" t="s">
        <v>51</v>
      </c>
      <c r="AQ110" s="113"/>
      <c r="AR110" s="113"/>
      <c r="AS110" s="113"/>
      <c r="AT110" s="113"/>
      <c r="AU110" s="113"/>
      <c r="AW110" s="41" t="s">
        <v>3</v>
      </c>
      <c r="AX110" s="42" t="s">
        <v>12</v>
      </c>
      <c r="AY110"/>
      <c r="AZ110" s="41" t="s">
        <v>9</v>
      </c>
      <c r="BA110" s="42" t="s">
        <v>34</v>
      </c>
      <c r="BH110"/>
    </row>
    <row r="111" spans="1:60" ht="15" x14ac:dyDescent="0.25">
      <c r="A111" s="96"/>
      <c r="B111" s="4">
        <f>DATE(An,MONTH(B110),1)</f>
        <v>44409</v>
      </c>
      <c r="C111" s="4">
        <f t="shared" ref="C111:AF111" si="43">B111+1</f>
        <v>44410</v>
      </c>
      <c r="D111" s="4">
        <f t="shared" si="43"/>
        <v>44411</v>
      </c>
      <c r="E111" s="4">
        <f t="shared" si="43"/>
        <v>44412</v>
      </c>
      <c r="F111" s="4">
        <f t="shared" si="43"/>
        <v>44413</v>
      </c>
      <c r="G111" s="4">
        <f t="shared" si="43"/>
        <v>44414</v>
      </c>
      <c r="H111" s="4">
        <f t="shared" si="43"/>
        <v>44415</v>
      </c>
      <c r="I111" s="4">
        <f t="shared" si="43"/>
        <v>44416</v>
      </c>
      <c r="J111" s="4">
        <f t="shared" si="43"/>
        <v>44417</v>
      </c>
      <c r="K111" s="4">
        <f t="shared" si="43"/>
        <v>44418</v>
      </c>
      <c r="L111" s="4">
        <f t="shared" si="43"/>
        <v>44419</v>
      </c>
      <c r="M111" s="4">
        <f t="shared" si="43"/>
        <v>44420</v>
      </c>
      <c r="N111" s="4">
        <f t="shared" si="43"/>
        <v>44421</v>
      </c>
      <c r="O111" s="4">
        <f t="shared" si="43"/>
        <v>44422</v>
      </c>
      <c r="P111" s="4">
        <f t="shared" si="43"/>
        <v>44423</v>
      </c>
      <c r="Q111" s="4">
        <f t="shared" si="43"/>
        <v>44424</v>
      </c>
      <c r="R111" s="4">
        <f t="shared" si="43"/>
        <v>44425</v>
      </c>
      <c r="S111" s="4">
        <f t="shared" si="43"/>
        <v>44426</v>
      </c>
      <c r="T111" s="4">
        <f t="shared" si="43"/>
        <v>44427</v>
      </c>
      <c r="U111" s="4">
        <f t="shared" si="43"/>
        <v>44428</v>
      </c>
      <c r="V111" s="4">
        <f t="shared" si="43"/>
        <v>44429</v>
      </c>
      <c r="W111" s="4">
        <f t="shared" si="43"/>
        <v>44430</v>
      </c>
      <c r="X111" s="4">
        <f t="shared" si="43"/>
        <v>44431</v>
      </c>
      <c r="Y111" s="4">
        <f t="shared" si="43"/>
        <v>44432</v>
      </c>
      <c r="Z111" s="4">
        <f t="shared" si="43"/>
        <v>44433</v>
      </c>
      <c r="AA111" s="4">
        <f t="shared" si="43"/>
        <v>44434</v>
      </c>
      <c r="AB111" s="4">
        <f t="shared" si="43"/>
        <v>44435</v>
      </c>
      <c r="AC111" s="4">
        <f t="shared" si="43"/>
        <v>44436</v>
      </c>
      <c r="AD111" s="4">
        <f t="shared" si="43"/>
        <v>44437</v>
      </c>
      <c r="AE111" s="4">
        <f t="shared" si="43"/>
        <v>44438</v>
      </c>
      <c r="AF111" s="5">
        <f t="shared" si="43"/>
        <v>44439</v>
      </c>
      <c r="AH111" s="109" t="s">
        <v>43</v>
      </c>
      <c r="AI111" s="28" cm="1">
        <f t="array" ref="AI111">SUMPRODUCT((A112:A120 = AH111)*(B112:AF120=BA111)+(A112:A120 = AH111)*(B112:AF120=BA112)/2)</f>
        <v>0</v>
      </c>
      <c r="AJ111" s="28" cm="1">
        <f t="array" ref="AJ111">SUMPRODUCT((A112:A120 = AH111)*(B112:AF120=BA113))</f>
        <v>0</v>
      </c>
      <c r="AK111" s="28" cm="1">
        <f t="array" ref="AK111">SUMPRODUCT((A112:A120 = AH111)*(B112:AF120=BA114))</f>
        <v>0</v>
      </c>
      <c r="AL111" s="28" cm="1">
        <f t="array" ref="AL111">SUMPRODUCT((A112:A120 = AH111)*(B112:AF120=BA115))</f>
        <v>0</v>
      </c>
      <c r="AM111" s="28" cm="1">
        <f t="array" ref="AM111">SUMPRODUCT((A112:A120 = AH111)*(B112:AF120=BA116))</f>
        <v>0</v>
      </c>
      <c r="AN111" s="28" cm="1">
        <f t="array" ref="AN111">SUMPRODUCT((A112:A120 = AH111)*(B112:AF120=BA117))</f>
        <v>0</v>
      </c>
      <c r="AO111" s="94">
        <f>SUM(AI111:AM111)</f>
        <v>0</v>
      </c>
      <c r="AP111" s="121">
        <f>(NETWORKDAYS(B111,AF111,AW111:AW121))-AI111</f>
        <v>22</v>
      </c>
      <c r="AQ111" s="146"/>
      <c r="AR111" s="146"/>
      <c r="AS111" s="146"/>
      <c r="AT111" s="146"/>
      <c r="AU111" s="146"/>
      <c r="AW111" s="7">
        <f>DATE(An,1,1)</f>
        <v>44197</v>
      </c>
      <c r="AX111" s="7">
        <v>43735</v>
      </c>
      <c r="AZ111" s="7" t="s">
        <v>0</v>
      </c>
      <c r="BA111" s="44" t="s">
        <v>2</v>
      </c>
    </row>
    <row r="112" spans="1:60" ht="15" x14ac:dyDescent="0.25">
      <c r="A112" s="1" t="str">
        <f t="shared" ref="A112:A121" si="44">IF(ISBLANK(A97),"",A97)</f>
        <v>PZ</v>
      </c>
      <c r="B112" s="50"/>
      <c r="C112" s="50"/>
      <c r="D112" s="50"/>
      <c r="E112" s="19"/>
      <c r="F112" s="19"/>
      <c r="G112" s="49"/>
      <c r="H112" s="49"/>
      <c r="I112" s="49"/>
      <c r="J112" s="33"/>
      <c r="K112" s="49"/>
      <c r="L112" s="49"/>
      <c r="M112" s="19"/>
      <c r="N112" s="19"/>
      <c r="O112" s="19"/>
      <c r="P112" s="50"/>
      <c r="Q112" s="19"/>
      <c r="R112" s="19"/>
      <c r="S112" s="50"/>
      <c r="T112" s="50"/>
      <c r="U112" s="18"/>
      <c r="V112" s="18"/>
      <c r="W112" s="18"/>
      <c r="X112" s="18"/>
      <c r="Y112" s="33"/>
      <c r="Z112" s="50"/>
      <c r="AA112" s="50"/>
      <c r="AB112" s="50"/>
      <c r="AC112" s="50"/>
      <c r="AD112" s="50"/>
      <c r="AE112" s="18"/>
      <c r="AF112" s="29"/>
      <c r="AH112" s="109" t="s">
        <v>44</v>
      </c>
      <c r="AI112" s="28" cm="1">
        <f t="array" ref="AI112">SUMPRODUCT((A112:A120 = AH112)*(B112:AF120=BA111)+(A112:A120 = AH112)*(B112:AF120=BA112)/2)</f>
        <v>0</v>
      </c>
      <c r="AJ112" s="28" cm="1">
        <f t="array" ref="AJ112">SUMPRODUCT((A112:A120 = AH112)*(B112:AF120=BA113))</f>
        <v>0</v>
      </c>
      <c r="AK112" s="28" cm="1">
        <f t="array" ref="AK112">SUMPRODUCT((A112:A120 = AH112)*(B112:AF120=BA114))</f>
        <v>0</v>
      </c>
      <c r="AL112" s="28" cm="1">
        <f t="array" ref="AL112">SUMPRODUCT((A112:A120 = AH112)*(B112:AF120=BA115))</f>
        <v>0</v>
      </c>
      <c r="AM112" s="28" cm="1">
        <f t="array" ref="AM112">SUMPRODUCT((A112:A120 = AH112)*(B112:AF120=BA116))</f>
        <v>0</v>
      </c>
      <c r="AN112" s="28" cm="1">
        <f t="array" ref="AN112">SUMPRODUCT((A112:A120 = AC111)*(B112:AF120=BA117))</f>
        <v>0</v>
      </c>
      <c r="AO112" s="94">
        <f t="shared" ref="AO112:AO118" si="45">SUM(AI112:AM112)</f>
        <v>0</v>
      </c>
      <c r="AP112" s="116">
        <f>(NETWORKDAYS(B111,AF111,AW111:AW121))-AI112</f>
        <v>22</v>
      </c>
      <c r="AQ112" s="115"/>
      <c r="AR112" s="115"/>
      <c r="AS112" s="115"/>
      <c r="AT112" s="115"/>
      <c r="AU112" s="115"/>
      <c r="AW112" s="8">
        <f>ROUND(DATE($A$1,4,MOD(234-11*MOD($A$1,19),30))/7,0)*7-5</f>
        <v>44291</v>
      </c>
      <c r="AX112" s="8"/>
      <c r="AZ112" s="7" t="s">
        <v>10</v>
      </c>
      <c r="BA112" s="44" t="s">
        <v>5</v>
      </c>
    </row>
    <row r="113" spans="1:60" s="71" customFormat="1" ht="15" x14ac:dyDescent="0.25">
      <c r="A113" s="1" t="str">
        <f t="shared" si="44"/>
        <v>LG</v>
      </c>
      <c r="B113" s="19"/>
      <c r="C113" s="19"/>
      <c r="D113" s="19"/>
      <c r="E113" s="19"/>
      <c r="F113" s="19"/>
      <c r="G113" s="19"/>
      <c r="H113" s="19"/>
      <c r="I113" s="19"/>
      <c r="J113" s="19"/>
      <c r="K113" s="19"/>
      <c r="L113" s="49"/>
      <c r="M113" s="49"/>
      <c r="N113" s="19"/>
      <c r="O113" s="19"/>
      <c r="P113" s="49"/>
      <c r="Q113" s="49"/>
      <c r="R113" s="49"/>
      <c r="S113" s="49"/>
      <c r="T113" s="49"/>
      <c r="U113" s="49"/>
      <c r="V113" s="49"/>
      <c r="W113" s="49"/>
      <c r="X113" s="18"/>
      <c r="Y113" s="18"/>
      <c r="Z113" s="19"/>
      <c r="AA113" s="18"/>
      <c r="AB113" s="18"/>
      <c r="AC113" s="18"/>
      <c r="AD113" s="19"/>
      <c r="AE113" s="19"/>
      <c r="AF113" s="20"/>
      <c r="AG113"/>
      <c r="AH113" s="109" t="s">
        <v>45</v>
      </c>
      <c r="AI113" s="28" cm="1">
        <f t="array" ref="AI113">SUMPRODUCT((A112:A120 = AH113)*(B112:AF120=BA111)+(A112:A120 = AH113)*(B112:AF120=BA112)/2)</f>
        <v>0</v>
      </c>
      <c r="AJ113" s="28" cm="1">
        <f t="array" ref="AJ113">SUMPRODUCT((A112:A120 = AH113)*(B112:AF120=BA113))</f>
        <v>0</v>
      </c>
      <c r="AK113" s="28" cm="1">
        <f t="array" ref="AK113">SUMPRODUCT((A112:A120 = AH113)*(B112:AF120=BA114))</f>
        <v>0</v>
      </c>
      <c r="AL113" s="28" cm="1">
        <f t="array" ref="AL113">SUMPRODUCT((A112:A120 = AH113)*(B112:AF120=BA115))</f>
        <v>0</v>
      </c>
      <c r="AM113" s="28" cm="1">
        <f t="array" ref="AM113">SUMPRODUCT((A112:A120 = AH113)*(B112:AF120=BA116))</f>
        <v>0</v>
      </c>
      <c r="AN113" s="28" cm="1">
        <f t="array" ref="AN113">SUMPRODUCT((A112:A120 = AH113)*(B112:AF120=BA117))</f>
        <v>0</v>
      </c>
      <c r="AO113" s="94">
        <f t="shared" si="45"/>
        <v>0</v>
      </c>
      <c r="AP113" s="116">
        <f>(NETWORKDAYS(B111,AF111,AW111:AW121))-AI113</f>
        <v>22</v>
      </c>
      <c r="AQ113" s="115"/>
      <c r="AR113" s="115"/>
      <c r="AS113" s="115"/>
      <c r="AT113" s="115"/>
      <c r="AU113" s="115"/>
      <c r="AW113" s="8">
        <f>DATE(An,5,1)</f>
        <v>44317</v>
      </c>
      <c r="AX113" s="8"/>
      <c r="AY113"/>
      <c r="AZ113" s="7" t="s">
        <v>13</v>
      </c>
      <c r="BA113" s="51" t="s">
        <v>58</v>
      </c>
      <c r="BH113"/>
    </row>
    <row r="114" spans="1:60" ht="15" x14ac:dyDescent="0.25">
      <c r="A114" s="1" t="str">
        <f t="shared" si="44"/>
        <v>CM</v>
      </c>
      <c r="B114" s="19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8"/>
      <c r="O114" s="19"/>
      <c r="P114" s="18"/>
      <c r="Q114" s="19"/>
      <c r="R114" s="33"/>
      <c r="S114" s="18"/>
      <c r="T114" s="18"/>
      <c r="U114" s="18"/>
      <c r="V114" s="18"/>
      <c r="W114" s="49"/>
      <c r="X114" s="49"/>
      <c r="Y114" s="49"/>
      <c r="Z114" s="49"/>
      <c r="AA114" s="49"/>
      <c r="AB114" s="49"/>
      <c r="AC114" s="49"/>
      <c r="AD114" s="49"/>
      <c r="AE114" s="18"/>
      <c r="AF114" s="56"/>
      <c r="AH114" s="109" t="s">
        <v>46</v>
      </c>
      <c r="AI114" s="28" cm="1">
        <f t="array" ref="AI114">SUMPRODUCT((A112:A120 = AH114)*(B112:AF120=BA111)+(A112:A120 = AH114)*(B112:AF120=BA112)/2)</f>
        <v>0</v>
      </c>
      <c r="AJ114" s="28" cm="1">
        <f t="array" ref="AJ114">SUMPRODUCT((A112:A120 = AH114)*(B112:AF120=BA113))</f>
        <v>0</v>
      </c>
      <c r="AK114" s="28" cm="1">
        <f t="array" ref="AK114">SUMPRODUCT((A112:A120 = AH114)*(B112:AF120=BA114))</f>
        <v>0</v>
      </c>
      <c r="AL114" s="28" cm="1">
        <f t="array" ref="AL114">SUMPRODUCT((A112:A120 = AH114)*(B112:AF120=BA115))</f>
        <v>0</v>
      </c>
      <c r="AM114" s="28" cm="1">
        <f t="array" ref="AM114">SUMPRODUCT((A112:A120 = AH114)*(B112:AF120=BA116))</f>
        <v>0</v>
      </c>
      <c r="AN114" s="28" cm="1">
        <f t="array" ref="AN114">SUMPRODUCT((A112:A120 = AH114)*(B112:AF120=BA117))</f>
        <v>0</v>
      </c>
      <c r="AO114" s="94">
        <f t="shared" si="45"/>
        <v>0</v>
      </c>
      <c r="AP114" s="116">
        <f>(NETWORKDAYS(B111,AF111,AW111:AW121))-AI114</f>
        <v>22</v>
      </c>
      <c r="AQ114" s="115"/>
      <c r="AR114" s="115"/>
      <c r="AS114" s="115"/>
      <c r="AT114" s="115"/>
      <c r="AU114" s="115"/>
      <c r="AW114" s="8">
        <f>DATE(An,5,8)</f>
        <v>44324</v>
      </c>
      <c r="AX114" s="8"/>
      <c r="AZ114" s="43" t="s">
        <v>14</v>
      </c>
      <c r="BA114" s="89" t="s">
        <v>57</v>
      </c>
    </row>
    <row r="115" spans="1:60" ht="15" x14ac:dyDescent="0.25">
      <c r="A115" s="1" t="str">
        <f t="shared" si="44"/>
        <v>SR</v>
      </c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9"/>
      <c r="M115" s="19"/>
      <c r="N115" s="19"/>
      <c r="O115" s="19"/>
      <c r="P115" s="18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20"/>
      <c r="AH115" s="109" t="s">
        <v>47</v>
      </c>
      <c r="AI115" s="28" cm="1">
        <f t="array" ref="AI115">SUMPRODUCT((A112:A120= AH115)*(B112:AF120=BA111)+(A112:A120 = AH115)*(B112:AF120=BA112)/2)</f>
        <v>0</v>
      </c>
      <c r="AJ115" s="28" cm="1">
        <f t="array" ref="AJ115">SUMPRODUCT((A112:A120 = AH115)*(B112:AF120=BA113))</f>
        <v>0</v>
      </c>
      <c r="AK115" s="28" cm="1">
        <f t="array" ref="AK115">SUMPRODUCT((A112:A120 = AH115)*(B112:AF120=BA114))</f>
        <v>0</v>
      </c>
      <c r="AL115" s="28" cm="1">
        <f t="array" ref="AL115">SUMPRODUCT((A112:A120 = AH115)*(B112:AF120=BA115))</f>
        <v>0</v>
      </c>
      <c r="AM115" s="28" cm="1">
        <f t="array" ref="AM115">SUMPRODUCT((A112:A120 = AH115)*(B112:AF120=BA116))</f>
        <v>0</v>
      </c>
      <c r="AN115" s="28" cm="1">
        <f t="array" ref="AN115">SUMPRODUCT((A112:A120 = AH115)*(B112:AF120=BA117))</f>
        <v>0</v>
      </c>
      <c r="AO115" s="94">
        <f t="shared" si="45"/>
        <v>0</v>
      </c>
      <c r="AP115" s="116">
        <f>(NETWORKDAYS(B111,AF111,AW111:AW121))-AI115</f>
        <v>22</v>
      </c>
      <c r="AQ115" s="115"/>
      <c r="AR115" s="115"/>
      <c r="AS115" s="115"/>
      <c r="AT115" s="115"/>
      <c r="AU115" s="115"/>
      <c r="AW115" s="8">
        <f>AW112+38</f>
        <v>44329</v>
      </c>
      <c r="AX115" s="8"/>
      <c r="AZ115" s="43" t="s">
        <v>15</v>
      </c>
      <c r="BA115" s="62" t="s">
        <v>59</v>
      </c>
    </row>
    <row r="116" spans="1:60" ht="12.75" customHeight="1" x14ac:dyDescent="0.25">
      <c r="A116" s="1" t="str">
        <f t="shared" si="44"/>
        <v>CD</v>
      </c>
      <c r="B116" s="19"/>
      <c r="C116" s="18"/>
      <c r="D116" s="19"/>
      <c r="E116" s="19"/>
      <c r="F116" s="19"/>
      <c r="G116" s="19"/>
      <c r="H116" s="18"/>
      <c r="I116" s="19"/>
      <c r="J116" s="19"/>
      <c r="K116" s="18"/>
      <c r="L116" s="18"/>
      <c r="M116" s="18"/>
      <c r="N116" s="18"/>
      <c r="O116" s="18"/>
      <c r="P116" s="18"/>
      <c r="Q116" s="19"/>
      <c r="R116" s="18"/>
      <c r="S116" s="18"/>
      <c r="T116" s="18"/>
      <c r="U116" s="19"/>
      <c r="V116" s="19"/>
      <c r="W116" s="49"/>
      <c r="X116" s="49"/>
      <c r="Y116" s="49"/>
      <c r="Z116" s="49"/>
      <c r="AA116" s="49"/>
      <c r="AB116" s="49"/>
      <c r="AC116" s="18"/>
      <c r="AD116" s="18"/>
      <c r="AE116" s="18"/>
      <c r="AF116" s="29"/>
      <c r="AH116" s="109" t="s">
        <v>48</v>
      </c>
      <c r="AI116" s="28" cm="1">
        <f t="array" ref="AI116">SUMPRODUCT((A112:A120 = AH116)*(B112:AF120=BA111)+(A112:A120 = AH116)*(B112:AF120=BA112)/2)</f>
        <v>0</v>
      </c>
      <c r="AJ116" s="28" cm="1">
        <f t="array" ref="AJ116">SUMPRODUCT((A112:A120 = AH116)*(B112:AF120=BA113))</f>
        <v>0</v>
      </c>
      <c r="AK116" s="28" cm="1">
        <f t="array" ref="AK116">SUMPRODUCT((A112:A120 = AH116)*(B112:AF120=BA114))</f>
        <v>0</v>
      </c>
      <c r="AL116" s="28" cm="1">
        <f t="array" ref="AL116">SUMPRODUCT((A112:A120 = AH116)*(B112:AF120=BA115))</f>
        <v>0</v>
      </c>
      <c r="AM116" s="28" cm="1">
        <f t="array" ref="AM116">SUMPRODUCT((A112:A120 = AH116)*(B112:AF120=BA116))</f>
        <v>0</v>
      </c>
      <c r="AN116" s="28" cm="1">
        <f t="array" ref="AN116">SUMPRODUCT((A112:A120 = AH116)*(B112:AF120=BA117))</f>
        <v>0</v>
      </c>
      <c r="AO116" s="94">
        <f t="shared" si="45"/>
        <v>0</v>
      </c>
      <c r="AP116" s="116">
        <f>(NETWORKDAYS(B111,AF111,AW111:AW121))-AI116</f>
        <v>22</v>
      </c>
      <c r="AQ116" s="115"/>
      <c r="AR116" s="115"/>
      <c r="AS116" s="115"/>
      <c r="AT116" s="115"/>
      <c r="AU116" s="115"/>
      <c r="AW116" s="8">
        <f>AW112+49</f>
        <v>44340</v>
      </c>
      <c r="AX116" s="17"/>
      <c r="BA116" s="62" t="s">
        <v>60</v>
      </c>
    </row>
    <row r="117" spans="1:60" ht="15" x14ac:dyDescent="0.25">
      <c r="A117" s="1" t="str">
        <f t="shared" si="44"/>
        <v>ACH</v>
      </c>
      <c r="B117" s="39"/>
      <c r="C117" s="39"/>
      <c r="D117" s="39"/>
      <c r="E117" s="39"/>
      <c r="F117" s="39"/>
      <c r="G117" s="38"/>
      <c r="H117" s="38"/>
      <c r="I117" s="38"/>
      <c r="J117" s="38"/>
      <c r="K117" s="38"/>
      <c r="L117" s="38"/>
      <c r="M117" s="38"/>
      <c r="N117" s="38"/>
      <c r="O117" s="39"/>
      <c r="P117" s="38"/>
      <c r="Q117" s="39"/>
      <c r="R117" s="39"/>
      <c r="S117" s="39"/>
      <c r="T117" s="39"/>
      <c r="U117" s="18"/>
      <c r="V117" s="18"/>
      <c r="W117" s="39"/>
      <c r="X117" s="39"/>
      <c r="Y117" s="46"/>
      <c r="Z117" s="39"/>
      <c r="AA117" s="39"/>
      <c r="AB117" s="39"/>
      <c r="AC117" s="39"/>
      <c r="AD117" s="38"/>
      <c r="AE117" s="38"/>
      <c r="AF117" s="45"/>
      <c r="AG117" s="71"/>
      <c r="AH117" s="109" t="s">
        <v>49</v>
      </c>
      <c r="AI117" s="28" cm="1">
        <f t="array" ref="AI117">SUMPRODUCT((A112:A120 = AH117)*(B112:AF120=BA111)+(A112:A120 = AH117)*(B112:AF120=BA112)/2)</f>
        <v>0</v>
      </c>
      <c r="AJ117" s="28" cm="1">
        <f t="array" ref="AJ117">SUMPRODUCT((A112:A120 = AH117)*(B112:AF120=BA113))</f>
        <v>0</v>
      </c>
      <c r="AK117" s="28" cm="1">
        <f t="array" ref="AK117">SUMPRODUCT((A112:A120 = AH117)*(B112:AF120=BA114))</f>
        <v>0</v>
      </c>
      <c r="AL117" s="28" cm="1">
        <f t="array" ref="AL117">SUMPRODUCT((A112:A120 = AH117)*(B112:AF120=BA115))</f>
        <v>0</v>
      </c>
      <c r="AM117" s="28" cm="1">
        <f t="array" ref="AM117">SUMPRODUCT((A112:A120 = AH117)*(B112:AF120=BA116))</f>
        <v>0</v>
      </c>
      <c r="AN117" s="28" cm="1">
        <f t="array" ref="AN117">SUMPRODUCT((A112:A120 = AH117)*(B112:AF120=BA117))</f>
        <v>0</v>
      </c>
      <c r="AO117" s="94">
        <f t="shared" si="45"/>
        <v>0</v>
      </c>
      <c r="AP117" s="116">
        <f>(NETWORKDAYS(B111,AF111,AW111:AW121))-AI117</f>
        <v>22</v>
      </c>
      <c r="AQ117" s="115"/>
      <c r="AR117" s="115"/>
      <c r="AS117" s="115"/>
      <c r="AT117" s="115"/>
      <c r="AU117" s="115"/>
      <c r="AW117" s="8">
        <f>DATE(An,7,21)</f>
        <v>44398</v>
      </c>
      <c r="AX117" s="17"/>
      <c r="BA117" s="147" t="s">
        <v>61</v>
      </c>
    </row>
    <row r="118" spans="1:60" ht="12.75" x14ac:dyDescent="0.2">
      <c r="A118" s="1" t="str">
        <f t="shared" si="44"/>
        <v>NO</v>
      </c>
      <c r="B118" s="38"/>
      <c r="C118" s="38"/>
      <c r="D118" s="39"/>
      <c r="E118" s="39"/>
      <c r="F118" s="39"/>
      <c r="G118" s="39"/>
      <c r="H118" s="39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53"/>
      <c r="Y118" s="53"/>
      <c r="Z118" s="53"/>
      <c r="AA118" s="53"/>
      <c r="AB118" s="53"/>
      <c r="AC118" s="53"/>
      <c r="AD118" s="38"/>
      <c r="AE118" s="38"/>
      <c r="AF118" s="40"/>
      <c r="AH118" s="47"/>
      <c r="AI118" s="28" cm="1">
        <f t="array" ref="AI118">SUMPRODUCT((A112:A120 = AH118)*(B112:AF120=BA111)+(A112:A120 = AH118)*(B112:AF120=BA112)/2)</f>
        <v>0</v>
      </c>
      <c r="AJ118" s="28" cm="1">
        <f t="array" ref="AJ118">SUMPRODUCT((A112:A120 = AH118)*(B112:AF120=BA113))</f>
        <v>0</v>
      </c>
      <c r="AK118" s="28" cm="1">
        <f t="array" ref="AK118">SUMPRODUCT((A112:A120 = AH118)*(B112:AF120=BA114))</f>
        <v>0</v>
      </c>
      <c r="AL118" s="28" cm="1">
        <f t="array" ref="AL118">SUMPRODUCT((A112:A120 = AH118)*(B112:AF120=BA115))</f>
        <v>0</v>
      </c>
      <c r="AM118" s="28" cm="1">
        <f t="array" ref="AM118">SUMPRODUCT((A112:A120 = AH118)*(B112:AF120=BA116))</f>
        <v>0</v>
      </c>
      <c r="AN118" s="28" cm="1">
        <f t="array" ref="AN118">SUMPRODUCT((A112:A120 = AH118)*(B112:AF120=BA117))</f>
        <v>0</v>
      </c>
      <c r="AO118" s="94">
        <f t="shared" si="45"/>
        <v>0</v>
      </c>
      <c r="AP118" s="116">
        <f>(NETWORKDAYS(B111,AF111,AW111:AW121))-AI118</f>
        <v>22</v>
      </c>
      <c r="AQ118" s="115"/>
      <c r="AR118" s="115"/>
      <c r="AS118" s="115"/>
      <c r="AT118" s="115"/>
      <c r="AU118" s="115"/>
      <c r="AW118" s="8">
        <f>DATE(An,8,15)</f>
        <v>44423</v>
      </c>
      <c r="AX118" s="17"/>
    </row>
    <row r="119" spans="1:60" ht="12.75" x14ac:dyDescent="0.2">
      <c r="A119" s="1" t="str">
        <f t="shared" si="44"/>
        <v/>
      </c>
      <c r="B119" s="39"/>
      <c r="C119" s="39"/>
      <c r="D119" s="39"/>
      <c r="E119" s="39"/>
      <c r="F119" s="39"/>
      <c r="G119" s="39"/>
      <c r="H119" s="39"/>
      <c r="I119" s="39"/>
      <c r="J119" s="39"/>
      <c r="K119" s="38"/>
      <c r="L119" s="38"/>
      <c r="M119" s="39"/>
      <c r="N119" s="39"/>
      <c r="O119" s="39"/>
      <c r="P119" s="38"/>
      <c r="Q119" s="39"/>
      <c r="R119" s="38"/>
      <c r="S119" s="38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8"/>
      <c r="AE119" s="38"/>
      <c r="AF119" s="45"/>
      <c r="AW119" s="8">
        <f>DATE(An,11,1)</f>
        <v>44501</v>
      </c>
      <c r="AX119" s="17"/>
    </row>
    <row r="120" spans="1:60" s="63" customFormat="1" ht="12.75" x14ac:dyDescent="0.2">
      <c r="A120" s="1" t="str">
        <f t="shared" si="44"/>
        <v/>
      </c>
      <c r="B120" s="38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4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W120" s="8">
        <f>DATE(An,11,11)</f>
        <v>44511</v>
      </c>
      <c r="AX120" s="17"/>
      <c r="AY120"/>
      <c r="AZ120"/>
      <c r="BA120"/>
    </row>
    <row r="121" spans="1:60" ht="13.5" thickBot="1" x14ac:dyDescent="0.25">
      <c r="A121" s="76" t="str">
        <f t="shared" si="44"/>
        <v/>
      </c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  <c r="Y121" s="30"/>
      <c r="Z121" s="30"/>
      <c r="AA121" s="30"/>
      <c r="AB121" s="30"/>
      <c r="AC121" s="30"/>
      <c r="AD121" s="30"/>
      <c r="AE121" s="30"/>
      <c r="AF121" s="31"/>
      <c r="AG121" s="71"/>
      <c r="AH121" s="83" t="s">
        <v>11</v>
      </c>
      <c r="AI121" s="84">
        <f t="shared" ref="AI121:AO121" si="46">SUM(AI111:AI120)</f>
        <v>0</v>
      </c>
      <c r="AJ121" s="84">
        <f t="shared" si="46"/>
        <v>0</v>
      </c>
      <c r="AK121" s="84">
        <f t="shared" si="46"/>
        <v>0</v>
      </c>
      <c r="AL121" s="84">
        <f t="shared" si="46"/>
        <v>0</v>
      </c>
      <c r="AM121" s="84">
        <f t="shared" si="46"/>
        <v>0</v>
      </c>
      <c r="AN121" s="84">
        <f t="shared" si="46"/>
        <v>0</v>
      </c>
      <c r="AO121" s="92">
        <f t="shared" si="46"/>
        <v>0</v>
      </c>
      <c r="AP121" s="117"/>
      <c r="AQ121" s="114"/>
      <c r="AR121" s="114"/>
      <c r="AS121" s="114"/>
      <c r="AT121" s="114"/>
      <c r="AU121" s="114"/>
      <c r="AW121" s="10">
        <f>DATE(An,12,25)</f>
        <v>44555</v>
      </c>
      <c r="AX121" s="27"/>
    </row>
    <row r="122" spans="1:60" ht="12.75" x14ac:dyDescent="0.2">
      <c r="A122" s="122"/>
      <c r="B122" s="123"/>
      <c r="C122" s="123"/>
      <c r="D122" s="123"/>
      <c r="E122" s="123"/>
      <c r="F122" s="123"/>
      <c r="G122" s="123"/>
      <c r="H122" s="123"/>
      <c r="I122" s="123"/>
      <c r="J122" s="123"/>
      <c r="K122" s="123"/>
      <c r="L122" s="123"/>
      <c r="M122" s="123"/>
      <c r="N122" s="123"/>
      <c r="O122" s="123"/>
      <c r="P122" s="123"/>
      <c r="Q122" s="123"/>
      <c r="R122" s="123"/>
      <c r="S122" s="123"/>
      <c r="T122" s="123"/>
      <c r="U122" s="123"/>
      <c r="V122" s="123"/>
      <c r="W122" s="123"/>
      <c r="X122" s="123"/>
      <c r="Y122" s="123"/>
      <c r="Z122" s="123"/>
      <c r="AA122" s="123"/>
      <c r="AB122" s="123"/>
      <c r="AC122" s="123"/>
      <c r="AD122" s="123"/>
      <c r="AE122" s="123"/>
      <c r="AF122" s="123"/>
      <c r="AG122" s="71"/>
      <c r="AH122" s="63"/>
      <c r="AI122" s="63"/>
      <c r="AJ122" s="63"/>
      <c r="AK122" s="63"/>
      <c r="AL122" s="63"/>
      <c r="AM122" s="63"/>
      <c r="AN122" s="63"/>
      <c r="AO122" s="63"/>
      <c r="AP122" s="63"/>
      <c r="AQ122" s="63"/>
      <c r="AR122" s="63"/>
      <c r="AS122" s="63"/>
      <c r="AT122" s="63"/>
      <c r="AU122" s="63"/>
      <c r="AW122" s="63"/>
      <c r="AX122" s="63"/>
    </row>
    <row r="123" spans="1:60" ht="12.75" x14ac:dyDescent="0.2">
      <c r="A123" s="122"/>
      <c r="B123" s="123"/>
      <c r="C123" s="123"/>
      <c r="D123" s="123"/>
      <c r="E123" s="123"/>
      <c r="F123" s="123"/>
      <c r="G123" s="123"/>
      <c r="H123" s="123"/>
      <c r="I123" s="123"/>
      <c r="J123" s="123"/>
      <c r="K123" s="123"/>
      <c r="L123" s="123"/>
      <c r="M123" s="123"/>
      <c r="N123" s="123"/>
      <c r="O123" s="123"/>
      <c r="P123" s="123"/>
      <c r="Q123" s="123"/>
      <c r="R123" s="123"/>
      <c r="S123" s="123"/>
      <c r="T123" s="123"/>
      <c r="U123" s="123"/>
      <c r="V123" s="123"/>
      <c r="W123" s="123"/>
      <c r="X123" s="123"/>
      <c r="Y123" s="123"/>
      <c r="Z123" s="123"/>
      <c r="AA123" s="123"/>
      <c r="AB123" s="123"/>
      <c r="AC123" s="123"/>
      <c r="AD123" s="123"/>
      <c r="AE123" s="123"/>
      <c r="AF123" s="123"/>
      <c r="AG123" s="71"/>
      <c r="AH123" s="63"/>
      <c r="AI123" s="63"/>
      <c r="AJ123" s="63"/>
      <c r="AK123" s="63"/>
      <c r="AL123" s="63"/>
      <c r="AM123" s="63"/>
      <c r="AN123" s="63"/>
      <c r="AO123" s="63"/>
      <c r="AP123" s="63"/>
      <c r="AQ123" s="63"/>
      <c r="AR123" s="63"/>
      <c r="AS123" s="63"/>
      <c r="AT123" s="63"/>
      <c r="AU123" s="63"/>
      <c r="AW123" s="63"/>
      <c r="AX123" s="63"/>
    </row>
    <row r="124" spans="1:60" ht="13.5" thickBot="1" x14ac:dyDescent="0.25"/>
    <row r="125" spans="1:60" ht="38.25" x14ac:dyDescent="0.2">
      <c r="A125" s="95"/>
      <c r="B125" s="201">
        <f>DATE(An,MONTH(B110)+1,1)</f>
        <v>44440</v>
      </c>
      <c r="C125" s="202"/>
      <c r="D125" s="202"/>
      <c r="E125" s="202"/>
      <c r="F125" s="202"/>
      <c r="G125" s="202"/>
      <c r="H125" s="202"/>
      <c r="I125" s="202"/>
      <c r="J125" s="202"/>
      <c r="K125" s="202"/>
      <c r="L125" s="202"/>
      <c r="M125" s="202"/>
      <c r="N125" s="202"/>
      <c r="O125" s="202"/>
      <c r="P125" s="202"/>
      <c r="Q125" s="202"/>
      <c r="R125" s="202"/>
      <c r="S125" s="202"/>
      <c r="T125" s="202"/>
      <c r="U125" s="202"/>
      <c r="V125" s="202"/>
      <c r="W125" s="202"/>
      <c r="X125" s="202"/>
      <c r="Y125" s="202"/>
      <c r="Z125" s="202"/>
      <c r="AA125" s="202"/>
      <c r="AB125" s="202"/>
      <c r="AC125" s="202"/>
      <c r="AD125" s="202"/>
      <c r="AE125" s="202"/>
      <c r="AF125" s="203"/>
      <c r="AH125" s="41" t="s">
        <v>7</v>
      </c>
      <c r="AI125" s="90" t="s">
        <v>20</v>
      </c>
      <c r="AJ125" s="87" t="str">
        <f>"Nbre jours "&amp; $BA$9</f>
        <v>Nbre jours R</v>
      </c>
      <c r="AK125" s="86" t="str">
        <f>"Nbre jours "&amp; $BA$10</f>
        <v>Nbre jours R/2J</v>
      </c>
      <c r="AL125" s="88" t="str">
        <f>"Nbre jours "&amp; $BA$11</f>
        <v>Nbre jours CMD</v>
      </c>
      <c r="AM125" s="88" t="str">
        <f>"Nbre jours "&amp; $BA$12</f>
        <v>Nbre jours T</v>
      </c>
      <c r="AN125" s="88" t="str">
        <f>"Nbre jours "&amp; $BA$12</f>
        <v>Nbre jours T</v>
      </c>
      <c r="AO125" s="93" t="s">
        <v>16</v>
      </c>
      <c r="AP125" s="93" t="s">
        <v>51</v>
      </c>
      <c r="AQ125" s="113"/>
      <c r="AR125" s="113"/>
      <c r="AS125" s="113"/>
      <c r="AT125" s="113"/>
      <c r="AU125" s="113"/>
      <c r="AW125" s="41" t="s">
        <v>3</v>
      </c>
      <c r="AX125" s="42" t="s">
        <v>12</v>
      </c>
      <c r="AZ125" s="41" t="s">
        <v>9</v>
      </c>
      <c r="BA125" s="42" t="s">
        <v>34</v>
      </c>
    </row>
    <row r="126" spans="1:60" s="71" customFormat="1" ht="15" x14ac:dyDescent="0.25">
      <c r="A126" s="96"/>
      <c r="B126" s="4">
        <f>DATE(An,MONTH(B125),1)</f>
        <v>44440</v>
      </c>
      <c r="C126" s="4">
        <f t="shared" ref="C126:AE126" si="47">B126+1</f>
        <v>44441</v>
      </c>
      <c r="D126" s="4">
        <f t="shared" si="47"/>
        <v>44442</v>
      </c>
      <c r="E126" s="4">
        <f t="shared" si="47"/>
        <v>44443</v>
      </c>
      <c r="F126" s="4">
        <f t="shared" si="47"/>
        <v>44444</v>
      </c>
      <c r="G126" s="4">
        <f t="shared" si="47"/>
        <v>44445</v>
      </c>
      <c r="H126" s="4">
        <f t="shared" si="47"/>
        <v>44446</v>
      </c>
      <c r="I126" s="4">
        <f t="shared" si="47"/>
        <v>44447</v>
      </c>
      <c r="J126" s="4">
        <f t="shared" si="47"/>
        <v>44448</v>
      </c>
      <c r="K126" s="4">
        <f t="shared" si="47"/>
        <v>44449</v>
      </c>
      <c r="L126" s="4">
        <f t="shared" si="47"/>
        <v>44450</v>
      </c>
      <c r="M126" s="4">
        <f t="shared" si="47"/>
        <v>44451</v>
      </c>
      <c r="N126" s="4">
        <f t="shared" si="47"/>
        <v>44452</v>
      </c>
      <c r="O126" s="4">
        <f t="shared" si="47"/>
        <v>44453</v>
      </c>
      <c r="P126" s="4">
        <f t="shared" si="47"/>
        <v>44454</v>
      </c>
      <c r="Q126" s="4">
        <f t="shared" si="47"/>
        <v>44455</v>
      </c>
      <c r="R126" s="4">
        <f t="shared" si="47"/>
        <v>44456</v>
      </c>
      <c r="S126" s="4">
        <f t="shared" si="47"/>
        <v>44457</v>
      </c>
      <c r="T126" s="4">
        <f t="shared" si="47"/>
        <v>44458</v>
      </c>
      <c r="U126" s="4">
        <f t="shared" si="47"/>
        <v>44459</v>
      </c>
      <c r="V126" s="4">
        <f t="shared" si="47"/>
        <v>44460</v>
      </c>
      <c r="W126" s="4">
        <f t="shared" si="47"/>
        <v>44461</v>
      </c>
      <c r="X126" s="4">
        <f t="shared" si="47"/>
        <v>44462</v>
      </c>
      <c r="Y126" s="4">
        <f t="shared" si="47"/>
        <v>44463</v>
      </c>
      <c r="Z126" s="4">
        <f t="shared" si="47"/>
        <v>44464</v>
      </c>
      <c r="AA126" s="4">
        <f t="shared" si="47"/>
        <v>44465</v>
      </c>
      <c r="AB126" s="4">
        <f t="shared" si="47"/>
        <v>44466</v>
      </c>
      <c r="AC126" s="4">
        <f t="shared" si="47"/>
        <v>44467</v>
      </c>
      <c r="AD126" s="4">
        <f t="shared" si="47"/>
        <v>44468</v>
      </c>
      <c r="AE126" s="4">
        <f t="shared" si="47"/>
        <v>44469</v>
      </c>
      <c r="AF126" s="14"/>
      <c r="AG126"/>
      <c r="AH126" s="109" t="s">
        <v>43</v>
      </c>
      <c r="AI126" s="28" cm="1">
        <f t="array" ref="AI126">SUMPRODUCT((A127:A135 = AH126)*(B127:AF135=BA126)+(A127:A135 = AH126)*(B127:AF135=BA127)/2)</f>
        <v>0</v>
      </c>
      <c r="AJ126" s="28" cm="1">
        <f t="array" ref="AJ126">SUMPRODUCT((A127:A135 = AH126)*(B127:AF135=BA128))</f>
        <v>0</v>
      </c>
      <c r="AK126" s="28" cm="1">
        <f t="array" ref="AK126">SUMPRODUCT((A127:A135 = AH126)*(B127:AF135=BA129))</f>
        <v>0</v>
      </c>
      <c r="AL126" s="28" cm="1">
        <f t="array" ref="AL126">SUMPRODUCT((A127:A135 = AH126)*(B127:AF135=BA130))</f>
        <v>0</v>
      </c>
      <c r="AM126" s="28" cm="1">
        <f t="array" ref="AM126">SUMPRODUCT((A127:A135 = AH126)*(B127:AF135=BA131))</f>
        <v>0</v>
      </c>
      <c r="AN126" s="28" cm="1">
        <f t="array" ref="AN126">SUMPRODUCT((A127:A135 = AH126)*(B127:AF135=BA132))</f>
        <v>0</v>
      </c>
      <c r="AO126" s="94">
        <f>SUM(AI126:AM126)</f>
        <v>0</v>
      </c>
      <c r="AP126" s="116">
        <f>(NETWORKDAYS(B126,AE126,AW126:AW136))-AI126</f>
        <v>22</v>
      </c>
      <c r="AQ126" s="115"/>
      <c r="AR126" s="115"/>
      <c r="AS126" s="115"/>
      <c r="AT126" s="115"/>
      <c r="AU126" s="115"/>
      <c r="AW126" s="7">
        <f>DATE(An,1,1)</f>
        <v>44197</v>
      </c>
      <c r="AX126" s="7">
        <v>43735</v>
      </c>
      <c r="AY126"/>
      <c r="AZ126" s="7" t="s">
        <v>0</v>
      </c>
      <c r="BA126" s="44" t="s">
        <v>2</v>
      </c>
      <c r="BH126"/>
    </row>
    <row r="127" spans="1:60" ht="15" x14ac:dyDescent="0.25">
      <c r="A127" s="1" t="str">
        <f t="shared" ref="A127:A136" si="48">IF(ISBLANK(A112),"",A112)</f>
        <v>PZ</v>
      </c>
      <c r="B127" s="18"/>
      <c r="C127" s="18"/>
      <c r="D127" s="18"/>
      <c r="E127" s="19"/>
      <c r="F127" s="19"/>
      <c r="G127" s="18"/>
      <c r="H127" s="18"/>
      <c r="I127" s="18"/>
      <c r="J127" s="49"/>
      <c r="K127" s="49"/>
      <c r="L127" s="49"/>
      <c r="M127" s="49"/>
      <c r="N127" s="18"/>
      <c r="O127" s="18"/>
      <c r="P127" s="18"/>
      <c r="Q127" s="18"/>
      <c r="R127" s="18"/>
      <c r="S127" s="49"/>
      <c r="T127" s="49"/>
      <c r="U127" s="49"/>
      <c r="V127" s="49"/>
      <c r="W127" s="18"/>
      <c r="X127" s="18"/>
      <c r="Y127" s="18"/>
      <c r="Z127" s="18"/>
      <c r="AA127" s="19"/>
      <c r="AB127" s="18"/>
      <c r="AC127" s="19"/>
      <c r="AD127" s="18"/>
      <c r="AE127" s="18"/>
      <c r="AF127" s="32"/>
      <c r="AH127" s="109" t="s">
        <v>44</v>
      </c>
      <c r="AI127" s="28" cm="1">
        <f t="array" ref="AI127">SUMPRODUCT((A127:A135 = AH127)*(B127:AF135=BA126)+(A127:A135 = AH127)*(B127:AF135=BA127)/2)</f>
        <v>0</v>
      </c>
      <c r="AJ127" s="28" cm="1">
        <f t="array" ref="AJ127">SUMPRODUCT((A127:A135 = AH127)*(B127:AF135=BA128))</f>
        <v>0</v>
      </c>
      <c r="AK127" s="28" cm="1">
        <f t="array" ref="AK127">SUMPRODUCT((A127:A135 = AH127)*(B127:AF135=BA129))</f>
        <v>0</v>
      </c>
      <c r="AL127" s="28" cm="1">
        <f t="array" ref="AL127">SUMPRODUCT((A127:A135 = AH127)*(B127:AF135=BA130))</f>
        <v>0</v>
      </c>
      <c r="AM127" s="28" cm="1">
        <f t="array" ref="AM127">SUMPRODUCT((A127:A135 = AH127)*(B127:AF135=BA131))</f>
        <v>0</v>
      </c>
      <c r="AN127" s="28" cm="1">
        <f t="array" ref="AN127">SUMPRODUCT((A127:A135 = AC126)*(B127:AF135=BA132))</f>
        <v>0</v>
      </c>
      <c r="AO127" s="94">
        <f t="shared" ref="AO127:AO133" si="49">SUM(AI127:AM127)</f>
        <v>0</v>
      </c>
      <c r="AP127" s="116">
        <f>(NETWORKDAYS(B126,AE126,AW126:AW136))-AI127</f>
        <v>22</v>
      </c>
      <c r="AQ127" s="115"/>
      <c r="AR127" s="115"/>
      <c r="AS127" s="115"/>
      <c r="AT127" s="115"/>
      <c r="AU127" s="115"/>
      <c r="AW127" s="8">
        <f>ROUND(DATE($A$1,4,MOD(234-11*MOD($A$1,19),30))/7,0)*7-5</f>
        <v>44291</v>
      </c>
      <c r="AX127" s="8"/>
      <c r="AZ127" s="7" t="s">
        <v>10</v>
      </c>
      <c r="BA127" s="44" t="s">
        <v>5</v>
      </c>
    </row>
    <row r="128" spans="1:60" ht="15" x14ac:dyDescent="0.25">
      <c r="A128" s="1" t="str">
        <f t="shared" si="48"/>
        <v>LG</v>
      </c>
      <c r="B128" s="50"/>
      <c r="C128" s="50"/>
      <c r="D128" s="50"/>
      <c r="E128" s="50"/>
      <c r="F128" s="64"/>
      <c r="G128" s="64"/>
      <c r="H128" s="64"/>
      <c r="I128" s="18"/>
      <c r="J128" s="18"/>
      <c r="K128" s="18"/>
      <c r="L128" s="18"/>
      <c r="M128" s="18"/>
      <c r="N128" s="18"/>
      <c r="O128" s="18"/>
      <c r="P128" s="50"/>
      <c r="Q128" s="50"/>
      <c r="R128" s="50"/>
      <c r="S128" s="50"/>
      <c r="T128" s="19"/>
      <c r="U128" s="18"/>
      <c r="V128" s="18"/>
      <c r="W128" s="50"/>
      <c r="X128" s="50"/>
      <c r="Y128" s="50"/>
      <c r="Z128" s="50"/>
      <c r="AA128" s="50"/>
      <c r="AB128" s="18"/>
      <c r="AC128" s="18"/>
      <c r="AD128" s="18"/>
      <c r="AE128" s="18"/>
      <c r="AF128" s="32"/>
      <c r="AH128" s="109" t="s">
        <v>45</v>
      </c>
      <c r="AI128" s="28" cm="1">
        <f t="array" ref="AI128">SUMPRODUCT((A127:A135 = AH128)*(B127:AF135=BA126)+(A127:A135 = AH128)*(B127:AF135=BA127)/2)</f>
        <v>0</v>
      </c>
      <c r="AJ128" s="28" cm="1">
        <f t="array" ref="AJ128">SUMPRODUCT((A127:A135 = AH128)*(B127:AF135=BA128))</f>
        <v>0</v>
      </c>
      <c r="AK128" s="28" cm="1">
        <f t="array" ref="AK128">SUMPRODUCT((A127:A135 = AH128)*(B127:AF135=BA129))</f>
        <v>0</v>
      </c>
      <c r="AL128" s="28" cm="1">
        <f t="array" ref="AL128">SUMPRODUCT((A127:A135 = AH128)*(B127:AF135=BA130))</f>
        <v>0</v>
      </c>
      <c r="AM128" s="28" cm="1">
        <f t="array" ref="AM128">SUMPRODUCT((A127:A135 = AH128)*(B127:AF135=BA131))</f>
        <v>0</v>
      </c>
      <c r="AN128" s="28" cm="1">
        <f t="array" ref="AN128">SUMPRODUCT((A127:A135 = AH128)*(B127:AF135=BA132))</f>
        <v>0</v>
      </c>
      <c r="AO128" s="94">
        <f t="shared" si="49"/>
        <v>0</v>
      </c>
      <c r="AP128" s="116">
        <f>(NETWORKDAYS(B126,AE126,AW126:AW136))-AI128</f>
        <v>22</v>
      </c>
      <c r="AQ128" s="115"/>
      <c r="AR128" s="115"/>
      <c r="AS128" s="115"/>
      <c r="AT128" s="115"/>
      <c r="AU128" s="115"/>
      <c r="AW128" s="8">
        <f>DATE(An,5,1)</f>
        <v>44317</v>
      </c>
      <c r="AX128" s="8"/>
      <c r="AZ128" s="7" t="s">
        <v>13</v>
      </c>
      <c r="BA128" s="51" t="s">
        <v>58</v>
      </c>
    </row>
    <row r="129" spans="1:60" s="71" customFormat="1" ht="15" x14ac:dyDescent="0.25">
      <c r="A129" s="1" t="str">
        <f t="shared" si="48"/>
        <v>CM</v>
      </c>
      <c r="B129" s="18"/>
      <c r="C129" s="18"/>
      <c r="D129" s="18"/>
      <c r="E129" s="19"/>
      <c r="F129" s="19"/>
      <c r="G129" s="19"/>
      <c r="H129" s="19"/>
      <c r="I129" s="33"/>
      <c r="J129" s="50"/>
      <c r="K129" s="50"/>
      <c r="L129" s="50"/>
      <c r="M129" s="50"/>
      <c r="N129" s="50"/>
      <c r="O129" s="50"/>
      <c r="P129" s="50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9"/>
      <c r="AB129" s="50"/>
      <c r="AC129" s="19"/>
      <c r="AD129" s="19"/>
      <c r="AE129" s="18"/>
      <c r="AF129" s="32"/>
      <c r="AG129"/>
      <c r="AH129" s="109" t="s">
        <v>46</v>
      </c>
      <c r="AI129" s="28" cm="1">
        <f t="array" ref="AI129">SUMPRODUCT((A127:A135 = AH129)*(B127:AF135=BA126)+(A127:A135 = AH129)*(B127:AF135=BA127)/2)</f>
        <v>0</v>
      </c>
      <c r="AJ129" s="28" cm="1">
        <f t="array" ref="AJ129">SUMPRODUCT((A127:A135 = AH129)*(B127:AF135=BA128))</f>
        <v>0</v>
      </c>
      <c r="AK129" s="28" cm="1">
        <f t="array" ref="AK129">SUMPRODUCT((A127:A135 = AH129)*(B127:AF135=BA129))</f>
        <v>0</v>
      </c>
      <c r="AL129" s="28" cm="1">
        <f t="array" ref="AL129">SUMPRODUCT((A127:A135 = AH129)*(B127:AF135=BA130))</f>
        <v>0</v>
      </c>
      <c r="AM129" s="28" cm="1">
        <f t="array" ref="AM129">SUMPRODUCT((A127:A135 = AH129)*(B127:AF135=BA131))</f>
        <v>0</v>
      </c>
      <c r="AN129" s="28" cm="1">
        <f t="array" ref="AN129">SUMPRODUCT((A127:A135 = AH129)*(B127:AF135=BA132))</f>
        <v>0</v>
      </c>
      <c r="AO129" s="94">
        <f t="shared" si="49"/>
        <v>0</v>
      </c>
      <c r="AP129" s="116">
        <f>(NETWORKDAYS(B126,AE126,AW126:AW136))-AI129</f>
        <v>22</v>
      </c>
      <c r="AQ129" s="115"/>
      <c r="AR129" s="115"/>
      <c r="AS129" s="115"/>
      <c r="AT129" s="115"/>
      <c r="AU129" s="115"/>
      <c r="AW129" s="8">
        <f>DATE(An,5,8)</f>
        <v>44324</v>
      </c>
      <c r="AX129" s="8"/>
      <c r="AY129"/>
      <c r="AZ129" s="43" t="s">
        <v>14</v>
      </c>
      <c r="BA129" s="89" t="s">
        <v>57</v>
      </c>
      <c r="BH129"/>
    </row>
    <row r="130" spans="1:60" ht="15" x14ac:dyDescent="0.25">
      <c r="A130" s="1" t="str">
        <f t="shared" si="48"/>
        <v>SR</v>
      </c>
      <c r="B130" s="19"/>
      <c r="C130" s="19"/>
      <c r="D130" s="19"/>
      <c r="E130" s="19"/>
      <c r="F130" s="18"/>
      <c r="G130" s="18"/>
      <c r="H130" s="18"/>
      <c r="I130" s="18"/>
      <c r="J130" s="18"/>
      <c r="K130" s="18"/>
      <c r="L130" s="19"/>
      <c r="M130" s="18"/>
      <c r="N130" s="18"/>
      <c r="O130" s="18"/>
      <c r="P130" s="18"/>
      <c r="Q130" s="49"/>
      <c r="R130" s="49"/>
      <c r="S130" s="18"/>
      <c r="T130" s="18"/>
      <c r="U130" s="18"/>
      <c r="V130" s="18"/>
      <c r="W130" s="18"/>
      <c r="X130" s="18"/>
      <c r="Y130" s="50"/>
      <c r="Z130" s="50"/>
      <c r="AA130" s="18"/>
      <c r="AB130" s="18"/>
      <c r="AC130" s="19"/>
      <c r="AD130" s="19"/>
      <c r="AE130" s="49"/>
      <c r="AF130" s="32"/>
      <c r="AH130" s="109" t="s">
        <v>47</v>
      </c>
      <c r="AI130" s="28" cm="1">
        <f t="array" ref="AI130">SUMPRODUCT((A127:A135= AH130)*(B127:AF135=BA126)+(A127:A135 = AH130)*(B127:AF135=BA127)/2)</f>
        <v>0</v>
      </c>
      <c r="AJ130" s="28" cm="1">
        <f t="array" ref="AJ130">SUMPRODUCT((A127:A135 = AH130)*(B127:AF135=BA128))</f>
        <v>0</v>
      </c>
      <c r="AK130" s="28" cm="1">
        <f t="array" ref="AK130">SUMPRODUCT((A127:A135 = AH130)*(B127:AF135=BA129))</f>
        <v>0</v>
      </c>
      <c r="AL130" s="28" cm="1">
        <f t="array" ref="AL130">SUMPRODUCT((A127:A135 = AH130)*(B127:AF135=BA130))</f>
        <v>0</v>
      </c>
      <c r="AM130" s="28" cm="1">
        <f t="array" ref="AM130">SUMPRODUCT((A127:A135 = AH130)*(B127:AF135=BA131))</f>
        <v>0</v>
      </c>
      <c r="AN130" s="28" cm="1">
        <f t="array" ref="AN130">SUMPRODUCT((A127:A135 = AH130)*(B127:AF135=BA132))</f>
        <v>0</v>
      </c>
      <c r="AO130" s="94">
        <f t="shared" si="49"/>
        <v>0</v>
      </c>
      <c r="AP130" s="116">
        <f>(NETWORKDAYS(B126,AE126,AW126:AW136))-AI130</f>
        <v>22</v>
      </c>
      <c r="AQ130" s="115"/>
      <c r="AR130" s="115"/>
      <c r="AS130" s="115"/>
      <c r="AT130" s="115"/>
      <c r="AU130" s="115"/>
      <c r="AW130" s="8">
        <f>AW127+38</f>
        <v>44329</v>
      </c>
      <c r="AX130" s="8"/>
      <c r="AZ130" s="43" t="s">
        <v>15</v>
      </c>
      <c r="BA130" s="62" t="s">
        <v>59</v>
      </c>
    </row>
    <row r="131" spans="1:60" ht="15" x14ac:dyDescent="0.25">
      <c r="A131" s="1" t="str">
        <f t="shared" si="48"/>
        <v>CD</v>
      </c>
      <c r="B131" s="18"/>
      <c r="C131" s="18"/>
      <c r="D131" s="18"/>
      <c r="E131" s="18"/>
      <c r="F131" s="18"/>
      <c r="G131" s="19"/>
      <c r="H131" s="33"/>
      <c r="I131" s="18"/>
      <c r="J131" s="18"/>
      <c r="K131" s="19"/>
      <c r="L131" s="19"/>
      <c r="M131" s="18"/>
      <c r="N131" s="19"/>
      <c r="O131" s="33"/>
      <c r="P131" s="19"/>
      <c r="Q131" s="19"/>
      <c r="R131" s="19"/>
      <c r="S131" s="19"/>
      <c r="T131" s="19"/>
      <c r="U131" s="19"/>
      <c r="V131" s="33"/>
      <c r="W131" s="18"/>
      <c r="X131" s="18"/>
      <c r="Y131" s="18"/>
      <c r="Z131" s="19"/>
      <c r="AA131" s="49"/>
      <c r="AB131" s="49"/>
      <c r="AC131" s="33"/>
      <c r="AD131" s="49"/>
      <c r="AE131" s="18"/>
      <c r="AF131" s="32"/>
      <c r="AH131" s="109" t="s">
        <v>48</v>
      </c>
      <c r="AI131" s="28" cm="1">
        <f t="array" ref="AI131">SUMPRODUCT((A127:A135 = AH131)*(B127:AF135=BA126)+(A127:A135 = AH131)*(B127:AF135=BA127)/2)</f>
        <v>0</v>
      </c>
      <c r="AJ131" s="28" cm="1">
        <f t="array" ref="AJ131">SUMPRODUCT((A127:A135 = AH131)*(B127:AF135=BA128))</f>
        <v>0</v>
      </c>
      <c r="AK131" s="28" cm="1">
        <f t="array" ref="AK131">SUMPRODUCT((A127:A135 = AH131)*(B127:AF135=BA129))</f>
        <v>0</v>
      </c>
      <c r="AL131" s="28" cm="1">
        <f t="array" ref="AL131">SUMPRODUCT((A127:A135 = AH131)*(B127:AF135=BA130))</f>
        <v>0</v>
      </c>
      <c r="AM131" s="28" cm="1">
        <f t="array" ref="AM131">SUMPRODUCT((A127:A135 = AH131)*(B127:AF135=BA131))</f>
        <v>0</v>
      </c>
      <c r="AN131" s="28" cm="1">
        <f t="array" ref="AN131">SUMPRODUCT((A127:A135 = AH131)*(B127:AF135=BA132))</f>
        <v>0</v>
      </c>
      <c r="AO131" s="94">
        <f t="shared" si="49"/>
        <v>0</v>
      </c>
      <c r="AP131" s="116">
        <f>(NETWORKDAYS(B126,AE126,AW126:AW136))-AI131</f>
        <v>22</v>
      </c>
      <c r="AQ131" s="115"/>
      <c r="AR131" s="115"/>
      <c r="AS131" s="115"/>
      <c r="AT131" s="115"/>
      <c r="AU131" s="115"/>
      <c r="AW131" s="8">
        <f>AW127+49</f>
        <v>44340</v>
      </c>
      <c r="AX131" s="17"/>
      <c r="BA131" s="62" t="s">
        <v>60</v>
      </c>
    </row>
    <row r="132" spans="1:60" ht="15" x14ac:dyDescent="0.25">
      <c r="A132" s="1" t="str">
        <f t="shared" si="48"/>
        <v>ACH</v>
      </c>
      <c r="B132" s="39"/>
      <c r="C132" s="39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  <c r="Z132" s="46"/>
      <c r="AA132" s="38"/>
      <c r="AB132" s="53"/>
      <c r="AC132" s="53"/>
      <c r="AD132" s="53"/>
      <c r="AE132" s="53"/>
      <c r="AF132" s="32"/>
      <c r="AG132" s="71"/>
      <c r="AH132" s="109" t="s">
        <v>49</v>
      </c>
      <c r="AI132" s="28" cm="1">
        <f t="array" ref="AI132">SUMPRODUCT((A127:A135 = AH132)*(B127:AF135=BA126)+(A127:A135 = AH132)*(B127:AF135=BA127)/2)</f>
        <v>0</v>
      </c>
      <c r="AJ132" s="28" cm="1">
        <f t="array" ref="AJ132">SUMPRODUCT((A127:A135 = AH132)*(B127:AF135=BA128))</f>
        <v>0</v>
      </c>
      <c r="AK132" s="28" cm="1">
        <f t="array" ref="AK132">SUMPRODUCT((A127:A135 = AH132)*(B127:AF135=BA129))</f>
        <v>0</v>
      </c>
      <c r="AL132" s="28" cm="1">
        <f t="array" ref="AL132">SUMPRODUCT((A127:A135 = AH132)*(B127:AF135=BA130))</f>
        <v>0</v>
      </c>
      <c r="AM132" s="28" cm="1">
        <f t="array" ref="AM132">SUMPRODUCT((A127:A135 = AH132)*(B127:AF135=BA131))</f>
        <v>0</v>
      </c>
      <c r="AN132" s="28" cm="1">
        <f t="array" ref="AN132">SUMPRODUCT((A127:A135 = AH132)*(B127:AF135=BA132))</f>
        <v>0</v>
      </c>
      <c r="AO132" s="94">
        <f t="shared" si="49"/>
        <v>0</v>
      </c>
      <c r="AP132" s="116">
        <f>(NETWORKDAYS(B126,AE126,AW126:AW136))-AI132</f>
        <v>22</v>
      </c>
      <c r="AQ132" s="115"/>
      <c r="AR132" s="115"/>
      <c r="AS132" s="115"/>
      <c r="AT132" s="115"/>
      <c r="AU132" s="115"/>
      <c r="AW132" s="8">
        <f>DATE(An,7,21)</f>
        <v>44398</v>
      </c>
      <c r="AX132" s="17"/>
      <c r="BA132" s="147" t="s">
        <v>61</v>
      </c>
    </row>
    <row r="133" spans="1:60" ht="12.75" x14ac:dyDescent="0.2">
      <c r="A133" s="1" t="str">
        <f t="shared" si="48"/>
        <v>NO</v>
      </c>
      <c r="B133" s="38"/>
      <c r="C133" s="38"/>
      <c r="D133" s="38"/>
      <c r="E133" s="38"/>
      <c r="F133" s="38"/>
      <c r="G133" s="38"/>
      <c r="H133" s="39"/>
      <c r="I133" s="39"/>
      <c r="J133" s="39"/>
      <c r="K133" s="39"/>
      <c r="L133" s="39"/>
      <c r="M133" s="38"/>
      <c r="N133" s="38"/>
      <c r="O133" s="39"/>
      <c r="P133" s="38"/>
      <c r="Q133" s="38"/>
      <c r="R133" s="38"/>
      <c r="S133" s="38"/>
      <c r="T133" s="38"/>
      <c r="U133" s="38"/>
      <c r="V133" s="53"/>
      <c r="W133" s="53"/>
      <c r="X133" s="53"/>
      <c r="Y133" s="53"/>
      <c r="Z133" s="53"/>
      <c r="AA133" s="38"/>
      <c r="AB133" s="38"/>
      <c r="AC133" s="38"/>
      <c r="AD133" s="38"/>
      <c r="AE133" s="38"/>
      <c r="AF133" s="32"/>
      <c r="AH133" s="47"/>
      <c r="AI133" s="28" cm="1">
        <f t="array" ref="AI133">SUMPRODUCT((A127:A135 = AH133)*(B127:AF135=BA126)+(A127:A135 = AH133)*(B127:AF135=BA127)/2)</f>
        <v>0</v>
      </c>
      <c r="AJ133" s="28" cm="1">
        <f t="array" ref="AJ133">SUMPRODUCT((A127:A135 = AH133)*(B127:AF135=BA128))</f>
        <v>0</v>
      </c>
      <c r="AK133" s="28" cm="1">
        <f t="array" ref="AK133">SUMPRODUCT((A127:A135 = AH133)*(B127:AF135=BA129))</f>
        <v>0</v>
      </c>
      <c r="AL133" s="28" cm="1">
        <f t="array" ref="AL133">SUMPRODUCT((A127:A135 = AH133)*(B127:AF135=BA130))</f>
        <v>0</v>
      </c>
      <c r="AM133" s="28" cm="1">
        <f t="array" ref="AM133">SUMPRODUCT((A127:A135 = AH133)*(B127:AF135=BA131))</f>
        <v>0</v>
      </c>
      <c r="AN133" s="28" cm="1">
        <f t="array" ref="AN133">SUMPRODUCT((A127:A135 = AH133)*(B127:AF135=BA132))</f>
        <v>0</v>
      </c>
      <c r="AO133" s="94">
        <f t="shared" si="49"/>
        <v>0</v>
      </c>
      <c r="AP133" s="116">
        <f>(NETWORKDAYS(B126,AE126,AW126:AW136))-AI133</f>
        <v>22</v>
      </c>
      <c r="AQ133" s="115"/>
      <c r="AR133" s="115"/>
      <c r="AS133" s="115"/>
      <c r="AT133" s="115"/>
      <c r="AU133" s="115"/>
      <c r="AW133" s="8">
        <f>DATE(An,8,15)</f>
        <v>44423</v>
      </c>
      <c r="AX133" s="17"/>
    </row>
    <row r="134" spans="1:60" ht="12.75" x14ac:dyDescent="0.2">
      <c r="A134" s="1" t="str">
        <f t="shared" si="48"/>
        <v/>
      </c>
      <c r="B134" s="39"/>
      <c r="C134" s="38"/>
      <c r="D134" s="38"/>
      <c r="E134" s="38"/>
      <c r="F134" s="46"/>
      <c r="G134" s="38"/>
      <c r="H134" s="38"/>
      <c r="I134" s="38"/>
      <c r="J134" s="38"/>
      <c r="K134" s="38"/>
      <c r="L134" s="38"/>
      <c r="M134" s="38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53"/>
      <c r="Y134" s="53"/>
      <c r="Z134" s="53"/>
      <c r="AA134" s="54"/>
      <c r="AB134" s="54"/>
      <c r="AC134" s="54"/>
      <c r="AD134" s="54"/>
      <c r="AE134" s="53"/>
      <c r="AF134" s="32"/>
      <c r="AW134" s="8">
        <f>DATE(An,11,1)</f>
        <v>44501</v>
      </c>
      <c r="AX134" s="17"/>
    </row>
    <row r="135" spans="1:60" s="63" customFormat="1" ht="12.75" x14ac:dyDescent="0.2">
      <c r="A135" s="1" t="str">
        <f t="shared" si="48"/>
        <v/>
      </c>
      <c r="B135" s="38"/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2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W135" s="8">
        <f>DATE(An,11,11)</f>
        <v>44511</v>
      </c>
      <c r="AX135" s="17"/>
      <c r="AY135"/>
      <c r="AZ135"/>
      <c r="BA135"/>
    </row>
    <row r="136" spans="1:60" ht="13.5" thickBot="1" x14ac:dyDescent="0.25">
      <c r="A136" s="76" t="str">
        <f t="shared" si="48"/>
        <v/>
      </c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30"/>
      <c r="AA136" s="30"/>
      <c r="AB136" s="30"/>
      <c r="AC136" s="30"/>
      <c r="AD136" s="30"/>
      <c r="AE136" s="30"/>
      <c r="AF136" s="34"/>
      <c r="AG136" s="71"/>
      <c r="AH136" s="83" t="s">
        <v>11</v>
      </c>
      <c r="AI136" s="84">
        <f t="shared" ref="AI136:AO136" si="50">SUM(AI126:AI135)</f>
        <v>0</v>
      </c>
      <c r="AJ136" s="84">
        <f t="shared" si="50"/>
        <v>0</v>
      </c>
      <c r="AK136" s="84">
        <f t="shared" si="50"/>
        <v>0</v>
      </c>
      <c r="AL136" s="84">
        <f t="shared" si="50"/>
        <v>0</v>
      </c>
      <c r="AM136" s="84">
        <f t="shared" si="50"/>
        <v>0</v>
      </c>
      <c r="AN136" s="84">
        <f t="shared" si="50"/>
        <v>0</v>
      </c>
      <c r="AO136" s="92">
        <f t="shared" si="50"/>
        <v>0</v>
      </c>
      <c r="AP136" s="117"/>
      <c r="AQ136" s="114"/>
      <c r="AR136" s="114"/>
      <c r="AS136" s="114"/>
      <c r="AT136" s="114"/>
      <c r="AU136" s="114"/>
      <c r="AW136" s="10">
        <f>DATE(An,12,25)</f>
        <v>44555</v>
      </c>
      <c r="AX136" s="27"/>
    </row>
    <row r="137" spans="1:60" ht="12.75" x14ac:dyDescent="0.2">
      <c r="A137" s="122"/>
      <c r="B137" s="123"/>
      <c r="C137" s="123"/>
      <c r="D137" s="123"/>
      <c r="E137" s="123"/>
      <c r="F137" s="123"/>
      <c r="G137" s="123"/>
      <c r="H137" s="123"/>
      <c r="I137" s="123"/>
      <c r="J137" s="123"/>
      <c r="K137" s="123"/>
      <c r="L137" s="123"/>
      <c r="M137" s="123"/>
      <c r="N137" s="123"/>
      <c r="O137" s="123"/>
      <c r="P137" s="123"/>
      <c r="Q137" s="123"/>
      <c r="R137" s="123"/>
      <c r="S137" s="123"/>
      <c r="T137" s="123"/>
      <c r="U137" s="123"/>
      <c r="V137" s="123"/>
      <c r="W137" s="123"/>
      <c r="X137" s="123"/>
      <c r="Y137" s="123"/>
      <c r="Z137" s="123"/>
      <c r="AA137" s="123"/>
      <c r="AB137" s="123"/>
      <c r="AC137" s="123"/>
      <c r="AD137" s="123"/>
      <c r="AE137" s="123"/>
      <c r="AF137" s="123"/>
      <c r="AG137" s="71"/>
      <c r="AH137" s="63"/>
      <c r="AI137" s="63"/>
      <c r="AJ137" s="63"/>
      <c r="AK137" s="63"/>
      <c r="AL137" s="63"/>
      <c r="AM137" s="63"/>
      <c r="AN137" s="63"/>
      <c r="AO137" s="63"/>
      <c r="AP137" s="63"/>
      <c r="AQ137" s="63"/>
      <c r="AR137" s="63"/>
      <c r="AS137" s="63"/>
      <c r="AT137" s="63"/>
      <c r="AU137" s="63"/>
      <c r="AW137" s="63"/>
      <c r="AX137" s="63"/>
    </row>
    <row r="138" spans="1:60" ht="12.75" x14ac:dyDescent="0.2">
      <c r="A138" s="122"/>
      <c r="B138" s="123"/>
      <c r="C138" s="123"/>
      <c r="D138" s="123"/>
      <c r="E138" s="123"/>
      <c r="F138" s="123"/>
      <c r="G138" s="123"/>
      <c r="H138" s="123"/>
      <c r="I138" s="123"/>
      <c r="J138" s="123"/>
      <c r="K138" s="123"/>
      <c r="L138" s="123"/>
      <c r="M138" s="123"/>
      <c r="N138" s="123"/>
      <c r="O138" s="123"/>
      <c r="P138" s="123"/>
      <c r="Q138" s="123"/>
      <c r="R138" s="123"/>
      <c r="S138" s="123"/>
      <c r="T138" s="123"/>
      <c r="U138" s="123"/>
      <c r="V138" s="123"/>
      <c r="W138" s="123"/>
      <c r="X138" s="123"/>
      <c r="Y138" s="123"/>
      <c r="Z138" s="123"/>
      <c r="AA138" s="123"/>
      <c r="AB138" s="123"/>
      <c r="AC138" s="123"/>
      <c r="AD138" s="123"/>
      <c r="AE138" s="123"/>
      <c r="AF138" s="123"/>
      <c r="AG138" s="71"/>
      <c r="AH138" s="63"/>
      <c r="AI138" s="63"/>
      <c r="AJ138" s="63"/>
      <c r="AK138" s="63"/>
      <c r="AL138" s="63"/>
      <c r="AM138" s="63"/>
      <c r="AN138" s="63"/>
      <c r="AO138" s="63"/>
      <c r="AP138" s="63"/>
      <c r="AQ138" s="63"/>
      <c r="AR138" s="63"/>
      <c r="AS138" s="63"/>
      <c r="AT138" s="63"/>
      <c r="AU138" s="63"/>
      <c r="AW138" s="63"/>
      <c r="AX138" s="63"/>
    </row>
    <row r="139" spans="1:60" ht="13.5" thickBot="1" x14ac:dyDescent="0.25"/>
    <row r="140" spans="1:60" ht="38.25" x14ac:dyDescent="0.2">
      <c r="A140" s="95"/>
      <c r="B140" s="201">
        <f>DATE(An,MONTH(B125)+1,1)</f>
        <v>44470</v>
      </c>
      <c r="C140" s="202"/>
      <c r="D140" s="202"/>
      <c r="E140" s="202"/>
      <c r="F140" s="202"/>
      <c r="G140" s="202"/>
      <c r="H140" s="202"/>
      <c r="I140" s="202"/>
      <c r="J140" s="202"/>
      <c r="K140" s="202"/>
      <c r="L140" s="202"/>
      <c r="M140" s="202"/>
      <c r="N140" s="202"/>
      <c r="O140" s="202"/>
      <c r="P140" s="202"/>
      <c r="Q140" s="202"/>
      <c r="R140" s="202"/>
      <c r="S140" s="202"/>
      <c r="T140" s="202"/>
      <c r="U140" s="202"/>
      <c r="V140" s="202"/>
      <c r="W140" s="202"/>
      <c r="X140" s="202"/>
      <c r="Y140" s="202"/>
      <c r="Z140" s="202"/>
      <c r="AA140" s="202"/>
      <c r="AB140" s="202"/>
      <c r="AC140" s="202"/>
      <c r="AD140" s="202"/>
      <c r="AE140" s="202"/>
      <c r="AF140" s="203"/>
      <c r="AH140" s="41" t="s">
        <v>7</v>
      </c>
      <c r="AI140" s="90" t="s">
        <v>20</v>
      </c>
      <c r="AJ140" s="87" t="str">
        <f>"Nbre jours "&amp; $BA$9</f>
        <v>Nbre jours R</v>
      </c>
      <c r="AK140" s="86" t="str">
        <f>"Nbre jours "&amp; $BA$10</f>
        <v>Nbre jours R/2J</v>
      </c>
      <c r="AL140" s="88" t="str">
        <f>"Nbre jours "&amp; $BA$11</f>
        <v>Nbre jours CMD</v>
      </c>
      <c r="AM140" s="88" t="str">
        <f>"Nbre jours "&amp; $BA$12</f>
        <v>Nbre jours T</v>
      </c>
      <c r="AN140" s="88" t="str">
        <f>"Nbre jours "&amp; $BA$12</f>
        <v>Nbre jours T</v>
      </c>
      <c r="AO140" s="93" t="s">
        <v>16</v>
      </c>
      <c r="AP140" s="93" t="s">
        <v>51</v>
      </c>
      <c r="AQ140" s="113"/>
      <c r="AR140" s="113"/>
      <c r="AS140" s="113"/>
      <c r="AT140" s="113"/>
      <c r="AU140" s="113"/>
      <c r="AW140" s="41" t="s">
        <v>3</v>
      </c>
      <c r="AX140" s="42" t="s">
        <v>12</v>
      </c>
      <c r="AZ140" s="41" t="s">
        <v>9</v>
      </c>
      <c r="BA140" s="42" t="s">
        <v>34</v>
      </c>
    </row>
    <row r="141" spans="1:60" ht="15" x14ac:dyDescent="0.25">
      <c r="A141" s="96"/>
      <c r="B141" s="4">
        <f>DATE(An,MONTH(B140),1)</f>
        <v>44470</v>
      </c>
      <c r="C141" s="4">
        <f t="shared" ref="C141:AF141" si="51">B141+1</f>
        <v>44471</v>
      </c>
      <c r="D141" s="4">
        <f t="shared" si="51"/>
        <v>44472</v>
      </c>
      <c r="E141" s="4">
        <f t="shared" si="51"/>
        <v>44473</v>
      </c>
      <c r="F141" s="4">
        <f t="shared" si="51"/>
        <v>44474</v>
      </c>
      <c r="G141" s="4">
        <f t="shared" si="51"/>
        <v>44475</v>
      </c>
      <c r="H141" s="4">
        <f t="shared" si="51"/>
        <v>44476</v>
      </c>
      <c r="I141" s="4">
        <f t="shared" si="51"/>
        <v>44477</v>
      </c>
      <c r="J141" s="4">
        <f t="shared" si="51"/>
        <v>44478</v>
      </c>
      <c r="K141" s="4">
        <f t="shared" si="51"/>
        <v>44479</v>
      </c>
      <c r="L141" s="4">
        <f t="shared" si="51"/>
        <v>44480</v>
      </c>
      <c r="M141" s="4">
        <f t="shared" si="51"/>
        <v>44481</v>
      </c>
      <c r="N141" s="4">
        <f t="shared" si="51"/>
        <v>44482</v>
      </c>
      <c r="O141" s="4">
        <f t="shared" si="51"/>
        <v>44483</v>
      </c>
      <c r="P141" s="4">
        <f t="shared" si="51"/>
        <v>44484</v>
      </c>
      <c r="Q141" s="4">
        <f t="shared" si="51"/>
        <v>44485</v>
      </c>
      <c r="R141" s="4">
        <f t="shared" si="51"/>
        <v>44486</v>
      </c>
      <c r="S141" s="4">
        <f t="shared" si="51"/>
        <v>44487</v>
      </c>
      <c r="T141" s="4">
        <f t="shared" si="51"/>
        <v>44488</v>
      </c>
      <c r="U141" s="4">
        <f t="shared" si="51"/>
        <v>44489</v>
      </c>
      <c r="V141" s="4">
        <f t="shared" si="51"/>
        <v>44490</v>
      </c>
      <c r="W141" s="4">
        <f t="shared" si="51"/>
        <v>44491</v>
      </c>
      <c r="X141" s="4">
        <f t="shared" si="51"/>
        <v>44492</v>
      </c>
      <c r="Y141" s="4">
        <f t="shared" si="51"/>
        <v>44493</v>
      </c>
      <c r="Z141" s="4">
        <f t="shared" si="51"/>
        <v>44494</v>
      </c>
      <c r="AA141" s="4">
        <f t="shared" si="51"/>
        <v>44495</v>
      </c>
      <c r="AB141" s="4">
        <f t="shared" si="51"/>
        <v>44496</v>
      </c>
      <c r="AC141" s="4">
        <f t="shared" si="51"/>
        <v>44497</v>
      </c>
      <c r="AD141" s="4">
        <f t="shared" si="51"/>
        <v>44498</v>
      </c>
      <c r="AE141" s="4">
        <f t="shared" si="51"/>
        <v>44499</v>
      </c>
      <c r="AF141" s="5">
        <f t="shared" si="51"/>
        <v>44500</v>
      </c>
      <c r="AH141" s="109" t="s">
        <v>43</v>
      </c>
      <c r="AI141" s="28" cm="1">
        <f t="array" ref="AI141">SUMPRODUCT((A142:A150 = AH141)*(B142:AF150=BA141)+(A142:A150 = AH141)*(B142:AF150=BA142)/2)</f>
        <v>0</v>
      </c>
      <c r="AJ141" s="28" cm="1">
        <f t="array" ref="AJ141">SUMPRODUCT((A142:A150 = AH141)*(B142:AF150=BA143))</f>
        <v>0</v>
      </c>
      <c r="AK141" s="28" cm="1">
        <f t="array" ref="AK141">SUMPRODUCT((A142:A150 = AH141)*(B142:AF150=BA144))</f>
        <v>0</v>
      </c>
      <c r="AL141" s="28" cm="1">
        <f t="array" ref="AL141">SUMPRODUCT((A142:A150 = AH141)*(B142:AF150=BA145))</f>
        <v>0</v>
      </c>
      <c r="AM141" s="28" cm="1">
        <f t="array" ref="AM141">SUMPRODUCT((A142:A150 = AH141)*(B142:AF150=BA146))</f>
        <v>0</v>
      </c>
      <c r="AN141" s="28" cm="1">
        <f t="array" ref="AN141">SUMPRODUCT((A142:A150 = AH141)*(B142:AF150=BA147))</f>
        <v>0</v>
      </c>
      <c r="AO141" s="94">
        <f>SUM(AI141:AM141)</f>
        <v>0</v>
      </c>
      <c r="AP141" s="121">
        <f>(NETWORKDAYS(B141,AF141,AW141:AW151))-AI141</f>
        <v>21</v>
      </c>
      <c r="AQ141" s="146"/>
      <c r="AR141" s="146"/>
      <c r="AS141" s="146"/>
      <c r="AT141" s="146"/>
      <c r="AU141" s="146"/>
      <c r="AW141" s="7">
        <f>DATE(An,1,1)</f>
        <v>44197</v>
      </c>
      <c r="AX141" s="7">
        <v>43735</v>
      </c>
      <c r="AZ141" s="7" t="s">
        <v>0</v>
      </c>
      <c r="BA141" s="44" t="s">
        <v>2</v>
      </c>
    </row>
    <row r="142" spans="1:60" s="71" customFormat="1" ht="15" x14ac:dyDescent="0.25">
      <c r="A142" s="1" t="str">
        <f t="shared" ref="A142:A151" si="52">IF(ISBLANK(A127),"",A127)</f>
        <v>PZ</v>
      </c>
      <c r="B142" s="18"/>
      <c r="C142" s="18"/>
      <c r="D142" s="18"/>
      <c r="E142" s="18"/>
      <c r="F142" s="18"/>
      <c r="G142" s="18"/>
      <c r="H142" s="18"/>
      <c r="I142" s="18"/>
      <c r="J142" s="50"/>
      <c r="K142" s="50"/>
      <c r="L142" s="50"/>
      <c r="M142" s="50"/>
      <c r="N142" s="50"/>
      <c r="O142" s="50"/>
      <c r="P142" s="18"/>
      <c r="Q142" s="18"/>
      <c r="R142" s="18"/>
      <c r="S142" s="18"/>
      <c r="T142" s="18"/>
      <c r="U142" s="50"/>
      <c r="V142" s="50"/>
      <c r="W142" s="50"/>
      <c r="X142" s="50"/>
      <c r="Y142" s="50"/>
      <c r="Z142" s="50"/>
      <c r="AA142" s="50"/>
      <c r="AB142" s="50"/>
      <c r="AC142" s="19"/>
      <c r="AD142" s="50"/>
      <c r="AE142" s="18"/>
      <c r="AF142" s="56"/>
      <c r="AG142"/>
      <c r="AH142" s="109" t="s">
        <v>44</v>
      </c>
      <c r="AI142" s="28" cm="1">
        <f t="array" ref="AI142">SUMPRODUCT((A142:A150 = AH142)*(B142:AF150=BA141)+(A142:A150 = AH142)*(B142:AF150=BA142)/2)</f>
        <v>0</v>
      </c>
      <c r="AJ142" s="28" cm="1">
        <f t="array" ref="AJ142">SUMPRODUCT((A142:A150 = AH142)*(B142:AF150=BA143))</f>
        <v>0</v>
      </c>
      <c r="AK142" s="28" cm="1">
        <f t="array" ref="AK142">SUMPRODUCT((A142:A150 = AH142)*(B142:AF150=BA144))</f>
        <v>0</v>
      </c>
      <c r="AL142" s="28" cm="1">
        <f t="array" ref="AL142">SUMPRODUCT((A142:A150 = AH142)*(B142:AF150=BA145))</f>
        <v>0</v>
      </c>
      <c r="AM142" s="28" cm="1">
        <f t="array" ref="AM142">SUMPRODUCT((A142:A150 = AH142)*(B142:AF150=BA146))</f>
        <v>0</v>
      </c>
      <c r="AN142" s="28" cm="1">
        <f t="array" ref="AN142">SUMPRODUCT((A142:A150 = AC141)*(B142:AF150=BA147))</f>
        <v>0</v>
      </c>
      <c r="AO142" s="94">
        <f t="shared" ref="AO142:AO148" si="53">SUM(AI142:AM142)</f>
        <v>0</v>
      </c>
      <c r="AP142" s="116">
        <f>(NETWORKDAYS(B141,AF141,AW141:AW151))-AI142</f>
        <v>21</v>
      </c>
      <c r="AQ142" s="115"/>
      <c r="AR142" s="115"/>
      <c r="AS142" s="115"/>
      <c r="AT142" s="115"/>
      <c r="AU142" s="115"/>
      <c r="AW142" s="8">
        <f>ROUND(DATE($A$1,4,MOD(234-11*MOD($A$1,19),30))/7,0)*7-5</f>
        <v>44291</v>
      </c>
      <c r="AX142" s="8"/>
      <c r="AY142"/>
      <c r="AZ142" s="7" t="s">
        <v>10</v>
      </c>
      <c r="BA142" s="44" t="s">
        <v>5</v>
      </c>
      <c r="BH142"/>
    </row>
    <row r="143" spans="1:60" ht="15" x14ac:dyDescent="0.25">
      <c r="A143" s="1" t="str">
        <f t="shared" si="52"/>
        <v>LG</v>
      </c>
      <c r="B143" s="18"/>
      <c r="C143" s="18"/>
      <c r="D143" s="50"/>
      <c r="E143" s="50"/>
      <c r="F143" s="50"/>
      <c r="G143" s="50"/>
      <c r="H143" s="50"/>
      <c r="I143" s="50"/>
      <c r="J143" s="50"/>
      <c r="K143" s="49"/>
      <c r="L143" s="49"/>
      <c r="M143" s="49"/>
      <c r="N143" s="49"/>
      <c r="O143" s="49"/>
      <c r="P143" s="18"/>
      <c r="Q143" s="18"/>
      <c r="R143" s="18"/>
      <c r="S143" s="18"/>
      <c r="T143" s="18"/>
      <c r="U143" s="18"/>
      <c r="V143" s="50"/>
      <c r="W143" s="18"/>
      <c r="X143" s="18"/>
      <c r="Y143" s="18"/>
      <c r="Z143" s="18"/>
      <c r="AA143" s="18"/>
      <c r="AB143" s="50"/>
      <c r="AC143" s="50"/>
      <c r="AD143" s="50"/>
      <c r="AE143" s="18"/>
      <c r="AF143" s="29"/>
      <c r="AH143" s="109" t="s">
        <v>45</v>
      </c>
      <c r="AI143" s="28" cm="1">
        <f t="array" ref="AI143">SUMPRODUCT((A142:A150 = AH143)*(B142:AF150=BA141)+(A142:A150 = AH143)*(B142:AF150=BA142)/2)</f>
        <v>0</v>
      </c>
      <c r="AJ143" s="28" cm="1">
        <f t="array" ref="AJ143">SUMPRODUCT((A142:A150 = AH143)*(B142:AF150=BA143))</f>
        <v>0</v>
      </c>
      <c r="AK143" s="28" cm="1">
        <f t="array" ref="AK143">SUMPRODUCT((A142:A150 = AH143)*(B142:AF150=BA144))</f>
        <v>0</v>
      </c>
      <c r="AL143" s="28" cm="1">
        <f t="array" ref="AL143">SUMPRODUCT((A142:A150 = AH143)*(B142:AF150=BA145))</f>
        <v>0</v>
      </c>
      <c r="AM143" s="28" cm="1">
        <f t="array" ref="AM143">SUMPRODUCT((A142:A150 = AH143)*(B142:AF150=BA146))</f>
        <v>0</v>
      </c>
      <c r="AN143" s="28" cm="1">
        <f t="array" ref="AN143">SUMPRODUCT((A142:A150 = AH143)*(B142:AF150=BA147))</f>
        <v>0</v>
      </c>
      <c r="AO143" s="94">
        <f t="shared" si="53"/>
        <v>0</v>
      </c>
      <c r="AP143" s="116">
        <f>(NETWORKDAYS(B141,AF141,AW141:AW151))-AI143</f>
        <v>21</v>
      </c>
      <c r="AQ143" s="115"/>
      <c r="AR143" s="115"/>
      <c r="AS143" s="115"/>
      <c r="AT143" s="115"/>
      <c r="AU143" s="115"/>
      <c r="AW143" s="8">
        <f>DATE(An,5,1)</f>
        <v>44317</v>
      </c>
      <c r="AX143" s="8"/>
      <c r="AZ143" s="7" t="s">
        <v>13</v>
      </c>
      <c r="BA143" s="51" t="s">
        <v>58</v>
      </c>
    </row>
    <row r="144" spans="1:60" ht="15" x14ac:dyDescent="0.25">
      <c r="A144" s="1" t="str">
        <f t="shared" si="52"/>
        <v>CM</v>
      </c>
      <c r="B144" s="18"/>
      <c r="C144" s="18"/>
      <c r="D144" s="33"/>
      <c r="E144" s="19"/>
      <c r="F144" s="18"/>
      <c r="G144" s="18"/>
      <c r="H144" s="49"/>
      <c r="I144" s="49"/>
      <c r="J144" s="49"/>
      <c r="K144" s="49"/>
      <c r="L144" s="49"/>
      <c r="M144" s="49"/>
      <c r="N144" s="49"/>
      <c r="O144" s="49"/>
      <c r="P144" s="18"/>
      <c r="Q144" s="18"/>
      <c r="R144" s="18"/>
      <c r="S144" s="18"/>
      <c r="T144" s="18"/>
      <c r="U144" s="18"/>
      <c r="V144" s="50"/>
      <c r="W144" s="50"/>
      <c r="X144" s="50"/>
      <c r="Y144" s="50"/>
      <c r="Z144" s="50"/>
      <c r="AA144" s="50"/>
      <c r="AB144" s="49"/>
      <c r="AC144" s="49"/>
      <c r="AD144" s="19"/>
      <c r="AE144" s="19"/>
      <c r="AF144" s="20"/>
      <c r="AH144" s="109" t="s">
        <v>46</v>
      </c>
      <c r="AI144" s="28" cm="1">
        <f t="array" ref="AI144">SUMPRODUCT((A142:A150 = AH144)*(B142:AF150=BA141)+(A142:A150 = AH144)*(B142:AF150=BA142)/2)</f>
        <v>0</v>
      </c>
      <c r="AJ144" s="28" cm="1">
        <f t="array" ref="AJ144">SUMPRODUCT((A142:A150 = AH144)*(B142:AF150=BA143))</f>
        <v>0</v>
      </c>
      <c r="AK144" s="28" cm="1">
        <f t="array" ref="AK144">SUMPRODUCT((A142:A150 = AH144)*(B142:AF150=BA144))</f>
        <v>0</v>
      </c>
      <c r="AL144" s="28" cm="1">
        <f t="array" ref="AL144">SUMPRODUCT((A142:A150 = AH144)*(B142:AF150=BA145))</f>
        <v>0</v>
      </c>
      <c r="AM144" s="28" cm="1">
        <f t="array" ref="AM144">SUMPRODUCT((A142:A150 = AH144)*(B142:AF150=BA146))</f>
        <v>0</v>
      </c>
      <c r="AN144" s="28" cm="1">
        <f t="array" ref="AN144">SUMPRODUCT((A142:A150 = AH144)*(B142:AF150=BA147))</f>
        <v>0</v>
      </c>
      <c r="AO144" s="94">
        <f t="shared" si="53"/>
        <v>0</v>
      </c>
      <c r="AP144" s="116">
        <f>(NETWORKDAYS(B141,AF141,AW141:AW151))-AI144</f>
        <v>21</v>
      </c>
      <c r="AQ144" s="115"/>
      <c r="AR144" s="115"/>
      <c r="AS144" s="115"/>
      <c r="AT144" s="115"/>
      <c r="AU144" s="115"/>
      <c r="AW144" s="8">
        <f>DATE(An,5,8)</f>
        <v>44324</v>
      </c>
      <c r="AX144" s="8"/>
      <c r="AZ144" s="43" t="s">
        <v>14</v>
      </c>
      <c r="BA144" s="89" t="s">
        <v>57</v>
      </c>
    </row>
    <row r="145" spans="1:60" s="71" customFormat="1" ht="15" x14ac:dyDescent="0.25">
      <c r="A145" s="1" t="str">
        <f t="shared" si="52"/>
        <v>SR</v>
      </c>
      <c r="B145" s="49"/>
      <c r="C145" s="49"/>
      <c r="D145" s="49"/>
      <c r="E145" s="18"/>
      <c r="F145" s="18"/>
      <c r="G145" s="18"/>
      <c r="H145" s="19"/>
      <c r="I145" s="18"/>
      <c r="J145" s="50"/>
      <c r="K145" s="50"/>
      <c r="L145" s="50"/>
      <c r="M145" s="50"/>
      <c r="N145" s="50"/>
      <c r="O145" s="50"/>
      <c r="P145" s="50"/>
      <c r="Q145" s="50"/>
      <c r="R145" s="19"/>
      <c r="S145" s="50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50"/>
      <c r="AE145" s="19"/>
      <c r="AF145" s="57"/>
      <c r="AG145"/>
      <c r="AH145" s="109" t="s">
        <v>47</v>
      </c>
      <c r="AI145" s="28" cm="1">
        <f t="array" ref="AI145">SUMPRODUCT((A142:A150= AH145)*(B142:AF150=BA141)+(A142:A150 = AH145)*(B142:AF150=BA142)/2)</f>
        <v>0</v>
      </c>
      <c r="AJ145" s="28" cm="1">
        <f t="array" ref="AJ145">SUMPRODUCT((A142:A150 = AH145)*(B142:AF150=BA143))</f>
        <v>0</v>
      </c>
      <c r="AK145" s="28" cm="1">
        <f t="array" ref="AK145">SUMPRODUCT((A142:A150 = AH145)*(B142:AF150=BA144))</f>
        <v>0</v>
      </c>
      <c r="AL145" s="28" cm="1">
        <f t="array" ref="AL145">SUMPRODUCT((A142:A150 = AH145)*(B142:AF150=BA145))</f>
        <v>0</v>
      </c>
      <c r="AM145" s="28" cm="1">
        <f t="array" ref="AM145">SUMPRODUCT((A142:A150 = AH145)*(B142:AF150=BA146))</f>
        <v>0</v>
      </c>
      <c r="AN145" s="28" cm="1">
        <f t="array" ref="AN145">SUMPRODUCT((A142:A150 = AH145)*(B142:AF150=BA147))</f>
        <v>0</v>
      </c>
      <c r="AO145" s="94">
        <f t="shared" si="53"/>
        <v>0</v>
      </c>
      <c r="AP145" s="116">
        <f>(NETWORKDAYS(B141,AF141,AW141:AW151))-AI145</f>
        <v>21</v>
      </c>
      <c r="AQ145" s="115"/>
      <c r="AR145" s="115"/>
      <c r="AS145" s="115"/>
      <c r="AT145" s="115"/>
      <c r="AU145" s="115"/>
      <c r="AW145" s="8">
        <f>AW142+38</f>
        <v>44329</v>
      </c>
      <c r="AX145" s="8"/>
      <c r="AY145"/>
      <c r="AZ145" s="43" t="s">
        <v>15</v>
      </c>
      <c r="BA145" s="62" t="s">
        <v>59</v>
      </c>
      <c r="BH145"/>
    </row>
    <row r="146" spans="1:60" ht="15" x14ac:dyDescent="0.25">
      <c r="A146" s="1" t="str">
        <f t="shared" si="52"/>
        <v>CD</v>
      </c>
      <c r="B146" s="18"/>
      <c r="C146" s="18"/>
      <c r="D146" s="18"/>
      <c r="E146" s="18"/>
      <c r="F146" s="18"/>
      <c r="G146" s="18"/>
      <c r="H146" s="50"/>
      <c r="I146" s="50"/>
      <c r="J146" s="50"/>
      <c r="K146" s="50"/>
      <c r="L146" s="50"/>
      <c r="M146" s="50"/>
      <c r="N146" s="50"/>
      <c r="O146" s="50"/>
      <c r="P146" s="50"/>
      <c r="Q146" s="50"/>
      <c r="R146" s="50"/>
      <c r="S146" s="18"/>
      <c r="T146" s="18"/>
      <c r="U146" s="18"/>
      <c r="V146" s="18"/>
      <c r="W146" s="50"/>
      <c r="X146" s="18"/>
      <c r="Y146" s="18"/>
      <c r="Z146" s="18"/>
      <c r="AA146" s="50"/>
      <c r="AB146" s="50"/>
      <c r="AC146" s="50"/>
      <c r="AD146" s="50"/>
      <c r="AE146" s="50"/>
      <c r="AF146" s="57"/>
      <c r="AH146" s="109" t="s">
        <v>48</v>
      </c>
      <c r="AI146" s="28" cm="1">
        <f t="array" ref="AI146">SUMPRODUCT((A142:A150 = AH146)*(B142:AF150=BA141)+(A142:A150 = AH146)*(B142:AF150=BA142)/2)</f>
        <v>0</v>
      </c>
      <c r="AJ146" s="28" cm="1">
        <f t="array" ref="AJ146">SUMPRODUCT((A142:A150 = AH146)*(B142:AF150=BA143))</f>
        <v>0</v>
      </c>
      <c r="AK146" s="28" cm="1">
        <f t="array" ref="AK146">SUMPRODUCT((A142:A150 = AH146)*(B142:AF150=BA144))</f>
        <v>0</v>
      </c>
      <c r="AL146" s="28" cm="1">
        <f t="array" ref="AL146">SUMPRODUCT((A142:A150 = AH146)*(B142:AF150=BA145))</f>
        <v>0</v>
      </c>
      <c r="AM146" s="28" cm="1">
        <f t="array" ref="AM146">SUMPRODUCT((A142:A150 = AH146)*(B142:AF150=BA146))</f>
        <v>0</v>
      </c>
      <c r="AN146" s="28" cm="1">
        <f t="array" ref="AN146">SUMPRODUCT((A142:A150 = AH146)*(B142:AF150=BA147))</f>
        <v>0</v>
      </c>
      <c r="AO146" s="94">
        <f t="shared" si="53"/>
        <v>0</v>
      </c>
      <c r="AP146" s="116">
        <f>(NETWORKDAYS(B141,AF141,AW141:AW151))-AI146</f>
        <v>21</v>
      </c>
      <c r="AQ146" s="115"/>
      <c r="AR146" s="115"/>
      <c r="AS146" s="115"/>
      <c r="AT146" s="115"/>
      <c r="AU146" s="115"/>
      <c r="AW146" s="8">
        <f>AW142+49</f>
        <v>44340</v>
      </c>
      <c r="AX146" s="17"/>
      <c r="BA146" s="62" t="s">
        <v>60</v>
      </c>
    </row>
    <row r="147" spans="1:60" ht="15" x14ac:dyDescent="0.25">
      <c r="A147" s="1" t="str">
        <f t="shared" si="52"/>
        <v>ACH</v>
      </c>
      <c r="B147" s="38"/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54"/>
      <c r="S147" s="54"/>
      <c r="T147" s="54"/>
      <c r="U147" s="38"/>
      <c r="V147" s="38"/>
      <c r="W147" s="54"/>
      <c r="X147" s="54"/>
      <c r="Y147" s="54"/>
      <c r="Z147" s="54"/>
      <c r="AA147" s="38"/>
      <c r="AB147" s="38"/>
      <c r="AC147" s="38"/>
      <c r="AD147" s="38"/>
      <c r="AE147" s="38"/>
      <c r="AF147" s="40"/>
      <c r="AG147" s="71"/>
      <c r="AH147" s="109" t="s">
        <v>49</v>
      </c>
      <c r="AI147" s="28" cm="1">
        <f t="array" ref="AI147">SUMPRODUCT((A142:A150 = AH147)*(B142:AF150=BA141)+(A142:A150 = AH147)*(B142:AF150=BA142)/2)</f>
        <v>0</v>
      </c>
      <c r="AJ147" s="28" cm="1">
        <f t="array" ref="AJ147">SUMPRODUCT((A142:A150 = AH147)*(B142:AF150=BA143))</f>
        <v>0</v>
      </c>
      <c r="AK147" s="28" cm="1">
        <f t="array" ref="AK147">SUMPRODUCT((A142:A150 = AH147)*(B142:AF150=BA144))</f>
        <v>0</v>
      </c>
      <c r="AL147" s="28" cm="1">
        <f t="array" ref="AL147">SUMPRODUCT((A142:A150 = AH147)*(B142:AF150=BA145))</f>
        <v>0</v>
      </c>
      <c r="AM147" s="28" cm="1">
        <f t="array" ref="AM147">SUMPRODUCT((A142:A150 = AH147)*(B142:AF150=BA146))</f>
        <v>0</v>
      </c>
      <c r="AN147" s="28" cm="1">
        <f t="array" ref="AN147">SUMPRODUCT((A142:A150 = AH147)*(B142:AF150=BA147))</f>
        <v>0</v>
      </c>
      <c r="AO147" s="94">
        <f t="shared" si="53"/>
        <v>0</v>
      </c>
      <c r="AP147" s="116">
        <f>(NETWORKDAYS(B141,AF141,AW141:AW151))-AI147</f>
        <v>21</v>
      </c>
      <c r="AQ147" s="115"/>
      <c r="AR147" s="115"/>
      <c r="AS147" s="115"/>
      <c r="AT147" s="115"/>
      <c r="AU147" s="115"/>
      <c r="AW147" s="8">
        <f>DATE(An,7,21)</f>
        <v>44398</v>
      </c>
      <c r="AX147" s="17"/>
      <c r="BA147" s="147" t="s">
        <v>61</v>
      </c>
    </row>
    <row r="148" spans="1:60" ht="12.75" x14ac:dyDescent="0.2">
      <c r="A148" s="1" t="str">
        <f t="shared" si="52"/>
        <v>NO</v>
      </c>
      <c r="B148" s="38"/>
      <c r="C148" s="38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40"/>
      <c r="AH148" s="47"/>
      <c r="AI148" s="28" cm="1">
        <f t="array" ref="AI148">SUMPRODUCT((A142:A150 = AH148)*(B142:AF150=BA141)+(A142:A150 = AH148)*(B142:AF150=BA142)/2)</f>
        <v>0</v>
      </c>
      <c r="AJ148" s="28" cm="1">
        <f t="array" ref="AJ148">SUMPRODUCT((A142:A150 = AH148)*(B142:AF150=BA143))</f>
        <v>0</v>
      </c>
      <c r="AK148" s="28" cm="1">
        <f t="array" ref="AK148">SUMPRODUCT((A142:A150 = AH148)*(B142:AF150=BA144))</f>
        <v>0</v>
      </c>
      <c r="AL148" s="28" cm="1">
        <f t="array" ref="AL148">SUMPRODUCT((A142:A150 = AH148)*(B142:AF150=BA145))</f>
        <v>0</v>
      </c>
      <c r="AM148" s="28" cm="1">
        <f t="array" ref="AM148">SUMPRODUCT((A142:A150 = AH148)*(B142:AF150=BA146))</f>
        <v>0</v>
      </c>
      <c r="AN148" s="28" cm="1">
        <f t="array" ref="AN148">SUMPRODUCT((A142:A150 = AH148)*(B142:AF150=BA147))</f>
        <v>0</v>
      </c>
      <c r="AO148" s="94">
        <f t="shared" si="53"/>
        <v>0</v>
      </c>
      <c r="AP148" s="116">
        <f>(NETWORKDAYS(B141,AF141,AW141:AW151))-AI148</f>
        <v>21</v>
      </c>
      <c r="AQ148" s="115"/>
      <c r="AR148" s="115"/>
      <c r="AS148" s="115"/>
      <c r="AT148" s="115"/>
      <c r="AU148" s="115"/>
      <c r="AW148" s="8">
        <f>DATE(An,8,15)</f>
        <v>44423</v>
      </c>
      <c r="AX148" s="17"/>
    </row>
    <row r="149" spans="1:60" ht="12.75" x14ac:dyDescent="0.2">
      <c r="A149" s="1" t="str">
        <f t="shared" si="52"/>
        <v/>
      </c>
      <c r="B149" s="53"/>
      <c r="C149" s="53"/>
      <c r="D149" s="38"/>
      <c r="E149" s="38"/>
      <c r="F149" s="38"/>
      <c r="G149" s="38"/>
      <c r="H149" s="38"/>
      <c r="I149" s="38"/>
      <c r="J149" s="38"/>
      <c r="K149" s="38"/>
      <c r="L149" s="39"/>
      <c r="M149" s="38"/>
      <c r="N149" s="38"/>
      <c r="O149" s="38"/>
      <c r="P149" s="38"/>
      <c r="Q149" s="38"/>
      <c r="R149" s="54"/>
      <c r="S149" s="54"/>
      <c r="T149" s="54"/>
      <c r="U149" s="38"/>
      <c r="V149" s="38"/>
      <c r="W149" s="54"/>
      <c r="X149" s="54"/>
      <c r="Y149" s="54"/>
      <c r="Z149" s="54"/>
      <c r="AA149" s="54"/>
      <c r="AB149" s="53"/>
      <c r="AC149" s="53"/>
      <c r="AD149" s="53"/>
      <c r="AE149" s="53"/>
      <c r="AF149" s="67"/>
      <c r="AW149" s="8">
        <f>DATE(An,11,1)</f>
        <v>44501</v>
      </c>
      <c r="AX149" s="17"/>
    </row>
    <row r="150" spans="1:60" s="63" customFormat="1" ht="12.75" x14ac:dyDescent="0.2">
      <c r="A150" s="1" t="str">
        <f t="shared" si="52"/>
        <v/>
      </c>
      <c r="B150" s="38"/>
      <c r="C150" s="38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4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W150" s="8">
        <f>DATE(An,11,11)</f>
        <v>44511</v>
      </c>
      <c r="AX150" s="17"/>
      <c r="AY150"/>
      <c r="AZ150"/>
      <c r="BA150"/>
    </row>
    <row r="151" spans="1:60" ht="13.5" thickBot="1" x14ac:dyDescent="0.25">
      <c r="A151" s="76" t="str">
        <f t="shared" si="52"/>
        <v/>
      </c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  <c r="Y151" s="30"/>
      <c r="Z151" s="30"/>
      <c r="AA151" s="30"/>
      <c r="AB151" s="30"/>
      <c r="AC151" s="30"/>
      <c r="AD151" s="30"/>
      <c r="AE151" s="30"/>
      <c r="AF151" s="31"/>
      <c r="AG151" s="71"/>
      <c r="AH151" s="83" t="s">
        <v>11</v>
      </c>
      <c r="AI151" s="84">
        <f t="shared" ref="AI151:AO151" si="54">SUM(AI141:AI150)</f>
        <v>0</v>
      </c>
      <c r="AJ151" s="84">
        <f t="shared" si="54"/>
        <v>0</v>
      </c>
      <c r="AK151" s="84">
        <f t="shared" si="54"/>
        <v>0</v>
      </c>
      <c r="AL151" s="84">
        <f t="shared" si="54"/>
        <v>0</v>
      </c>
      <c r="AM151" s="84">
        <f t="shared" si="54"/>
        <v>0</v>
      </c>
      <c r="AN151" s="84">
        <f t="shared" si="54"/>
        <v>0</v>
      </c>
      <c r="AO151" s="92">
        <f t="shared" si="54"/>
        <v>0</v>
      </c>
      <c r="AP151" s="117"/>
      <c r="AQ151" s="114"/>
      <c r="AR151" s="114"/>
      <c r="AS151" s="114"/>
      <c r="AT151" s="114"/>
      <c r="AU151" s="114"/>
      <c r="AW151" s="10">
        <f>DATE(An,12,25)</f>
        <v>44555</v>
      </c>
      <c r="AX151" s="27"/>
    </row>
    <row r="152" spans="1:60" ht="12.75" x14ac:dyDescent="0.2">
      <c r="A152" s="122"/>
      <c r="B152" s="123"/>
      <c r="C152" s="123"/>
      <c r="D152" s="123"/>
      <c r="E152" s="123"/>
      <c r="F152" s="123"/>
      <c r="G152" s="123"/>
      <c r="H152" s="123"/>
      <c r="I152" s="123"/>
      <c r="J152" s="123"/>
      <c r="K152" s="123"/>
      <c r="L152" s="123"/>
      <c r="M152" s="123"/>
      <c r="N152" s="123"/>
      <c r="O152" s="123"/>
      <c r="P152" s="123"/>
      <c r="Q152" s="123"/>
      <c r="R152" s="123"/>
      <c r="S152" s="123"/>
      <c r="T152" s="123"/>
      <c r="U152" s="123"/>
      <c r="V152" s="123"/>
      <c r="W152" s="123"/>
      <c r="X152" s="123"/>
      <c r="Y152" s="123"/>
      <c r="Z152" s="123"/>
      <c r="AA152" s="123"/>
      <c r="AB152" s="123"/>
      <c r="AC152" s="123"/>
      <c r="AD152" s="123"/>
      <c r="AE152" s="123"/>
      <c r="AF152" s="123"/>
      <c r="AG152" s="71"/>
      <c r="AH152" s="63"/>
      <c r="AI152" s="63"/>
      <c r="AJ152" s="63"/>
      <c r="AK152" s="63"/>
      <c r="AL152" s="63"/>
      <c r="AM152" s="63"/>
      <c r="AN152" s="63"/>
      <c r="AO152" s="63"/>
      <c r="AP152" s="63"/>
      <c r="AQ152" s="63"/>
      <c r="AR152" s="63"/>
      <c r="AS152" s="63"/>
      <c r="AT152" s="63"/>
      <c r="AU152" s="63"/>
      <c r="AW152" s="63"/>
      <c r="AX152" s="63"/>
    </row>
    <row r="153" spans="1:60" ht="12.75" x14ac:dyDescent="0.2">
      <c r="A153" s="122"/>
      <c r="B153" s="123"/>
      <c r="C153" s="123"/>
      <c r="D153" s="123"/>
      <c r="E153" s="123"/>
      <c r="F153" s="123"/>
      <c r="G153" s="123"/>
      <c r="H153" s="123"/>
      <c r="I153" s="123"/>
      <c r="J153" s="123"/>
      <c r="K153" s="123"/>
      <c r="L153" s="123"/>
      <c r="M153" s="123"/>
      <c r="N153" s="123"/>
      <c r="O153" s="123"/>
      <c r="P153" s="123"/>
      <c r="Q153" s="123"/>
      <c r="R153" s="123"/>
      <c r="S153" s="123"/>
      <c r="T153" s="123"/>
      <c r="U153" s="123"/>
      <c r="V153" s="123"/>
      <c r="W153" s="123"/>
      <c r="X153" s="123"/>
      <c r="Y153" s="123"/>
      <c r="Z153" s="123"/>
      <c r="AA153" s="123"/>
      <c r="AB153" s="123"/>
      <c r="AC153" s="123"/>
      <c r="AD153" s="123"/>
      <c r="AE153" s="123"/>
      <c r="AF153" s="123"/>
      <c r="AG153" s="71"/>
      <c r="AH153" s="63"/>
      <c r="AI153" s="63"/>
      <c r="AJ153" s="63"/>
      <c r="AK153" s="63"/>
      <c r="AL153" s="63"/>
      <c r="AM153" s="63"/>
      <c r="AN153" s="63"/>
      <c r="AO153" s="63"/>
      <c r="AP153" s="63"/>
      <c r="AQ153" s="63"/>
      <c r="AR153" s="63"/>
      <c r="AS153" s="63"/>
      <c r="AT153" s="63"/>
      <c r="AU153" s="63"/>
      <c r="AW153" s="63"/>
      <c r="AX153" s="63"/>
    </row>
    <row r="154" spans="1:60" ht="13.5" thickBot="1" x14ac:dyDescent="0.25"/>
    <row r="155" spans="1:60" ht="38.25" x14ac:dyDescent="0.2">
      <c r="A155" s="95"/>
      <c r="B155" s="201">
        <f>DATE(An,MONTH(B140)+1,1)</f>
        <v>44501</v>
      </c>
      <c r="C155" s="202"/>
      <c r="D155" s="202"/>
      <c r="E155" s="202"/>
      <c r="F155" s="202"/>
      <c r="G155" s="202"/>
      <c r="H155" s="202"/>
      <c r="I155" s="202"/>
      <c r="J155" s="202"/>
      <c r="K155" s="202"/>
      <c r="L155" s="202"/>
      <c r="M155" s="202"/>
      <c r="N155" s="202"/>
      <c r="O155" s="202"/>
      <c r="P155" s="202"/>
      <c r="Q155" s="202"/>
      <c r="R155" s="202"/>
      <c r="S155" s="202"/>
      <c r="T155" s="202"/>
      <c r="U155" s="202"/>
      <c r="V155" s="202"/>
      <c r="W155" s="202"/>
      <c r="X155" s="202"/>
      <c r="Y155" s="202"/>
      <c r="Z155" s="202"/>
      <c r="AA155" s="202"/>
      <c r="AB155" s="202"/>
      <c r="AC155" s="202"/>
      <c r="AD155" s="202"/>
      <c r="AE155" s="202"/>
      <c r="AF155" s="203"/>
      <c r="AH155" s="41" t="s">
        <v>7</v>
      </c>
      <c r="AI155" s="90" t="s">
        <v>20</v>
      </c>
      <c r="AJ155" s="87" t="str">
        <f>"Nbre jours "&amp; $BA$9</f>
        <v>Nbre jours R</v>
      </c>
      <c r="AK155" s="86" t="str">
        <f>"Nbre jours "&amp; $BA$10</f>
        <v>Nbre jours R/2J</v>
      </c>
      <c r="AL155" s="88" t="str">
        <f>"Nbre jours "&amp; $BA$11</f>
        <v>Nbre jours CMD</v>
      </c>
      <c r="AM155" s="88" t="str">
        <f>"Nbre jours "&amp; $BA$12</f>
        <v>Nbre jours T</v>
      </c>
      <c r="AN155" s="88" t="str">
        <f>"Nbre jours "&amp; $BA$12</f>
        <v>Nbre jours T</v>
      </c>
      <c r="AO155" s="93" t="s">
        <v>16</v>
      </c>
      <c r="AP155" s="93" t="s">
        <v>51</v>
      </c>
      <c r="AQ155" s="113"/>
      <c r="AR155" s="113"/>
      <c r="AS155" s="113"/>
      <c r="AT155" s="113"/>
      <c r="AU155" s="113"/>
      <c r="AW155" s="41" t="s">
        <v>3</v>
      </c>
      <c r="AX155" s="42" t="s">
        <v>12</v>
      </c>
      <c r="AZ155" s="41" t="s">
        <v>9</v>
      </c>
      <c r="BA155" s="42" t="s">
        <v>34</v>
      </c>
    </row>
    <row r="156" spans="1:60" ht="15" x14ac:dyDescent="0.25">
      <c r="A156" s="96"/>
      <c r="B156" s="4">
        <f>DATE(An,MONTH(B155),1)</f>
        <v>44501</v>
      </c>
      <c r="C156" s="4">
        <f t="shared" ref="C156:AE156" si="55">B156+1</f>
        <v>44502</v>
      </c>
      <c r="D156" s="4">
        <f t="shared" si="55"/>
        <v>44503</v>
      </c>
      <c r="E156" s="4">
        <f t="shared" si="55"/>
        <v>44504</v>
      </c>
      <c r="F156" s="4">
        <f t="shared" si="55"/>
        <v>44505</v>
      </c>
      <c r="G156" s="4">
        <f t="shared" si="55"/>
        <v>44506</v>
      </c>
      <c r="H156" s="4">
        <f t="shared" si="55"/>
        <v>44507</v>
      </c>
      <c r="I156" s="4">
        <f t="shared" si="55"/>
        <v>44508</v>
      </c>
      <c r="J156" s="4">
        <f t="shared" si="55"/>
        <v>44509</v>
      </c>
      <c r="K156" s="4">
        <f t="shared" si="55"/>
        <v>44510</v>
      </c>
      <c r="L156" s="4">
        <f t="shared" si="55"/>
        <v>44511</v>
      </c>
      <c r="M156" s="4">
        <f t="shared" si="55"/>
        <v>44512</v>
      </c>
      <c r="N156" s="4">
        <f t="shared" si="55"/>
        <v>44513</v>
      </c>
      <c r="O156" s="4">
        <f t="shared" si="55"/>
        <v>44514</v>
      </c>
      <c r="P156" s="4">
        <f t="shared" si="55"/>
        <v>44515</v>
      </c>
      <c r="Q156" s="4">
        <f t="shared" si="55"/>
        <v>44516</v>
      </c>
      <c r="R156" s="4">
        <f t="shared" si="55"/>
        <v>44517</v>
      </c>
      <c r="S156" s="4">
        <f t="shared" si="55"/>
        <v>44518</v>
      </c>
      <c r="T156" s="4">
        <f t="shared" si="55"/>
        <v>44519</v>
      </c>
      <c r="U156" s="4">
        <f t="shared" si="55"/>
        <v>44520</v>
      </c>
      <c r="V156" s="4">
        <f t="shared" si="55"/>
        <v>44521</v>
      </c>
      <c r="W156" s="4">
        <f t="shared" si="55"/>
        <v>44522</v>
      </c>
      <c r="X156" s="4">
        <f t="shared" si="55"/>
        <v>44523</v>
      </c>
      <c r="Y156" s="4">
        <f t="shared" si="55"/>
        <v>44524</v>
      </c>
      <c r="Z156" s="4">
        <f t="shared" si="55"/>
        <v>44525</v>
      </c>
      <c r="AA156" s="4">
        <f t="shared" si="55"/>
        <v>44526</v>
      </c>
      <c r="AB156" s="4">
        <f t="shared" si="55"/>
        <v>44527</v>
      </c>
      <c r="AC156" s="4">
        <f t="shared" si="55"/>
        <v>44528</v>
      </c>
      <c r="AD156" s="4">
        <f t="shared" si="55"/>
        <v>44529</v>
      </c>
      <c r="AE156" s="4">
        <f t="shared" si="55"/>
        <v>44530</v>
      </c>
      <c r="AF156" s="14"/>
      <c r="AH156" s="109" t="s">
        <v>43</v>
      </c>
      <c r="AI156" s="28" cm="1">
        <f t="array" ref="AI156">SUMPRODUCT((A157:A165 = AH156)*(B157:AF165=BA156)+(A157:A165 = AH156)*(B157:AF165=BA157)/2)</f>
        <v>0</v>
      </c>
      <c r="AJ156" s="28" cm="1">
        <f t="array" ref="AJ156">SUMPRODUCT((A157:A165 = AH156)*(B157:AF165=BA158))</f>
        <v>0</v>
      </c>
      <c r="AK156" s="28" cm="1">
        <f t="array" ref="AK156">SUMPRODUCT((A157:A165 = AH156)*(B157:AF165=BA159))</f>
        <v>0</v>
      </c>
      <c r="AL156" s="28" cm="1">
        <f t="array" ref="AL156">SUMPRODUCT((A157:A165 = AH156)*(B157:AF165=BA160))</f>
        <v>0</v>
      </c>
      <c r="AM156" s="28" cm="1">
        <f t="array" ref="AM156">SUMPRODUCT((A157:A165 = AH156)*(B157:AF165=BA161))</f>
        <v>0</v>
      </c>
      <c r="AN156" s="28" cm="1">
        <f t="array" ref="AN156">SUMPRODUCT((A157:A165 = AH156)*(B157:AF165=BA162))</f>
        <v>0</v>
      </c>
      <c r="AO156" s="94">
        <f>SUM(AI156:AM156)</f>
        <v>0</v>
      </c>
      <c r="AP156" s="116">
        <f>(NETWORKDAYS(B156,AE156,AW156:AW166))-AI156</f>
        <v>20</v>
      </c>
      <c r="AQ156" s="115"/>
      <c r="AR156" s="115"/>
      <c r="AS156" s="115"/>
      <c r="AT156" s="115"/>
      <c r="AU156" s="115"/>
      <c r="AW156" s="7">
        <f>DATE(An,1,1)</f>
        <v>44197</v>
      </c>
      <c r="AX156" s="7">
        <v>43735</v>
      </c>
      <c r="AZ156" s="7" t="s">
        <v>0</v>
      </c>
      <c r="BA156" s="44" t="s">
        <v>2</v>
      </c>
    </row>
    <row r="157" spans="1:60" ht="15" x14ac:dyDescent="0.25">
      <c r="A157" s="1" t="str">
        <f t="shared" ref="A157:A166" si="56">IF(ISBLANK(A142),"",A142)</f>
        <v>PZ</v>
      </c>
      <c r="B157" s="18"/>
      <c r="C157" s="19"/>
      <c r="D157" s="18"/>
      <c r="E157" s="18"/>
      <c r="F157" s="18"/>
      <c r="G157" s="18"/>
      <c r="H157" s="49"/>
      <c r="I157" s="19"/>
      <c r="J157" s="49"/>
      <c r="K157" s="18"/>
      <c r="L157" s="18"/>
      <c r="M157" s="18"/>
      <c r="N157" s="18"/>
      <c r="O157" s="18"/>
      <c r="P157" s="18"/>
      <c r="Q157" s="49"/>
      <c r="R157" s="49"/>
      <c r="S157" s="49"/>
      <c r="T157" s="49"/>
      <c r="U157" s="49"/>
      <c r="V157" s="49"/>
      <c r="W157" s="50"/>
      <c r="X157" s="18"/>
      <c r="Y157" s="50"/>
      <c r="Z157" s="18"/>
      <c r="AA157" s="18"/>
      <c r="AB157" s="18"/>
      <c r="AC157" s="18"/>
      <c r="AD157" s="18"/>
      <c r="AE157" s="49"/>
      <c r="AF157" s="32"/>
      <c r="AH157" s="109" t="s">
        <v>44</v>
      </c>
      <c r="AI157" s="28" cm="1">
        <f t="array" ref="AI157">SUMPRODUCT((A157:A165 = AH157)*(B157:AF165=BA156)+(A157:A165 = AH157)*(B157:AF165=BA157)/2)</f>
        <v>0</v>
      </c>
      <c r="AJ157" s="28" cm="1">
        <f t="array" ref="AJ157">SUMPRODUCT((A157:A165 = AH157)*(B157:AF165=BA158))</f>
        <v>0</v>
      </c>
      <c r="AK157" s="28" cm="1">
        <f t="array" ref="AK157">SUMPRODUCT((A157:A165 = AH157)*(B157:AF165=BA159))</f>
        <v>0</v>
      </c>
      <c r="AL157" s="28" cm="1">
        <f t="array" ref="AL157">SUMPRODUCT((A157:A165 = AH157)*(B157:AF165=BA160))</f>
        <v>0</v>
      </c>
      <c r="AM157" s="28" cm="1">
        <f t="array" ref="AM157">SUMPRODUCT((A157:A165 = AH157)*(B157:AF165=BA161))</f>
        <v>0</v>
      </c>
      <c r="AN157" s="28" cm="1">
        <f t="array" ref="AN157">SUMPRODUCT((A157:A165 = AC156)*(B157:AF165=BA162))</f>
        <v>0</v>
      </c>
      <c r="AO157" s="94">
        <f t="shared" ref="AO157:AO163" si="57">SUM(AI157:AM157)</f>
        <v>0</v>
      </c>
      <c r="AP157" s="116">
        <f>(NETWORKDAYS(B156,AE156,AW156:AW166))-AI157</f>
        <v>20</v>
      </c>
      <c r="AQ157" s="115"/>
      <c r="AR157" s="115"/>
      <c r="AS157" s="115"/>
      <c r="AT157" s="115"/>
      <c r="AU157" s="115"/>
      <c r="AW157" s="8">
        <f>ROUND(DATE($A$1,4,MOD(234-11*MOD($A$1,19),30))/7,0)*7-5</f>
        <v>44291</v>
      </c>
      <c r="AX157" s="8"/>
      <c r="AZ157" s="7" t="s">
        <v>10</v>
      </c>
      <c r="BA157" s="44" t="s">
        <v>5</v>
      </c>
    </row>
    <row r="158" spans="1:60" s="71" customFormat="1" ht="15" x14ac:dyDescent="0.25">
      <c r="A158" s="1" t="str">
        <f t="shared" si="56"/>
        <v>LG</v>
      </c>
      <c r="B158" s="18"/>
      <c r="C158" s="18"/>
      <c r="D158" s="18"/>
      <c r="E158" s="18"/>
      <c r="F158" s="18"/>
      <c r="G158" s="18"/>
      <c r="H158" s="18"/>
      <c r="I158" s="64"/>
      <c r="J158" s="18"/>
      <c r="K158" s="64"/>
      <c r="L158" s="64"/>
      <c r="M158" s="33"/>
      <c r="N158" s="33"/>
      <c r="O158" s="49"/>
      <c r="P158" s="19"/>
      <c r="Q158" s="50"/>
      <c r="R158" s="18"/>
      <c r="S158" s="18"/>
      <c r="T158" s="18"/>
      <c r="U158" s="18"/>
      <c r="V158" s="18"/>
      <c r="W158" s="55"/>
      <c r="X158" s="50"/>
      <c r="Y158" s="50"/>
      <c r="Z158" s="69"/>
      <c r="AA158" s="69"/>
      <c r="AB158" s="60"/>
      <c r="AC158" s="60"/>
      <c r="AD158" s="60"/>
      <c r="AE158" s="49"/>
      <c r="AF158" s="32"/>
      <c r="AG158"/>
      <c r="AH158" s="109" t="s">
        <v>45</v>
      </c>
      <c r="AI158" s="28" cm="1">
        <f t="array" ref="AI158">SUMPRODUCT((A157:A165 = AH158)*(B157:AF165=BA156)+(A157:A165 = AH158)*(B157:AF165=BA157)/2)</f>
        <v>0</v>
      </c>
      <c r="AJ158" s="28" cm="1">
        <f t="array" ref="AJ158">SUMPRODUCT((A157:A165 = AH158)*(B157:AF165=BA158))</f>
        <v>0</v>
      </c>
      <c r="AK158" s="28" cm="1">
        <f t="array" ref="AK158">SUMPRODUCT((A157:A165 = AH158)*(B157:AF165=BA159))</f>
        <v>0</v>
      </c>
      <c r="AL158" s="28" cm="1">
        <f t="array" ref="AL158">SUMPRODUCT((A157:A165 = AH158)*(B157:AF165=BA160))</f>
        <v>0</v>
      </c>
      <c r="AM158" s="28" cm="1">
        <f t="array" ref="AM158">SUMPRODUCT((A157:A165 = AH158)*(B157:AF165=BA161))</f>
        <v>0</v>
      </c>
      <c r="AN158" s="28" cm="1">
        <f t="array" ref="AN158">SUMPRODUCT((A157:A165 = AH158)*(B157:AF165=BA162))</f>
        <v>0</v>
      </c>
      <c r="AO158" s="94">
        <f t="shared" si="57"/>
        <v>0</v>
      </c>
      <c r="AP158" s="116">
        <f>(NETWORKDAYS(B156,AE156,AW156:AW166))-AI158</f>
        <v>20</v>
      </c>
      <c r="AQ158" s="115"/>
      <c r="AR158" s="115"/>
      <c r="AS158" s="115"/>
      <c r="AT158" s="115"/>
      <c r="AU158" s="115"/>
      <c r="AW158" s="8">
        <f>DATE(An,5,1)</f>
        <v>44317</v>
      </c>
      <c r="AX158" s="8"/>
      <c r="AY158"/>
      <c r="AZ158" s="7" t="s">
        <v>13</v>
      </c>
      <c r="BA158" s="51" t="s">
        <v>58</v>
      </c>
      <c r="BH158"/>
    </row>
    <row r="159" spans="1:60" ht="15" x14ac:dyDescent="0.25">
      <c r="A159" s="1" t="str">
        <f t="shared" si="56"/>
        <v>CM</v>
      </c>
      <c r="B159" s="19"/>
      <c r="C159" s="19"/>
      <c r="D159" s="19"/>
      <c r="E159" s="50"/>
      <c r="F159" s="50"/>
      <c r="G159" s="50"/>
      <c r="H159" s="50"/>
      <c r="I159" s="50"/>
      <c r="J159" s="50"/>
      <c r="K159" s="50"/>
      <c r="L159" s="50"/>
      <c r="M159" s="49"/>
      <c r="N159" s="49"/>
      <c r="O159" s="49"/>
      <c r="P159" s="49"/>
      <c r="Q159" s="50"/>
      <c r="R159" s="18"/>
      <c r="S159" s="50"/>
      <c r="T159" s="19"/>
      <c r="U159" s="50"/>
      <c r="V159" s="50"/>
      <c r="W159" s="50"/>
      <c r="X159" s="18"/>
      <c r="Y159" s="18"/>
      <c r="Z159" s="33"/>
      <c r="AA159" s="18"/>
      <c r="AB159" s="18"/>
      <c r="AC159" s="18"/>
      <c r="AD159" s="18"/>
      <c r="AE159" s="18"/>
      <c r="AF159" s="32"/>
      <c r="AH159" s="109" t="s">
        <v>46</v>
      </c>
      <c r="AI159" s="28" cm="1">
        <f t="array" ref="AI159">SUMPRODUCT((A157:A165 = AH159)*(B157:AF165=BA156)+(A157:A165 = AH159)*(B157:AF165=BA157)/2)</f>
        <v>0</v>
      </c>
      <c r="AJ159" s="28" cm="1">
        <f t="array" ref="AJ159">SUMPRODUCT((A157:A165 = AH159)*(B157:AF165=BA158))</f>
        <v>0</v>
      </c>
      <c r="AK159" s="28" cm="1">
        <f t="array" ref="AK159">SUMPRODUCT((A157:A165 = AH159)*(B157:AF165=BA159))</f>
        <v>0</v>
      </c>
      <c r="AL159" s="28" cm="1">
        <f t="array" ref="AL159">SUMPRODUCT((A157:A165 = AH159)*(B157:AF165=BA160))</f>
        <v>0</v>
      </c>
      <c r="AM159" s="28" cm="1">
        <f t="array" ref="AM159">SUMPRODUCT((A157:A165 = AH159)*(B157:AF165=BA161))</f>
        <v>0</v>
      </c>
      <c r="AN159" s="28" cm="1">
        <f t="array" ref="AN159">SUMPRODUCT((A157:A165 = AH159)*(B157:AF165=BA162))</f>
        <v>0</v>
      </c>
      <c r="AO159" s="94">
        <f t="shared" si="57"/>
        <v>0</v>
      </c>
      <c r="AP159" s="116">
        <f>(NETWORKDAYS(B156,AE156,AW156:AW166))-AI159</f>
        <v>20</v>
      </c>
      <c r="AQ159" s="115"/>
      <c r="AR159" s="115"/>
      <c r="AS159" s="115"/>
      <c r="AT159" s="115"/>
      <c r="AU159" s="115"/>
      <c r="AW159" s="8">
        <f>DATE(An,5,8)</f>
        <v>44324</v>
      </c>
      <c r="AX159" s="8"/>
      <c r="AZ159" s="43" t="s">
        <v>14</v>
      </c>
      <c r="BA159" s="89" t="s">
        <v>57</v>
      </c>
    </row>
    <row r="160" spans="1:60" ht="15" x14ac:dyDescent="0.25">
      <c r="A160" s="1" t="str">
        <f t="shared" si="56"/>
        <v>SR</v>
      </c>
      <c r="B160" s="19"/>
      <c r="C160" s="19"/>
      <c r="D160" s="19"/>
      <c r="E160" s="19"/>
      <c r="F160" s="33"/>
      <c r="G160" s="33"/>
      <c r="H160" s="18"/>
      <c r="I160" s="18"/>
      <c r="J160" s="18"/>
      <c r="K160" s="19"/>
      <c r="L160" s="18"/>
      <c r="M160" s="18"/>
      <c r="N160" s="18"/>
      <c r="O160" s="18"/>
      <c r="P160" s="18"/>
      <c r="Q160" s="18"/>
      <c r="R160" s="18"/>
      <c r="S160" s="19"/>
      <c r="T160" s="50"/>
      <c r="U160" s="50"/>
      <c r="V160" s="18"/>
      <c r="W160" s="18"/>
      <c r="X160" s="49"/>
      <c r="Y160" s="74"/>
      <c r="Z160" s="49"/>
      <c r="AA160" s="49"/>
      <c r="AB160" s="49"/>
      <c r="AC160" s="49"/>
      <c r="AD160" s="49"/>
      <c r="AE160" s="18"/>
      <c r="AF160" s="32"/>
      <c r="AH160" s="109" t="s">
        <v>47</v>
      </c>
      <c r="AI160" s="28" cm="1">
        <f t="array" ref="AI160">SUMPRODUCT((A157:A165= AH160)*(B157:AF165=BA156)+(A157:A165 = AH160)*(B157:AF165=BA157)/2)</f>
        <v>0</v>
      </c>
      <c r="AJ160" s="28" cm="1">
        <f t="array" ref="AJ160">SUMPRODUCT((A157:A165 = AH160)*(B157:AF165=BA158))</f>
        <v>0</v>
      </c>
      <c r="AK160" s="28" cm="1">
        <f t="array" ref="AK160">SUMPRODUCT((A157:A165 = AH160)*(B157:AF165=BA159))</f>
        <v>0</v>
      </c>
      <c r="AL160" s="28" cm="1">
        <f t="array" ref="AL160">SUMPRODUCT((A157:A165 = AH160)*(B157:AF165=BA160))</f>
        <v>0</v>
      </c>
      <c r="AM160" s="28" cm="1">
        <f t="array" ref="AM160">SUMPRODUCT((A157:A165 = AH160)*(B157:AF165=BA161))</f>
        <v>0</v>
      </c>
      <c r="AN160" s="28" cm="1">
        <f t="array" ref="AN160">SUMPRODUCT((A157:A165 = AH160)*(B157:AF165=BA162))</f>
        <v>0</v>
      </c>
      <c r="AO160" s="94">
        <f t="shared" si="57"/>
        <v>0</v>
      </c>
      <c r="AP160" s="116">
        <f>(NETWORKDAYS(B156,AE156,AW156:AW166))-AI160</f>
        <v>20</v>
      </c>
      <c r="AQ160" s="115"/>
      <c r="AR160" s="115"/>
      <c r="AS160" s="115"/>
      <c r="AT160" s="115"/>
      <c r="AU160" s="115"/>
      <c r="AW160" s="8">
        <f>AW157+38</f>
        <v>44329</v>
      </c>
      <c r="AX160" s="8"/>
      <c r="AZ160" s="43" t="s">
        <v>15</v>
      </c>
      <c r="BA160" s="62" t="s">
        <v>59</v>
      </c>
    </row>
    <row r="161" spans="1:60" s="71" customFormat="1" ht="15" x14ac:dyDescent="0.25">
      <c r="A161" s="1" t="str">
        <f t="shared" si="56"/>
        <v>CD</v>
      </c>
      <c r="B161" s="18"/>
      <c r="C161" s="33"/>
      <c r="D161" s="18"/>
      <c r="E161" s="18"/>
      <c r="F161" s="18"/>
      <c r="G161" s="18"/>
      <c r="H161" s="18"/>
      <c r="I161" s="18"/>
      <c r="J161" s="18"/>
      <c r="K161" s="18"/>
      <c r="L161" s="18"/>
      <c r="M161" s="50"/>
      <c r="N161" s="50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50"/>
      <c r="AC161" s="50"/>
      <c r="AD161" s="18"/>
      <c r="AE161" s="18"/>
      <c r="AF161" s="32"/>
      <c r="AG161"/>
      <c r="AH161" s="109" t="s">
        <v>48</v>
      </c>
      <c r="AI161" s="28" cm="1">
        <f t="array" ref="AI161">SUMPRODUCT((A157:A165 = AH161)*(B157:AF165=BA156)+(A157:A165 = AH161)*(B157:AF165=BA157)/2)</f>
        <v>0</v>
      </c>
      <c r="AJ161" s="28" cm="1">
        <f t="array" ref="AJ161">SUMPRODUCT((A157:A165 = AH161)*(B157:AF165=BA158))</f>
        <v>0</v>
      </c>
      <c r="AK161" s="28" cm="1">
        <f t="array" ref="AK161">SUMPRODUCT((A157:A165 = AH161)*(B157:AF165=BA159))</f>
        <v>0</v>
      </c>
      <c r="AL161" s="28" cm="1">
        <f t="array" ref="AL161">SUMPRODUCT((A157:A165 = AH161)*(B157:AF165=BA160))</f>
        <v>0</v>
      </c>
      <c r="AM161" s="28" cm="1">
        <f t="array" ref="AM161">SUMPRODUCT((A157:A165 = AH161)*(B157:AF165=BA161))</f>
        <v>0</v>
      </c>
      <c r="AN161" s="28" cm="1">
        <f t="array" ref="AN161">SUMPRODUCT((A157:A165 = AH161)*(B157:AF165=BA162))</f>
        <v>0</v>
      </c>
      <c r="AO161" s="94">
        <f t="shared" si="57"/>
        <v>0</v>
      </c>
      <c r="AP161" s="116">
        <f>(NETWORKDAYS(B156,AE156,AW156:AW166))-AI161</f>
        <v>20</v>
      </c>
      <c r="AQ161" s="115"/>
      <c r="AR161" s="115"/>
      <c r="AS161" s="115"/>
      <c r="AT161" s="115"/>
      <c r="AU161" s="115"/>
      <c r="AW161" s="8">
        <f>AW157+49</f>
        <v>44340</v>
      </c>
      <c r="AX161" s="17"/>
      <c r="AY161"/>
      <c r="AZ161"/>
      <c r="BA161" s="62" t="s">
        <v>60</v>
      </c>
      <c r="BH161"/>
    </row>
    <row r="162" spans="1:60" ht="15" x14ac:dyDescent="0.25">
      <c r="A162" s="1" t="str">
        <f t="shared" si="56"/>
        <v>ACH</v>
      </c>
      <c r="B162" s="38"/>
      <c r="C162" s="39"/>
      <c r="D162" s="39"/>
      <c r="E162" s="54"/>
      <c r="F162" s="54"/>
      <c r="G162" s="54"/>
      <c r="H162" s="38"/>
      <c r="I162" s="38"/>
      <c r="J162" s="38"/>
      <c r="K162" s="38"/>
      <c r="L162" s="38"/>
      <c r="M162" s="38"/>
      <c r="N162" s="38"/>
      <c r="O162" s="38"/>
      <c r="P162" s="38"/>
      <c r="Q162" s="18"/>
      <c r="R162" s="18"/>
      <c r="S162" s="18"/>
      <c r="T162" s="18"/>
      <c r="U162" s="50"/>
      <c r="V162" s="50"/>
      <c r="W162" s="50"/>
      <c r="X162" s="38"/>
      <c r="Y162" s="38"/>
      <c r="Z162" s="38"/>
      <c r="AA162" s="38"/>
      <c r="AB162" s="38"/>
      <c r="AC162" s="38"/>
      <c r="AD162" s="38"/>
      <c r="AE162" s="38"/>
      <c r="AF162" s="32"/>
      <c r="AG162" s="71"/>
      <c r="AH162" s="109" t="s">
        <v>49</v>
      </c>
      <c r="AI162" s="28" cm="1">
        <f t="array" ref="AI162">SUMPRODUCT((A157:A165 = AH162)*(B157:AF165=BA156)+(A157:A165 = AH162)*(B157:AF165=BA157)/2)</f>
        <v>0</v>
      </c>
      <c r="AJ162" s="28" cm="1">
        <f t="array" ref="AJ162">SUMPRODUCT((A157:A165 = AH162)*(B157:AF165=BA158))</f>
        <v>0</v>
      </c>
      <c r="AK162" s="28" cm="1">
        <f t="array" ref="AK162">SUMPRODUCT((A157:A165 = AH162)*(B157:AF165=BA159))</f>
        <v>0</v>
      </c>
      <c r="AL162" s="28" cm="1">
        <f t="array" ref="AL162">SUMPRODUCT((A157:A165 = AH162)*(B157:AF165=BA160))</f>
        <v>0</v>
      </c>
      <c r="AM162" s="28" cm="1">
        <f t="array" ref="AM162">SUMPRODUCT((A157:A165 = AH162)*(B157:AF165=BA161))</f>
        <v>0</v>
      </c>
      <c r="AN162" s="28" cm="1">
        <f t="array" ref="AN162">SUMPRODUCT((A157:A165 = AH162)*(B157:AF165=BA162))</f>
        <v>0</v>
      </c>
      <c r="AO162" s="94">
        <f t="shared" si="57"/>
        <v>0</v>
      </c>
      <c r="AP162" s="116">
        <f>(NETWORKDAYS(B156,AE156,AW156:AW166))-AI162</f>
        <v>20</v>
      </c>
      <c r="AQ162" s="115"/>
      <c r="AR162" s="115"/>
      <c r="AS162" s="115"/>
      <c r="AT162" s="115"/>
      <c r="AU162" s="115"/>
      <c r="AW162" s="8">
        <f>DATE(An,7,21)</f>
        <v>44398</v>
      </c>
      <c r="AX162" s="17"/>
      <c r="BA162" s="147" t="s">
        <v>61</v>
      </c>
    </row>
    <row r="163" spans="1:60" ht="12.75" x14ac:dyDescent="0.2">
      <c r="A163" s="1" t="str">
        <f t="shared" si="56"/>
        <v>NO</v>
      </c>
      <c r="B163" s="38"/>
      <c r="C163" s="38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38"/>
      <c r="U163" s="38"/>
      <c r="V163" s="38"/>
      <c r="W163" s="38"/>
      <c r="X163" s="38"/>
      <c r="Y163" s="38"/>
      <c r="Z163" s="38"/>
      <c r="AA163" s="38"/>
      <c r="AB163" s="38"/>
      <c r="AC163" s="38"/>
      <c r="AD163" s="38"/>
      <c r="AE163" s="38"/>
      <c r="AF163" s="32"/>
      <c r="AH163" s="47"/>
      <c r="AI163" s="28" cm="1">
        <f t="array" ref="AI163">SUMPRODUCT((A157:A165 = AH163)*(B157:AF165=BA156)+(A157:A165 = AH163)*(B157:AF165=BA157)/2)</f>
        <v>0</v>
      </c>
      <c r="AJ163" s="28" cm="1">
        <f t="array" ref="AJ163">SUMPRODUCT((A157:A165 = AH163)*(B157:AF165=BA158))</f>
        <v>0</v>
      </c>
      <c r="AK163" s="28" cm="1">
        <f t="array" ref="AK163">SUMPRODUCT((A157:A165 = AH163)*(B157:AF165=BA159))</f>
        <v>0</v>
      </c>
      <c r="AL163" s="28" cm="1">
        <f t="array" ref="AL163">SUMPRODUCT((A157:A165 = AH163)*(B157:AF165=BA160))</f>
        <v>0</v>
      </c>
      <c r="AM163" s="28" cm="1">
        <f t="array" ref="AM163">SUMPRODUCT((A157:A165 = AH163)*(B157:AF165=BA161))</f>
        <v>0</v>
      </c>
      <c r="AN163" s="28" cm="1">
        <f t="array" ref="AN163">SUMPRODUCT((A157:A165 = AH163)*(B157:AF165=BA162))</f>
        <v>0</v>
      </c>
      <c r="AO163" s="94">
        <f t="shared" si="57"/>
        <v>0</v>
      </c>
      <c r="AP163" s="116">
        <f>(NETWORKDAYS(B156,AE156,AW156:AW166))-AI163</f>
        <v>20</v>
      </c>
      <c r="AQ163" s="115"/>
      <c r="AR163" s="115"/>
      <c r="AS163" s="115"/>
      <c r="AT163" s="115"/>
      <c r="AU163" s="115"/>
      <c r="AW163" s="8">
        <f>DATE(An,8,15)</f>
        <v>44423</v>
      </c>
      <c r="AX163" s="17"/>
    </row>
    <row r="164" spans="1:60" ht="12.75" x14ac:dyDescent="0.2">
      <c r="A164" s="1" t="str">
        <f t="shared" si="56"/>
        <v/>
      </c>
      <c r="B164" s="53"/>
      <c r="C164" s="53"/>
      <c r="D164" s="39"/>
      <c r="E164" s="38"/>
      <c r="F164" s="38"/>
      <c r="G164" s="38"/>
      <c r="H164" s="38"/>
      <c r="I164" s="39"/>
      <c r="J164" s="38"/>
      <c r="K164" s="38"/>
      <c r="L164" s="38"/>
      <c r="M164" s="38"/>
      <c r="N164" s="38"/>
      <c r="O164" s="38"/>
      <c r="P164" s="38"/>
      <c r="Q164" s="38"/>
      <c r="R164" s="38"/>
      <c r="S164" s="38"/>
      <c r="T164" s="38"/>
      <c r="U164" s="38"/>
      <c r="V164" s="38"/>
      <c r="W164" s="39"/>
      <c r="X164" s="38"/>
      <c r="Y164" s="38"/>
      <c r="Z164" s="38"/>
      <c r="AA164" s="38"/>
      <c r="AB164" s="38"/>
      <c r="AC164" s="38"/>
      <c r="AD164" s="38"/>
      <c r="AE164" s="38"/>
      <c r="AF164" s="32"/>
      <c r="AW164" s="8">
        <f>DATE(An,11,1)</f>
        <v>44501</v>
      </c>
      <c r="AX164" s="17"/>
    </row>
    <row r="165" spans="1:60" s="63" customFormat="1" ht="12.75" x14ac:dyDescent="0.2">
      <c r="A165" s="1" t="str">
        <f t="shared" si="56"/>
        <v/>
      </c>
      <c r="B165" s="38"/>
      <c r="C165" s="38"/>
      <c r="D165" s="38"/>
      <c r="E165" s="38"/>
      <c r="F165" s="38"/>
      <c r="G165" s="38"/>
      <c r="H165" s="38"/>
      <c r="I165" s="38"/>
      <c r="J165" s="38"/>
      <c r="K165" s="38"/>
      <c r="L165" s="38"/>
      <c r="M165" s="38"/>
      <c r="N165" s="38"/>
      <c r="O165" s="38"/>
      <c r="P165" s="38"/>
      <c r="Q165" s="38"/>
      <c r="R165" s="38"/>
      <c r="S165" s="38"/>
      <c r="T165" s="38"/>
      <c r="U165" s="38"/>
      <c r="V165" s="38"/>
      <c r="W165" s="38"/>
      <c r="X165" s="38"/>
      <c r="Y165" s="38"/>
      <c r="Z165" s="38"/>
      <c r="AA165" s="38"/>
      <c r="AB165" s="38"/>
      <c r="AC165" s="38"/>
      <c r="AD165" s="38"/>
      <c r="AE165" s="38"/>
      <c r="AF165" s="32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W165" s="8">
        <f>DATE(An,11,11)</f>
        <v>44511</v>
      </c>
      <c r="AX165" s="17"/>
      <c r="AY165"/>
      <c r="AZ165"/>
      <c r="BA165"/>
    </row>
    <row r="166" spans="1:60" ht="13.5" thickBot="1" x14ac:dyDescent="0.25">
      <c r="A166" s="76" t="str">
        <f t="shared" si="56"/>
        <v/>
      </c>
      <c r="B166" s="30"/>
      <c r="C166" s="30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  <c r="Y166" s="30"/>
      <c r="Z166" s="30"/>
      <c r="AA166" s="30"/>
      <c r="AB166" s="30"/>
      <c r="AC166" s="30"/>
      <c r="AD166" s="30"/>
      <c r="AE166" s="30"/>
      <c r="AF166" s="34"/>
      <c r="AG166" s="71"/>
      <c r="AH166" s="83" t="s">
        <v>11</v>
      </c>
      <c r="AI166" s="84">
        <f t="shared" ref="AI166:AO166" si="58">SUM(AI156:AI165)</f>
        <v>0</v>
      </c>
      <c r="AJ166" s="84">
        <f t="shared" si="58"/>
        <v>0</v>
      </c>
      <c r="AK166" s="84">
        <f t="shared" si="58"/>
        <v>0</v>
      </c>
      <c r="AL166" s="84">
        <f t="shared" si="58"/>
        <v>0</v>
      </c>
      <c r="AM166" s="84">
        <f t="shared" si="58"/>
        <v>0</v>
      </c>
      <c r="AN166" s="84">
        <f t="shared" si="58"/>
        <v>0</v>
      </c>
      <c r="AO166" s="92">
        <f t="shared" si="58"/>
        <v>0</v>
      </c>
      <c r="AP166" s="117"/>
      <c r="AQ166" s="114"/>
      <c r="AR166" s="114"/>
      <c r="AS166" s="114"/>
      <c r="AT166" s="114"/>
      <c r="AU166" s="114"/>
      <c r="AW166" s="10">
        <f>DATE(An,12,25)</f>
        <v>44555</v>
      </c>
      <c r="AX166" s="27"/>
    </row>
    <row r="167" spans="1:60" ht="12.75" x14ac:dyDescent="0.2">
      <c r="A167" s="122"/>
      <c r="B167" s="123"/>
      <c r="C167" s="123"/>
      <c r="D167" s="123"/>
      <c r="E167" s="123"/>
      <c r="F167" s="123"/>
      <c r="G167" s="123"/>
      <c r="H167" s="123"/>
      <c r="I167" s="123"/>
      <c r="J167" s="123"/>
      <c r="K167" s="123"/>
      <c r="L167" s="123"/>
      <c r="M167" s="123"/>
      <c r="N167" s="123"/>
      <c r="O167" s="123"/>
      <c r="P167" s="123"/>
      <c r="Q167" s="123"/>
      <c r="R167" s="123"/>
      <c r="S167" s="123"/>
      <c r="T167" s="123"/>
      <c r="U167" s="123"/>
      <c r="V167" s="123"/>
      <c r="W167" s="123"/>
      <c r="X167" s="123"/>
      <c r="Y167" s="123"/>
      <c r="Z167" s="123"/>
      <c r="AA167" s="123"/>
      <c r="AB167" s="123"/>
      <c r="AC167" s="123"/>
      <c r="AD167" s="123"/>
      <c r="AE167" s="123"/>
      <c r="AF167" s="123"/>
      <c r="AG167" s="71"/>
      <c r="AH167" s="63"/>
      <c r="AI167" s="63"/>
      <c r="AJ167" s="63"/>
      <c r="AK167" s="63"/>
      <c r="AL167" s="63"/>
      <c r="AM167" s="63"/>
      <c r="AN167" s="63"/>
      <c r="AO167" s="63"/>
      <c r="AP167" s="63"/>
      <c r="AQ167" s="63"/>
      <c r="AR167" s="63"/>
      <c r="AS167" s="63"/>
      <c r="AT167" s="63"/>
      <c r="AU167" s="63"/>
      <c r="AW167" s="63"/>
      <c r="AX167" s="63"/>
    </row>
    <row r="168" spans="1:60" ht="12.75" x14ac:dyDescent="0.2">
      <c r="A168" s="122"/>
      <c r="B168" s="123"/>
      <c r="C168" s="123"/>
      <c r="D168" s="123"/>
      <c r="E168" s="123"/>
      <c r="F168" s="123"/>
      <c r="G168" s="123"/>
      <c r="H168" s="123"/>
      <c r="I168" s="123"/>
      <c r="J168" s="123"/>
      <c r="K168" s="123"/>
      <c r="L168" s="123"/>
      <c r="M168" s="123"/>
      <c r="N168" s="123"/>
      <c r="O168" s="123"/>
      <c r="P168" s="123"/>
      <c r="Q168" s="123"/>
      <c r="R168" s="123"/>
      <c r="S168" s="123"/>
      <c r="T168" s="123"/>
      <c r="U168" s="123"/>
      <c r="V168" s="123"/>
      <c r="W168" s="123"/>
      <c r="X168" s="123"/>
      <c r="Y168" s="123"/>
      <c r="Z168" s="123"/>
      <c r="AA168" s="123"/>
      <c r="AB168" s="123"/>
      <c r="AC168" s="123"/>
      <c r="AD168" s="123"/>
      <c r="AE168" s="123"/>
      <c r="AF168" s="123"/>
      <c r="AG168" s="71"/>
      <c r="AH168" s="63"/>
      <c r="AI168" s="63"/>
      <c r="AJ168" s="63"/>
      <c r="AK168" s="63"/>
      <c r="AL168" s="63"/>
      <c r="AM168" s="63"/>
      <c r="AN168" s="63"/>
      <c r="AO168" s="63"/>
      <c r="AP168" s="63"/>
      <c r="AQ168" s="63"/>
      <c r="AR168" s="63"/>
      <c r="AS168" s="63"/>
      <c r="AT168" s="63"/>
      <c r="AU168" s="63"/>
      <c r="AW168" s="63"/>
      <c r="AX168" s="63"/>
    </row>
    <row r="169" spans="1:60" ht="13.5" thickBot="1" x14ac:dyDescent="0.25"/>
    <row r="170" spans="1:60" ht="38.25" x14ac:dyDescent="0.2">
      <c r="A170" s="95"/>
      <c r="B170" s="201">
        <f>DATE(An,MONTH(B155)+1,1)</f>
        <v>44531</v>
      </c>
      <c r="C170" s="202"/>
      <c r="D170" s="202"/>
      <c r="E170" s="202"/>
      <c r="F170" s="202"/>
      <c r="G170" s="202"/>
      <c r="H170" s="202"/>
      <c r="I170" s="202"/>
      <c r="J170" s="202"/>
      <c r="K170" s="202"/>
      <c r="L170" s="202"/>
      <c r="M170" s="202"/>
      <c r="N170" s="202"/>
      <c r="O170" s="202"/>
      <c r="P170" s="202"/>
      <c r="Q170" s="202"/>
      <c r="R170" s="202"/>
      <c r="S170" s="202"/>
      <c r="T170" s="202"/>
      <c r="U170" s="202"/>
      <c r="V170" s="202"/>
      <c r="W170" s="202"/>
      <c r="X170" s="202"/>
      <c r="Y170" s="202"/>
      <c r="Z170" s="202"/>
      <c r="AA170" s="202"/>
      <c r="AB170" s="202"/>
      <c r="AC170" s="202"/>
      <c r="AD170" s="202"/>
      <c r="AE170" s="202"/>
      <c r="AF170" s="203"/>
      <c r="AH170" s="41" t="s">
        <v>7</v>
      </c>
      <c r="AI170" s="90" t="s">
        <v>20</v>
      </c>
      <c r="AJ170" s="87" t="str">
        <f>"Nbre jours "&amp; $BA$9</f>
        <v>Nbre jours R</v>
      </c>
      <c r="AK170" s="86" t="str">
        <f>"Nbre jours "&amp; $BA$10</f>
        <v>Nbre jours R/2J</v>
      </c>
      <c r="AL170" s="88" t="str">
        <f>"Nbre jours "&amp; $BA$11</f>
        <v>Nbre jours CMD</v>
      </c>
      <c r="AM170" s="88" t="str">
        <f>"Nbre jours "&amp; $BA$12</f>
        <v>Nbre jours T</v>
      </c>
      <c r="AN170" s="88" t="str">
        <f>"Nbre jours "&amp; $BA$12</f>
        <v>Nbre jours T</v>
      </c>
      <c r="AO170" s="93" t="s">
        <v>16</v>
      </c>
      <c r="AP170" s="93" t="s">
        <v>51</v>
      </c>
      <c r="AQ170" s="113"/>
      <c r="AR170" s="113"/>
      <c r="AS170" s="113"/>
      <c r="AT170" s="113"/>
      <c r="AU170" s="113"/>
      <c r="AW170" s="41" t="s">
        <v>3</v>
      </c>
      <c r="AX170" s="42" t="s">
        <v>12</v>
      </c>
      <c r="AZ170" s="41" t="s">
        <v>9</v>
      </c>
      <c r="BA170" s="42" t="s">
        <v>34</v>
      </c>
    </row>
    <row r="171" spans="1:60" ht="15" x14ac:dyDescent="0.25">
      <c r="A171" s="96"/>
      <c r="B171" s="4">
        <f>DATE(An,MONTH(B170),1)</f>
        <v>44531</v>
      </c>
      <c r="C171" s="4">
        <f t="shared" ref="C171:AF171" si="59">B171+1</f>
        <v>44532</v>
      </c>
      <c r="D171" s="4">
        <f t="shared" si="59"/>
        <v>44533</v>
      </c>
      <c r="E171" s="4">
        <f t="shared" si="59"/>
        <v>44534</v>
      </c>
      <c r="F171" s="4">
        <f t="shared" si="59"/>
        <v>44535</v>
      </c>
      <c r="G171" s="4">
        <f t="shared" si="59"/>
        <v>44536</v>
      </c>
      <c r="H171" s="4">
        <f t="shared" si="59"/>
        <v>44537</v>
      </c>
      <c r="I171" s="4">
        <f t="shared" si="59"/>
        <v>44538</v>
      </c>
      <c r="J171" s="4">
        <f t="shared" si="59"/>
        <v>44539</v>
      </c>
      <c r="K171" s="4">
        <f t="shared" si="59"/>
        <v>44540</v>
      </c>
      <c r="L171" s="4">
        <f t="shared" si="59"/>
        <v>44541</v>
      </c>
      <c r="M171" s="4">
        <f t="shared" si="59"/>
        <v>44542</v>
      </c>
      <c r="N171" s="4">
        <f t="shared" si="59"/>
        <v>44543</v>
      </c>
      <c r="O171" s="4">
        <f t="shared" si="59"/>
        <v>44544</v>
      </c>
      <c r="P171" s="4">
        <f t="shared" si="59"/>
        <v>44545</v>
      </c>
      <c r="Q171" s="4">
        <f t="shared" si="59"/>
        <v>44546</v>
      </c>
      <c r="R171" s="4">
        <f t="shared" si="59"/>
        <v>44547</v>
      </c>
      <c r="S171" s="4">
        <f t="shared" si="59"/>
        <v>44548</v>
      </c>
      <c r="T171" s="4">
        <f t="shared" si="59"/>
        <v>44549</v>
      </c>
      <c r="U171" s="4">
        <f t="shared" si="59"/>
        <v>44550</v>
      </c>
      <c r="V171" s="4">
        <f t="shared" si="59"/>
        <v>44551</v>
      </c>
      <c r="W171" s="4">
        <f t="shared" si="59"/>
        <v>44552</v>
      </c>
      <c r="X171" s="4">
        <f t="shared" si="59"/>
        <v>44553</v>
      </c>
      <c r="Y171" s="4">
        <f t="shared" si="59"/>
        <v>44554</v>
      </c>
      <c r="Z171" s="4">
        <f t="shared" si="59"/>
        <v>44555</v>
      </c>
      <c r="AA171" s="4">
        <f t="shared" si="59"/>
        <v>44556</v>
      </c>
      <c r="AB171" s="4">
        <f t="shared" si="59"/>
        <v>44557</v>
      </c>
      <c r="AC171" s="4">
        <f t="shared" si="59"/>
        <v>44558</v>
      </c>
      <c r="AD171" s="4">
        <f t="shared" si="59"/>
        <v>44559</v>
      </c>
      <c r="AE171" s="4">
        <f t="shared" si="59"/>
        <v>44560</v>
      </c>
      <c r="AF171" s="5">
        <f t="shared" si="59"/>
        <v>44561</v>
      </c>
      <c r="AH171" s="109" t="s">
        <v>43</v>
      </c>
      <c r="AI171" s="28" cm="1">
        <f t="array" ref="AI171">SUMPRODUCT((A172:A180 = AH171)*(B172:AF180=BA171)+(A172:A180 = AH171)*(B172:AF180=BA172)/2)</f>
        <v>0</v>
      </c>
      <c r="AJ171" s="28" cm="1">
        <f t="array" ref="AJ171">SUMPRODUCT((A172:A180 = AH171)*(B172:AF180=BA173))</f>
        <v>0</v>
      </c>
      <c r="AK171" s="28" cm="1">
        <f t="array" ref="AK171">SUMPRODUCT((A172:A180 = AH171)*(B172:AF180=BA174))</f>
        <v>0</v>
      </c>
      <c r="AL171" s="28" cm="1">
        <f t="array" ref="AL171">SUMPRODUCT((A172:A180 = AH171)*(B172:AF180=BA175))</f>
        <v>0</v>
      </c>
      <c r="AM171" s="28" cm="1">
        <f t="array" ref="AM171">SUMPRODUCT((A172:A180 = AH171)*(B172:AF180=BA176))</f>
        <v>0</v>
      </c>
      <c r="AN171" s="28" cm="1">
        <f t="array" ref="AN171">SUMPRODUCT((A172:A180 = AH171)*(B172:AF180=BA177))</f>
        <v>0</v>
      </c>
      <c r="AO171" s="94">
        <f>SUM(AI171:AM171)</f>
        <v>0</v>
      </c>
      <c r="AP171" s="121">
        <f>(NETWORKDAYS(B171,AF171,AW171:AW181))-AI171</f>
        <v>23</v>
      </c>
      <c r="AQ171" s="146"/>
      <c r="AR171" s="146"/>
      <c r="AS171" s="146"/>
      <c r="AT171" s="146"/>
      <c r="AU171" s="146"/>
      <c r="AW171" s="7">
        <f>DATE(An,1,1)</f>
        <v>44197</v>
      </c>
      <c r="AX171" s="7">
        <v>43735</v>
      </c>
      <c r="AZ171" s="7" t="s">
        <v>0</v>
      </c>
      <c r="BA171" s="44" t="s">
        <v>2</v>
      </c>
    </row>
    <row r="172" spans="1:60" ht="15" x14ac:dyDescent="0.25">
      <c r="A172" s="1" t="str">
        <f t="shared" ref="A172:A181" si="60">IF(ISBLANK(A157),"",A157)</f>
        <v>PZ</v>
      </c>
      <c r="B172" s="49"/>
      <c r="C172" s="49"/>
      <c r="D172" s="18"/>
      <c r="E172" s="18"/>
      <c r="F172" s="18"/>
      <c r="G172" s="49"/>
      <c r="H172" s="49"/>
      <c r="I172" s="18"/>
      <c r="J172" s="18"/>
      <c r="K172" s="18"/>
      <c r="L172" s="18"/>
      <c r="M172" s="18"/>
      <c r="N172" s="18"/>
      <c r="O172" s="18"/>
      <c r="P172" s="49"/>
      <c r="Q172" s="49"/>
      <c r="R172" s="18"/>
      <c r="S172" s="18"/>
      <c r="T172" s="18"/>
      <c r="U172" s="18"/>
      <c r="V172" s="18"/>
      <c r="W172" s="18"/>
      <c r="X172" s="18"/>
      <c r="Y172" s="19"/>
      <c r="Z172" s="18"/>
      <c r="AA172" s="19"/>
      <c r="AB172" s="19"/>
      <c r="AC172" s="19"/>
      <c r="AD172" s="64"/>
      <c r="AE172" s="19"/>
      <c r="AF172" s="20"/>
      <c r="AH172" s="109" t="s">
        <v>44</v>
      </c>
      <c r="AI172" s="28" cm="1">
        <f t="array" ref="AI172">SUMPRODUCT((A172:A180 = AH172)*(B172:AF180=BA171)+(A172:A180 = AH172)*(B172:AF180=BA172)/2)</f>
        <v>0</v>
      </c>
      <c r="AJ172" s="28" cm="1">
        <f t="array" ref="AJ172">SUMPRODUCT((A172:A180 = AH172)*(B172:AF180=BA173))</f>
        <v>0</v>
      </c>
      <c r="AK172" s="28" cm="1">
        <f t="array" ref="AK172">SUMPRODUCT((A172:A180 = AH172)*(B172:AF180=BA174))</f>
        <v>0</v>
      </c>
      <c r="AL172" s="28" cm="1">
        <f t="array" ref="AL172">SUMPRODUCT((A172:A180 = AH172)*(B172:AF180=BA175))</f>
        <v>0</v>
      </c>
      <c r="AM172" s="28" cm="1">
        <f t="array" ref="AM172">SUMPRODUCT((A172:A180 = AH172)*(B172:AF180=BA176))</f>
        <v>0</v>
      </c>
      <c r="AN172" s="28" cm="1">
        <f t="array" ref="AN172">SUMPRODUCT((A172:A180 = AC171)*(B172:AF180=BA177))</f>
        <v>0</v>
      </c>
      <c r="AO172" s="94">
        <f t="shared" ref="AO172:AO178" si="61">SUM(AI172:AM172)</f>
        <v>0</v>
      </c>
      <c r="AP172" s="116">
        <f>(NETWORKDAYS(B171,AF171,AW171:AW181))-AI172</f>
        <v>23</v>
      </c>
      <c r="AQ172" s="115"/>
      <c r="AR172" s="115"/>
      <c r="AS172" s="115"/>
      <c r="AT172" s="115"/>
      <c r="AU172" s="115"/>
      <c r="AW172" s="8">
        <f>ROUND(DATE($A$1,4,MOD(234-11*MOD($A$1,19),30))/7,0)*7-5</f>
        <v>44291</v>
      </c>
      <c r="AX172" s="8"/>
      <c r="AZ172" s="7" t="s">
        <v>10</v>
      </c>
      <c r="BA172" s="44" t="s">
        <v>5</v>
      </c>
    </row>
    <row r="173" spans="1:60" ht="15" x14ac:dyDescent="0.25">
      <c r="A173" s="1" t="str">
        <f t="shared" si="60"/>
        <v>LG</v>
      </c>
      <c r="B173" s="49"/>
      <c r="C173" s="49"/>
      <c r="D173" s="19"/>
      <c r="E173" s="19"/>
      <c r="F173" s="18"/>
      <c r="G173" s="49"/>
      <c r="H173" s="19"/>
      <c r="I173" s="18"/>
      <c r="J173" s="19"/>
      <c r="K173" s="18"/>
      <c r="L173" s="64"/>
      <c r="M173" s="64"/>
      <c r="N173" s="64"/>
      <c r="O173" s="50"/>
      <c r="P173" s="49"/>
      <c r="Q173" s="49"/>
      <c r="R173" s="18"/>
      <c r="S173" s="18"/>
      <c r="T173" s="18"/>
      <c r="U173" s="18"/>
      <c r="V173" s="19"/>
      <c r="W173" s="19"/>
      <c r="X173" s="19"/>
      <c r="Y173" s="19"/>
      <c r="Z173" s="18"/>
      <c r="AA173" s="18"/>
      <c r="AB173" s="18"/>
      <c r="AC173" s="19"/>
      <c r="AD173" s="19"/>
      <c r="AE173" s="19"/>
      <c r="AF173" s="20"/>
      <c r="AH173" s="109" t="s">
        <v>45</v>
      </c>
      <c r="AI173" s="28" cm="1">
        <f t="array" ref="AI173">SUMPRODUCT((A172:A180 = AH173)*(B172:AF180=BA171)+(A172:A180 = AH173)*(B172:AF180=BA172)/2)</f>
        <v>0</v>
      </c>
      <c r="AJ173" s="28" cm="1">
        <f t="array" ref="AJ173">SUMPRODUCT((A172:A180 = AH173)*(B172:AF180=BA173))</f>
        <v>0</v>
      </c>
      <c r="AK173" s="28" cm="1">
        <f t="array" ref="AK173">SUMPRODUCT((A172:A180 = AH173)*(B172:AF180=BA174))</f>
        <v>0</v>
      </c>
      <c r="AL173" s="28" cm="1">
        <f t="array" ref="AL173">SUMPRODUCT((A172:A180 = AH173)*(B172:AF180=BA175))</f>
        <v>0</v>
      </c>
      <c r="AM173" s="28" cm="1">
        <f t="array" ref="AM173">SUMPRODUCT((A172:A180 = AH173)*(B172:AF180=BA176))</f>
        <v>0</v>
      </c>
      <c r="AN173" s="28" cm="1">
        <f t="array" ref="AN173">SUMPRODUCT((A172:A180 = AH173)*(B172:AF180=BA177))</f>
        <v>0</v>
      </c>
      <c r="AO173" s="94">
        <f t="shared" si="61"/>
        <v>0</v>
      </c>
      <c r="AP173" s="116">
        <f>(NETWORKDAYS(B171,AF171,AW171:AW181))-AI173</f>
        <v>23</v>
      </c>
      <c r="AQ173" s="115"/>
      <c r="AR173" s="115"/>
      <c r="AS173" s="115"/>
      <c r="AT173" s="115"/>
      <c r="AU173" s="115"/>
      <c r="AW173" s="8">
        <f>DATE(An,5,1)</f>
        <v>44317</v>
      </c>
      <c r="AX173" s="8"/>
      <c r="AZ173" s="7" t="s">
        <v>13</v>
      </c>
      <c r="BA173" s="51" t="s">
        <v>58</v>
      </c>
    </row>
    <row r="174" spans="1:60" s="71" customFormat="1" ht="15" x14ac:dyDescent="0.25">
      <c r="A174" s="1" t="str">
        <f t="shared" si="60"/>
        <v>CM</v>
      </c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9"/>
      <c r="U174" s="19"/>
      <c r="V174" s="19"/>
      <c r="W174" s="19"/>
      <c r="X174" s="19"/>
      <c r="Y174" s="19"/>
      <c r="Z174" s="18"/>
      <c r="AA174" s="19"/>
      <c r="AB174" s="19"/>
      <c r="AC174" s="19"/>
      <c r="AD174" s="19"/>
      <c r="AE174" s="19"/>
      <c r="AF174" s="20"/>
      <c r="AG174"/>
      <c r="AH174" s="109" t="s">
        <v>46</v>
      </c>
      <c r="AI174" s="28" cm="1">
        <f t="array" ref="AI174">SUMPRODUCT((A172:A180 = AH174)*(B172:AF180=BA171)+(A172:A180 = AH174)*(B172:AF180=BA172)/2)</f>
        <v>0</v>
      </c>
      <c r="AJ174" s="28" cm="1">
        <f t="array" ref="AJ174">SUMPRODUCT((A172:A180 = AH174)*(B172:AF180=BA173))</f>
        <v>0</v>
      </c>
      <c r="AK174" s="28" cm="1">
        <f t="array" ref="AK174">SUMPRODUCT((A172:A180 = AH174)*(B172:AF180=BA174))</f>
        <v>0</v>
      </c>
      <c r="AL174" s="28" cm="1">
        <f t="array" ref="AL174">SUMPRODUCT((A172:A180 = AH174)*(B172:AF180=BA175))</f>
        <v>0</v>
      </c>
      <c r="AM174" s="28" cm="1">
        <f t="array" ref="AM174">SUMPRODUCT((A172:A180 = AH174)*(B172:AF180=BA176))</f>
        <v>0</v>
      </c>
      <c r="AN174" s="28" cm="1">
        <f t="array" ref="AN174">SUMPRODUCT((A172:A180 = AH174)*(B172:AF180=BA177))</f>
        <v>0</v>
      </c>
      <c r="AO174" s="94">
        <f t="shared" si="61"/>
        <v>0</v>
      </c>
      <c r="AP174" s="116">
        <f>(NETWORKDAYS(B171,AF171,AW171:AW181))-AI174</f>
        <v>23</v>
      </c>
      <c r="AQ174" s="115"/>
      <c r="AR174" s="115"/>
      <c r="AS174" s="115"/>
      <c r="AT174" s="115"/>
      <c r="AU174" s="115"/>
      <c r="AW174" s="8">
        <f>DATE(An,5,8)</f>
        <v>44324</v>
      </c>
      <c r="AX174" s="8"/>
      <c r="AY174"/>
      <c r="AZ174" s="43" t="s">
        <v>14</v>
      </c>
      <c r="BA174" s="89" t="s">
        <v>57</v>
      </c>
      <c r="BH174"/>
    </row>
    <row r="175" spans="1:60" ht="15" x14ac:dyDescent="0.25">
      <c r="A175" s="1" t="str">
        <f t="shared" si="60"/>
        <v>SR</v>
      </c>
      <c r="B175" s="18"/>
      <c r="C175" s="19"/>
      <c r="D175" s="18"/>
      <c r="E175" s="18"/>
      <c r="F175" s="18"/>
      <c r="G175" s="33"/>
      <c r="H175" s="18"/>
      <c r="I175" s="18"/>
      <c r="J175" s="19"/>
      <c r="K175" s="19"/>
      <c r="L175" s="18"/>
      <c r="M175" s="18"/>
      <c r="N175" s="18"/>
      <c r="O175" s="18"/>
      <c r="P175" s="18"/>
      <c r="Q175" s="49"/>
      <c r="R175" s="18"/>
      <c r="S175" s="19"/>
      <c r="T175" s="19"/>
      <c r="U175" s="19"/>
      <c r="V175" s="19"/>
      <c r="W175" s="19"/>
      <c r="X175" s="19"/>
      <c r="Y175" s="19"/>
      <c r="Z175" s="18"/>
      <c r="AA175" s="19"/>
      <c r="AB175" s="19"/>
      <c r="AC175" s="19"/>
      <c r="AD175" s="19"/>
      <c r="AE175" s="19"/>
      <c r="AF175" s="20"/>
      <c r="AH175" s="109" t="s">
        <v>47</v>
      </c>
      <c r="AI175" s="28" cm="1">
        <f t="array" ref="AI175">SUMPRODUCT((A172:A180= AH175)*(B172:AF180=BA171)+(A172:A180 = AH175)*(B172:AF180=BA172)/2)</f>
        <v>0</v>
      </c>
      <c r="AJ175" s="28" cm="1">
        <f t="array" ref="AJ175">SUMPRODUCT((A172:A180 = AH175)*(B172:AF180=BA173))</f>
        <v>0</v>
      </c>
      <c r="AK175" s="28" cm="1">
        <f t="array" ref="AK175">SUMPRODUCT((A172:A180 = AH175)*(B172:AF180=BA174))</f>
        <v>0</v>
      </c>
      <c r="AL175" s="28" cm="1">
        <f t="array" ref="AL175">SUMPRODUCT((A172:A180 = AH175)*(B172:AF180=BA175))</f>
        <v>0</v>
      </c>
      <c r="AM175" s="28" cm="1">
        <f t="array" ref="AM175">SUMPRODUCT((A172:A180 = AH175)*(B172:AF180=BA176))</f>
        <v>0</v>
      </c>
      <c r="AN175" s="28" cm="1">
        <f t="array" ref="AN175">SUMPRODUCT((A172:A180 = AH175)*(B172:AF180=BA177))</f>
        <v>0</v>
      </c>
      <c r="AO175" s="94">
        <f t="shared" si="61"/>
        <v>0</v>
      </c>
      <c r="AP175" s="116">
        <f>(NETWORKDAYS(B171,AF171,AW171:AW181))-AI175</f>
        <v>23</v>
      </c>
      <c r="AQ175" s="115"/>
      <c r="AR175" s="115"/>
      <c r="AS175" s="115"/>
      <c r="AT175" s="115"/>
      <c r="AU175" s="115"/>
      <c r="AW175" s="8">
        <f>AW172+38</f>
        <v>44329</v>
      </c>
      <c r="AX175" s="8"/>
      <c r="AZ175" s="43" t="s">
        <v>15</v>
      </c>
      <c r="BA175" s="62" t="s">
        <v>59</v>
      </c>
    </row>
    <row r="176" spans="1:60" ht="15" x14ac:dyDescent="0.25">
      <c r="A176" s="1" t="str">
        <f t="shared" si="60"/>
        <v>CD</v>
      </c>
      <c r="B176" s="18"/>
      <c r="C176" s="18"/>
      <c r="D176" s="49"/>
      <c r="E176" s="49"/>
      <c r="F176" s="49"/>
      <c r="G176" s="49"/>
      <c r="H176" s="18"/>
      <c r="I176" s="75"/>
      <c r="J176" s="18"/>
      <c r="K176" s="18"/>
      <c r="L176" s="18"/>
      <c r="M176" s="18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8"/>
      <c r="AA176" s="19"/>
      <c r="AB176" s="19"/>
      <c r="AC176" s="19"/>
      <c r="AD176" s="19"/>
      <c r="AE176" s="19"/>
      <c r="AF176" s="20"/>
      <c r="AH176" s="109" t="s">
        <v>48</v>
      </c>
      <c r="AI176" s="28" cm="1">
        <f t="array" ref="AI176">SUMPRODUCT((A172:A180 = AH176)*(B172:AF180=BA171)+(A172:A180 = AH176)*(B172:AF180=BA172)/2)</f>
        <v>0</v>
      </c>
      <c r="AJ176" s="28" cm="1">
        <f t="array" ref="AJ176">SUMPRODUCT((A172:A180 = AH176)*(B172:AF180=BA173))</f>
        <v>0</v>
      </c>
      <c r="AK176" s="28" cm="1">
        <f t="array" ref="AK176">SUMPRODUCT((A172:A180 = AH176)*(B172:AF180=BA174))</f>
        <v>0</v>
      </c>
      <c r="AL176" s="28" cm="1">
        <f t="array" ref="AL176">SUMPRODUCT((A172:A180 = AH176)*(B172:AF180=BA175))</f>
        <v>0</v>
      </c>
      <c r="AM176" s="28" cm="1">
        <f t="array" ref="AM176">SUMPRODUCT((A172:A180 = AH176)*(B172:AF180=BA176))</f>
        <v>0</v>
      </c>
      <c r="AN176" s="28" cm="1">
        <f t="array" ref="AN176">SUMPRODUCT((A172:A180 = AH176)*(B172:AF180=BA177))</f>
        <v>0</v>
      </c>
      <c r="AO176" s="94">
        <f t="shared" si="61"/>
        <v>0</v>
      </c>
      <c r="AP176" s="116">
        <f>(NETWORKDAYS(B171,AF171,AW171:AW181))-AI176</f>
        <v>23</v>
      </c>
      <c r="AQ176" s="115"/>
      <c r="AR176" s="115"/>
      <c r="AS176" s="115"/>
      <c r="AT176" s="115"/>
      <c r="AU176" s="115"/>
      <c r="AW176" s="8">
        <f>AW172+49</f>
        <v>44340</v>
      </c>
      <c r="AX176" s="17"/>
      <c r="BA176" s="62" t="s">
        <v>60</v>
      </c>
    </row>
    <row r="177" spans="1:60" s="71" customFormat="1" ht="15" x14ac:dyDescent="0.25">
      <c r="A177" s="1" t="str">
        <f t="shared" si="60"/>
        <v>ACH</v>
      </c>
      <c r="B177" s="38"/>
      <c r="C177" s="38"/>
      <c r="D177" s="38"/>
      <c r="E177" s="38"/>
      <c r="F177" s="38"/>
      <c r="G177" s="38"/>
      <c r="H177" s="39"/>
      <c r="I177" s="38"/>
      <c r="J177" s="38"/>
      <c r="K177" s="38"/>
      <c r="L177" s="38"/>
      <c r="M177" s="38"/>
      <c r="N177" s="38"/>
      <c r="O177" s="38"/>
      <c r="P177" s="38"/>
      <c r="Q177" s="38"/>
      <c r="R177" s="144"/>
      <c r="S177" s="38"/>
      <c r="T177" s="39"/>
      <c r="U177" s="39"/>
      <c r="V177" s="38"/>
      <c r="W177" s="39"/>
      <c r="X177" s="39"/>
      <c r="Y177" s="39"/>
      <c r="Z177" s="38"/>
      <c r="AA177" s="39"/>
      <c r="AB177" s="39"/>
      <c r="AC177" s="39"/>
      <c r="AD177" s="39"/>
      <c r="AE177" s="39"/>
      <c r="AF177" s="45"/>
      <c r="AH177" s="109" t="s">
        <v>49</v>
      </c>
      <c r="AI177" s="28" cm="1">
        <f t="array" ref="AI177">SUMPRODUCT((A172:A180 = AH177)*(B172:AF180=BA171)+(A172:A180 = AH177)*(B172:AF180=BA172)/2)</f>
        <v>0</v>
      </c>
      <c r="AJ177" s="28" cm="1">
        <f t="array" ref="AJ177">SUMPRODUCT((A172:A180 = AH177)*(B172:AF180=BA173))</f>
        <v>0</v>
      </c>
      <c r="AK177" s="28" cm="1">
        <f t="array" ref="AK177">SUMPRODUCT((A172:A180 = AH177)*(B172:AF180=BA174))</f>
        <v>0</v>
      </c>
      <c r="AL177" s="28" cm="1">
        <f t="array" ref="AL177">SUMPRODUCT((A172:A180 = AH177)*(B172:AF180=BA175))</f>
        <v>0</v>
      </c>
      <c r="AM177" s="28" cm="1">
        <f t="array" ref="AM177">SUMPRODUCT((A172:A180 = AH177)*(B172:AF180=BA176))</f>
        <v>0</v>
      </c>
      <c r="AN177" s="28" cm="1">
        <f t="array" ref="AN177">SUMPRODUCT((A172:A180 = AH177)*(B172:AF180=BA177))</f>
        <v>0</v>
      </c>
      <c r="AO177" s="94">
        <f t="shared" si="61"/>
        <v>0</v>
      </c>
      <c r="AP177" s="116">
        <f>(NETWORKDAYS(B171,AF171,AW171:AW181))-AI177</f>
        <v>23</v>
      </c>
      <c r="AQ177" s="115"/>
      <c r="AR177" s="115"/>
      <c r="AS177" s="115"/>
      <c r="AT177" s="115"/>
      <c r="AU177" s="115"/>
      <c r="AW177" s="8">
        <f>DATE(An,7,21)</f>
        <v>44398</v>
      </c>
      <c r="AX177" s="17"/>
      <c r="AY177"/>
      <c r="AZ177"/>
      <c r="BA177" s="147" t="s">
        <v>61</v>
      </c>
      <c r="BH177"/>
    </row>
    <row r="178" spans="1:60" ht="12.75" x14ac:dyDescent="0.2">
      <c r="A178" s="1" t="str">
        <f t="shared" si="60"/>
        <v>NO</v>
      </c>
      <c r="B178" s="38"/>
      <c r="C178" s="38"/>
      <c r="D178" s="38"/>
      <c r="E178" s="38"/>
      <c r="F178" s="38"/>
      <c r="G178" s="38"/>
      <c r="H178" s="38"/>
      <c r="I178" s="38"/>
      <c r="J178" s="38"/>
      <c r="K178" s="38"/>
      <c r="L178" s="38"/>
      <c r="M178" s="38"/>
      <c r="N178" s="38"/>
      <c r="O178" s="38"/>
      <c r="P178" s="38"/>
      <c r="Q178" s="38"/>
      <c r="R178" s="38"/>
      <c r="S178" s="38"/>
      <c r="T178" s="38"/>
      <c r="U178" s="38"/>
      <c r="V178" s="38"/>
      <c r="W178" s="38"/>
      <c r="X178" s="38"/>
      <c r="Y178" s="38"/>
      <c r="Z178" s="38"/>
      <c r="AA178" s="38"/>
      <c r="AB178" s="38"/>
      <c r="AC178" s="38"/>
      <c r="AD178" s="38"/>
      <c r="AE178" s="38"/>
      <c r="AF178" s="40"/>
      <c r="AH178" s="47"/>
      <c r="AI178" s="28" cm="1">
        <f t="array" ref="AI178">SUMPRODUCT((A172:A180 = AH178)*(B172:AF180=BA171)+(A172:A180 = AH178)*(B172:AF180=BA172)/2)</f>
        <v>0</v>
      </c>
      <c r="AJ178" s="28" cm="1">
        <f t="array" ref="AJ178">SUMPRODUCT((A172:A180 = AH178)*(B172:AF180=BA173))</f>
        <v>0</v>
      </c>
      <c r="AK178" s="28" cm="1">
        <f t="array" ref="AK178">SUMPRODUCT((A172:A180 = AH178)*(B172:AF180=BA174))</f>
        <v>0</v>
      </c>
      <c r="AL178" s="28" cm="1">
        <f t="array" ref="AL178">SUMPRODUCT((A172:A180 = AH178)*(B172:AF180=BA175))</f>
        <v>0</v>
      </c>
      <c r="AM178" s="28" cm="1">
        <f t="array" ref="AM178">SUMPRODUCT((A172:A180 = AH178)*(B172:AF180=BA176))</f>
        <v>0</v>
      </c>
      <c r="AN178" s="28" cm="1">
        <f t="array" ref="AN178">SUMPRODUCT((A172:A180 = AH178)*(B172:AF180=BA177))</f>
        <v>0</v>
      </c>
      <c r="AO178" s="94">
        <f t="shared" si="61"/>
        <v>0</v>
      </c>
      <c r="AP178" s="116">
        <f>(NETWORKDAYS(B171,AF171,AW171:AW181))-AI178</f>
        <v>23</v>
      </c>
      <c r="AQ178" s="115"/>
      <c r="AR178" s="115"/>
      <c r="AS178" s="115"/>
      <c r="AT178" s="115"/>
      <c r="AU178" s="115"/>
      <c r="AW178" s="8">
        <f>DATE(An,8,15)</f>
        <v>44423</v>
      </c>
      <c r="AX178" s="17"/>
    </row>
    <row r="179" spans="1:60" ht="12.75" x14ac:dyDescent="0.2">
      <c r="A179" s="1" t="str">
        <f t="shared" si="60"/>
        <v/>
      </c>
      <c r="B179" s="38"/>
      <c r="C179" s="38"/>
      <c r="D179" s="38"/>
      <c r="E179" s="38"/>
      <c r="F179" s="38"/>
      <c r="G179" s="38"/>
      <c r="H179" s="38"/>
      <c r="I179" s="38"/>
      <c r="J179" s="38"/>
      <c r="K179" s="38"/>
      <c r="L179" s="46"/>
      <c r="M179" s="38"/>
      <c r="N179" s="38"/>
      <c r="O179" s="38"/>
      <c r="P179" s="38"/>
      <c r="Q179" s="38"/>
      <c r="R179" s="39"/>
      <c r="S179" s="38"/>
      <c r="T179" s="39"/>
      <c r="U179" s="39"/>
      <c r="V179" s="39"/>
      <c r="W179" s="39"/>
      <c r="X179" s="39"/>
      <c r="Y179" s="39"/>
      <c r="Z179" s="38"/>
      <c r="AA179" s="39"/>
      <c r="AB179" s="39"/>
      <c r="AC179" s="39"/>
      <c r="AD179" s="39"/>
      <c r="AE179" s="39"/>
      <c r="AF179" s="45"/>
      <c r="AW179" s="8">
        <f>DATE(An,11,1)</f>
        <v>44501</v>
      </c>
      <c r="AX179" s="17"/>
    </row>
    <row r="180" spans="1:60" s="63" customFormat="1" ht="12.75" x14ac:dyDescent="0.2">
      <c r="A180" s="1" t="str">
        <f t="shared" si="60"/>
        <v/>
      </c>
      <c r="B180" s="38"/>
      <c r="C180" s="38"/>
      <c r="D180" s="38"/>
      <c r="E180" s="38"/>
      <c r="F180" s="38"/>
      <c r="G180" s="38"/>
      <c r="H180" s="38"/>
      <c r="I180" s="38"/>
      <c r="J180" s="38"/>
      <c r="K180" s="38"/>
      <c r="L180" s="38"/>
      <c r="M180" s="38"/>
      <c r="N180" s="38"/>
      <c r="O180" s="38"/>
      <c r="P180" s="38"/>
      <c r="Q180" s="38"/>
      <c r="R180" s="38"/>
      <c r="S180" s="38"/>
      <c r="T180" s="38"/>
      <c r="U180" s="38"/>
      <c r="V180" s="38"/>
      <c r="W180" s="38"/>
      <c r="X180" s="38"/>
      <c r="Y180" s="38"/>
      <c r="Z180" s="38"/>
      <c r="AA180" s="38"/>
      <c r="AB180" s="38"/>
      <c r="AC180" s="54"/>
      <c r="AD180" s="38"/>
      <c r="AE180" s="38"/>
      <c r="AF180" s="4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W180" s="8">
        <f>DATE(An,11,11)</f>
        <v>44511</v>
      </c>
      <c r="AX180" s="17"/>
      <c r="AY180"/>
      <c r="AZ180"/>
      <c r="BA180"/>
    </row>
    <row r="181" spans="1:60" ht="13.5" thickBot="1" x14ac:dyDescent="0.25">
      <c r="A181" s="76" t="str">
        <f t="shared" si="60"/>
        <v/>
      </c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  <c r="Y181" s="30"/>
      <c r="Z181" s="30"/>
      <c r="AA181" s="30"/>
      <c r="AB181" s="30"/>
      <c r="AC181" s="30"/>
      <c r="AD181" s="52"/>
      <c r="AE181" s="30"/>
      <c r="AF181" s="31"/>
      <c r="AG181" s="71"/>
      <c r="AH181" s="83" t="s">
        <v>11</v>
      </c>
      <c r="AI181" s="84">
        <f t="shared" ref="AI181:AO181" si="62">SUM(AI171:AI180)</f>
        <v>0</v>
      </c>
      <c r="AJ181" s="84">
        <f t="shared" si="62"/>
        <v>0</v>
      </c>
      <c r="AK181" s="84">
        <f t="shared" si="62"/>
        <v>0</v>
      </c>
      <c r="AL181" s="84">
        <f t="shared" si="62"/>
        <v>0</v>
      </c>
      <c r="AM181" s="84">
        <f t="shared" si="62"/>
        <v>0</v>
      </c>
      <c r="AN181" s="84">
        <f t="shared" si="62"/>
        <v>0</v>
      </c>
      <c r="AO181" s="92">
        <f t="shared" si="62"/>
        <v>0</v>
      </c>
      <c r="AP181" s="117"/>
      <c r="AQ181" s="114"/>
      <c r="AR181" s="114"/>
      <c r="AS181" s="114"/>
      <c r="AT181" s="114"/>
      <c r="AU181" s="114"/>
      <c r="AW181" s="10">
        <f>DATE(An,12,25)</f>
        <v>44555</v>
      </c>
      <c r="AX181" s="27"/>
    </row>
    <row r="182" spans="1:60" ht="12.75" x14ac:dyDescent="0.2"/>
    <row r="183" spans="1:60" ht="12.75" x14ac:dyDescent="0.2"/>
    <row r="184" spans="1:60" ht="12.75" x14ac:dyDescent="0.2"/>
    <row r="185" spans="1:60" ht="12.75" x14ac:dyDescent="0.2"/>
    <row r="186" spans="1:60" ht="12.75" x14ac:dyDescent="0.2"/>
    <row r="187" spans="1:60" ht="12.75" x14ac:dyDescent="0.2">
      <c r="W187" t="s">
        <v>6</v>
      </c>
    </row>
    <row r="188" spans="1:60" s="71" customFormat="1" ht="12.75" x14ac:dyDescent="0.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W188"/>
      <c r="AX188"/>
    </row>
    <row r="189" spans="1:60" ht="12.75" x14ac:dyDescent="0.2">
      <c r="AH189" s="71"/>
      <c r="AI189" s="71"/>
      <c r="AJ189" s="71"/>
      <c r="AK189" s="71"/>
      <c r="AL189" s="71"/>
      <c r="AM189" s="71"/>
      <c r="AN189" s="71"/>
      <c r="AO189" s="71"/>
      <c r="AP189" s="71"/>
      <c r="AQ189" s="71"/>
      <c r="AR189" s="71"/>
      <c r="AS189" s="71"/>
      <c r="AT189" s="71"/>
      <c r="AU189" s="71"/>
      <c r="AW189" s="71"/>
      <c r="AX189" s="71"/>
    </row>
    <row r="190" spans="1:60" ht="12.75" x14ac:dyDescent="0.2"/>
    <row r="191" spans="1:60" s="71" customFormat="1" ht="12.75" x14ac:dyDescent="0.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W191"/>
      <c r="AX191"/>
    </row>
    <row r="192" spans="1:60" ht="12.75" x14ac:dyDescent="0.2">
      <c r="AH192" s="71"/>
      <c r="AI192" s="71"/>
      <c r="AJ192" s="71"/>
      <c r="AK192" s="71"/>
      <c r="AL192" s="71"/>
      <c r="AM192" s="71"/>
      <c r="AN192" s="71"/>
      <c r="AO192" s="71"/>
      <c r="AP192" s="71"/>
      <c r="AQ192" s="71"/>
      <c r="AR192" s="71"/>
      <c r="AS192" s="71"/>
      <c r="AT192" s="71"/>
      <c r="AU192" s="71"/>
      <c r="AW192" s="71"/>
      <c r="AX192" s="71"/>
    </row>
    <row r="193" ht="12.75" x14ac:dyDescent="0.2"/>
    <row r="194" ht="12.75" x14ac:dyDescent="0.2"/>
    <row r="195" ht="12.75" customHeight="1" x14ac:dyDescent="0.2"/>
  </sheetData>
  <mergeCells count="18">
    <mergeCell ref="A2:AF2"/>
    <mergeCell ref="B4:C4"/>
    <mergeCell ref="G4:H4"/>
    <mergeCell ref="AW4:AX5"/>
    <mergeCell ref="AZ4:BA5"/>
    <mergeCell ref="AH4:AP4"/>
    <mergeCell ref="B170:AF170"/>
    <mergeCell ref="B6:AF6"/>
    <mergeCell ref="B20:AF20"/>
    <mergeCell ref="B35:AF35"/>
    <mergeCell ref="B50:AF50"/>
    <mergeCell ref="B65:AF65"/>
    <mergeCell ref="B80:AF80"/>
    <mergeCell ref="B95:AF95"/>
    <mergeCell ref="B110:AF110"/>
    <mergeCell ref="B125:AF125"/>
    <mergeCell ref="B140:AF140"/>
    <mergeCell ref="B155:AF155"/>
  </mergeCells>
  <conditionalFormatting sqref="B7:AF7">
    <cfRule type="expression" dxfId="872" priority="1114" stopIfTrue="1">
      <formula>WEEKDAY(B7,2)&gt;5</formula>
    </cfRule>
    <cfRule type="expression" dxfId="871" priority="1115" stopIfTrue="1">
      <formula>AND(B7&lt;&gt;"",COUNTIF(Feries,B7)&gt;0)</formula>
    </cfRule>
    <cfRule type="expression" dxfId="870" priority="1116" stopIfTrue="1">
      <formula>AND(B7&lt;&gt;"",COUNTIF(Recup_FN,B7)&gt;0)</formula>
    </cfRule>
  </conditionalFormatting>
  <conditionalFormatting sqref="BA11 M10:P13 L14:P17 L8:P8 L9:L13 B18 E8:I17 E18:AE18 S8:W17 Z8:AD17">
    <cfRule type="expression" dxfId="869" priority="1117" stopIfTrue="1">
      <formula>WEEKDAY(B$7,2)&gt;5</formula>
    </cfRule>
    <cfRule type="expression" dxfId="868" priority="1118" stopIfTrue="1">
      <formula>AND(B$7&lt;&gt;"",COUNTIF(Feries,B$7)&gt;0)</formula>
    </cfRule>
    <cfRule type="expression" dxfId="867" priority="1119" stopIfTrue="1">
      <formula>AND(B$7&lt;&gt;"",COUNTIF(Recup_FN,B$7)&gt;0)</formula>
    </cfRule>
  </conditionalFormatting>
  <conditionalFormatting sqref="B38 B37:C37 B21:AC21">
    <cfRule type="expression" dxfId="866" priority="1120" stopIfTrue="1">
      <formula>WEEKDAY(B$21,2)&gt;5</formula>
    </cfRule>
    <cfRule type="expression" dxfId="865" priority="1121" stopIfTrue="1">
      <formula>AND(B$21&lt;&gt;"",COUNTIF(Feries,B$21)&gt;0)</formula>
    </cfRule>
    <cfRule type="expression" dxfId="864" priority="1122" stopIfTrue="1">
      <formula>AND(B$21&lt;&gt;"",COUNTIF(Recup_FN,B$21)&gt;0)</formula>
    </cfRule>
  </conditionalFormatting>
  <conditionalFormatting sqref="B36:C36 B39:B48 C38:C48 D36:AF48">
    <cfRule type="expression" dxfId="863" priority="1123" stopIfTrue="1">
      <formula>WEEKDAY(B$36,2)&gt;5</formula>
    </cfRule>
    <cfRule type="expression" dxfId="862" priority="1124" stopIfTrue="1">
      <formula>AND(B$36&lt;&gt;"",COUNTIF(Feries,B$36)&gt;0)</formula>
    </cfRule>
    <cfRule type="expression" dxfId="861" priority="1125" stopIfTrue="1">
      <formula>AND(B$36&lt;&gt;"",COUNTIF(Recup_FN,B$36)&gt;0)</formula>
    </cfRule>
  </conditionalFormatting>
  <conditionalFormatting sqref="H100 B51:AE63">
    <cfRule type="expression" dxfId="860" priority="1126" stopIfTrue="1">
      <formula>WEEKDAY(B$51,2)&gt;5</formula>
    </cfRule>
    <cfRule type="expression" dxfId="859" priority="1127" stopIfTrue="1">
      <formula>AND(B$51&lt;&gt;"",COUNTIF(Feries,B$51)&gt;0)</formula>
    </cfRule>
    <cfRule type="expression" dxfId="858" priority="1128" stopIfTrue="1">
      <formula>AND(B$51&lt;&gt;"",COUNTIF(Recup_FN,B$51)&gt;0)</formula>
    </cfRule>
  </conditionalFormatting>
  <conditionalFormatting sqref="B66:AF78">
    <cfRule type="expression" dxfId="857" priority="1129" stopIfTrue="1">
      <formula>WEEKDAY(B$66,2)&gt;5</formula>
    </cfRule>
    <cfRule type="expression" dxfId="856" priority="1130" stopIfTrue="1">
      <formula>AND(B$66&lt;&gt;"",COUNTIF(Feries,B$66)&gt;0)</formula>
    </cfRule>
    <cfRule type="expression" dxfId="855" priority="1131" stopIfTrue="1">
      <formula>AND(B$66&lt;&gt;"",COUNTIF(Recup_FN,B$66)&gt;0)</formula>
    </cfRule>
  </conditionalFormatting>
  <conditionalFormatting sqref="Q85:R85 Q81:U84 P81:P85 S85:U93 P86:R93 V81:AE93 B81:O93">
    <cfRule type="expression" dxfId="854" priority="1132" stopIfTrue="1">
      <formula>WEEKDAY(B$81,2)&gt;5</formula>
    </cfRule>
    <cfRule type="expression" dxfId="853" priority="1133" stopIfTrue="1">
      <formula>AND(B$81&lt;&gt;"",COUNTIF(Feries,B$81)&gt;0)</formula>
    </cfRule>
    <cfRule type="expression" dxfId="852" priority="1134" stopIfTrue="1">
      <formula>AND(B$81&lt;&gt;"",COUNTIF(Recup_FN,B$81)&gt;0)</formula>
    </cfRule>
  </conditionalFormatting>
  <conditionalFormatting sqref="H96:H99 B96:G97 B98:E98 H101:H108 I96:AF108 B99:G108">
    <cfRule type="expression" dxfId="851" priority="1135" stopIfTrue="1">
      <formula>WEEKDAY(B$96,2)&gt;5</formula>
    </cfRule>
    <cfRule type="expression" dxfId="850" priority="1136" stopIfTrue="1">
      <formula>AND(B$96&lt;&gt;"",COUNTIF(Feries,B$96)&gt;0)</formula>
    </cfRule>
    <cfRule type="expression" dxfId="849" priority="1137" stopIfTrue="1">
      <formula>AND(B$96&lt;&gt;"",COUNTIF(Recup_FN,B$96)&gt;0)</formula>
    </cfRule>
  </conditionalFormatting>
  <conditionalFormatting sqref="B111:AF123">
    <cfRule type="expression" dxfId="848" priority="1138" stopIfTrue="1">
      <formula>WEEKDAY(B$111,2)&gt;5</formula>
    </cfRule>
    <cfRule type="expression" dxfId="847" priority="1139" stopIfTrue="1">
      <formula>AND(B$111&lt;&gt;"",COUNTIF(Feries,B$111)&gt;0)</formula>
    </cfRule>
    <cfRule type="expression" dxfId="846" priority="1140" stopIfTrue="1">
      <formula>AND(B$111&lt;&gt;"",COUNTIF(Recup_FN,B$111)&gt;0)</formula>
    </cfRule>
  </conditionalFormatting>
  <conditionalFormatting sqref="B126:AE127 B128:H128 J128:AE128 B129:AE138">
    <cfRule type="expression" dxfId="845" priority="1141" stopIfTrue="1">
      <formula>WEEKDAY(B$126,2)&gt;5</formula>
    </cfRule>
    <cfRule type="expression" dxfId="844" priority="1142" stopIfTrue="1">
      <formula>AND(B$126&lt;&gt;"",COUNTIF(Feries,B$126)&gt;0)</formula>
    </cfRule>
    <cfRule type="expression" dxfId="843" priority="1143" stopIfTrue="1">
      <formula>AND(B$126&lt;&gt;"",COUNTIF(Recup_FN,B$126)&gt;0)</formula>
    </cfRule>
  </conditionalFormatting>
  <conditionalFormatting sqref="B141:AF153">
    <cfRule type="expression" dxfId="842" priority="1144" stopIfTrue="1">
      <formula>WEEKDAY(B$141,2)&gt;5</formula>
    </cfRule>
    <cfRule type="expression" dxfId="841" priority="1145" stopIfTrue="1">
      <formula>AND(B$141&lt;&gt;"",COUNTIF(Feries,B$141)&gt;0)</formula>
    </cfRule>
    <cfRule type="expression" dxfId="840" priority="1146" stopIfTrue="1">
      <formula>AND(B$141&lt;&gt;"",COUNTIF(Recup_FN,B$141)&gt;0)</formula>
    </cfRule>
  </conditionalFormatting>
  <conditionalFormatting sqref="B156:AE168">
    <cfRule type="expression" dxfId="839" priority="1147" stopIfTrue="1">
      <formula>WEEKDAY(B$156,2)&gt;5</formula>
    </cfRule>
    <cfRule type="expression" dxfId="838" priority="1148" stopIfTrue="1">
      <formula>AND(B$156&lt;&gt;"",COUNTIF(Feries,B$156)&gt;0)</formula>
    </cfRule>
    <cfRule type="expression" dxfId="837" priority="1149" stopIfTrue="1">
      <formula>AND(B$156&lt;&gt;"",COUNTIF(Recup_FN,B$156)&gt;0)</formula>
    </cfRule>
  </conditionalFormatting>
  <conditionalFormatting sqref="B171:AF181">
    <cfRule type="expression" dxfId="836" priority="1150" stopIfTrue="1">
      <formula>WEEKDAY(B$171,2)&gt;5</formula>
    </cfRule>
    <cfRule type="expression" dxfId="835" priority="1151" stopIfTrue="1">
      <formula>AND(B$171&lt;&gt;"",COUNTIF(Feries,B$171)&gt;0)</formula>
    </cfRule>
    <cfRule type="expression" dxfId="834" priority="1152" stopIfTrue="1">
      <formula>AND(B$171&lt;&gt;"",COUNTIF(Recup_FN,B$171)&gt;0)</formula>
    </cfRule>
  </conditionalFormatting>
  <conditionalFormatting sqref="AF18">
    <cfRule type="expression" dxfId="833" priority="1111" stopIfTrue="1">
      <formula>WEEKDAY(AF$7,2)&gt;5</formula>
    </cfRule>
    <cfRule type="expression" dxfId="832" priority="1112" stopIfTrue="1">
      <formula>AND(AF$7&lt;&gt;"",COUNTIF(Feries,AF$7)&gt;0)</formula>
    </cfRule>
    <cfRule type="expression" dxfId="831" priority="1113" stopIfTrue="1">
      <formula>AND(AF$7&lt;&gt;"",COUNTIF(Recup_FN,AF$7)&gt;0)</formula>
    </cfRule>
  </conditionalFormatting>
  <conditionalFormatting sqref="I128">
    <cfRule type="expression" dxfId="830" priority="1108" stopIfTrue="1">
      <formula>WEEKDAY(I$126,2)&gt;5</formula>
    </cfRule>
    <cfRule type="expression" dxfId="829" priority="1109" stopIfTrue="1">
      <formula>AND(I$126&lt;&gt;"",COUNTIF(Feries,I$126)&gt;0)</formula>
    </cfRule>
    <cfRule type="expression" dxfId="828" priority="1110" stopIfTrue="1">
      <formula>AND(I$126&lt;&gt;"",COUNTIF(Recup_FN,I$126)&gt;0)</formula>
    </cfRule>
  </conditionalFormatting>
  <conditionalFormatting sqref="G98">
    <cfRule type="expression" dxfId="827" priority="1105" stopIfTrue="1">
      <formula>WEEKDAY(G$96,2)&gt;5</formula>
    </cfRule>
    <cfRule type="expression" dxfId="826" priority="1106" stopIfTrue="1">
      <formula>AND(G$96&lt;&gt;"",COUNTIF(Feries,G$96)&gt;0)</formula>
    </cfRule>
    <cfRule type="expression" dxfId="825" priority="1107" stopIfTrue="1">
      <formula>AND(G$96&lt;&gt;"",COUNTIF(Recup_FN,G$96)&gt;0)</formula>
    </cfRule>
  </conditionalFormatting>
  <conditionalFormatting sqref="F98">
    <cfRule type="expression" dxfId="824" priority="1102" stopIfTrue="1">
      <formula>WEEKDAY(F$96,2)&gt;5</formula>
    </cfRule>
    <cfRule type="expression" dxfId="823" priority="1103" stopIfTrue="1">
      <formula>AND(F$96&lt;&gt;"",COUNTIF(Feries,F$96)&gt;0)</formula>
    </cfRule>
    <cfRule type="expression" dxfId="822" priority="1104" stopIfTrue="1">
      <formula>AND(F$96&lt;&gt;"",COUNTIF(Recup_FN,F$96)&gt;0)</formula>
    </cfRule>
  </conditionalFormatting>
  <conditionalFormatting sqref="BA12">
    <cfRule type="expression" dxfId="821" priority="1099" stopIfTrue="1">
      <formula>WEEKDAY(BA$7,2)&gt;5</formula>
    </cfRule>
    <cfRule type="expression" dxfId="820" priority="1100" stopIfTrue="1">
      <formula>AND(BA$7&lt;&gt;"",COUNTIF(Feries,BA$7)&gt;0)</formula>
    </cfRule>
    <cfRule type="expression" dxfId="819" priority="1101" stopIfTrue="1">
      <formula>AND(BA$7&lt;&gt;"",COUNTIF(Recup_FN,BA$7)&gt;0)</formula>
    </cfRule>
  </conditionalFormatting>
  <conditionalFormatting sqref="W22:AC33">
    <cfRule type="expression" dxfId="818" priority="1096" stopIfTrue="1">
      <formula>WEEKDAY(Z$7,2)&gt;5</formula>
    </cfRule>
    <cfRule type="expression" dxfId="817" priority="1097" stopIfTrue="1">
      <formula>AND(Z$7&lt;&gt;"",COUNTIF(Feries,Z$7)&gt;0)</formula>
    </cfRule>
    <cfRule type="expression" dxfId="816" priority="1098" stopIfTrue="1">
      <formula>AND(Z$7&lt;&gt;"",COUNTIF(Recup_FN,Z$7)&gt;0)</formula>
    </cfRule>
  </conditionalFormatting>
  <conditionalFormatting sqref="B23:V33 B22:C22 E22:V22">
    <cfRule type="expression" dxfId="815" priority="1153" stopIfTrue="1">
      <formula>WEEKDAY(E$7,2)&gt;5</formula>
    </cfRule>
    <cfRule type="expression" dxfId="814" priority="1154" stopIfTrue="1">
      <formula>AND(E$7&lt;&gt;"",COUNTIF(Feries,E$7)&gt;0)</formula>
    </cfRule>
    <cfRule type="expression" dxfId="813" priority="1155" stopIfTrue="1">
      <formula>AND(E$7&lt;&gt;"",COUNTIF(Recup_FN,E$7)&gt;0)</formula>
    </cfRule>
  </conditionalFormatting>
  <conditionalFormatting sqref="AD21:AF21">
    <cfRule type="expression" dxfId="812" priority="1093" stopIfTrue="1">
      <formula>WEEKDAY(AD$36,2)&gt;5</formula>
    </cfRule>
    <cfRule type="expression" dxfId="811" priority="1094" stopIfTrue="1">
      <formula>AND(AD$36&lt;&gt;"",COUNTIF(Feries,AD$36)&gt;0)</formula>
    </cfRule>
    <cfRule type="expression" dxfId="810" priority="1095" stopIfTrue="1">
      <formula>AND(AD$36&lt;&gt;"",COUNTIF(Recup_FN,AD$36)&gt;0)</formula>
    </cfRule>
  </conditionalFormatting>
  <conditionalFormatting sqref="AD22:AF33">
    <cfRule type="expression" dxfId="809" priority="1090" stopIfTrue="1">
      <formula>WEEKDAY(AD$36,2)&gt;5</formula>
    </cfRule>
    <cfRule type="expression" dxfId="808" priority="1091" stopIfTrue="1">
      <formula>AND(AD$36&lt;&gt;"",COUNTIF(Feries,AD$36)&gt;0)</formula>
    </cfRule>
    <cfRule type="expression" dxfId="807" priority="1092" stopIfTrue="1">
      <formula>AND(AD$36&lt;&gt;"",COUNTIF(Recup_FN,AD$36)&gt;0)</formula>
    </cfRule>
  </conditionalFormatting>
  <conditionalFormatting sqref="D22">
    <cfRule type="expression" dxfId="806" priority="1087" stopIfTrue="1">
      <formula>WEEKDAY(G$7,2)&gt;5</formula>
    </cfRule>
    <cfRule type="expression" dxfId="805" priority="1088" stopIfTrue="1">
      <formula>AND(G$7&lt;&gt;"",COUNTIF(Feries,G$7)&gt;0)</formula>
    </cfRule>
    <cfRule type="expression" dxfId="804" priority="1089" stopIfTrue="1">
      <formula>AND(G$7&lt;&gt;"",COUNTIF(Recup_FN,G$7)&gt;0)</formula>
    </cfRule>
  </conditionalFormatting>
  <conditionalFormatting sqref="BA25">
    <cfRule type="expression" dxfId="803" priority="1084" stopIfTrue="1">
      <formula>WEEKDAY(BA$7,2)&gt;5</formula>
    </cfRule>
    <cfRule type="expression" dxfId="802" priority="1085" stopIfTrue="1">
      <formula>AND(BA$7&lt;&gt;"",COUNTIF(Feries,BA$7)&gt;0)</formula>
    </cfRule>
    <cfRule type="expression" dxfId="801" priority="1086" stopIfTrue="1">
      <formula>AND(BA$7&lt;&gt;"",COUNTIF(Recup_FN,BA$7)&gt;0)</formula>
    </cfRule>
  </conditionalFormatting>
  <conditionalFormatting sqref="BA26">
    <cfRule type="expression" dxfId="800" priority="1081" stopIfTrue="1">
      <formula>WEEKDAY(BA$7,2)&gt;5</formula>
    </cfRule>
    <cfRule type="expression" dxfId="799" priority="1082" stopIfTrue="1">
      <formula>AND(BA$7&lt;&gt;"",COUNTIF(Feries,BA$7)&gt;0)</formula>
    </cfRule>
    <cfRule type="expression" dxfId="798" priority="1083" stopIfTrue="1">
      <formula>AND(BA$7&lt;&gt;"",COUNTIF(Recup_FN,BA$7)&gt;0)</formula>
    </cfRule>
  </conditionalFormatting>
  <conditionalFormatting sqref="BA40">
    <cfRule type="expression" dxfId="797" priority="1078" stopIfTrue="1">
      <formula>WEEKDAY(BA$7,2)&gt;5</formula>
    </cfRule>
    <cfRule type="expression" dxfId="796" priority="1079" stopIfTrue="1">
      <formula>AND(BA$7&lt;&gt;"",COUNTIF(Feries,BA$7)&gt;0)</formula>
    </cfRule>
    <cfRule type="expression" dxfId="795" priority="1080" stopIfTrue="1">
      <formula>AND(BA$7&lt;&gt;"",COUNTIF(Recup_FN,BA$7)&gt;0)</formula>
    </cfRule>
  </conditionalFormatting>
  <conditionalFormatting sqref="BA41">
    <cfRule type="expression" dxfId="794" priority="1075" stopIfTrue="1">
      <formula>WEEKDAY(BA$7,2)&gt;5</formula>
    </cfRule>
    <cfRule type="expression" dxfId="793" priority="1076" stopIfTrue="1">
      <formula>AND(BA$7&lt;&gt;"",COUNTIF(Feries,BA$7)&gt;0)</formula>
    </cfRule>
    <cfRule type="expression" dxfId="792" priority="1077" stopIfTrue="1">
      <formula>AND(BA$7&lt;&gt;"",COUNTIF(Recup_FN,BA$7)&gt;0)</formula>
    </cfRule>
  </conditionalFormatting>
  <conditionalFormatting sqref="BA55">
    <cfRule type="expression" dxfId="791" priority="1072" stopIfTrue="1">
      <formula>WEEKDAY(BA$7,2)&gt;5</formula>
    </cfRule>
    <cfRule type="expression" dxfId="790" priority="1073" stopIfTrue="1">
      <formula>AND(BA$7&lt;&gt;"",COUNTIF(Feries,BA$7)&gt;0)</formula>
    </cfRule>
    <cfRule type="expression" dxfId="789" priority="1074" stopIfTrue="1">
      <formula>AND(BA$7&lt;&gt;"",COUNTIF(Recup_FN,BA$7)&gt;0)</formula>
    </cfRule>
  </conditionalFormatting>
  <conditionalFormatting sqref="BA56">
    <cfRule type="expression" dxfId="788" priority="1069" stopIfTrue="1">
      <formula>WEEKDAY(BA$7,2)&gt;5</formula>
    </cfRule>
    <cfRule type="expression" dxfId="787" priority="1070" stopIfTrue="1">
      <formula>AND(BA$7&lt;&gt;"",COUNTIF(Feries,BA$7)&gt;0)</formula>
    </cfRule>
    <cfRule type="expression" dxfId="786" priority="1071" stopIfTrue="1">
      <formula>AND(BA$7&lt;&gt;"",COUNTIF(Recup_FN,BA$7)&gt;0)</formula>
    </cfRule>
  </conditionalFormatting>
  <conditionalFormatting sqref="BA70">
    <cfRule type="expression" dxfId="785" priority="1066" stopIfTrue="1">
      <formula>WEEKDAY(BA$7,2)&gt;5</formula>
    </cfRule>
    <cfRule type="expression" dxfId="784" priority="1067" stopIfTrue="1">
      <formula>AND(BA$7&lt;&gt;"",COUNTIF(Feries,BA$7)&gt;0)</formula>
    </cfRule>
    <cfRule type="expression" dxfId="783" priority="1068" stopIfTrue="1">
      <formula>AND(BA$7&lt;&gt;"",COUNTIF(Recup_FN,BA$7)&gt;0)</formula>
    </cfRule>
  </conditionalFormatting>
  <conditionalFormatting sqref="BA71">
    <cfRule type="expression" dxfId="782" priority="1063" stopIfTrue="1">
      <formula>WEEKDAY(BA$7,2)&gt;5</formula>
    </cfRule>
    <cfRule type="expression" dxfId="781" priority="1064" stopIfTrue="1">
      <formula>AND(BA$7&lt;&gt;"",COUNTIF(Feries,BA$7)&gt;0)</formula>
    </cfRule>
    <cfRule type="expression" dxfId="780" priority="1065" stopIfTrue="1">
      <formula>AND(BA$7&lt;&gt;"",COUNTIF(Recup_FN,BA$7)&gt;0)</formula>
    </cfRule>
  </conditionalFormatting>
  <conditionalFormatting sqref="BA85">
    <cfRule type="expression" dxfId="779" priority="1060" stopIfTrue="1">
      <formula>WEEKDAY(BA$7,2)&gt;5</formula>
    </cfRule>
    <cfRule type="expression" dxfId="778" priority="1061" stopIfTrue="1">
      <formula>AND(BA$7&lt;&gt;"",COUNTIF(Feries,BA$7)&gt;0)</formula>
    </cfRule>
    <cfRule type="expression" dxfId="777" priority="1062" stopIfTrue="1">
      <formula>AND(BA$7&lt;&gt;"",COUNTIF(Recup_FN,BA$7)&gt;0)</formula>
    </cfRule>
  </conditionalFormatting>
  <conditionalFormatting sqref="BA86">
    <cfRule type="expression" dxfId="776" priority="1057" stopIfTrue="1">
      <formula>WEEKDAY(BA$7,2)&gt;5</formula>
    </cfRule>
    <cfRule type="expression" dxfId="775" priority="1058" stopIfTrue="1">
      <formula>AND(BA$7&lt;&gt;"",COUNTIF(Feries,BA$7)&gt;0)</formula>
    </cfRule>
    <cfRule type="expression" dxfId="774" priority="1059" stopIfTrue="1">
      <formula>AND(BA$7&lt;&gt;"",COUNTIF(Recup_FN,BA$7)&gt;0)</formula>
    </cfRule>
  </conditionalFormatting>
  <conditionalFormatting sqref="BA100">
    <cfRule type="expression" dxfId="773" priority="1054" stopIfTrue="1">
      <formula>WEEKDAY(BA$7,2)&gt;5</formula>
    </cfRule>
    <cfRule type="expression" dxfId="772" priority="1055" stopIfTrue="1">
      <formula>AND(BA$7&lt;&gt;"",COUNTIF(Feries,BA$7)&gt;0)</formula>
    </cfRule>
    <cfRule type="expression" dxfId="771" priority="1056" stopIfTrue="1">
      <formula>AND(BA$7&lt;&gt;"",COUNTIF(Recup_FN,BA$7)&gt;0)</formula>
    </cfRule>
  </conditionalFormatting>
  <conditionalFormatting sqref="BA101">
    <cfRule type="expression" dxfId="770" priority="1051" stopIfTrue="1">
      <formula>WEEKDAY(BA$7,2)&gt;5</formula>
    </cfRule>
    <cfRule type="expression" dxfId="769" priority="1052" stopIfTrue="1">
      <formula>AND(BA$7&lt;&gt;"",COUNTIF(Feries,BA$7)&gt;0)</formula>
    </cfRule>
    <cfRule type="expression" dxfId="768" priority="1053" stopIfTrue="1">
      <formula>AND(BA$7&lt;&gt;"",COUNTIF(Recup_FN,BA$7)&gt;0)</formula>
    </cfRule>
  </conditionalFormatting>
  <conditionalFormatting sqref="BA115">
    <cfRule type="expression" dxfId="767" priority="1048" stopIfTrue="1">
      <formula>WEEKDAY(BA$7,2)&gt;5</formula>
    </cfRule>
    <cfRule type="expression" dxfId="766" priority="1049" stopIfTrue="1">
      <formula>AND(BA$7&lt;&gt;"",COUNTIF(Feries,BA$7)&gt;0)</formula>
    </cfRule>
    <cfRule type="expression" dxfId="765" priority="1050" stopIfTrue="1">
      <formula>AND(BA$7&lt;&gt;"",COUNTIF(Recup_FN,BA$7)&gt;0)</formula>
    </cfRule>
  </conditionalFormatting>
  <conditionalFormatting sqref="BA116">
    <cfRule type="expression" dxfId="764" priority="1045" stopIfTrue="1">
      <formula>WEEKDAY(BA$7,2)&gt;5</formula>
    </cfRule>
    <cfRule type="expression" dxfId="763" priority="1046" stopIfTrue="1">
      <formula>AND(BA$7&lt;&gt;"",COUNTIF(Feries,BA$7)&gt;0)</formula>
    </cfRule>
    <cfRule type="expression" dxfId="762" priority="1047" stopIfTrue="1">
      <formula>AND(BA$7&lt;&gt;"",COUNTIF(Recup_FN,BA$7)&gt;0)</formula>
    </cfRule>
  </conditionalFormatting>
  <conditionalFormatting sqref="BA130">
    <cfRule type="expression" dxfId="761" priority="1042" stopIfTrue="1">
      <formula>WEEKDAY(BA$7,2)&gt;5</formula>
    </cfRule>
    <cfRule type="expression" dxfId="760" priority="1043" stopIfTrue="1">
      <formula>AND(BA$7&lt;&gt;"",COUNTIF(Feries,BA$7)&gt;0)</formula>
    </cfRule>
    <cfRule type="expression" dxfId="759" priority="1044" stopIfTrue="1">
      <formula>AND(BA$7&lt;&gt;"",COUNTIF(Recup_FN,BA$7)&gt;0)</formula>
    </cfRule>
  </conditionalFormatting>
  <conditionalFormatting sqref="BA131">
    <cfRule type="expression" dxfId="758" priority="1039" stopIfTrue="1">
      <formula>WEEKDAY(BA$7,2)&gt;5</formula>
    </cfRule>
    <cfRule type="expression" dxfId="757" priority="1040" stopIfTrue="1">
      <formula>AND(BA$7&lt;&gt;"",COUNTIF(Feries,BA$7)&gt;0)</formula>
    </cfRule>
    <cfRule type="expression" dxfId="756" priority="1041" stopIfTrue="1">
      <formula>AND(BA$7&lt;&gt;"",COUNTIF(Recup_FN,BA$7)&gt;0)</formula>
    </cfRule>
  </conditionalFormatting>
  <conditionalFormatting sqref="BA145">
    <cfRule type="expression" dxfId="755" priority="1036" stopIfTrue="1">
      <formula>WEEKDAY(BA$7,2)&gt;5</formula>
    </cfRule>
    <cfRule type="expression" dxfId="754" priority="1037" stopIfTrue="1">
      <formula>AND(BA$7&lt;&gt;"",COUNTIF(Feries,BA$7)&gt;0)</formula>
    </cfRule>
    <cfRule type="expression" dxfId="753" priority="1038" stopIfTrue="1">
      <formula>AND(BA$7&lt;&gt;"",COUNTIF(Recup_FN,BA$7)&gt;0)</formula>
    </cfRule>
  </conditionalFormatting>
  <conditionalFormatting sqref="BA146">
    <cfRule type="expression" dxfId="752" priority="1033" stopIfTrue="1">
      <formula>WEEKDAY(BA$7,2)&gt;5</formula>
    </cfRule>
    <cfRule type="expression" dxfId="751" priority="1034" stopIfTrue="1">
      <formula>AND(BA$7&lt;&gt;"",COUNTIF(Feries,BA$7)&gt;0)</formula>
    </cfRule>
    <cfRule type="expression" dxfId="750" priority="1035" stopIfTrue="1">
      <formula>AND(BA$7&lt;&gt;"",COUNTIF(Recup_FN,BA$7)&gt;0)</formula>
    </cfRule>
  </conditionalFormatting>
  <conditionalFormatting sqref="BA160">
    <cfRule type="expression" dxfId="749" priority="1030" stopIfTrue="1">
      <formula>WEEKDAY(BA$7,2)&gt;5</formula>
    </cfRule>
    <cfRule type="expression" dxfId="748" priority="1031" stopIfTrue="1">
      <formula>AND(BA$7&lt;&gt;"",COUNTIF(Feries,BA$7)&gt;0)</formula>
    </cfRule>
    <cfRule type="expression" dxfId="747" priority="1032" stopIfTrue="1">
      <formula>AND(BA$7&lt;&gt;"",COUNTIF(Recup_FN,BA$7)&gt;0)</formula>
    </cfRule>
  </conditionalFormatting>
  <conditionalFormatting sqref="BA161">
    <cfRule type="expression" dxfId="746" priority="1027" stopIfTrue="1">
      <formula>WEEKDAY(BA$7,2)&gt;5</formula>
    </cfRule>
    <cfRule type="expression" dxfId="745" priority="1028" stopIfTrue="1">
      <formula>AND(BA$7&lt;&gt;"",COUNTIF(Feries,BA$7)&gt;0)</formula>
    </cfRule>
    <cfRule type="expression" dxfId="744" priority="1029" stopIfTrue="1">
      <formula>AND(BA$7&lt;&gt;"",COUNTIF(Recup_FN,BA$7)&gt;0)</formula>
    </cfRule>
  </conditionalFormatting>
  <conditionalFormatting sqref="BA175">
    <cfRule type="expression" dxfId="743" priority="1024" stopIfTrue="1">
      <formula>WEEKDAY(BA$7,2)&gt;5</formula>
    </cfRule>
    <cfRule type="expression" dxfId="742" priority="1025" stopIfTrue="1">
      <formula>AND(BA$7&lt;&gt;"",COUNTIF(Feries,BA$7)&gt;0)</formula>
    </cfRule>
    <cfRule type="expression" dxfId="741" priority="1026" stopIfTrue="1">
      <formula>AND(BA$7&lt;&gt;"",COUNTIF(Recup_FN,BA$7)&gt;0)</formula>
    </cfRule>
  </conditionalFormatting>
  <conditionalFormatting sqref="BA176">
    <cfRule type="expression" dxfId="740" priority="1021" stopIfTrue="1">
      <formula>WEEKDAY(BA$7,2)&gt;5</formula>
    </cfRule>
    <cfRule type="expression" dxfId="739" priority="1022" stopIfTrue="1">
      <formula>AND(BA$7&lt;&gt;"",COUNTIF(Feries,BA$7)&gt;0)</formula>
    </cfRule>
    <cfRule type="expression" dxfId="738" priority="1023" stopIfTrue="1">
      <formula>AND(BA$7&lt;&gt;"",COUNTIF(Recup_FN,BA$7)&gt;0)</formula>
    </cfRule>
  </conditionalFormatting>
  <conditionalFormatting sqref="D17">
    <cfRule type="expression" dxfId="737" priority="628" stopIfTrue="1">
      <formula>WEEKDAY(D$7,2)&gt;5</formula>
    </cfRule>
    <cfRule type="expression" dxfId="736" priority="629" stopIfTrue="1">
      <formula>AND(D$7&lt;&gt;"",COUNTIF(Feries,D$7)&gt;0)</formula>
    </cfRule>
    <cfRule type="expression" dxfId="735" priority="630" stopIfTrue="1">
      <formula>AND(D$7&lt;&gt;"",COUNTIF(Recup_FN,D$7)&gt;0)</formula>
    </cfRule>
  </conditionalFormatting>
  <conditionalFormatting sqref="D9">
    <cfRule type="expression" dxfId="734" priority="337" stopIfTrue="1">
      <formula>WEEKDAY(D$7,2)&gt;5</formula>
    </cfRule>
    <cfRule type="expression" dxfId="733" priority="338" stopIfTrue="1">
      <formula>AND(D$7&lt;&gt;"",COUNTIF(Feries,D$7)&gt;0)</formula>
    </cfRule>
    <cfRule type="expression" dxfId="732" priority="339" stopIfTrue="1">
      <formula>AND(D$7&lt;&gt;"",COUNTIF(Recup_FN,D$7)&gt;0)</formula>
    </cfRule>
  </conditionalFormatting>
  <conditionalFormatting sqref="C10">
    <cfRule type="expression" dxfId="731" priority="334" stopIfTrue="1">
      <formula>WEEKDAY(C$7,2)&gt;5</formula>
    </cfRule>
    <cfRule type="expression" dxfId="730" priority="335" stopIfTrue="1">
      <formula>AND(C$7&lt;&gt;"",COUNTIF(Feries,C$7)&gt;0)</formula>
    </cfRule>
    <cfRule type="expression" dxfId="729" priority="336" stopIfTrue="1">
      <formula>AND(C$7&lt;&gt;"",COUNTIF(Recup_FN,C$7)&gt;0)</formula>
    </cfRule>
  </conditionalFormatting>
  <conditionalFormatting sqref="D11">
    <cfRule type="expression" dxfId="728" priority="325" stopIfTrue="1">
      <formula>WEEKDAY(D$7,2)&gt;5</formula>
    </cfRule>
    <cfRule type="expression" dxfId="727" priority="326" stopIfTrue="1">
      <formula>AND(D$7&lt;&gt;"",COUNTIF(Feries,D$7)&gt;0)</formula>
    </cfRule>
    <cfRule type="expression" dxfId="726" priority="327" stopIfTrue="1">
      <formula>AND(D$7&lt;&gt;"",COUNTIF(Recup_FN,D$7)&gt;0)</formula>
    </cfRule>
  </conditionalFormatting>
  <conditionalFormatting sqref="C12">
    <cfRule type="expression" dxfId="725" priority="322" stopIfTrue="1">
      <formula>WEEKDAY(C$7,2)&gt;5</formula>
    </cfRule>
    <cfRule type="expression" dxfId="724" priority="323" stopIfTrue="1">
      <formula>AND(C$7&lt;&gt;"",COUNTIF(Feries,C$7)&gt;0)</formula>
    </cfRule>
    <cfRule type="expression" dxfId="723" priority="324" stopIfTrue="1">
      <formula>AND(C$7&lt;&gt;"",COUNTIF(Recup_FN,C$7)&gt;0)</formula>
    </cfRule>
  </conditionalFormatting>
  <conditionalFormatting sqref="D12">
    <cfRule type="expression" dxfId="722" priority="319" stopIfTrue="1">
      <formula>WEEKDAY(D$7,2)&gt;5</formula>
    </cfRule>
    <cfRule type="expression" dxfId="721" priority="320" stopIfTrue="1">
      <formula>AND(D$7&lt;&gt;"",COUNTIF(Feries,D$7)&gt;0)</formula>
    </cfRule>
    <cfRule type="expression" dxfId="720" priority="321" stopIfTrue="1">
      <formula>AND(D$7&lt;&gt;"",COUNTIF(Recup_FN,D$7)&gt;0)</formula>
    </cfRule>
  </conditionalFormatting>
  <conditionalFormatting sqref="C13">
    <cfRule type="expression" dxfId="719" priority="316" stopIfTrue="1">
      <formula>WEEKDAY(C$7,2)&gt;5</formula>
    </cfRule>
    <cfRule type="expression" dxfId="718" priority="317" stopIfTrue="1">
      <formula>AND(C$7&lt;&gt;"",COUNTIF(Feries,C$7)&gt;0)</formula>
    </cfRule>
    <cfRule type="expression" dxfId="717" priority="318" stopIfTrue="1">
      <formula>AND(C$7&lt;&gt;"",COUNTIF(Recup_FN,C$7)&gt;0)</formula>
    </cfRule>
  </conditionalFormatting>
  <conditionalFormatting sqref="D13">
    <cfRule type="expression" dxfId="716" priority="313" stopIfTrue="1">
      <formula>WEEKDAY(D$7,2)&gt;5</formula>
    </cfRule>
    <cfRule type="expression" dxfId="715" priority="314" stopIfTrue="1">
      <formula>AND(D$7&lt;&gt;"",COUNTIF(Feries,D$7)&gt;0)</formula>
    </cfRule>
    <cfRule type="expression" dxfId="714" priority="315" stopIfTrue="1">
      <formula>AND(D$7&lt;&gt;"",COUNTIF(Recup_FN,D$7)&gt;0)</formula>
    </cfRule>
  </conditionalFormatting>
  <conditionalFormatting sqref="C14">
    <cfRule type="expression" dxfId="713" priority="310" stopIfTrue="1">
      <formula>WEEKDAY(C$7,2)&gt;5</formula>
    </cfRule>
    <cfRule type="expression" dxfId="712" priority="311" stopIfTrue="1">
      <formula>AND(C$7&lt;&gt;"",COUNTIF(Feries,C$7)&gt;0)</formula>
    </cfRule>
    <cfRule type="expression" dxfId="711" priority="312" stopIfTrue="1">
      <formula>AND(C$7&lt;&gt;"",COUNTIF(Recup_FN,C$7)&gt;0)</formula>
    </cfRule>
  </conditionalFormatting>
  <conditionalFormatting sqref="D10">
    <cfRule type="expression" dxfId="710" priority="331" stopIfTrue="1">
      <formula>WEEKDAY(D$7,2)&gt;5</formula>
    </cfRule>
    <cfRule type="expression" dxfId="709" priority="332" stopIfTrue="1">
      <formula>AND(D$7&lt;&gt;"",COUNTIF(Feries,D$7)&gt;0)</formula>
    </cfRule>
    <cfRule type="expression" dxfId="708" priority="333" stopIfTrue="1">
      <formula>AND(D$7&lt;&gt;"",COUNTIF(Recup_FN,D$7)&gt;0)</formula>
    </cfRule>
  </conditionalFormatting>
  <conditionalFormatting sqref="C8">
    <cfRule type="expression" dxfId="707" priority="685" stopIfTrue="1">
      <formula>WEEKDAY(C$7,2)&gt;5</formula>
    </cfRule>
    <cfRule type="expression" dxfId="706" priority="686" stopIfTrue="1">
      <formula>AND(C$7&lt;&gt;"",COUNTIF(Feries,C$7)&gt;0)</formula>
    </cfRule>
    <cfRule type="expression" dxfId="705" priority="687" stopIfTrue="1">
      <formula>AND(C$7&lt;&gt;"",COUNTIF(Recup_FN,C$7)&gt;0)</formula>
    </cfRule>
  </conditionalFormatting>
  <conditionalFormatting sqref="C17">
    <cfRule type="expression" dxfId="704" priority="631" stopIfTrue="1">
      <formula>WEEKDAY(C$7,2)&gt;5</formula>
    </cfRule>
    <cfRule type="expression" dxfId="703" priority="632" stopIfTrue="1">
      <formula>AND(C$7&lt;&gt;"",COUNTIF(Feries,C$7)&gt;0)</formula>
    </cfRule>
    <cfRule type="expression" dxfId="702" priority="633" stopIfTrue="1">
      <formula>AND(C$7&lt;&gt;"",COUNTIF(Recup_FN,C$7)&gt;0)</formula>
    </cfRule>
  </conditionalFormatting>
  <conditionalFormatting sqref="C18">
    <cfRule type="expression" dxfId="701" priority="625" stopIfTrue="1">
      <formula>WEEKDAY(C$7,2)&gt;5</formula>
    </cfRule>
    <cfRule type="expression" dxfId="700" priority="626" stopIfTrue="1">
      <formula>AND(C$7&lt;&gt;"",COUNTIF(Feries,C$7)&gt;0)</formula>
    </cfRule>
    <cfRule type="expression" dxfId="699" priority="627" stopIfTrue="1">
      <formula>AND(C$7&lt;&gt;"",COUNTIF(Recup_FN,C$7)&gt;0)</formula>
    </cfRule>
  </conditionalFormatting>
  <conditionalFormatting sqref="D18">
    <cfRule type="expression" dxfId="698" priority="622" stopIfTrue="1">
      <formula>WEEKDAY(D$7,2)&gt;5</formula>
    </cfRule>
    <cfRule type="expression" dxfId="697" priority="623" stopIfTrue="1">
      <formula>AND(D$7&lt;&gt;"",COUNTIF(Feries,D$7)&gt;0)</formula>
    </cfRule>
    <cfRule type="expression" dxfId="696" priority="624" stopIfTrue="1">
      <formula>AND(D$7&lt;&gt;"",COUNTIF(Recup_FN,D$7)&gt;0)</formula>
    </cfRule>
  </conditionalFormatting>
  <conditionalFormatting sqref="C19">
    <cfRule type="expression" dxfId="695" priority="619" stopIfTrue="1">
      <formula>WEEKDAY(C$7,2)&gt;5</formula>
    </cfRule>
    <cfRule type="expression" dxfId="694" priority="620" stopIfTrue="1">
      <formula>AND(C$7&lt;&gt;"",COUNTIF(Feries,C$7)&gt;0)</formula>
    </cfRule>
    <cfRule type="expression" dxfId="693" priority="621" stopIfTrue="1">
      <formula>AND(C$7&lt;&gt;"",COUNTIF(Recup_FN,C$7)&gt;0)</formula>
    </cfRule>
  </conditionalFormatting>
  <conditionalFormatting sqref="D19">
    <cfRule type="expression" dxfId="692" priority="616" stopIfTrue="1">
      <formula>WEEKDAY(D$7,2)&gt;5</formula>
    </cfRule>
    <cfRule type="expression" dxfId="691" priority="617" stopIfTrue="1">
      <formula>AND(D$7&lt;&gt;"",COUNTIF(Feries,D$7)&gt;0)</formula>
    </cfRule>
    <cfRule type="expression" dxfId="690" priority="618" stopIfTrue="1">
      <formula>AND(D$7&lt;&gt;"",COUNTIF(Recup_FN,D$7)&gt;0)</formula>
    </cfRule>
  </conditionalFormatting>
  <conditionalFormatting sqref="B8">
    <cfRule type="expression" dxfId="689" priority="613" stopIfTrue="1">
      <formula>WEEKDAY(B$7,2)&gt;5</formula>
    </cfRule>
    <cfRule type="expression" dxfId="688" priority="614" stopIfTrue="1">
      <formula>AND(B$7&lt;&gt;"",COUNTIF(Feries,B$7)&gt;0)</formula>
    </cfRule>
    <cfRule type="expression" dxfId="687" priority="615" stopIfTrue="1">
      <formula>AND(B$7&lt;&gt;"",COUNTIF(Recup_FN,B$7)&gt;0)</formula>
    </cfRule>
  </conditionalFormatting>
  <conditionalFormatting sqref="B9">
    <cfRule type="expression" dxfId="686" priority="610" stopIfTrue="1">
      <formula>WEEKDAY(B$7,2)&gt;5</formula>
    </cfRule>
    <cfRule type="expression" dxfId="685" priority="611" stopIfTrue="1">
      <formula>AND(B$7&lt;&gt;"",COUNTIF(Feries,B$7)&gt;0)</formula>
    </cfRule>
    <cfRule type="expression" dxfId="684" priority="612" stopIfTrue="1">
      <formula>AND(B$7&lt;&gt;"",COUNTIF(Recup_FN,B$7)&gt;0)</formula>
    </cfRule>
  </conditionalFormatting>
  <conditionalFormatting sqref="B10">
    <cfRule type="expression" dxfId="683" priority="607" stopIfTrue="1">
      <formula>WEEKDAY(B$7,2)&gt;5</formula>
    </cfRule>
    <cfRule type="expression" dxfId="682" priority="608" stopIfTrue="1">
      <formula>AND(B$7&lt;&gt;"",COUNTIF(Feries,B$7)&gt;0)</formula>
    </cfRule>
    <cfRule type="expression" dxfId="681" priority="609" stopIfTrue="1">
      <formula>AND(B$7&lt;&gt;"",COUNTIF(Recup_FN,B$7)&gt;0)</formula>
    </cfRule>
  </conditionalFormatting>
  <conditionalFormatting sqref="B11">
    <cfRule type="expression" dxfId="680" priority="604" stopIfTrue="1">
      <formula>WEEKDAY(B$7,2)&gt;5</formula>
    </cfRule>
    <cfRule type="expression" dxfId="679" priority="605" stopIfTrue="1">
      <formula>AND(B$7&lt;&gt;"",COUNTIF(Feries,B$7)&gt;0)</formula>
    </cfRule>
    <cfRule type="expression" dxfId="678" priority="606" stopIfTrue="1">
      <formula>AND(B$7&lt;&gt;"",COUNTIF(Recup_FN,B$7)&gt;0)</formula>
    </cfRule>
  </conditionalFormatting>
  <conditionalFormatting sqref="B12">
    <cfRule type="expression" dxfId="677" priority="601" stopIfTrue="1">
      <formula>WEEKDAY(B$7,2)&gt;5</formula>
    </cfRule>
    <cfRule type="expression" dxfId="676" priority="602" stopIfTrue="1">
      <formula>AND(B$7&lt;&gt;"",COUNTIF(Feries,B$7)&gt;0)</formula>
    </cfRule>
    <cfRule type="expression" dxfId="675" priority="603" stopIfTrue="1">
      <formula>AND(B$7&lt;&gt;"",COUNTIF(Recup_FN,B$7)&gt;0)</formula>
    </cfRule>
  </conditionalFormatting>
  <conditionalFormatting sqref="B13">
    <cfRule type="expression" dxfId="674" priority="598" stopIfTrue="1">
      <formula>WEEKDAY(B$7,2)&gt;5</formula>
    </cfRule>
    <cfRule type="expression" dxfId="673" priority="599" stopIfTrue="1">
      <formula>AND(B$7&lt;&gt;"",COUNTIF(Feries,B$7)&gt;0)</formula>
    </cfRule>
    <cfRule type="expression" dxfId="672" priority="600" stopIfTrue="1">
      <formula>AND(B$7&lt;&gt;"",COUNTIF(Recup_FN,B$7)&gt;0)</formula>
    </cfRule>
  </conditionalFormatting>
  <conditionalFormatting sqref="B14">
    <cfRule type="expression" dxfId="671" priority="595" stopIfTrue="1">
      <formula>WEEKDAY(B$7,2)&gt;5</formula>
    </cfRule>
    <cfRule type="expression" dxfId="670" priority="596" stopIfTrue="1">
      <formula>AND(B$7&lt;&gt;"",COUNTIF(Feries,B$7)&gt;0)</formula>
    </cfRule>
    <cfRule type="expression" dxfId="669" priority="597" stopIfTrue="1">
      <formula>AND(B$7&lt;&gt;"",COUNTIF(Recup_FN,B$7)&gt;0)</formula>
    </cfRule>
  </conditionalFormatting>
  <conditionalFormatting sqref="B15">
    <cfRule type="expression" dxfId="668" priority="592" stopIfTrue="1">
      <formula>WEEKDAY(B$7,2)&gt;5</formula>
    </cfRule>
    <cfRule type="expression" dxfId="667" priority="593" stopIfTrue="1">
      <formula>AND(B$7&lt;&gt;"",COUNTIF(Feries,B$7)&gt;0)</formula>
    </cfRule>
    <cfRule type="expression" dxfId="666" priority="594" stopIfTrue="1">
      <formula>AND(B$7&lt;&gt;"",COUNTIF(Recup_FN,B$7)&gt;0)</formula>
    </cfRule>
  </conditionalFormatting>
  <conditionalFormatting sqref="B16">
    <cfRule type="expression" dxfId="665" priority="589" stopIfTrue="1">
      <formula>WEEKDAY(B$7,2)&gt;5</formula>
    </cfRule>
    <cfRule type="expression" dxfId="664" priority="590" stopIfTrue="1">
      <formula>AND(B$7&lt;&gt;"",COUNTIF(Feries,B$7)&gt;0)</formula>
    </cfRule>
    <cfRule type="expression" dxfId="663" priority="591" stopIfTrue="1">
      <formula>AND(B$7&lt;&gt;"",COUNTIF(Recup_FN,B$7)&gt;0)</formula>
    </cfRule>
  </conditionalFormatting>
  <conditionalFormatting sqref="B17">
    <cfRule type="expression" dxfId="662" priority="586" stopIfTrue="1">
      <formula>WEEKDAY(B$7,2)&gt;5</formula>
    </cfRule>
    <cfRule type="expression" dxfId="661" priority="587" stopIfTrue="1">
      <formula>AND(B$7&lt;&gt;"",COUNTIF(Feries,B$7)&gt;0)</formula>
    </cfRule>
    <cfRule type="expression" dxfId="660" priority="588" stopIfTrue="1">
      <formula>AND(B$7&lt;&gt;"",COUNTIF(Recup_FN,B$7)&gt;0)</formula>
    </cfRule>
  </conditionalFormatting>
  <conditionalFormatting sqref="C11">
    <cfRule type="expression" dxfId="659" priority="328" stopIfTrue="1">
      <formula>WEEKDAY(C$7,2)&gt;5</formula>
    </cfRule>
    <cfRule type="expression" dxfId="658" priority="329" stopIfTrue="1">
      <formula>AND(C$7&lt;&gt;"",COUNTIF(Feries,C$7)&gt;0)</formula>
    </cfRule>
    <cfRule type="expression" dxfId="657" priority="330" stopIfTrue="1">
      <formula>AND(C$7&lt;&gt;"",COUNTIF(Recup_FN,C$7)&gt;0)</formula>
    </cfRule>
  </conditionalFormatting>
  <conditionalFormatting sqref="D14">
    <cfRule type="expression" dxfId="656" priority="307" stopIfTrue="1">
      <formula>WEEKDAY(D$7,2)&gt;5</formula>
    </cfRule>
    <cfRule type="expression" dxfId="655" priority="308" stopIfTrue="1">
      <formula>AND(D$7&lt;&gt;"",COUNTIF(Feries,D$7)&gt;0)</formula>
    </cfRule>
    <cfRule type="expression" dxfId="654" priority="309" stopIfTrue="1">
      <formula>AND(D$7&lt;&gt;"",COUNTIF(Recup_FN,D$7)&gt;0)</formula>
    </cfRule>
  </conditionalFormatting>
  <conditionalFormatting sqref="C15">
    <cfRule type="expression" dxfId="653" priority="304" stopIfTrue="1">
      <formula>WEEKDAY(C$7,2)&gt;5</formula>
    </cfRule>
    <cfRule type="expression" dxfId="652" priority="305" stopIfTrue="1">
      <formula>AND(C$7&lt;&gt;"",COUNTIF(Feries,C$7)&gt;0)</formula>
    </cfRule>
    <cfRule type="expression" dxfId="651" priority="306" stopIfTrue="1">
      <formula>AND(C$7&lt;&gt;"",COUNTIF(Recup_FN,C$7)&gt;0)</formula>
    </cfRule>
  </conditionalFormatting>
  <conditionalFormatting sqref="D15">
    <cfRule type="expression" dxfId="650" priority="301" stopIfTrue="1">
      <formula>WEEKDAY(D$7,2)&gt;5</formula>
    </cfRule>
    <cfRule type="expression" dxfId="649" priority="302" stopIfTrue="1">
      <formula>AND(D$7&lt;&gt;"",COUNTIF(Feries,D$7)&gt;0)</formula>
    </cfRule>
    <cfRule type="expression" dxfId="648" priority="303" stopIfTrue="1">
      <formula>AND(D$7&lt;&gt;"",COUNTIF(Recup_FN,D$7)&gt;0)</formula>
    </cfRule>
  </conditionalFormatting>
  <conditionalFormatting sqref="C16">
    <cfRule type="expression" dxfId="647" priority="298" stopIfTrue="1">
      <formula>WEEKDAY(C$7,2)&gt;5</formula>
    </cfRule>
    <cfRule type="expression" dxfId="646" priority="299" stopIfTrue="1">
      <formula>AND(C$7&lt;&gt;"",COUNTIF(Feries,C$7)&gt;0)</formula>
    </cfRule>
    <cfRule type="expression" dxfId="645" priority="300" stopIfTrue="1">
      <formula>AND(C$7&lt;&gt;"",COUNTIF(Recup_FN,C$7)&gt;0)</formula>
    </cfRule>
  </conditionalFormatting>
  <conditionalFormatting sqref="D16">
    <cfRule type="expression" dxfId="644" priority="295" stopIfTrue="1">
      <formula>WEEKDAY(D$7,2)&gt;5</formula>
    </cfRule>
    <cfRule type="expression" dxfId="643" priority="296" stopIfTrue="1">
      <formula>AND(D$7&lt;&gt;"",COUNTIF(Feries,D$7)&gt;0)</formula>
    </cfRule>
    <cfRule type="expression" dxfId="642" priority="297" stopIfTrue="1">
      <formula>AND(D$7&lt;&gt;"",COUNTIF(Recup_FN,D$7)&gt;0)</formula>
    </cfRule>
  </conditionalFormatting>
  <conditionalFormatting sqref="B8">
    <cfRule type="expression" dxfId="641" priority="292" stopIfTrue="1">
      <formula>WEEKDAY(B$7,2)&gt;5</formula>
    </cfRule>
    <cfRule type="expression" dxfId="640" priority="293" stopIfTrue="1">
      <formula>AND(B$7&lt;&gt;"",COUNTIF(Feries,B$7)&gt;0)</formula>
    </cfRule>
    <cfRule type="expression" dxfId="639" priority="294" stopIfTrue="1">
      <formula>AND(B$7&lt;&gt;"",COUNTIF(Recup_FN,B$7)&gt;0)</formula>
    </cfRule>
  </conditionalFormatting>
  <conditionalFormatting sqref="J15">
    <cfRule type="expression" dxfId="638" priority="541" stopIfTrue="1">
      <formula>WEEKDAY(J$7,2)&gt;5</formula>
    </cfRule>
    <cfRule type="expression" dxfId="637" priority="542" stopIfTrue="1">
      <formula>AND(J$7&lt;&gt;"",COUNTIF(Feries,J$7)&gt;0)</formula>
    </cfRule>
    <cfRule type="expression" dxfId="636" priority="543" stopIfTrue="1">
      <formula>AND(J$7&lt;&gt;"",COUNTIF(Recup_FN,J$7)&gt;0)</formula>
    </cfRule>
  </conditionalFormatting>
  <conditionalFormatting sqref="K15">
    <cfRule type="expression" dxfId="635" priority="538" stopIfTrue="1">
      <formula>WEEKDAY(K$7,2)&gt;5</formula>
    </cfRule>
    <cfRule type="expression" dxfId="634" priority="539" stopIfTrue="1">
      <formula>AND(K$7&lt;&gt;"",COUNTIF(Feries,K$7)&gt;0)</formula>
    </cfRule>
    <cfRule type="expression" dxfId="633" priority="540" stopIfTrue="1">
      <formula>AND(K$7&lt;&gt;"",COUNTIF(Recup_FN,K$7)&gt;0)</formula>
    </cfRule>
  </conditionalFormatting>
  <conditionalFormatting sqref="J16">
    <cfRule type="expression" dxfId="632" priority="535" stopIfTrue="1">
      <formula>WEEKDAY(J$7,2)&gt;5</formula>
    </cfRule>
    <cfRule type="expression" dxfId="631" priority="536" stopIfTrue="1">
      <formula>AND(J$7&lt;&gt;"",COUNTIF(Feries,J$7)&gt;0)</formula>
    </cfRule>
    <cfRule type="expression" dxfId="630" priority="537" stopIfTrue="1">
      <formula>AND(J$7&lt;&gt;"",COUNTIF(Recup_FN,J$7)&gt;0)</formula>
    </cfRule>
  </conditionalFormatting>
  <conditionalFormatting sqref="K16">
    <cfRule type="expression" dxfId="629" priority="532" stopIfTrue="1">
      <formula>WEEKDAY(K$7,2)&gt;5</formula>
    </cfRule>
    <cfRule type="expression" dxfId="628" priority="533" stopIfTrue="1">
      <formula>AND(K$7&lt;&gt;"",COUNTIF(Feries,K$7)&gt;0)</formula>
    </cfRule>
    <cfRule type="expression" dxfId="627" priority="534" stopIfTrue="1">
      <formula>AND(K$7&lt;&gt;"",COUNTIF(Recup_FN,K$7)&gt;0)</formula>
    </cfRule>
  </conditionalFormatting>
  <conditionalFormatting sqref="J17">
    <cfRule type="expression" dxfId="626" priority="529" stopIfTrue="1">
      <formula>WEEKDAY(J$7,2)&gt;5</formula>
    </cfRule>
    <cfRule type="expression" dxfId="625" priority="530" stopIfTrue="1">
      <formula>AND(J$7&lt;&gt;"",COUNTIF(Feries,J$7)&gt;0)</formula>
    </cfRule>
    <cfRule type="expression" dxfId="624" priority="531" stopIfTrue="1">
      <formula>AND(J$7&lt;&gt;"",COUNTIF(Recup_FN,J$7)&gt;0)</formula>
    </cfRule>
  </conditionalFormatting>
  <conditionalFormatting sqref="K17">
    <cfRule type="expression" dxfId="623" priority="526" stopIfTrue="1">
      <formula>WEEKDAY(K$7,2)&gt;5</formula>
    </cfRule>
    <cfRule type="expression" dxfId="622" priority="527" stopIfTrue="1">
      <formula>AND(K$7&lt;&gt;"",COUNTIF(Feries,K$7)&gt;0)</formula>
    </cfRule>
    <cfRule type="expression" dxfId="621" priority="528" stopIfTrue="1">
      <formula>AND(K$7&lt;&gt;"",COUNTIF(Recup_FN,K$7)&gt;0)</formula>
    </cfRule>
  </conditionalFormatting>
  <conditionalFormatting sqref="Q15">
    <cfRule type="expression" dxfId="620" priority="481" stopIfTrue="1">
      <formula>WEEKDAY(Q$7,2)&gt;5</formula>
    </cfRule>
    <cfRule type="expression" dxfId="619" priority="482" stopIfTrue="1">
      <formula>AND(Q$7&lt;&gt;"",COUNTIF(Feries,Q$7)&gt;0)</formula>
    </cfRule>
    <cfRule type="expression" dxfId="618" priority="483" stopIfTrue="1">
      <formula>AND(Q$7&lt;&gt;"",COUNTIF(Recup_FN,Q$7)&gt;0)</formula>
    </cfRule>
  </conditionalFormatting>
  <conditionalFormatting sqref="R15">
    <cfRule type="expression" dxfId="617" priority="478" stopIfTrue="1">
      <formula>WEEKDAY(R$7,2)&gt;5</formula>
    </cfRule>
    <cfRule type="expression" dxfId="616" priority="479" stopIfTrue="1">
      <formula>AND(R$7&lt;&gt;"",COUNTIF(Feries,R$7)&gt;0)</formula>
    </cfRule>
    <cfRule type="expression" dxfId="615" priority="480" stopIfTrue="1">
      <formula>AND(R$7&lt;&gt;"",COUNTIF(Recup_FN,R$7)&gt;0)</formula>
    </cfRule>
  </conditionalFormatting>
  <conditionalFormatting sqref="Q16">
    <cfRule type="expression" dxfId="614" priority="475" stopIfTrue="1">
      <formula>WEEKDAY(Q$7,2)&gt;5</formula>
    </cfRule>
    <cfRule type="expression" dxfId="613" priority="476" stopIfTrue="1">
      <formula>AND(Q$7&lt;&gt;"",COUNTIF(Feries,Q$7)&gt;0)</formula>
    </cfRule>
    <cfRule type="expression" dxfId="612" priority="477" stopIfTrue="1">
      <formula>AND(Q$7&lt;&gt;"",COUNTIF(Recup_FN,Q$7)&gt;0)</formula>
    </cfRule>
  </conditionalFormatting>
  <conditionalFormatting sqref="R16">
    <cfRule type="expression" dxfId="611" priority="472" stopIfTrue="1">
      <formula>WEEKDAY(R$7,2)&gt;5</formula>
    </cfRule>
    <cfRule type="expression" dxfId="610" priority="473" stopIfTrue="1">
      <formula>AND(R$7&lt;&gt;"",COUNTIF(Feries,R$7)&gt;0)</formula>
    </cfRule>
    <cfRule type="expression" dxfId="609" priority="474" stopIfTrue="1">
      <formula>AND(R$7&lt;&gt;"",COUNTIF(Recup_FN,R$7)&gt;0)</formula>
    </cfRule>
  </conditionalFormatting>
  <conditionalFormatting sqref="Q17">
    <cfRule type="expression" dxfId="608" priority="469" stopIfTrue="1">
      <formula>WEEKDAY(Q$7,2)&gt;5</formula>
    </cfRule>
    <cfRule type="expression" dxfId="607" priority="470" stopIfTrue="1">
      <formula>AND(Q$7&lt;&gt;"",COUNTIF(Feries,Q$7)&gt;0)</formula>
    </cfRule>
    <cfRule type="expression" dxfId="606" priority="471" stopIfTrue="1">
      <formula>AND(Q$7&lt;&gt;"",COUNTIF(Recup_FN,Q$7)&gt;0)</formula>
    </cfRule>
  </conditionalFormatting>
  <conditionalFormatting sqref="R17">
    <cfRule type="expression" dxfId="605" priority="466" stopIfTrue="1">
      <formula>WEEKDAY(R$7,2)&gt;5</formula>
    </cfRule>
    <cfRule type="expression" dxfId="604" priority="467" stopIfTrue="1">
      <formula>AND(R$7&lt;&gt;"",COUNTIF(Feries,R$7)&gt;0)</formula>
    </cfRule>
    <cfRule type="expression" dxfId="603" priority="468" stopIfTrue="1">
      <formula>AND(R$7&lt;&gt;"",COUNTIF(Recup_FN,R$7)&gt;0)</formula>
    </cfRule>
  </conditionalFormatting>
  <conditionalFormatting sqref="X15">
    <cfRule type="expression" dxfId="602" priority="421" stopIfTrue="1">
      <formula>WEEKDAY(X$7,2)&gt;5</formula>
    </cfRule>
    <cfRule type="expression" dxfId="601" priority="422" stopIfTrue="1">
      <formula>AND(X$7&lt;&gt;"",COUNTIF(Feries,X$7)&gt;0)</formula>
    </cfRule>
    <cfRule type="expression" dxfId="600" priority="423" stopIfTrue="1">
      <formula>AND(X$7&lt;&gt;"",COUNTIF(Recup_FN,X$7)&gt;0)</formula>
    </cfRule>
  </conditionalFormatting>
  <conditionalFormatting sqref="Y15">
    <cfRule type="expression" dxfId="599" priority="418" stopIfTrue="1">
      <formula>WEEKDAY(Y$7,2)&gt;5</formula>
    </cfRule>
    <cfRule type="expression" dxfId="598" priority="419" stopIfTrue="1">
      <formula>AND(Y$7&lt;&gt;"",COUNTIF(Feries,Y$7)&gt;0)</formula>
    </cfRule>
    <cfRule type="expression" dxfId="597" priority="420" stopIfTrue="1">
      <formula>AND(Y$7&lt;&gt;"",COUNTIF(Recup_FN,Y$7)&gt;0)</formula>
    </cfRule>
  </conditionalFormatting>
  <conditionalFormatting sqref="X16">
    <cfRule type="expression" dxfId="596" priority="415" stopIfTrue="1">
      <formula>WEEKDAY(X$7,2)&gt;5</formula>
    </cfRule>
    <cfRule type="expression" dxfId="595" priority="416" stopIfTrue="1">
      <formula>AND(X$7&lt;&gt;"",COUNTIF(Feries,X$7)&gt;0)</formula>
    </cfRule>
    <cfRule type="expression" dxfId="594" priority="417" stopIfTrue="1">
      <formula>AND(X$7&lt;&gt;"",COUNTIF(Recup_FN,X$7)&gt;0)</formula>
    </cfRule>
  </conditionalFormatting>
  <conditionalFormatting sqref="Y16">
    <cfRule type="expression" dxfId="593" priority="412" stopIfTrue="1">
      <formula>WEEKDAY(Y$7,2)&gt;5</formula>
    </cfRule>
    <cfRule type="expression" dxfId="592" priority="413" stopIfTrue="1">
      <formula>AND(Y$7&lt;&gt;"",COUNTIF(Feries,Y$7)&gt;0)</formula>
    </cfRule>
    <cfRule type="expression" dxfId="591" priority="414" stopIfTrue="1">
      <formula>AND(Y$7&lt;&gt;"",COUNTIF(Recup_FN,Y$7)&gt;0)</formula>
    </cfRule>
  </conditionalFormatting>
  <conditionalFormatting sqref="X17">
    <cfRule type="expression" dxfId="590" priority="409" stopIfTrue="1">
      <formula>WEEKDAY(X$7,2)&gt;5</formula>
    </cfRule>
    <cfRule type="expression" dxfId="589" priority="410" stopIfTrue="1">
      <formula>AND(X$7&lt;&gt;"",COUNTIF(Feries,X$7)&gt;0)</formula>
    </cfRule>
    <cfRule type="expression" dxfId="588" priority="411" stopIfTrue="1">
      <formula>AND(X$7&lt;&gt;"",COUNTIF(Recup_FN,X$7)&gt;0)</formula>
    </cfRule>
  </conditionalFormatting>
  <conditionalFormatting sqref="Y17">
    <cfRule type="expression" dxfId="587" priority="406" stopIfTrue="1">
      <formula>WEEKDAY(Y$7,2)&gt;5</formula>
    </cfRule>
    <cfRule type="expression" dxfId="586" priority="407" stopIfTrue="1">
      <formula>AND(Y$7&lt;&gt;"",COUNTIF(Feries,Y$7)&gt;0)</formula>
    </cfRule>
    <cfRule type="expression" dxfId="585" priority="408" stopIfTrue="1">
      <formula>AND(Y$7&lt;&gt;"",COUNTIF(Recup_FN,Y$7)&gt;0)</formula>
    </cfRule>
  </conditionalFormatting>
  <conditionalFormatting sqref="C9">
    <cfRule type="expression" dxfId="584" priority="340" stopIfTrue="1">
      <formula>WEEKDAY(C$7,2)&gt;5</formula>
    </cfRule>
    <cfRule type="expression" dxfId="583" priority="341" stopIfTrue="1">
      <formula>AND(C$7&lt;&gt;"",COUNTIF(Feries,C$7)&gt;0)</formula>
    </cfRule>
    <cfRule type="expression" dxfId="582" priority="342" stopIfTrue="1">
      <formula>AND(C$7&lt;&gt;"",COUNTIF(Recup_FN,C$7)&gt;0)</formula>
    </cfRule>
  </conditionalFormatting>
  <conditionalFormatting sqref="AE15">
    <cfRule type="expression" dxfId="581" priority="361" stopIfTrue="1">
      <formula>WEEKDAY(AE$7,2)&gt;5</formula>
    </cfRule>
    <cfRule type="expression" dxfId="580" priority="362" stopIfTrue="1">
      <formula>AND(AE$7&lt;&gt;"",COUNTIF(Feries,AE$7)&gt;0)</formula>
    </cfRule>
    <cfRule type="expression" dxfId="579" priority="363" stopIfTrue="1">
      <formula>AND(AE$7&lt;&gt;"",COUNTIF(Recup_FN,AE$7)&gt;0)</formula>
    </cfRule>
  </conditionalFormatting>
  <conditionalFormatting sqref="AF15">
    <cfRule type="expression" dxfId="578" priority="358" stopIfTrue="1">
      <formula>WEEKDAY(AF$7,2)&gt;5</formula>
    </cfRule>
    <cfRule type="expression" dxfId="577" priority="359" stopIfTrue="1">
      <formula>AND(AF$7&lt;&gt;"",COUNTIF(Feries,AF$7)&gt;0)</formula>
    </cfRule>
    <cfRule type="expression" dxfId="576" priority="360" stopIfTrue="1">
      <formula>AND(AF$7&lt;&gt;"",COUNTIF(Recup_FN,AF$7)&gt;0)</formula>
    </cfRule>
  </conditionalFormatting>
  <conditionalFormatting sqref="AE16">
    <cfRule type="expression" dxfId="575" priority="355" stopIfTrue="1">
      <formula>WEEKDAY(AE$7,2)&gt;5</formula>
    </cfRule>
    <cfRule type="expression" dxfId="574" priority="356" stopIfTrue="1">
      <formula>AND(AE$7&lt;&gt;"",COUNTIF(Feries,AE$7)&gt;0)</formula>
    </cfRule>
    <cfRule type="expression" dxfId="573" priority="357" stopIfTrue="1">
      <formula>AND(AE$7&lt;&gt;"",COUNTIF(Recup_FN,AE$7)&gt;0)</formula>
    </cfRule>
  </conditionalFormatting>
  <conditionalFormatting sqref="AF16">
    <cfRule type="expression" dxfId="572" priority="352" stopIfTrue="1">
      <formula>WEEKDAY(AF$7,2)&gt;5</formula>
    </cfRule>
    <cfRule type="expression" dxfId="571" priority="353" stopIfTrue="1">
      <formula>AND(AF$7&lt;&gt;"",COUNTIF(Feries,AF$7)&gt;0)</formula>
    </cfRule>
    <cfRule type="expression" dxfId="570" priority="354" stopIfTrue="1">
      <formula>AND(AF$7&lt;&gt;"",COUNTIF(Recup_FN,AF$7)&gt;0)</formula>
    </cfRule>
  </conditionalFormatting>
  <conditionalFormatting sqref="AE17">
    <cfRule type="expression" dxfId="569" priority="349" stopIfTrue="1">
      <formula>WEEKDAY(AE$7,2)&gt;5</formula>
    </cfRule>
    <cfRule type="expression" dxfId="568" priority="350" stopIfTrue="1">
      <formula>AND(AE$7&lt;&gt;"",COUNTIF(Feries,AE$7)&gt;0)</formula>
    </cfRule>
    <cfRule type="expression" dxfId="567" priority="351" stopIfTrue="1">
      <formula>AND(AE$7&lt;&gt;"",COUNTIF(Recup_FN,AE$7)&gt;0)</formula>
    </cfRule>
  </conditionalFormatting>
  <conditionalFormatting sqref="AF17">
    <cfRule type="expression" dxfId="566" priority="346" stopIfTrue="1">
      <formula>WEEKDAY(AF$7,2)&gt;5</formula>
    </cfRule>
    <cfRule type="expression" dxfId="565" priority="347" stopIfTrue="1">
      <formula>AND(AF$7&lt;&gt;"",COUNTIF(Feries,AF$7)&gt;0)</formula>
    </cfRule>
    <cfRule type="expression" dxfId="564" priority="348" stopIfTrue="1">
      <formula>AND(AF$7&lt;&gt;"",COUNTIF(Recup_FN,AF$7)&gt;0)</formula>
    </cfRule>
  </conditionalFormatting>
  <conditionalFormatting sqref="D8">
    <cfRule type="expression" dxfId="563" priority="343" stopIfTrue="1">
      <formula>WEEKDAY(D$7,2)&gt;5</formula>
    </cfRule>
    <cfRule type="expression" dxfId="562" priority="344" stopIfTrue="1">
      <formula>AND(D$7&lt;&gt;"",COUNTIF(Feries,D$7)&gt;0)</formula>
    </cfRule>
    <cfRule type="expression" dxfId="561" priority="345" stopIfTrue="1">
      <formula>AND(D$7&lt;&gt;"",COUNTIF(Recup_FN,D$7)&gt;0)</formula>
    </cfRule>
  </conditionalFormatting>
  <conditionalFormatting sqref="C8">
    <cfRule type="expression" dxfId="560" priority="289" stopIfTrue="1">
      <formula>WEEKDAY(C$7,2)&gt;5</formula>
    </cfRule>
    <cfRule type="expression" dxfId="559" priority="290" stopIfTrue="1">
      <formula>AND(C$7&lt;&gt;"",COUNTIF(Feries,C$7)&gt;0)</formula>
    </cfRule>
    <cfRule type="expression" dxfId="558" priority="291" stopIfTrue="1">
      <formula>AND(C$7&lt;&gt;"",COUNTIF(Recup_FN,C$7)&gt;0)</formula>
    </cfRule>
  </conditionalFormatting>
  <conditionalFormatting sqref="B9">
    <cfRule type="expression" dxfId="557" priority="286" stopIfTrue="1">
      <formula>WEEKDAY(B$7,2)&gt;5</formula>
    </cfRule>
    <cfRule type="expression" dxfId="556" priority="287" stopIfTrue="1">
      <formula>AND(B$7&lt;&gt;"",COUNTIF(Feries,B$7)&gt;0)</formula>
    </cfRule>
    <cfRule type="expression" dxfId="555" priority="288" stopIfTrue="1">
      <formula>AND(B$7&lt;&gt;"",COUNTIF(Recup_FN,B$7)&gt;0)</formula>
    </cfRule>
  </conditionalFormatting>
  <conditionalFormatting sqref="C9">
    <cfRule type="expression" dxfId="554" priority="283" stopIfTrue="1">
      <formula>WEEKDAY(C$7,2)&gt;5</formula>
    </cfRule>
    <cfRule type="expression" dxfId="553" priority="284" stopIfTrue="1">
      <formula>AND(C$7&lt;&gt;"",COUNTIF(Feries,C$7)&gt;0)</formula>
    </cfRule>
    <cfRule type="expression" dxfId="552" priority="285" stopIfTrue="1">
      <formula>AND(C$7&lt;&gt;"",COUNTIF(Recup_FN,C$7)&gt;0)</formula>
    </cfRule>
  </conditionalFormatting>
  <conditionalFormatting sqref="B10">
    <cfRule type="expression" dxfId="551" priority="280" stopIfTrue="1">
      <formula>WEEKDAY(B$7,2)&gt;5</formula>
    </cfRule>
    <cfRule type="expression" dxfId="550" priority="281" stopIfTrue="1">
      <formula>AND(B$7&lt;&gt;"",COUNTIF(Feries,B$7)&gt;0)</formula>
    </cfRule>
    <cfRule type="expression" dxfId="549" priority="282" stopIfTrue="1">
      <formula>AND(B$7&lt;&gt;"",COUNTIF(Recup_FN,B$7)&gt;0)</formula>
    </cfRule>
  </conditionalFormatting>
  <conditionalFormatting sqref="C10">
    <cfRule type="expression" dxfId="548" priority="277" stopIfTrue="1">
      <formula>WEEKDAY(C$7,2)&gt;5</formula>
    </cfRule>
    <cfRule type="expression" dxfId="547" priority="278" stopIfTrue="1">
      <formula>AND(C$7&lt;&gt;"",COUNTIF(Feries,C$7)&gt;0)</formula>
    </cfRule>
    <cfRule type="expression" dxfId="546" priority="279" stopIfTrue="1">
      <formula>AND(C$7&lt;&gt;"",COUNTIF(Recup_FN,C$7)&gt;0)</formula>
    </cfRule>
  </conditionalFormatting>
  <conditionalFormatting sqref="B11">
    <cfRule type="expression" dxfId="545" priority="274" stopIfTrue="1">
      <formula>WEEKDAY(B$7,2)&gt;5</formula>
    </cfRule>
    <cfRule type="expression" dxfId="544" priority="275" stopIfTrue="1">
      <formula>AND(B$7&lt;&gt;"",COUNTIF(Feries,B$7)&gt;0)</formula>
    </cfRule>
    <cfRule type="expression" dxfId="543" priority="276" stopIfTrue="1">
      <formula>AND(B$7&lt;&gt;"",COUNTIF(Recup_FN,B$7)&gt;0)</formula>
    </cfRule>
  </conditionalFormatting>
  <conditionalFormatting sqref="C11">
    <cfRule type="expression" dxfId="542" priority="271" stopIfTrue="1">
      <formula>WEEKDAY(C$7,2)&gt;5</formula>
    </cfRule>
    <cfRule type="expression" dxfId="541" priority="272" stopIfTrue="1">
      <formula>AND(C$7&lt;&gt;"",COUNTIF(Feries,C$7)&gt;0)</formula>
    </cfRule>
    <cfRule type="expression" dxfId="540" priority="273" stopIfTrue="1">
      <formula>AND(C$7&lt;&gt;"",COUNTIF(Recup_FN,C$7)&gt;0)</formula>
    </cfRule>
  </conditionalFormatting>
  <conditionalFormatting sqref="B12">
    <cfRule type="expression" dxfId="539" priority="268" stopIfTrue="1">
      <formula>WEEKDAY(B$7,2)&gt;5</formula>
    </cfRule>
    <cfRule type="expression" dxfId="538" priority="269" stopIfTrue="1">
      <formula>AND(B$7&lt;&gt;"",COUNTIF(Feries,B$7)&gt;0)</formula>
    </cfRule>
    <cfRule type="expression" dxfId="537" priority="270" stopIfTrue="1">
      <formula>AND(B$7&lt;&gt;"",COUNTIF(Recup_FN,B$7)&gt;0)</formula>
    </cfRule>
  </conditionalFormatting>
  <conditionalFormatting sqref="C12">
    <cfRule type="expression" dxfId="536" priority="265" stopIfTrue="1">
      <formula>WEEKDAY(C$7,2)&gt;5</formula>
    </cfRule>
    <cfRule type="expression" dxfId="535" priority="266" stopIfTrue="1">
      <formula>AND(C$7&lt;&gt;"",COUNTIF(Feries,C$7)&gt;0)</formula>
    </cfRule>
    <cfRule type="expression" dxfId="534" priority="267" stopIfTrue="1">
      <formula>AND(C$7&lt;&gt;"",COUNTIF(Recup_FN,C$7)&gt;0)</formula>
    </cfRule>
  </conditionalFormatting>
  <conditionalFormatting sqref="B13">
    <cfRule type="expression" dxfId="533" priority="262" stopIfTrue="1">
      <formula>WEEKDAY(B$7,2)&gt;5</formula>
    </cfRule>
    <cfRule type="expression" dxfId="532" priority="263" stopIfTrue="1">
      <formula>AND(B$7&lt;&gt;"",COUNTIF(Feries,B$7)&gt;0)</formula>
    </cfRule>
    <cfRule type="expression" dxfId="531" priority="264" stopIfTrue="1">
      <formula>AND(B$7&lt;&gt;"",COUNTIF(Recup_FN,B$7)&gt;0)</formula>
    </cfRule>
  </conditionalFormatting>
  <conditionalFormatting sqref="C13">
    <cfRule type="expression" dxfId="530" priority="259" stopIfTrue="1">
      <formula>WEEKDAY(C$7,2)&gt;5</formula>
    </cfRule>
    <cfRule type="expression" dxfId="529" priority="260" stopIfTrue="1">
      <formula>AND(C$7&lt;&gt;"",COUNTIF(Feries,C$7)&gt;0)</formula>
    </cfRule>
    <cfRule type="expression" dxfId="528" priority="261" stopIfTrue="1">
      <formula>AND(C$7&lt;&gt;"",COUNTIF(Recup_FN,C$7)&gt;0)</formula>
    </cfRule>
  </conditionalFormatting>
  <conditionalFormatting sqref="B14">
    <cfRule type="expression" dxfId="527" priority="256" stopIfTrue="1">
      <formula>WEEKDAY(B$7,2)&gt;5</formula>
    </cfRule>
    <cfRule type="expression" dxfId="526" priority="257" stopIfTrue="1">
      <formula>AND(B$7&lt;&gt;"",COUNTIF(Feries,B$7)&gt;0)</formula>
    </cfRule>
    <cfRule type="expression" dxfId="525" priority="258" stopIfTrue="1">
      <formula>AND(B$7&lt;&gt;"",COUNTIF(Recup_FN,B$7)&gt;0)</formula>
    </cfRule>
  </conditionalFormatting>
  <conditionalFormatting sqref="C14">
    <cfRule type="expression" dxfId="524" priority="253" stopIfTrue="1">
      <formula>WEEKDAY(C$7,2)&gt;5</formula>
    </cfRule>
    <cfRule type="expression" dxfId="523" priority="254" stopIfTrue="1">
      <formula>AND(C$7&lt;&gt;"",COUNTIF(Feries,C$7)&gt;0)</formula>
    </cfRule>
    <cfRule type="expression" dxfId="522" priority="255" stopIfTrue="1">
      <formula>AND(C$7&lt;&gt;"",COUNTIF(Recup_FN,C$7)&gt;0)</formula>
    </cfRule>
  </conditionalFormatting>
  <conditionalFormatting sqref="J8">
    <cfRule type="expression" dxfId="521" priority="250" stopIfTrue="1">
      <formula>WEEKDAY(J$7,2)&gt;5</formula>
    </cfRule>
    <cfRule type="expression" dxfId="520" priority="251" stopIfTrue="1">
      <formula>AND(J$7&lt;&gt;"",COUNTIF(Feries,J$7)&gt;0)</formula>
    </cfRule>
    <cfRule type="expression" dxfId="519" priority="252" stopIfTrue="1">
      <formula>AND(J$7&lt;&gt;"",COUNTIF(Recup_FN,J$7)&gt;0)</formula>
    </cfRule>
  </conditionalFormatting>
  <conditionalFormatting sqref="K8">
    <cfRule type="expression" dxfId="518" priority="247" stopIfTrue="1">
      <formula>WEEKDAY(K$7,2)&gt;5</formula>
    </cfRule>
    <cfRule type="expression" dxfId="517" priority="248" stopIfTrue="1">
      <formula>AND(K$7&lt;&gt;"",COUNTIF(Feries,K$7)&gt;0)</formula>
    </cfRule>
    <cfRule type="expression" dxfId="516" priority="249" stopIfTrue="1">
      <formula>AND(K$7&lt;&gt;"",COUNTIF(Recup_FN,K$7)&gt;0)</formula>
    </cfRule>
  </conditionalFormatting>
  <conditionalFormatting sqref="J9">
    <cfRule type="expression" dxfId="515" priority="244" stopIfTrue="1">
      <formula>WEEKDAY(J$7,2)&gt;5</formula>
    </cfRule>
    <cfRule type="expression" dxfId="514" priority="245" stopIfTrue="1">
      <formula>AND(J$7&lt;&gt;"",COUNTIF(Feries,J$7)&gt;0)</formula>
    </cfRule>
    <cfRule type="expression" dxfId="513" priority="246" stopIfTrue="1">
      <formula>AND(J$7&lt;&gt;"",COUNTIF(Recup_FN,J$7)&gt;0)</formula>
    </cfRule>
  </conditionalFormatting>
  <conditionalFormatting sqref="K9">
    <cfRule type="expression" dxfId="512" priority="241" stopIfTrue="1">
      <formula>WEEKDAY(K$7,2)&gt;5</formula>
    </cfRule>
    <cfRule type="expression" dxfId="511" priority="242" stopIfTrue="1">
      <formula>AND(K$7&lt;&gt;"",COUNTIF(Feries,K$7)&gt;0)</formula>
    </cfRule>
    <cfRule type="expression" dxfId="510" priority="243" stopIfTrue="1">
      <formula>AND(K$7&lt;&gt;"",COUNTIF(Recup_FN,K$7)&gt;0)</formula>
    </cfRule>
  </conditionalFormatting>
  <conditionalFormatting sqref="J10">
    <cfRule type="expression" dxfId="509" priority="238" stopIfTrue="1">
      <formula>WEEKDAY(J$7,2)&gt;5</formula>
    </cfRule>
    <cfRule type="expression" dxfId="508" priority="239" stopIfTrue="1">
      <formula>AND(J$7&lt;&gt;"",COUNTIF(Feries,J$7)&gt;0)</formula>
    </cfRule>
    <cfRule type="expression" dxfId="507" priority="240" stopIfTrue="1">
      <formula>AND(J$7&lt;&gt;"",COUNTIF(Recup_FN,J$7)&gt;0)</formula>
    </cfRule>
  </conditionalFormatting>
  <conditionalFormatting sqref="K10">
    <cfRule type="expression" dxfId="506" priority="235" stopIfTrue="1">
      <formula>WEEKDAY(K$7,2)&gt;5</formula>
    </cfRule>
    <cfRule type="expression" dxfId="505" priority="236" stopIfTrue="1">
      <formula>AND(K$7&lt;&gt;"",COUNTIF(Feries,K$7)&gt;0)</formula>
    </cfRule>
    <cfRule type="expression" dxfId="504" priority="237" stopIfTrue="1">
      <formula>AND(K$7&lt;&gt;"",COUNTIF(Recup_FN,K$7)&gt;0)</formula>
    </cfRule>
  </conditionalFormatting>
  <conditionalFormatting sqref="J11">
    <cfRule type="expression" dxfId="503" priority="232" stopIfTrue="1">
      <formula>WEEKDAY(J$7,2)&gt;5</formula>
    </cfRule>
    <cfRule type="expression" dxfId="502" priority="233" stopIfTrue="1">
      <formula>AND(J$7&lt;&gt;"",COUNTIF(Feries,J$7)&gt;0)</formula>
    </cfRule>
    <cfRule type="expression" dxfId="501" priority="234" stopIfTrue="1">
      <formula>AND(J$7&lt;&gt;"",COUNTIF(Recup_FN,J$7)&gt;0)</formula>
    </cfRule>
  </conditionalFormatting>
  <conditionalFormatting sqref="K11">
    <cfRule type="expression" dxfId="500" priority="229" stopIfTrue="1">
      <formula>WEEKDAY(K$7,2)&gt;5</formula>
    </cfRule>
    <cfRule type="expression" dxfId="499" priority="230" stopIfTrue="1">
      <formula>AND(K$7&lt;&gt;"",COUNTIF(Feries,K$7)&gt;0)</formula>
    </cfRule>
    <cfRule type="expression" dxfId="498" priority="231" stopIfTrue="1">
      <formula>AND(K$7&lt;&gt;"",COUNTIF(Recup_FN,K$7)&gt;0)</formula>
    </cfRule>
  </conditionalFormatting>
  <conditionalFormatting sqref="J12">
    <cfRule type="expression" dxfId="497" priority="226" stopIfTrue="1">
      <formula>WEEKDAY(J$7,2)&gt;5</formula>
    </cfRule>
    <cfRule type="expression" dxfId="496" priority="227" stopIfTrue="1">
      <formula>AND(J$7&lt;&gt;"",COUNTIF(Feries,J$7)&gt;0)</formula>
    </cfRule>
    <cfRule type="expression" dxfId="495" priority="228" stopIfTrue="1">
      <formula>AND(J$7&lt;&gt;"",COUNTIF(Recup_FN,J$7)&gt;0)</formula>
    </cfRule>
  </conditionalFormatting>
  <conditionalFormatting sqref="K12">
    <cfRule type="expression" dxfId="494" priority="223" stopIfTrue="1">
      <formula>WEEKDAY(K$7,2)&gt;5</formula>
    </cfRule>
    <cfRule type="expression" dxfId="493" priority="224" stopIfTrue="1">
      <formula>AND(K$7&lt;&gt;"",COUNTIF(Feries,K$7)&gt;0)</formula>
    </cfRule>
    <cfRule type="expression" dxfId="492" priority="225" stopIfTrue="1">
      <formula>AND(K$7&lt;&gt;"",COUNTIF(Recup_FN,K$7)&gt;0)</formula>
    </cfRule>
  </conditionalFormatting>
  <conditionalFormatting sqref="J13">
    <cfRule type="expression" dxfId="491" priority="220" stopIfTrue="1">
      <formula>WEEKDAY(J$7,2)&gt;5</formula>
    </cfRule>
    <cfRule type="expression" dxfId="490" priority="221" stopIfTrue="1">
      <formula>AND(J$7&lt;&gt;"",COUNTIF(Feries,J$7)&gt;0)</formula>
    </cfRule>
    <cfRule type="expression" dxfId="489" priority="222" stopIfTrue="1">
      <formula>AND(J$7&lt;&gt;"",COUNTIF(Recup_FN,J$7)&gt;0)</formula>
    </cfRule>
  </conditionalFormatting>
  <conditionalFormatting sqref="K13">
    <cfRule type="expression" dxfId="488" priority="217" stopIfTrue="1">
      <formula>WEEKDAY(K$7,2)&gt;5</formula>
    </cfRule>
    <cfRule type="expression" dxfId="487" priority="218" stopIfTrue="1">
      <formula>AND(K$7&lt;&gt;"",COUNTIF(Feries,K$7)&gt;0)</formula>
    </cfRule>
    <cfRule type="expression" dxfId="486" priority="219" stopIfTrue="1">
      <formula>AND(K$7&lt;&gt;"",COUNTIF(Recup_FN,K$7)&gt;0)</formula>
    </cfRule>
  </conditionalFormatting>
  <conditionalFormatting sqref="J14">
    <cfRule type="expression" dxfId="485" priority="214" stopIfTrue="1">
      <formula>WEEKDAY(J$7,2)&gt;5</formula>
    </cfRule>
    <cfRule type="expression" dxfId="484" priority="215" stopIfTrue="1">
      <formula>AND(J$7&lt;&gt;"",COUNTIF(Feries,J$7)&gt;0)</formula>
    </cfRule>
    <cfRule type="expression" dxfId="483" priority="216" stopIfTrue="1">
      <formula>AND(J$7&lt;&gt;"",COUNTIF(Recup_FN,J$7)&gt;0)</formula>
    </cfRule>
  </conditionalFormatting>
  <conditionalFormatting sqref="K14">
    <cfRule type="expression" dxfId="482" priority="211" stopIfTrue="1">
      <formula>WEEKDAY(K$7,2)&gt;5</formula>
    </cfRule>
    <cfRule type="expression" dxfId="481" priority="212" stopIfTrue="1">
      <formula>AND(K$7&lt;&gt;"",COUNTIF(Feries,K$7)&gt;0)</formula>
    </cfRule>
    <cfRule type="expression" dxfId="480" priority="213" stopIfTrue="1">
      <formula>AND(K$7&lt;&gt;"",COUNTIF(Recup_FN,K$7)&gt;0)</formula>
    </cfRule>
  </conditionalFormatting>
  <conditionalFormatting sqref="J8">
    <cfRule type="expression" dxfId="479" priority="208" stopIfTrue="1">
      <formula>WEEKDAY(J$7,2)&gt;5</formula>
    </cfRule>
    <cfRule type="expression" dxfId="478" priority="209" stopIfTrue="1">
      <formula>AND(J$7&lt;&gt;"",COUNTIF(Feries,J$7)&gt;0)</formula>
    </cfRule>
    <cfRule type="expression" dxfId="477" priority="210" stopIfTrue="1">
      <formula>AND(J$7&lt;&gt;"",COUNTIF(Recup_FN,J$7)&gt;0)</formula>
    </cfRule>
  </conditionalFormatting>
  <conditionalFormatting sqref="J9">
    <cfRule type="expression" dxfId="476" priority="205" stopIfTrue="1">
      <formula>WEEKDAY(J$7,2)&gt;5</formula>
    </cfRule>
    <cfRule type="expression" dxfId="475" priority="206" stopIfTrue="1">
      <formula>AND(J$7&lt;&gt;"",COUNTIF(Feries,J$7)&gt;0)</formula>
    </cfRule>
    <cfRule type="expression" dxfId="474" priority="207" stopIfTrue="1">
      <formula>AND(J$7&lt;&gt;"",COUNTIF(Recup_FN,J$7)&gt;0)</formula>
    </cfRule>
  </conditionalFormatting>
  <conditionalFormatting sqref="J10">
    <cfRule type="expression" dxfId="473" priority="202" stopIfTrue="1">
      <formula>WEEKDAY(J$7,2)&gt;5</formula>
    </cfRule>
    <cfRule type="expression" dxfId="472" priority="203" stopIfTrue="1">
      <formula>AND(J$7&lt;&gt;"",COUNTIF(Feries,J$7)&gt;0)</formula>
    </cfRule>
    <cfRule type="expression" dxfId="471" priority="204" stopIfTrue="1">
      <formula>AND(J$7&lt;&gt;"",COUNTIF(Recup_FN,J$7)&gt;0)</formula>
    </cfRule>
  </conditionalFormatting>
  <conditionalFormatting sqref="J11">
    <cfRule type="expression" dxfId="470" priority="199" stopIfTrue="1">
      <formula>WEEKDAY(J$7,2)&gt;5</formula>
    </cfRule>
    <cfRule type="expression" dxfId="469" priority="200" stopIfTrue="1">
      <formula>AND(J$7&lt;&gt;"",COUNTIF(Feries,J$7)&gt;0)</formula>
    </cfRule>
    <cfRule type="expression" dxfId="468" priority="201" stopIfTrue="1">
      <formula>AND(J$7&lt;&gt;"",COUNTIF(Recup_FN,J$7)&gt;0)</formula>
    </cfRule>
  </conditionalFormatting>
  <conditionalFormatting sqref="J12">
    <cfRule type="expression" dxfId="467" priority="196" stopIfTrue="1">
      <formula>WEEKDAY(J$7,2)&gt;5</formula>
    </cfRule>
    <cfRule type="expression" dxfId="466" priority="197" stopIfTrue="1">
      <formula>AND(J$7&lt;&gt;"",COUNTIF(Feries,J$7)&gt;0)</formula>
    </cfRule>
    <cfRule type="expression" dxfId="465" priority="198" stopIfTrue="1">
      <formula>AND(J$7&lt;&gt;"",COUNTIF(Recup_FN,J$7)&gt;0)</formula>
    </cfRule>
  </conditionalFormatting>
  <conditionalFormatting sqref="J13">
    <cfRule type="expression" dxfId="464" priority="193" stopIfTrue="1">
      <formula>WEEKDAY(J$7,2)&gt;5</formula>
    </cfRule>
    <cfRule type="expression" dxfId="463" priority="194" stopIfTrue="1">
      <formula>AND(J$7&lt;&gt;"",COUNTIF(Feries,J$7)&gt;0)</formula>
    </cfRule>
    <cfRule type="expression" dxfId="462" priority="195" stopIfTrue="1">
      <formula>AND(J$7&lt;&gt;"",COUNTIF(Recup_FN,J$7)&gt;0)</formula>
    </cfRule>
  </conditionalFormatting>
  <conditionalFormatting sqref="J14">
    <cfRule type="expression" dxfId="461" priority="190" stopIfTrue="1">
      <formula>WEEKDAY(J$7,2)&gt;5</formula>
    </cfRule>
    <cfRule type="expression" dxfId="460" priority="191" stopIfTrue="1">
      <formula>AND(J$7&lt;&gt;"",COUNTIF(Feries,J$7)&gt;0)</formula>
    </cfRule>
    <cfRule type="expression" dxfId="459" priority="192" stopIfTrue="1">
      <formula>AND(J$7&lt;&gt;"",COUNTIF(Recup_FN,J$7)&gt;0)</formula>
    </cfRule>
  </conditionalFormatting>
  <conditionalFormatting sqref="Q8">
    <cfRule type="expression" dxfId="458" priority="187" stopIfTrue="1">
      <formula>WEEKDAY(Q$7,2)&gt;5</formula>
    </cfRule>
    <cfRule type="expression" dxfId="457" priority="188" stopIfTrue="1">
      <formula>AND(Q$7&lt;&gt;"",COUNTIF(Feries,Q$7)&gt;0)</formula>
    </cfRule>
    <cfRule type="expression" dxfId="456" priority="189" stopIfTrue="1">
      <formula>AND(Q$7&lt;&gt;"",COUNTIF(Recup_FN,Q$7)&gt;0)</formula>
    </cfRule>
  </conditionalFormatting>
  <conditionalFormatting sqref="R8">
    <cfRule type="expression" dxfId="455" priority="184" stopIfTrue="1">
      <formula>WEEKDAY(R$7,2)&gt;5</formula>
    </cfRule>
    <cfRule type="expression" dxfId="454" priority="185" stopIfTrue="1">
      <formula>AND(R$7&lt;&gt;"",COUNTIF(Feries,R$7)&gt;0)</formula>
    </cfRule>
    <cfRule type="expression" dxfId="453" priority="186" stopIfTrue="1">
      <formula>AND(R$7&lt;&gt;"",COUNTIF(Recup_FN,R$7)&gt;0)</formula>
    </cfRule>
  </conditionalFormatting>
  <conditionalFormatting sqref="Q9">
    <cfRule type="expression" dxfId="452" priority="181" stopIfTrue="1">
      <formula>WEEKDAY(Q$7,2)&gt;5</formula>
    </cfRule>
    <cfRule type="expression" dxfId="451" priority="182" stopIfTrue="1">
      <formula>AND(Q$7&lt;&gt;"",COUNTIF(Feries,Q$7)&gt;0)</formula>
    </cfRule>
    <cfRule type="expression" dxfId="450" priority="183" stopIfTrue="1">
      <formula>AND(Q$7&lt;&gt;"",COUNTIF(Recup_FN,Q$7)&gt;0)</formula>
    </cfRule>
  </conditionalFormatting>
  <conditionalFormatting sqref="R9">
    <cfRule type="expression" dxfId="449" priority="178" stopIfTrue="1">
      <formula>WEEKDAY(R$7,2)&gt;5</formula>
    </cfRule>
    <cfRule type="expression" dxfId="448" priority="179" stopIfTrue="1">
      <formula>AND(R$7&lt;&gt;"",COUNTIF(Feries,R$7)&gt;0)</formula>
    </cfRule>
    <cfRule type="expression" dxfId="447" priority="180" stopIfTrue="1">
      <formula>AND(R$7&lt;&gt;"",COUNTIF(Recup_FN,R$7)&gt;0)</formula>
    </cfRule>
  </conditionalFormatting>
  <conditionalFormatting sqref="Q10">
    <cfRule type="expression" dxfId="446" priority="175" stopIfTrue="1">
      <formula>WEEKDAY(Q$7,2)&gt;5</formula>
    </cfRule>
    <cfRule type="expression" dxfId="445" priority="176" stopIfTrue="1">
      <formula>AND(Q$7&lt;&gt;"",COUNTIF(Feries,Q$7)&gt;0)</formula>
    </cfRule>
    <cfRule type="expression" dxfId="444" priority="177" stopIfTrue="1">
      <formula>AND(Q$7&lt;&gt;"",COUNTIF(Recup_FN,Q$7)&gt;0)</formula>
    </cfRule>
  </conditionalFormatting>
  <conditionalFormatting sqref="R10">
    <cfRule type="expression" dxfId="443" priority="172" stopIfTrue="1">
      <formula>WEEKDAY(R$7,2)&gt;5</formula>
    </cfRule>
    <cfRule type="expression" dxfId="442" priority="173" stopIfTrue="1">
      <formula>AND(R$7&lt;&gt;"",COUNTIF(Feries,R$7)&gt;0)</formula>
    </cfRule>
    <cfRule type="expression" dxfId="441" priority="174" stopIfTrue="1">
      <formula>AND(R$7&lt;&gt;"",COUNTIF(Recup_FN,R$7)&gt;0)</formula>
    </cfRule>
  </conditionalFormatting>
  <conditionalFormatting sqref="Q11">
    <cfRule type="expression" dxfId="440" priority="169" stopIfTrue="1">
      <formula>WEEKDAY(Q$7,2)&gt;5</formula>
    </cfRule>
    <cfRule type="expression" dxfId="439" priority="170" stopIfTrue="1">
      <formula>AND(Q$7&lt;&gt;"",COUNTIF(Feries,Q$7)&gt;0)</formula>
    </cfRule>
    <cfRule type="expression" dxfId="438" priority="171" stopIfTrue="1">
      <formula>AND(Q$7&lt;&gt;"",COUNTIF(Recup_FN,Q$7)&gt;0)</formula>
    </cfRule>
  </conditionalFormatting>
  <conditionalFormatting sqref="R11">
    <cfRule type="expression" dxfId="437" priority="166" stopIfTrue="1">
      <formula>WEEKDAY(R$7,2)&gt;5</formula>
    </cfRule>
    <cfRule type="expression" dxfId="436" priority="167" stopIfTrue="1">
      <formula>AND(R$7&lt;&gt;"",COUNTIF(Feries,R$7)&gt;0)</formula>
    </cfRule>
    <cfRule type="expression" dxfId="435" priority="168" stopIfTrue="1">
      <formula>AND(R$7&lt;&gt;"",COUNTIF(Recup_FN,R$7)&gt;0)</formula>
    </cfRule>
  </conditionalFormatting>
  <conditionalFormatting sqref="Q12">
    <cfRule type="expression" dxfId="434" priority="163" stopIfTrue="1">
      <formula>WEEKDAY(Q$7,2)&gt;5</formula>
    </cfRule>
    <cfRule type="expression" dxfId="433" priority="164" stopIfTrue="1">
      <formula>AND(Q$7&lt;&gt;"",COUNTIF(Feries,Q$7)&gt;0)</formula>
    </cfRule>
    <cfRule type="expression" dxfId="432" priority="165" stopIfTrue="1">
      <formula>AND(Q$7&lt;&gt;"",COUNTIF(Recup_FN,Q$7)&gt;0)</formula>
    </cfRule>
  </conditionalFormatting>
  <conditionalFormatting sqref="R12">
    <cfRule type="expression" dxfId="431" priority="160" stopIfTrue="1">
      <formula>WEEKDAY(R$7,2)&gt;5</formula>
    </cfRule>
    <cfRule type="expression" dxfId="430" priority="161" stopIfTrue="1">
      <formula>AND(R$7&lt;&gt;"",COUNTIF(Feries,R$7)&gt;0)</formula>
    </cfRule>
    <cfRule type="expression" dxfId="429" priority="162" stopIfTrue="1">
      <formula>AND(R$7&lt;&gt;"",COUNTIF(Recup_FN,R$7)&gt;0)</formula>
    </cfRule>
  </conditionalFormatting>
  <conditionalFormatting sqref="Q13">
    <cfRule type="expression" dxfId="428" priority="157" stopIfTrue="1">
      <formula>WEEKDAY(Q$7,2)&gt;5</formula>
    </cfRule>
    <cfRule type="expression" dxfId="427" priority="158" stopIfTrue="1">
      <formula>AND(Q$7&lt;&gt;"",COUNTIF(Feries,Q$7)&gt;0)</formula>
    </cfRule>
    <cfRule type="expression" dxfId="426" priority="159" stopIfTrue="1">
      <formula>AND(Q$7&lt;&gt;"",COUNTIF(Recup_FN,Q$7)&gt;0)</formula>
    </cfRule>
  </conditionalFormatting>
  <conditionalFormatting sqref="R13">
    <cfRule type="expression" dxfId="425" priority="154" stopIfTrue="1">
      <formula>WEEKDAY(R$7,2)&gt;5</formula>
    </cfRule>
    <cfRule type="expression" dxfId="424" priority="155" stopIfTrue="1">
      <formula>AND(R$7&lt;&gt;"",COUNTIF(Feries,R$7)&gt;0)</formula>
    </cfRule>
    <cfRule type="expression" dxfId="423" priority="156" stopIfTrue="1">
      <formula>AND(R$7&lt;&gt;"",COUNTIF(Recup_FN,R$7)&gt;0)</formula>
    </cfRule>
  </conditionalFormatting>
  <conditionalFormatting sqref="Q14">
    <cfRule type="expression" dxfId="422" priority="151" stopIfTrue="1">
      <formula>WEEKDAY(Q$7,2)&gt;5</formula>
    </cfRule>
    <cfRule type="expression" dxfId="421" priority="152" stopIfTrue="1">
      <formula>AND(Q$7&lt;&gt;"",COUNTIF(Feries,Q$7)&gt;0)</formula>
    </cfRule>
    <cfRule type="expression" dxfId="420" priority="153" stopIfTrue="1">
      <formula>AND(Q$7&lt;&gt;"",COUNTIF(Recup_FN,Q$7)&gt;0)</formula>
    </cfRule>
  </conditionalFormatting>
  <conditionalFormatting sqref="R14">
    <cfRule type="expression" dxfId="419" priority="148" stopIfTrue="1">
      <formula>WEEKDAY(R$7,2)&gt;5</formula>
    </cfRule>
    <cfRule type="expression" dxfId="418" priority="149" stopIfTrue="1">
      <formula>AND(R$7&lt;&gt;"",COUNTIF(Feries,R$7)&gt;0)</formula>
    </cfRule>
    <cfRule type="expression" dxfId="417" priority="150" stopIfTrue="1">
      <formula>AND(R$7&lt;&gt;"",COUNTIF(Recup_FN,R$7)&gt;0)</formula>
    </cfRule>
  </conditionalFormatting>
  <conditionalFormatting sqref="Q8">
    <cfRule type="expression" dxfId="416" priority="145" stopIfTrue="1">
      <formula>WEEKDAY(Q$7,2)&gt;5</formula>
    </cfRule>
    <cfRule type="expression" dxfId="415" priority="146" stopIfTrue="1">
      <formula>AND(Q$7&lt;&gt;"",COUNTIF(Feries,Q$7)&gt;0)</formula>
    </cfRule>
    <cfRule type="expression" dxfId="414" priority="147" stopIfTrue="1">
      <formula>AND(Q$7&lt;&gt;"",COUNTIF(Recup_FN,Q$7)&gt;0)</formula>
    </cfRule>
  </conditionalFormatting>
  <conditionalFormatting sqref="Q9">
    <cfRule type="expression" dxfId="413" priority="142" stopIfTrue="1">
      <formula>WEEKDAY(Q$7,2)&gt;5</formula>
    </cfRule>
    <cfRule type="expression" dxfId="412" priority="143" stopIfTrue="1">
      <formula>AND(Q$7&lt;&gt;"",COUNTIF(Feries,Q$7)&gt;0)</formula>
    </cfRule>
    <cfRule type="expression" dxfId="411" priority="144" stopIfTrue="1">
      <formula>AND(Q$7&lt;&gt;"",COUNTIF(Recup_FN,Q$7)&gt;0)</formula>
    </cfRule>
  </conditionalFormatting>
  <conditionalFormatting sqref="Q10">
    <cfRule type="expression" dxfId="410" priority="139" stopIfTrue="1">
      <formula>WEEKDAY(Q$7,2)&gt;5</formula>
    </cfRule>
    <cfRule type="expression" dxfId="409" priority="140" stopIfTrue="1">
      <formula>AND(Q$7&lt;&gt;"",COUNTIF(Feries,Q$7)&gt;0)</formula>
    </cfRule>
    <cfRule type="expression" dxfId="408" priority="141" stopIfTrue="1">
      <formula>AND(Q$7&lt;&gt;"",COUNTIF(Recup_FN,Q$7)&gt;0)</formula>
    </cfRule>
  </conditionalFormatting>
  <conditionalFormatting sqref="Q11">
    <cfRule type="expression" dxfId="407" priority="136" stopIfTrue="1">
      <formula>WEEKDAY(Q$7,2)&gt;5</formula>
    </cfRule>
    <cfRule type="expression" dxfId="406" priority="137" stopIfTrue="1">
      <formula>AND(Q$7&lt;&gt;"",COUNTIF(Feries,Q$7)&gt;0)</formula>
    </cfRule>
    <cfRule type="expression" dxfId="405" priority="138" stopIfTrue="1">
      <formula>AND(Q$7&lt;&gt;"",COUNTIF(Recup_FN,Q$7)&gt;0)</formula>
    </cfRule>
  </conditionalFormatting>
  <conditionalFormatting sqref="Q12">
    <cfRule type="expression" dxfId="404" priority="133" stopIfTrue="1">
      <formula>WEEKDAY(Q$7,2)&gt;5</formula>
    </cfRule>
    <cfRule type="expression" dxfId="403" priority="134" stopIfTrue="1">
      <formula>AND(Q$7&lt;&gt;"",COUNTIF(Feries,Q$7)&gt;0)</formula>
    </cfRule>
    <cfRule type="expression" dxfId="402" priority="135" stopIfTrue="1">
      <formula>AND(Q$7&lt;&gt;"",COUNTIF(Recup_FN,Q$7)&gt;0)</formula>
    </cfRule>
  </conditionalFormatting>
  <conditionalFormatting sqref="Q13">
    <cfRule type="expression" dxfId="401" priority="130" stopIfTrue="1">
      <formula>WEEKDAY(Q$7,2)&gt;5</formula>
    </cfRule>
    <cfRule type="expression" dxfId="400" priority="131" stopIfTrue="1">
      <formula>AND(Q$7&lt;&gt;"",COUNTIF(Feries,Q$7)&gt;0)</formula>
    </cfRule>
    <cfRule type="expression" dxfId="399" priority="132" stopIfTrue="1">
      <formula>AND(Q$7&lt;&gt;"",COUNTIF(Recup_FN,Q$7)&gt;0)</formula>
    </cfRule>
  </conditionalFormatting>
  <conditionalFormatting sqref="Q14">
    <cfRule type="expression" dxfId="398" priority="127" stopIfTrue="1">
      <formula>WEEKDAY(Q$7,2)&gt;5</formula>
    </cfRule>
    <cfRule type="expression" dxfId="397" priority="128" stopIfTrue="1">
      <formula>AND(Q$7&lt;&gt;"",COUNTIF(Feries,Q$7)&gt;0)</formula>
    </cfRule>
    <cfRule type="expression" dxfId="396" priority="129" stopIfTrue="1">
      <formula>AND(Q$7&lt;&gt;"",COUNTIF(Recup_FN,Q$7)&gt;0)</formula>
    </cfRule>
  </conditionalFormatting>
  <conditionalFormatting sqref="X8">
    <cfRule type="expression" dxfId="395" priority="124" stopIfTrue="1">
      <formula>WEEKDAY(X$7,2)&gt;5</formula>
    </cfRule>
    <cfRule type="expression" dxfId="394" priority="125" stopIfTrue="1">
      <formula>AND(X$7&lt;&gt;"",COUNTIF(Feries,X$7)&gt;0)</formula>
    </cfRule>
    <cfRule type="expression" dxfId="393" priority="126" stopIfTrue="1">
      <formula>AND(X$7&lt;&gt;"",COUNTIF(Recup_FN,X$7)&gt;0)</formula>
    </cfRule>
  </conditionalFormatting>
  <conditionalFormatting sqref="Y8">
    <cfRule type="expression" dxfId="392" priority="121" stopIfTrue="1">
      <formula>WEEKDAY(Y$7,2)&gt;5</formula>
    </cfRule>
    <cfRule type="expression" dxfId="391" priority="122" stopIfTrue="1">
      <formula>AND(Y$7&lt;&gt;"",COUNTIF(Feries,Y$7)&gt;0)</formula>
    </cfRule>
    <cfRule type="expression" dxfId="390" priority="123" stopIfTrue="1">
      <formula>AND(Y$7&lt;&gt;"",COUNTIF(Recup_FN,Y$7)&gt;0)</formula>
    </cfRule>
  </conditionalFormatting>
  <conditionalFormatting sqref="X9">
    <cfRule type="expression" dxfId="389" priority="118" stopIfTrue="1">
      <formula>WEEKDAY(X$7,2)&gt;5</formula>
    </cfRule>
    <cfRule type="expression" dxfId="388" priority="119" stopIfTrue="1">
      <formula>AND(X$7&lt;&gt;"",COUNTIF(Feries,X$7)&gt;0)</formula>
    </cfRule>
    <cfRule type="expression" dxfId="387" priority="120" stopIfTrue="1">
      <formula>AND(X$7&lt;&gt;"",COUNTIF(Recup_FN,X$7)&gt;0)</formula>
    </cfRule>
  </conditionalFormatting>
  <conditionalFormatting sqref="Y9">
    <cfRule type="expression" dxfId="386" priority="115" stopIfTrue="1">
      <formula>WEEKDAY(Y$7,2)&gt;5</formula>
    </cfRule>
    <cfRule type="expression" dxfId="385" priority="116" stopIfTrue="1">
      <formula>AND(Y$7&lt;&gt;"",COUNTIF(Feries,Y$7)&gt;0)</formula>
    </cfRule>
    <cfRule type="expression" dxfId="384" priority="117" stopIfTrue="1">
      <formula>AND(Y$7&lt;&gt;"",COUNTIF(Recup_FN,Y$7)&gt;0)</formula>
    </cfRule>
  </conditionalFormatting>
  <conditionalFormatting sqref="X10">
    <cfRule type="expression" dxfId="383" priority="112" stopIfTrue="1">
      <formula>WEEKDAY(X$7,2)&gt;5</formula>
    </cfRule>
    <cfRule type="expression" dxfId="382" priority="113" stopIfTrue="1">
      <formula>AND(X$7&lt;&gt;"",COUNTIF(Feries,X$7)&gt;0)</formula>
    </cfRule>
    <cfRule type="expression" dxfId="381" priority="114" stopIfTrue="1">
      <formula>AND(X$7&lt;&gt;"",COUNTIF(Recup_FN,X$7)&gt;0)</formula>
    </cfRule>
  </conditionalFormatting>
  <conditionalFormatting sqref="Y10">
    <cfRule type="expression" dxfId="380" priority="109" stopIfTrue="1">
      <formula>WEEKDAY(Y$7,2)&gt;5</formula>
    </cfRule>
    <cfRule type="expression" dxfId="379" priority="110" stopIfTrue="1">
      <formula>AND(Y$7&lt;&gt;"",COUNTIF(Feries,Y$7)&gt;0)</formula>
    </cfRule>
    <cfRule type="expression" dxfId="378" priority="111" stopIfTrue="1">
      <formula>AND(Y$7&lt;&gt;"",COUNTIF(Recup_FN,Y$7)&gt;0)</formula>
    </cfRule>
  </conditionalFormatting>
  <conditionalFormatting sqref="X11">
    <cfRule type="expression" dxfId="377" priority="106" stopIfTrue="1">
      <formula>WEEKDAY(X$7,2)&gt;5</formula>
    </cfRule>
    <cfRule type="expression" dxfId="376" priority="107" stopIfTrue="1">
      <formula>AND(X$7&lt;&gt;"",COUNTIF(Feries,X$7)&gt;0)</formula>
    </cfRule>
    <cfRule type="expression" dxfId="375" priority="108" stopIfTrue="1">
      <formula>AND(X$7&lt;&gt;"",COUNTIF(Recup_FN,X$7)&gt;0)</formula>
    </cfRule>
  </conditionalFormatting>
  <conditionalFormatting sqref="Y11">
    <cfRule type="expression" dxfId="374" priority="103" stopIfTrue="1">
      <formula>WEEKDAY(Y$7,2)&gt;5</formula>
    </cfRule>
    <cfRule type="expression" dxfId="373" priority="104" stopIfTrue="1">
      <formula>AND(Y$7&lt;&gt;"",COUNTIF(Feries,Y$7)&gt;0)</formula>
    </cfRule>
    <cfRule type="expression" dxfId="372" priority="105" stopIfTrue="1">
      <formula>AND(Y$7&lt;&gt;"",COUNTIF(Recup_FN,Y$7)&gt;0)</formula>
    </cfRule>
  </conditionalFormatting>
  <conditionalFormatting sqref="X12">
    <cfRule type="expression" dxfId="371" priority="100" stopIfTrue="1">
      <formula>WEEKDAY(X$7,2)&gt;5</formula>
    </cfRule>
    <cfRule type="expression" dxfId="370" priority="101" stopIfTrue="1">
      <formula>AND(X$7&lt;&gt;"",COUNTIF(Feries,X$7)&gt;0)</formula>
    </cfRule>
    <cfRule type="expression" dxfId="369" priority="102" stopIfTrue="1">
      <formula>AND(X$7&lt;&gt;"",COUNTIF(Recup_FN,X$7)&gt;0)</formula>
    </cfRule>
  </conditionalFormatting>
  <conditionalFormatting sqref="Y12">
    <cfRule type="expression" dxfId="368" priority="97" stopIfTrue="1">
      <formula>WEEKDAY(Y$7,2)&gt;5</formula>
    </cfRule>
    <cfRule type="expression" dxfId="367" priority="98" stopIfTrue="1">
      <formula>AND(Y$7&lt;&gt;"",COUNTIF(Feries,Y$7)&gt;0)</formula>
    </cfRule>
    <cfRule type="expression" dxfId="366" priority="99" stopIfTrue="1">
      <formula>AND(Y$7&lt;&gt;"",COUNTIF(Recup_FN,Y$7)&gt;0)</formula>
    </cfRule>
  </conditionalFormatting>
  <conditionalFormatting sqref="X13">
    <cfRule type="expression" dxfId="365" priority="94" stopIfTrue="1">
      <formula>WEEKDAY(X$7,2)&gt;5</formula>
    </cfRule>
    <cfRule type="expression" dxfId="364" priority="95" stopIfTrue="1">
      <formula>AND(X$7&lt;&gt;"",COUNTIF(Feries,X$7)&gt;0)</formula>
    </cfRule>
    <cfRule type="expression" dxfId="363" priority="96" stopIfTrue="1">
      <formula>AND(X$7&lt;&gt;"",COUNTIF(Recup_FN,X$7)&gt;0)</formula>
    </cfRule>
  </conditionalFormatting>
  <conditionalFormatting sqref="Y13">
    <cfRule type="expression" dxfId="362" priority="91" stopIfTrue="1">
      <formula>WEEKDAY(Y$7,2)&gt;5</formula>
    </cfRule>
    <cfRule type="expression" dxfId="361" priority="92" stopIfTrue="1">
      <formula>AND(Y$7&lt;&gt;"",COUNTIF(Feries,Y$7)&gt;0)</formula>
    </cfRule>
    <cfRule type="expression" dxfId="360" priority="93" stopIfTrue="1">
      <formula>AND(Y$7&lt;&gt;"",COUNTIF(Recup_FN,Y$7)&gt;0)</formula>
    </cfRule>
  </conditionalFormatting>
  <conditionalFormatting sqref="X14">
    <cfRule type="expression" dxfId="359" priority="88" stopIfTrue="1">
      <formula>WEEKDAY(X$7,2)&gt;5</formula>
    </cfRule>
    <cfRule type="expression" dxfId="358" priority="89" stopIfTrue="1">
      <formula>AND(X$7&lt;&gt;"",COUNTIF(Feries,X$7)&gt;0)</formula>
    </cfRule>
    <cfRule type="expression" dxfId="357" priority="90" stopIfTrue="1">
      <formula>AND(X$7&lt;&gt;"",COUNTIF(Recup_FN,X$7)&gt;0)</formula>
    </cfRule>
  </conditionalFormatting>
  <conditionalFormatting sqref="Y14">
    <cfRule type="expression" dxfId="356" priority="85" stopIfTrue="1">
      <formula>WEEKDAY(Y$7,2)&gt;5</formula>
    </cfRule>
    <cfRule type="expression" dxfId="355" priority="86" stopIfTrue="1">
      <formula>AND(Y$7&lt;&gt;"",COUNTIF(Feries,Y$7)&gt;0)</formula>
    </cfRule>
    <cfRule type="expression" dxfId="354" priority="87" stopIfTrue="1">
      <formula>AND(Y$7&lt;&gt;"",COUNTIF(Recup_FN,Y$7)&gt;0)</formula>
    </cfRule>
  </conditionalFormatting>
  <conditionalFormatting sqref="X8">
    <cfRule type="expression" dxfId="353" priority="82" stopIfTrue="1">
      <formula>WEEKDAY(X$7,2)&gt;5</formula>
    </cfRule>
    <cfRule type="expression" dxfId="352" priority="83" stopIfTrue="1">
      <formula>AND(X$7&lt;&gt;"",COUNTIF(Feries,X$7)&gt;0)</formula>
    </cfRule>
    <cfRule type="expression" dxfId="351" priority="84" stopIfTrue="1">
      <formula>AND(X$7&lt;&gt;"",COUNTIF(Recup_FN,X$7)&gt;0)</formula>
    </cfRule>
  </conditionalFormatting>
  <conditionalFormatting sqref="X9">
    <cfRule type="expression" dxfId="350" priority="79" stopIfTrue="1">
      <formula>WEEKDAY(X$7,2)&gt;5</formula>
    </cfRule>
    <cfRule type="expression" dxfId="349" priority="80" stopIfTrue="1">
      <formula>AND(X$7&lt;&gt;"",COUNTIF(Feries,X$7)&gt;0)</formula>
    </cfRule>
    <cfRule type="expression" dxfId="348" priority="81" stopIfTrue="1">
      <formula>AND(X$7&lt;&gt;"",COUNTIF(Recup_FN,X$7)&gt;0)</formula>
    </cfRule>
  </conditionalFormatting>
  <conditionalFormatting sqref="X10">
    <cfRule type="expression" dxfId="347" priority="76" stopIfTrue="1">
      <formula>WEEKDAY(X$7,2)&gt;5</formula>
    </cfRule>
    <cfRule type="expression" dxfId="346" priority="77" stopIfTrue="1">
      <formula>AND(X$7&lt;&gt;"",COUNTIF(Feries,X$7)&gt;0)</formula>
    </cfRule>
    <cfRule type="expression" dxfId="345" priority="78" stopIfTrue="1">
      <formula>AND(X$7&lt;&gt;"",COUNTIF(Recup_FN,X$7)&gt;0)</formula>
    </cfRule>
  </conditionalFormatting>
  <conditionalFormatting sqref="X11">
    <cfRule type="expression" dxfId="344" priority="73" stopIfTrue="1">
      <formula>WEEKDAY(X$7,2)&gt;5</formula>
    </cfRule>
    <cfRule type="expression" dxfId="343" priority="74" stopIfTrue="1">
      <formula>AND(X$7&lt;&gt;"",COUNTIF(Feries,X$7)&gt;0)</formula>
    </cfRule>
    <cfRule type="expression" dxfId="342" priority="75" stopIfTrue="1">
      <formula>AND(X$7&lt;&gt;"",COUNTIF(Recup_FN,X$7)&gt;0)</formula>
    </cfRule>
  </conditionalFormatting>
  <conditionalFormatting sqref="X12">
    <cfRule type="expression" dxfId="341" priority="70" stopIfTrue="1">
      <formula>WEEKDAY(X$7,2)&gt;5</formula>
    </cfRule>
    <cfRule type="expression" dxfId="340" priority="71" stopIfTrue="1">
      <formula>AND(X$7&lt;&gt;"",COUNTIF(Feries,X$7)&gt;0)</formula>
    </cfRule>
    <cfRule type="expression" dxfId="339" priority="72" stopIfTrue="1">
      <formula>AND(X$7&lt;&gt;"",COUNTIF(Recup_FN,X$7)&gt;0)</formula>
    </cfRule>
  </conditionalFormatting>
  <conditionalFormatting sqref="X13">
    <cfRule type="expression" dxfId="338" priority="67" stopIfTrue="1">
      <formula>WEEKDAY(X$7,2)&gt;5</formula>
    </cfRule>
    <cfRule type="expression" dxfId="337" priority="68" stopIfTrue="1">
      <formula>AND(X$7&lt;&gt;"",COUNTIF(Feries,X$7)&gt;0)</formula>
    </cfRule>
    <cfRule type="expression" dxfId="336" priority="69" stopIfTrue="1">
      <formula>AND(X$7&lt;&gt;"",COUNTIF(Recup_FN,X$7)&gt;0)</formula>
    </cfRule>
  </conditionalFormatting>
  <conditionalFormatting sqref="X14">
    <cfRule type="expression" dxfId="335" priority="64" stopIfTrue="1">
      <formula>WEEKDAY(X$7,2)&gt;5</formula>
    </cfRule>
    <cfRule type="expression" dxfId="334" priority="65" stopIfTrue="1">
      <formula>AND(X$7&lt;&gt;"",COUNTIF(Feries,X$7)&gt;0)</formula>
    </cfRule>
    <cfRule type="expression" dxfId="333" priority="66" stopIfTrue="1">
      <formula>AND(X$7&lt;&gt;"",COUNTIF(Recup_FN,X$7)&gt;0)</formula>
    </cfRule>
  </conditionalFormatting>
  <conditionalFormatting sqref="AE8">
    <cfRule type="expression" dxfId="332" priority="61" stopIfTrue="1">
      <formula>WEEKDAY(AE$7,2)&gt;5</formula>
    </cfRule>
    <cfRule type="expression" dxfId="331" priority="62" stopIfTrue="1">
      <formula>AND(AE$7&lt;&gt;"",COUNTIF(Feries,AE$7)&gt;0)</formula>
    </cfRule>
    <cfRule type="expression" dxfId="330" priority="63" stopIfTrue="1">
      <formula>AND(AE$7&lt;&gt;"",COUNTIF(Recup_FN,AE$7)&gt;0)</formula>
    </cfRule>
  </conditionalFormatting>
  <conditionalFormatting sqref="AF8">
    <cfRule type="expression" dxfId="329" priority="58" stopIfTrue="1">
      <formula>WEEKDAY(AF$7,2)&gt;5</formula>
    </cfRule>
    <cfRule type="expression" dxfId="328" priority="59" stopIfTrue="1">
      <formula>AND(AF$7&lt;&gt;"",COUNTIF(Feries,AF$7)&gt;0)</formula>
    </cfRule>
    <cfRule type="expression" dxfId="327" priority="60" stopIfTrue="1">
      <formula>AND(AF$7&lt;&gt;"",COUNTIF(Recup_FN,AF$7)&gt;0)</formula>
    </cfRule>
  </conditionalFormatting>
  <conditionalFormatting sqref="AE9">
    <cfRule type="expression" dxfId="326" priority="55" stopIfTrue="1">
      <formula>WEEKDAY(AE$7,2)&gt;5</formula>
    </cfRule>
    <cfRule type="expression" dxfId="325" priority="56" stopIfTrue="1">
      <formula>AND(AE$7&lt;&gt;"",COUNTIF(Feries,AE$7)&gt;0)</formula>
    </cfRule>
    <cfRule type="expression" dxfId="324" priority="57" stopIfTrue="1">
      <formula>AND(AE$7&lt;&gt;"",COUNTIF(Recup_FN,AE$7)&gt;0)</formula>
    </cfRule>
  </conditionalFormatting>
  <conditionalFormatting sqref="AF9">
    <cfRule type="expression" dxfId="323" priority="52" stopIfTrue="1">
      <formula>WEEKDAY(AF$7,2)&gt;5</formula>
    </cfRule>
    <cfRule type="expression" dxfId="322" priority="53" stopIfTrue="1">
      <formula>AND(AF$7&lt;&gt;"",COUNTIF(Feries,AF$7)&gt;0)</formula>
    </cfRule>
    <cfRule type="expression" dxfId="321" priority="54" stopIfTrue="1">
      <formula>AND(AF$7&lt;&gt;"",COUNTIF(Recup_FN,AF$7)&gt;0)</formula>
    </cfRule>
  </conditionalFormatting>
  <conditionalFormatting sqref="AE10">
    <cfRule type="expression" dxfId="320" priority="49" stopIfTrue="1">
      <formula>WEEKDAY(AE$7,2)&gt;5</formula>
    </cfRule>
    <cfRule type="expression" dxfId="319" priority="50" stopIfTrue="1">
      <formula>AND(AE$7&lt;&gt;"",COUNTIF(Feries,AE$7)&gt;0)</formula>
    </cfRule>
    <cfRule type="expression" dxfId="318" priority="51" stopIfTrue="1">
      <formula>AND(AE$7&lt;&gt;"",COUNTIF(Recup_FN,AE$7)&gt;0)</formula>
    </cfRule>
  </conditionalFormatting>
  <conditionalFormatting sqref="AF10">
    <cfRule type="expression" dxfId="317" priority="46" stopIfTrue="1">
      <formula>WEEKDAY(AF$7,2)&gt;5</formula>
    </cfRule>
    <cfRule type="expression" dxfId="316" priority="47" stopIfTrue="1">
      <formula>AND(AF$7&lt;&gt;"",COUNTIF(Feries,AF$7)&gt;0)</formula>
    </cfRule>
    <cfRule type="expression" dxfId="315" priority="48" stopIfTrue="1">
      <formula>AND(AF$7&lt;&gt;"",COUNTIF(Recup_FN,AF$7)&gt;0)</formula>
    </cfRule>
  </conditionalFormatting>
  <conditionalFormatting sqref="AE11">
    <cfRule type="expression" dxfId="314" priority="43" stopIfTrue="1">
      <formula>WEEKDAY(AE$7,2)&gt;5</formula>
    </cfRule>
    <cfRule type="expression" dxfId="313" priority="44" stopIfTrue="1">
      <formula>AND(AE$7&lt;&gt;"",COUNTIF(Feries,AE$7)&gt;0)</formula>
    </cfRule>
    <cfRule type="expression" dxfId="312" priority="45" stopIfTrue="1">
      <formula>AND(AE$7&lt;&gt;"",COUNTIF(Recup_FN,AE$7)&gt;0)</formula>
    </cfRule>
  </conditionalFormatting>
  <conditionalFormatting sqref="AF11">
    <cfRule type="expression" dxfId="311" priority="40" stopIfTrue="1">
      <formula>WEEKDAY(AF$7,2)&gt;5</formula>
    </cfRule>
    <cfRule type="expression" dxfId="310" priority="41" stopIfTrue="1">
      <formula>AND(AF$7&lt;&gt;"",COUNTIF(Feries,AF$7)&gt;0)</formula>
    </cfRule>
    <cfRule type="expression" dxfId="309" priority="42" stopIfTrue="1">
      <formula>AND(AF$7&lt;&gt;"",COUNTIF(Recup_FN,AF$7)&gt;0)</formula>
    </cfRule>
  </conditionalFormatting>
  <conditionalFormatting sqref="AE12">
    <cfRule type="expression" dxfId="308" priority="37" stopIfTrue="1">
      <formula>WEEKDAY(AE$7,2)&gt;5</formula>
    </cfRule>
    <cfRule type="expression" dxfId="307" priority="38" stopIfTrue="1">
      <formula>AND(AE$7&lt;&gt;"",COUNTIF(Feries,AE$7)&gt;0)</formula>
    </cfRule>
    <cfRule type="expression" dxfId="306" priority="39" stopIfTrue="1">
      <formula>AND(AE$7&lt;&gt;"",COUNTIF(Recup_FN,AE$7)&gt;0)</formula>
    </cfRule>
  </conditionalFormatting>
  <conditionalFormatting sqref="AF12">
    <cfRule type="expression" dxfId="305" priority="34" stopIfTrue="1">
      <formula>WEEKDAY(AF$7,2)&gt;5</formula>
    </cfRule>
    <cfRule type="expression" dxfId="304" priority="35" stopIfTrue="1">
      <formula>AND(AF$7&lt;&gt;"",COUNTIF(Feries,AF$7)&gt;0)</formula>
    </cfRule>
    <cfRule type="expression" dxfId="303" priority="36" stopIfTrue="1">
      <formula>AND(AF$7&lt;&gt;"",COUNTIF(Recup_FN,AF$7)&gt;0)</formula>
    </cfRule>
  </conditionalFormatting>
  <conditionalFormatting sqref="AE13">
    <cfRule type="expression" dxfId="302" priority="31" stopIfTrue="1">
      <formula>WEEKDAY(AE$7,2)&gt;5</formula>
    </cfRule>
    <cfRule type="expression" dxfId="301" priority="32" stopIfTrue="1">
      <formula>AND(AE$7&lt;&gt;"",COUNTIF(Feries,AE$7)&gt;0)</formula>
    </cfRule>
    <cfRule type="expression" dxfId="300" priority="33" stopIfTrue="1">
      <formula>AND(AE$7&lt;&gt;"",COUNTIF(Recup_FN,AE$7)&gt;0)</formula>
    </cfRule>
  </conditionalFormatting>
  <conditionalFormatting sqref="AF13">
    <cfRule type="expression" dxfId="299" priority="28" stopIfTrue="1">
      <formula>WEEKDAY(AF$7,2)&gt;5</formula>
    </cfRule>
    <cfRule type="expression" dxfId="298" priority="29" stopIfTrue="1">
      <formula>AND(AF$7&lt;&gt;"",COUNTIF(Feries,AF$7)&gt;0)</formula>
    </cfRule>
    <cfRule type="expression" dxfId="297" priority="30" stopIfTrue="1">
      <formula>AND(AF$7&lt;&gt;"",COUNTIF(Recup_FN,AF$7)&gt;0)</formula>
    </cfRule>
  </conditionalFormatting>
  <conditionalFormatting sqref="AE14">
    <cfRule type="expression" dxfId="296" priority="25" stopIfTrue="1">
      <formula>WEEKDAY(AE$7,2)&gt;5</formula>
    </cfRule>
    <cfRule type="expression" dxfId="295" priority="26" stopIfTrue="1">
      <formula>AND(AE$7&lt;&gt;"",COUNTIF(Feries,AE$7)&gt;0)</formula>
    </cfRule>
    <cfRule type="expression" dxfId="294" priority="27" stopIfTrue="1">
      <formula>AND(AE$7&lt;&gt;"",COUNTIF(Recup_FN,AE$7)&gt;0)</formula>
    </cfRule>
  </conditionalFormatting>
  <conditionalFormatting sqref="AF14">
    <cfRule type="expression" dxfId="293" priority="22" stopIfTrue="1">
      <formula>WEEKDAY(AF$7,2)&gt;5</formula>
    </cfRule>
    <cfRule type="expression" dxfId="292" priority="23" stopIfTrue="1">
      <formula>AND(AF$7&lt;&gt;"",COUNTIF(Feries,AF$7)&gt;0)</formula>
    </cfRule>
    <cfRule type="expression" dxfId="291" priority="24" stopIfTrue="1">
      <formula>AND(AF$7&lt;&gt;"",COUNTIF(Recup_FN,AF$7)&gt;0)</formula>
    </cfRule>
  </conditionalFormatting>
  <conditionalFormatting sqref="AE8">
    <cfRule type="expression" dxfId="290" priority="19" stopIfTrue="1">
      <formula>WEEKDAY(AE$7,2)&gt;5</formula>
    </cfRule>
    <cfRule type="expression" dxfId="289" priority="20" stopIfTrue="1">
      <formula>AND(AE$7&lt;&gt;"",COUNTIF(Feries,AE$7)&gt;0)</formula>
    </cfRule>
    <cfRule type="expression" dxfId="288" priority="21" stopIfTrue="1">
      <formula>AND(AE$7&lt;&gt;"",COUNTIF(Recup_FN,AE$7)&gt;0)</formula>
    </cfRule>
  </conditionalFormatting>
  <conditionalFormatting sqref="AE9">
    <cfRule type="expression" dxfId="287" priority="16" stopIfTrue="1">
      <formula>WEEKDAY(AE$7,2)&gt;5</formula>
    </cfRule>
    <cfRule type="expression" dxfId="286" priority="17" stopIfTrue="1">
      <formula>AND(AE$7&lt;&gt;"",COUNTIF(Feries,AE$7)&gt;0)</formula>
    </cfRule>
    <cfRule type="expression" dxfId="285" priority="18" stopIfTrue="1">
      <formula>AND(AE$7&lt;&gt;"",COUNTIF(Recup_FN,AE$7)&gt;0)</formula>
    </cfRule>
  </conditionalFormatting>
  <conditionalFormatting sqref="AE10">
    <cfRule type="expression" dxfId="284" priority="13" stopIfTrue="1">
      <formula>WEEKDAY(AE$7,2)&gt;5</formula>
    </cfRule>
    <cfRule type="expression" dxfId="283" priority="14" stopIfTrue="1">
      <formula>AND(AE$7&lt;&gt;"",COUNTIF(Feries,AE$7)&gt;0)</formula>
    </cfRule>
    <cfRule type="expression" dxfId="282" priority="15" stopIfTrue="1">
      <formula>AND(AE$7&lt;&gt;"",COUNTIF(Recup_FN,AE$7)&gt;0)</formula>
    </cfRule>
  </conditionalFormatting>
  <conditionalFormatting sqref="AE11">
    <cfRule type="expression" dxfId="281" priority="10" stopIfTrue="1">
      <formula>WEEKDAY(AE$7,2)&gt;5</formula>
    </cfRule>
    <cfRule type="expression" dxfId="280" priority="11" stopIfTrue="1">
      <formula>AND(AE$7&lt;&gt;"",COUNTIF(Feries,AE$7)&gt;0)</formula>
    </cfRule>
    <cfRule type="expression" dxfId="279" priority="12" stopIfTrue="1">
      <formula>AND(AE$7&lt;&gt;"",COUNTIF(Recup_FN,AE$7)&gt;0)</formula>
    </cfRule>
  </conditionalFormatting>
  <conditionalFormatting sqref="AE12">
    <cfRule type="expression" dxfId="278" priority="7" stopIfTrue="1">
      <formula>WEEKDAY(AE$7,2)&gt;5</formula>
    </cfRule>
    <cfRule type="expression" dxfId="277" priority="8" stopIfTrue="1">
      <formula>AND(AE$7&lt;&gt;"",COUNTIF(Feries,AE$7)&gt;0)</formula>
    </cfRule>
    <cfRule type="expression" dxfId="276" priority="9" stopIfTrue="1">
      <formula>AND(AE$7&lt;&gt;"",COUNTIF(Recup_FN,AE$7)&gt;0)</formula>
    </cfRule>
  </conditionalFormatting>
  <conditionalFormatting sqref="AE13">
    <cfRule type="expression" dxfId="275" priority="4" stopIfTrue="1">
      <formula>WEEKDAY(AE$7,2)&gt;5</formula>
    </cfRule>
    <cfRule type="expression" dxfId="274" priority="5" stopIfTrue="1">
      <formula>AND(AE$7&lt;&gt;"",COUNTIF(Feries,AE$7)&gt;0)</formula>
    </cfRule>
    <cfRule type="expression" dxfId="273" priority="6" stopIfTrue="1">
      <formula>AND(AE$7&lt;&gt;"",COUNTIF(Recup_FN,AE$7)&gt;0)</formula>
    </cfRule>
  </conditionalFormatting>
  <conditionalFormatting sqref="AE14">
    <cfRule type="expression" dxfId="272" priority="1" stopIfTrue="1">
      <formula>WEEKDAY(AE$7,2)&gt;5</formula>
    </cfRule>
    <cfRule type="expression" dxfId="271" priority="2" stopIfTrue="1">
      <formula>AND(AE$7&lt;&gt;"",COUNTIF(Feries,AE$7)&gt;0)</formula>
    </cfRule>
    <cfRule type="expression" dxfId="270" priority="3" stopIfTrue="1">
      <formula>AND(AE$7&lt;&gt;"",COUNTIF(Recup_FN,AE$7)&gt;0)</formula>
    </cfRule>
  </conditionalFormatting>
  <dataValidations count="5">
    <dataValidation type="list" allowBlank="1" showInputMessage="1" showErrorMessage="1" sqref="B22:AF31" xr:uid="{460B88B1-998D-47DB-8CCC-8C469C2A5E4D}">
      <formula1>$BA$7:$BA$13</formula1>
    </dataValidation>
    <dataValidation allowBlank="1" showInputMessage="1" showErrorMessage="1" sqref="AF126" xr:uid="{AB1C6A64-838C-49E5-8977-C4FB51D52A1E}"/>
    <dataValidation type="list" allowBlank="1" showInputMessage="1" showErrorMessage="1" sqref="AD21:AF21 AF157:AF168 B167:AE168 AD32:AF33 B122:AF123 B62:AE63 B77:AF78 B92:AE93 B107:AF108 B137:AE138 B152:AF153 AF127:AF138 AF82:AF93 AF52:AF63 B47:AF48" xr:uid="{39882695-39AA-48FB-909E-D6BE3C142076}">
      <formula1>Legende</formula1>
    </dataValidation>
    <dataValidation type="list" allowBlank="1" showInputMessage="1" showErrorMessage="1" sqref="B32:AC33 B18 E18:AF18" xr:uid="{1F9CECDA-2DB5-43FB-B27D-A0DCA00791C6}">
      <formula1>$BA$7:$BA$12</formula1>
    </dataValidation>
    <dataValidation type="list" allowBlank="1" showInputMessage="1" showErrorMessage="1" sqref="B37:AF46 B52:AE61 B67:AF76 B82:AE91 B97:AF106 B112:AF121 B127:AE136 B142:AF151 B157:AE166 B172:AF181 C18:D19 B8:AF17" xr:uid="{D906BBA0-74FB-4964-B951-8E64E83E7570}">
      <formula1>$BA$7:$BA$14</formula1>
    </dataValidation>
  </dataValidations>
  <printOptions horizontalCentered="1"/>
  <pageMargins left="0.23622047244094491" right="0.27559055118110237" top="0.43307086614173229" bottom="0.39370078740157483" header="0.27559055118110237" footer="0.15748031496062992"/>
  <pageSetup paperSize="9" scale="85" orientation="landscape" r:id="rId1"/>
  <headerFooter alignWithMargins="0">
    <oddFooter>&amp;R&amp;9Date: &amp;D - Page &amp;P de &amp;N</oddFooter>
  </headerFooter>
  <rowBreaks count="3" manualBreakCount="3">
    <brk id="48" max="31" man="1"/>
    <brk id="93" max="31" man="1"/>
    <brk id="138" max="31" man="1"/>
  </rowBreak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4FA909-CCE5-4F8E-8489-8C1B47E36673}">
  <sheetPr codeName="Feuil3"/>
  <dimension ref="A1:BH195"/>
  <sheetViews>
    <sheetView showGridLines="0" topLeftCell="AF1" zoomScaleNormal="100" workbookViewId="0">
      <pane ySplit="5" topLeftCell="A6" activePane="bottomLeft" state="frozen"/>
      <selection pane="bottomLeft" activeCell="AI7" sqref="AI7:AI13"/>
    </sheetView>
  </sheetViews>
  <sheetFormatPr baseColWidth="10" defaultRowHeight="0" customHeight="1" zeroHeight="1" x14ac:dyDescent="0.2"/>
  <cols>
    <col min="1" max="1" width="22.140625" customWidth="1"/>
    <col min="2" max="26" width="4.5703125" customWidth="1"/>
    <col min="27" max="27" width="4.85546875" bestFit="1" customWidth="1"/>
    <col min="28" max="32" width="4.5703125" customWidth="1"/>
    <col min="33" max="33" width="7.140625" customWidth="1"/>
    <col min="34" max="34" width="15.7109375" customWidth="1"/>
    <col min="35" max="35" width="10.42578125" customWidth="1"/>
    <col min="36" max="41" width="9.85546875" customWidth="1"/>
    <col min="42" max="47" width="12.140625" customWidth="1"/>
    <col min="49" max="49" width="10.140625" customWidth="1"/>
    <col min="50" max="50" width="10.5703125" customWidth="1"/>
    <col min="51" max="51" width="4.42578125" customWidth="1"/>
    <col min="60" max="60" width="20.140625" customWidth="1"/>
  </cols>
  <sheetData>
    <row r="1" spans="1:53" ht="21" customHeight="1" thickBot="1" x14ac:dyDescent="0.25">
      <c r="A1" s="105">
        <v>2021</v>
      </c>
      <c r="B1" s="2"/>
      <c r="AH1" s="145" t="s">
        <v>56</v>
      </c>
      <c r="AI1" s="13"/>
      <c r="AJ1" s="145"/>
      <c r="AL1" s="145"/>
    </row>
    <row r="2" spans="1:53" ht="37.5" customHeight="1" thickBot="1" x14ac:dyDescent="0.25">
      <c r="A2" s="208" t="str">
        <f>"Nom du Service - Planning " &amp;An</f>
        <v>Nom du Service - Planning 2021</v>
      </c>
      <c r="B2" s="209"/>
      <c r="C2" s="209"/>
      <c r="D2" s="209"/>
      <c r="E2" s="209"/>
      <c r="F2" s="209"/>
      <c r="G2" s="209"/>
      <c r="H2" s="209"/>
      <c r="I2" s="209"/>
      <c r="J2" s="209"/>
      <c r="K2" s="209"/>
      <c r="L2" s="209"/>
      <c r="M2" s="209"/>
      <c r="N2" s="209"/>
      <c r="O2" s="209"/>
      <c r="P2" s="209"/>
      <c r="Q2" s="209"/>
      <c r="R2" s="209"/>
      <c r="S2" s="209"/>
      <c r="T2" s="209"/>
      <c r="U2" s="209"/>
      <c r="V2" s="209"/>
      <c r="W2" s="209"/>
      <c r="X2" s="209"/>
      <c r="Y2" s="209"/>
      <c r="Z2" s="209"/>
      <c r="AA2" s="209"/>
      <c r="AB2" s="209"/>
      <c r="AC2" s="209"/>
      <c r="AD2" s="209"/>
      <c r="AE2" s="209"/>
      <c r="AF2" s="210"/>
      <c r="AO2" s="110" t="s">
        <v>55</v>
      </c>
    </row>
    <row r="3" spans="1:53" ht="12.75" x14ac:dyDescent="0.2"/>
    <row r="4" spans="1:53" ht="24.75" customHeight="1" x14ac:dyDescent="0.2">
      <c r="A4" s="21" t="s">
        <v>23</v>
      </c>
      <c r="B4" s="211" t="s">
        <v>0</v>
      </c>
      <c r="C4" s="211"/>
      <c r="D4" s="80" t="str">
        <f>BA7</f>
        <v>C</v>
      </c>
      <c r="E4" s="80" t="str">
        <f>BA8</f>
        <v>C/2</v>
      </c>
      <c r="F4" s="22"/>
      <c r="G4" s="211" t="s">
        <v>1</v>
      </c>
      <c r="H4" s="212"/>
      <c r="I4" s="51" t="str">
        <f>BA9</f>
        <v>RJ</v>
      </c>
      <c r="J4" s="81" t="str">
        <f>BA10</f>
        <v>R/2J</v>
      </c>
      <c r="K4" s="85" t="str">
        <f>BA11</f>
        <v>CMD</v>
      </c>
      <c r="M4" s="107" t="s">
        <v>3</v>
      </c>
      <c r="N4" s="23"/>
      <c r="Q4" s="24" t="s">
        <v>22</v>
      </c>
      <c r="R4" s="25"/>
      <c r="S4" s="22"/>
      <c r="T4" s="22"/>
      <c r="U4" s="22"/>
      <c r="V4" s="22"/>
      <c r="W4" s="22"/>
      <c r="X4" s="22"/>
      <c r="Y4" s="22"/>
      <c r="Z4" s="48"/>
      <c r="AA4" s="48"/>
      <c r="AB4" s="48"/>
      <c r="AC4" s="48"/>
      <c r="AD4" s="26"/>
      <c r="AE4" s="22"/>
      <c r="AF4" s="22"/>
      <c r="AG4" s="22"/>
      <c r="AH4" s="204" t="s">
        <v>21</v>
      </c>
      <c r="AI4" s="213"/>
      <c r="AJ4" s="213"/>
      <c r="AK4" s="213"/>
      <c r="AL4" s="213"/>
      <c r="AM4" s="213"/>
      <c r="AN4" s="213"/>
      <c r="AO4" s="213"/>
      <c r="AP4" s="205"/>
      <c r="AQ4" s="112"/>
      <c r="AR4" s="112"/>
      <c r="AS4" s="112"/>
      <c r="AT4" s="112"/>
      <c r="AU4" s="112"/>
      <c r="AW4" s="204" t="str">
        <f>"Fériés et congés " &amp; An</f>
        <v>Fériés et congés 2021</v>
      </c>
      <c r="AX4" s="205"/>
      <c r="AZ4" s="204" t="s">
        <v>8</v>
      </c>
      <c r="BA4" s="205"/>
    </row>
    <row r="5" spans="1:53" ht="9.75" customHeight="1" thickBot="1" x14ac:dyDescent="0.25">
      <c r="AH5" s="206"/>
      <c r="AI5" s="214"/>
      <c r="AJ5" s="214"/>
      <c r="AK5" s="214"/>
      <c r="AL5" s="214"/>
      <c r="AM5" s="214"/>
      <c r="AN5" s="214"/>
      <c r="AO5" s="214"/>
      <c r="AP5" s="207"/>
      <c r="AQ5" s="112"/>
      <c r="AR5" s="112"/>
      <c r="AS5" s="112"/>
      <c r="AT5" s="112"/>
      <c r="AU5" s="112"/>
      <c r="AW5" s="206"/>
      <c r="AX5" s="207"/>
      <c r="AZ5" s="206"/>
      <c r="BA5" s="207"/>
    </row>
    <row r="6" spans="1:53" ht="24.95" customHeight="1" x14ac:dyDescent="0.2">
      <c r="A6" s="95"/>
      <c r="B6" s="201">
        <f>DATE(An,1,1)</f>
        <v>44197</v>
      </c>
      <c r="C6" s="202"/>
      <c r="D6" s="202"/>
      <c r="E6" s="202"/>
      <c r="F6" s="202"/>
      <c r="G6" s="202"/>
      <c r="H6" s="202"/>
      <c r="I6" s="202"/>
      <c r="J6" s="202"/>
      <c r="K6" s="202"/>
      <c r="L6" s="202"/>
      <c r="M6" s="202"/>
      <c r="N6" s="202"/>
      <c r="O6" s="202"/>
      <c r="P6" s="202"/>
      <c r="Q6" s="202"/>
      <c r="R6" s="202"/>
      <c r="S6" s="202"/>
      <c r="T6" s="202"/>
      <c r="U6" s="202"/>
      <c r="V6" s="202"/>
      <c r="W6" s="202"/>
      <c r="X6" s="202"/>
      <c r="Y6" s="202"/>
      <c r="Z6" s="202"/>
      <c r="AA6" s="202"/>
      <c r="AB6" s="202"/>
      <c r="AC6" s="202"/>
      <c r="AD6" s="202"/>
      <c r="AE6" s="202"/>
      <c r="AF6" s="203"/>
      <c r="AG6" s="3"/>
      <c r="AH6" s="41" t="s">
        <v>7</v>
      </c>
      <c r="AI6" s="90" t="s">
        <v>20</v>
      </c>
      <c r="AJ6" s="153" t="str">
        <f>"Nbre jours "&amp; $BA$9</f>
        <v>Nbre jours RJ</v>
      </c>
      <c r="AK6" s="154" t="str">
        <f>"Nbre jours "&amp; $BA$10</f>
        <v>Nbre jours R/2J</v>
      </c>
      <c r="AL6" s="152" t="str">
        <f>"Nbre jours "&amp; $BA$11</f>
        <v>Nbre jours CMD</v>
      </c>
      <c r="AM6" s="155" t="str">
        <f>"Nbre jours "&amp; $BA$12</f>
        <v>Nbre jours T</v>
      </c>
      <c r="AN6" s="155" t="str">
        <f>"Nbre jours "&amp; $BA$13</f>
        <v>Nbre jours T/R</v>
      </c>
      <c r="AO6" s="93" t="s">
        <v>16</v>
      </c>
      <c r="AP6" s="93" t="s">
        <v>51</v>
      </c>
      <c r="AQ6" s="156" t="str">
        <f>"Nbre jours "&amp; $BA$9</f>
        <v>Nbre jours RJ</v>
      </c>
      <c r="AR6" s="154" t="str">
        <f>"Nbre jours "&amp; $BA$10</f>
        <v>Nbre jours R/2J</v>
      </c>
      <c r="AS6" s="152" t="str">
        <f>"Nbre jours "&amp; $BA$11</f>
        <v>Nbre jours CMD</v>
      </c>
      <c r="AT6" s="155" t="str">
        <f>"Nbre jours "&amp; $BA$12</f>
        <v>Nbre jours T</v>
      </c>
      <c r="AU6" s="155" t="str">
        <f>"Nbre jours "&amp; $BA$13</f>
        <v>Nbre jours T/R</v>
      </c>
      <c r="AW6" s="41" t="s">
        <v>3</v>
      </c>
      <c r="AX6" s="42" t="s">
        <v>12</v>
      </c>
      <c r="AZ6" s="41" t="s">
        <v>9</v>
      </c>
      <c r="BA6" s="42" t="s">
        <v>34</v>
      </c>
    </row>
    <row r="7" spans="1:53" ht="15" x14ac:dyDescent="0.25">
      <c r="A7" s="79"/>
      <c r="B7" s="4">
        <f>DATE(An,MONTH(B6),1)</f>
        <v>44197</v>
      </c>
      <c r="C7" s="4">
        <f t="shared" ref="C7:AF7" si="0">B7+1</f>
        <v>44198</v>
      </c>
      <c r="D7" s="4">
        <f t="shared" si="0"/>
        <v>44199</v>
      </c>
      <c r="E7" s="4">
        <f t="shared" si="0"/>
        <v>44200</v>
      </c>
      <c r="F7" s="4">
        <f t="shared" si="0"/>
        <v>44201</v>
      </c>
      <c r="G7" s="4">
        <f t="shared" si="0"/>
        <v>44202</v>
      </c>
      <c r="H7" s="4">
        <f t="shared" si="0"/>
        <v>44203</v>
      </c>
      <c r="I7" s="4">
        <f t="shared" si="0"/>
        <v>44204</v>
      </c>
      <c r="J7" s="4">
        <f t="shared" si="0"/>
        <v>44205</v>
      </c>
      <c r="K7" s="4">
        <f t="shared" si="0"/>
        <v>44206</v>
      </c>
      <c r="L7" s="4">
        <f t="shared" si="0"/>
        <v>44207</v>
      </c>
      <c r="M7" s="4">
        <f t="shared" si="0"/>
        <v>44208</v>
      </c>
      <c r="N7" s="4">
        <f t="shared" si="0"/>
        <v>44209</v>
      </c>
      <c r="O7" s="4">
        <f t="shared" si="0"/>
        <v>44210</v>
      </c>
      <c r="P7" s="4">
        <f t="shared" si="0"/>
        <v>44211</v>
      </c>
      <c r="Q7" s="4">
        <f t="shared" si="0"/>
        <v>44212</v>
      </c>
      <c r="R7" s="4">
        <f t="shared" si="0"/>
        <v>44213</v>
      </c>
      <c r="S7" s="4">
        <f t="shared" si="0"/>
        <v>44214</v>
      </c>
      <c r="T7" s="4">
        <f t="shared" si="0"/>
        <v>44215</v>
      </c>
      <c r="U7" s="4">
        <f t="shared" si="0"/>
        <v>44216</v>
      </c>
      <c r="V7" s="4">
        <f t="shared" si="0"/>
        <v>44217</v>
      </c>
      <c r="W7" s="4">
        <f t="shared" si="0"/>
        <v>44218</v>
      </c>
      <c r="X7" s="4">
        <f t="shared" si="0"/>
        <v>44219</v>
      </c>
      <c r="Y7" s="4">
        <f t="shared" si="0"/>
        <v>44220</v>
      </c>
      <c r="Z7" s="4">
        <f t="shared" si="0"/>
        <v>44221</v>
      </c>
      <c r="AA7" s="4">
        <f t="shared" si="0"/>
        <v>44222</v>
      </c>
      <c r="AB7" s="4">
        <f t="shared" si="0"/>
        <v>44223</v>
      </c>
      <c r="AC7" s="4">
        <f t="shared" si="0"/>
        <v>44224</v>
      </c>
      <c r="AD7" s="4">
        <f t="shared" si="0"/>
        <v>44225</v>
      </c>
      <c r="AE7" s="4">
        <f t="shared" si="0"/>
        <v>44226</v>
      </c>
      <c r="AF7" s="5">
        <f t="shared" si="0"/>
        <v>44227</v>
      </c>
      <c r="AH7" s="109" t="s">
        <v>43</v>
      </c>
      <c r="AI7" s="28" cm="1">
        <f t="array" ref="AI7">SUMPRODUCT((A8:A16 = AH7)*(B8:AF16=BA7)+(A8:A16 = AH7)*(B8:AF16=BA8)/2)</f>
        <v>1</v>
      </c>
      <c r="AJ7" s="150">
        <f t="shared" ref="AJ7:AJ13" si="1">AP7*AQ7</f>
        <v>5.7</v>
      </c>
      <c r="AK7" s="28" cm="1">
        <f t="array" ref="AK7">SUMPRODUCT((A8:A16 = AH7)*(B8:AF16=BA10))</f>
        <v>0</v>
      </c>
      <c r="AL7" s="150">
        <f t="shared" ref="AL7:AL13" si="2">AS7*AP7</f>
        <v>3.8000000000000003</v>
      </c>
      <c r="AM7" s="28" cm="1">
        <f t="array" ref="AM7">SUMPRODUCT((A8:A16 = AH7)*(B8:AF16=BA12))</f>
        <v>0</v>
      </c>
      <c r="AN7" s="28" cm="1">
        <f t="array" ref="AN7">SUMPRODUCT((A8:A16 = AH7)*(B8:AF16=BA13))</f>
        <v>0</v>
      </c>
      <c r="AO7" s="94">
        <f>SUM(AI7:AM7)</f>
        <v>10.5</v>
      </c>
      <c r="AP7" s="116">
        <f>(NETWORKDAYS(B7,AF7,AW7:AW17))-AI7</f>
        <v>19</v>
      </c>
      <c r="AQ7" s="148">
        <v>0.3</v>
      </c>
      <c r="AR7" s="148">
        <v>0.2</v>
      </c>
      <c r="AS7" s="148">
        <v>0.2</v>
      </c>
      <c r="AT7" s="148">
        <v>0.2</v>
      </c>
      <c r="AU7" s="158">
        <v>0.1</v>
      </c>
      <c r="AW7" s="7">
        <f>DATE(An,1,1)</f>
        <v>44197</v>
      </c>
      <c r="AX7" s="7">
        <v>43735</v>
      </c>
      <c r="AZ7" s="7" t="s">
        <v>0</v>
      </c>
      <c r="BA7" s="44" t="s">
        <v>2</v>
      </c>
    </row>
    <row r="8" spans="1:53" ht="15" x14ac:dyDescent="0.25">
      <c r="A8" s="70" t="str">
        <f t="shared" ref="A8:A17" si="3">IF(AH7="","",AH7)</f>
        <v>PZ</v>
      </c>
      <c r="B8" s="18"/>
      <c r="C8" s="19"/>
      <c r="D8" s="19"/>
      <c r="E8" s="18"/>
      <c r="F8" s="19"/>
      <c r="G8" s="49"/>
      <c r="H8" s="49"/>
      <c r="I8" s="49"/>
      <c r="J8" s="18"/>
      <c r="K8" s="18"/>
      <c r="L8" s="19"/>
      <c r="M8" s="19"/>
      <c r="N8" s="18"/>
      <c r="O8" s="18"/>
      <c r="P8" s="18" t="s">
        <v>52</v>
      </c>
      <c r="Q8" s="18"/>
      <c r="R8" s="18"/>
      <c r="S8" s="49"/>
      <c r="T8" s="18"/>
      <c r="U8" s="18"/>
      <c r="V8" s="49"/>
      <c r="W8" s="18"/>
      <c r="X8" s="18"/>
      <c r="Y8" s="18"/>
      <c r="Z8" s="49"/>
      <c r="AA8" s="49"/>
      <c r="AB8" s="49"/>
      <c r="AC8" s="33"/>
      <c r="AD8" s="18"/>
      <c r="AE8" s="18"/>
      <c r="AF8" s="29"/>
      <c r="AG8" s="13"/>
      <c r="AH8" s="109" t="s">
        <v>44</v>
      </c>
      <c r="AI8" s="28" cm="1">
        <f t="array" ref="AI8">SUMPRODUCT((A8:A16 = AH8)*(B8:AF16=BA7)+(A8:A16 = AH8)*(B8:AF16=BA8)/2)</f>
        <v>0</v>
      </c>
      <c r="AJ8" s="150">
        <f t="shared" si="1"/>
        <v>6</v>
      </c>
      <c r="AK8" s="28" cm="1">
        <f t="array" ref="AK8">SUMPRODUCT((A8:A16 = AH8)*(B8:AF16=BA10))</f>
        <v>0</v>
      </c>
      <c r="AL8" s="150">
        <f t="shared" si="2"/>
        <v>4</v>
      </c>
      <c r="AM8" s="28" cm="1">
        <f t="array" ref="AM8">SUMPRODUCT((A8:A16 = AH8)*(B8:AF16=BA12))</f>
        <v>0</v>
      </c>
      <c r="AN8" s="28" cm="1">
        <f t="array" ref="AN8">SUMPRODUCT((A8:A16 = AH8)*(B8:AF16=BA13))</f>
        <v>0</v>
      </c>
      <c r="AO8" s="94">
        <f t="shared" ref="AO8:AO16" si="4">SUM(AI8:AM8)</f>
        <v>10</v>
      </c>
      <c r="AP8" s="116">
        <f>(NETWORKDAYS(B7,AF7,AW7:AW17))-AI8</f>
        <v>20</v>
      </c>
      <c r="AQ8" s="148">
        <v>0.3</v>
      </c>
      <c r="AR8" s="148">
        <v>0.2</v>
      </c>
      <c r="AS8" s="148">
        <v>0.2</v>
      </c>
      <c r="AT8" s="148">
        <v>0.2</v>
      </c>
      <c r="AU8" s="158">
        <v>0.1</v>
      </c>
      <c r="AW8" s="8">
        <f>ROUND(DATE($A$1,4,MOD(234-11*MOD($A$1,19),30))/7,0)*7-5</f>
        <v>44291</v>
      </c>
      <c r="AX8" s="8"/>
      <c r="AZ8" s="7" t="s">
        <v>10</v>
      </c>
      <c r="BA8" s="44" t="s">
        <v>5</v>
      </c>
    </row>
    <row r="9" spans="1:53" ht="15" x14ac:dyDescent="0.25">
      <c r="A9" s="70" t="str">
        <f t="shared" si="3"/>
        <v>LG</v>
      </c>
      <c r="B9" s="18"/>
      <c r="C9" s="18"/>
      <c r="D9" s="19"/>
      <c r="E9" s="18"/>
      <c r="F9" s="18"/>
      <c r="G9" s="50"/>
      <c r="H9" s="19"/>
      <c r="I9" s="18"/>
      <c r="J9" s="18"/>
      <c r="K9" s="18"/>
      <c r="L9" s="19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9"/>
      <c r="AA9" s="18"/>
      <c r="AB9" s="49"/>
      <c r="AC9" s="50"/>
      <c r="AD9" s="64"/>
      <c r="AE9" s="64"/>
      <c r="AF9" s="82"/>
      <c r="AG9" s="13"/>
      <c r="AH9" s="109" t="s">
        <v>45</v>
      </c>
      <c r="AI9" s="28" cm="1">
        <f t="array" ref="AI9">SUMPRODUCT((A8:A16 = AH9)*(B8:AF16=BA7)+(A8:A16 = AH9)*(B8:AF16=BA8)/2)</f>
        <v>0</v>
      </c>
      <c r="AJ9" s="150">
        <f t="shared" si="1"/>
        <v>6</v>
      </c>
      <c r="AK9" s="28" cm="1">
        <f t="array" ref="AK9">SUMPRODUCT((A8:A16 = AH9)*(B8:AF16=BA10))</f>
        <v>0</v>
      </c>
      <c r="AL9" s="150">
        <f t="shared" si="2"/>
        <v>4</v>
      </c>
      <c r="AM9" s="28" cm="1">
        <f t="array" ref="AM9">SUMPRODUCT((A8:A16 = AH9)*(B8:AF16=BA12))</f>
        <v>0</v>
      </c>
      <c r="AN9" s="28" cm="1">
        <f t="array" ref="AN9">SUMPRODUCT((A8:A16 = AH9)*(B8:AF16=BA13))</f>
        <v>0</v>
      </c>
      <c r="AO9" s="94">
        <f t="shared" si="4"/>
        <v>10</v>
      </c>
      <c r="AP9" s="116">
        <f>(NETWORKDAYS(B7,AF7,AW7:AW17))-AI9</f>
        <v>20</v>
      </c>
      <c r="AQ9" s="148">
        <v>0.3</v>
      </c>
      <c r="AR9" s="148">
        <v>0.2</v>
      </c>
      <c r="AS9" s="148">
        <v>0.2</v>
      </c>
      <c r="AT9" s="148">
        <v>0.2</v>
      </c>
      <c r="AU9" s="158">
        <v>0.1</v>
      </c>
      <c r="AW9" s="8">
        <f>DATE(An,5,1)</f>
        <v>44317</v>
      </c>
      <c r="AX9" s="8"/>
      <c r="AZ9" s="7" t="s">
        <v>13</v>
      </c>
      <c r="BA9" s="51" t="s">
        <v>58</v>
      </c>
    </row>
    <row r="10" spans="1:53" ht="15" x14ac:dyDescent="0.25">
      <c r="A10" s="70" t="str">
        <f t="shared" si="3"/>
        <v>CM</v>
      </c>
      <c r="B10" s="18"/>
      <c r="C10" s="19"/>
      <c r="D10" s="18"/>
      <c r="E10" s="19"/>
      <c r="F10" s="19"/>
      <c r="G10" s="19"/>
      <c r="H10" s="18"/>
      <c r="I10" s="18"/>
      <c r="J10" s="49"/>
      <c r="K10" s="18"/>
      <c r="L10" s="19"/>
      <c r="M10" s="33"/>
      <c r="N10" s="49"/>
      <c r="O10" s="49"/>
      <c r="P10" s="49"/>
      <c r="Q10" s="49"/>
      <c r="R10" s="49"/>
      <c r="S10" s="49"/>
      <c r="T10" s="49"/>
      <c r="U10" s="49"/>
      <c r="V10" s="49"/>
      <c r="W10" s="18"/>
      <c r="X10" s="18"/>
      <c r="Y10" s="18"/>
      <c r="Z10" s="33"/>
      <c r="AA10" s="50"/>
      <c r="AB10" s="50"/>
      <c r="AC10" s="19"/>
      <c r="AD10" s="18"/>
      <c r="AE10" s="50"/>
      <c r="AF10" s="29"/>
      <c r="AH10" s="109" t="s">
        <v>46</v>
      </c>
      <c r="AI10" s="28" cm="1">
        <f t="array" ref="AI10">SUMPRODUCT((A8:A16 = AH10)*(B8:AF16=BA7)+(A8:A16 = AH10)*(B8:AF16=BA8)/2)</f>
        <v>0</v>
      </c>
      <c r="AJ10" s="150">
        <f t="shared" si="1"/>
        <v>6</v>
      </c>
      <c r="AK10" s="28" cm="1">
        <f t="array" ref="AK10">SUMPRODUCT((A8:A16 = AH10)*(B8:AF16=BA10))</f>
        <v>0</v>
      </c>
      <c r="AL10" s="150">
        <f t="shared" si="2"/>
        <v>4</v>
      </c>
      <c r="AM10" s="28" cm="1">
        <f t="array" ref="AM10">SUMPRODUCT((A8:A16 = AH10)*(B8:AF16=BA12))</f>
        <v>0</v>
      </c>
      <c r="AN10" s="28" cm="1">
        <f t="array" ref="AN10">SUMPRODUCT((A8:A16 = AH10)*(B8:AF16=BA13))</f>
        <v>0</v>
      </c>
      <c r="AO10" s="94">
        <f t="shared" si="4"/>
        <v>10</v>
      </c>
      <c r="AP10" s="116">
        <f>(NETWORKDAYS(B7,AF7,AW7:AW17))-AI10</f>
        <v>20</v>
      </c>
      <c r="AQ10" s="148">
        <v>0.3</v>
      </c>
      <c r="AR10" s="148">
        <v>0.2</v>
      </c>
      <c r="AS10" s="148">
        <v>0.2</v>
      </c>
      <c r="AT10" s="148">
        <v>0.2</v>
      </c>
      <c r="AU10" s="158">
        <v>0.1</v>
      </c>
      <c r="AW10" s="8">
        <f>DATE(An,5,8)</f>
        <v>44324</v>
      </c>
      <c r="AX10" s="8"/>
      <c r="AZ10" s="43" t="s">
        <v>15</v>
      </c>
      <c r="BA10" s="89" t="s">
        <v>57</v>
      </c>
    </row>
    <row r="11" spans="1:53" ht="15" x14ac:dyDescent="0.25">
      <c r="A11" s="70" t="str">
        <f t="shared" si="3"/>
        <v>SR</v>
      </c>
      <c r="B11" s="18"/>
      <c r="C11" s="19"/>
      <c r="D11" s="19"/>
      <c r="E11" s="19"/>
      <c r="F11" s="19"/>
      <c r="G11" s="49"/>
      <c r="H11" s="18"/>
      <c r="I11" s="19"/>
      <c r="J11" s="18"/>
      <c r="K11" s="19"/>
      <c r="L11" s="18"/>
      <c r="M11" s="18"/>
      <c r="N11" s="18"/>
      <c r="O11" s="18"/>
      <c r="P11" s="18"/>
      <c r="Q11" s="33"/>
      <c r="R11" s="19"/>
      <c r="S11" s="18"/>
      <c r="T11" s="18"/>
      <c r="U11" s="18"/>
      <c r="V11" s="49"/>
      <c r="W11" s="49"/>
      <c r="X11" s="50"/>
      <c r="Y11" s="19"/>
      <c r="Z11" s="50"/>
      <c r="AA11" s="50"/>
      <c r="AB11" s="50"/>
      <c r="AC11" s="50"/>
      <c r="AD11" s="49"/>
      <c r="AE11" s="19"/>
      <c r="AF11" s="29"/>
      <c r="AH11" s="109" t="s">
        <v>47</v>
      </c>
      <c r="AI11" s="28" cm="1">
        <f t="array" ref="AI11">SUMPRODUCT((A8:A16= AH11)*(B8:AF16=BA7)+(A8:A16 = AH11)*(B8:AF16=BA8)/2)</f>
        <v>0</v>
      </c>
      <c r="AJ11" s="150">
        <f t="shared" si="1"/>
        <v>6</v>
      </c>
      <c r="AK11" s="28" cm="1">
        <f t="array" ref="AK11">SUMPRODUCT((A8:A16 = AH11)*(B8:AF16=BA10))</f>
        <v>0</v>
      </c>
      <c r="AL11" s="150">
        <f t="shared" si="2"/>
        <v>4</v>
      </c>
      <c r="AM11" s="28" cm="1">
        <f t="array" ref="AM11">SUMPRODUCT((A8:A16 = AH11)*(B8:AF16=BA12))</f>
        <v>0</v>
      </c>
      <c r="AN11" s="28" cm="1">
        <f t="array" ref="AN11">SUMPRODUCT((A8:A16 = AH11)*(B8:AF16=BA13))</f>
        <v>0</v>
      </c>
      <c r="AO11" s="94">
        <f t="shared" si="4"/>
        <v>10</v>
      </c>
      <c r="AP11" s="116">
        <f>(NETWORKDAYS(B7,AF7,AW7:AW17))-AI11</f>
        <v>20</v>
      </c>
      <c r="AQ11" s="148">
        <v>0.3</v>
      </c>
      <c r="AR11" s="148">
        <v>0.2</v>
      </c>
      <c r="AS11" s="148">
        <v>0.2</v>
      </c>
      <c r="AT11" s="148">
        <v>0.2</v>
      </c>
      <c r="AU11" s="158">
        <v>0.1</v>
      </c>
      <c r="AW11" s="8">
        <f>AW8+38</f>
        <v>44329</v>
      </c>
      <c r="AX11" s="8"/>
      <c r="AZ11" s="43" t="s">
        <v>15</v>
      </c>
      <c r="BA11" s="62" t="s">
        <v>59</v>
      </c>
    </row>
    <row r="12" spans="1:53" ht="15" x14ac:dyDescent="0.25">
      <c r="A12" s="70" t="str">
        <f t="shared" si="3"/>
        <v>CD</v>
      </c>
      <c r="B12" s="18"/>
      <c r="C12" s="19"/>
      <c r="D12" s="19"/>
      <c r="E12" s="19"/>
      <c r="F12" s="33"/>
      <c r="G12" s="18"/>
      <c r="H12" s="18"/>
      <c r="I12" s="19"/>
      <c r="J12" s="18"/>
      <c r="K12" s="19"/>
      <c r="L12" s="18"/>
      <c r="M12" s="18"/>
      <c r="N12" s="18"/>
      <c r="O12" s="18"/>
      <c r="P12" s="18"/>
      <c r="Q12" s="19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33"/>
      <c r="AF12" s="29"/>
      <c r="AH12" s="109" t="s">
        <v>48</v>
      </c>
      <c r="AI12" s="28" cm="1">
        <f t="array" ref="AI12">SUMPRODUCT((A8:A16 = AH12)*(B8:AF16=BA7)+(A8:A16 = AH12)*(B8:AF16=BA8)/2)</f>
        <v>0</v>
      </c>
      <c r="AJ12" s="150">
        <f t="shared" si="1"/>
        <v>6</v>
      </c>
      <c r="AK12" s="28" cm="1">
        <f t="array" ref="AK12">SUMPRODUCT((A8:A16 = AH12)*(B8:AF16=BA10))</f>
        <v>0</v>
      </c>
      <c r="AL12" s="150">
        <f t="shared" si="2"/>
        <v>4</v>
      </c>
      <c r="AM12" s="28" cm="1">
        <f t="array" ref="AM12">SUMPRODUCT((A8:A16 = AH12)*(B8:AF16=BA12))</f>
        <v>0</v>
      </c>
      <c r="AN12" s="28" cm="1">
        <f t="array" ref="AN12">SUMPRODUCT((A8:A16 = AH12)*(B8:AF16=BA13))</f>
        <v>0</v>
      </c>
      <c r="AO12" s="94">
        <f t="shared" si="4"/>
        <v>10</v>
      </c>
      <c r="AP12" s="116">
        <f>(NETWORKDAYS(B7,AF7,AW7:AW17))-AI12</f>
        <v>20</v>
      </c>
      <c r="AQ12" s="148">
        <v>0.3</v>
      </c>
      <c r="AR12" s="148">
        <v>0.2</v>
      </c>
      <c r="AS12" s="148">
        <v>0.2</v>
      </c>
      <c r="AT12" s="148">
        <v>0.2</v>
      </c>
      <c r="AU12" s="158">
        <v>0.1</v>
      </c>
      <c r="AW12" s="8">
        <f>AW8+49</f>
        <v>44340</v>
      </c>
      <c r="AX12" s="17"/>
      <c r="AZ12" s="43" t="s">
        <v>15</v>
      </c>
      <c r="BA12" s="62" t="s">
        <v>60</v>
      </c>
    </row>
    <row r="13" spans="1:53" ht="15" x14ac:dyDescent="0.25">
      <c r="A13" s="70" t="str">
        <f t="shared" si="3"/>
        <v>ACH</v>
      </c>
      <c r="B13" s="38"/>
      <c r="C13" s="39"/>
      <c r="D13" s="39"/>
      <c r="E13" s="39"/>
      <c r="F13" s="39"/>
      <c r="G13" s="39"/>
      <c r="H13" s="39"/>
      <c r="I13" s="38"/>
      <c r="J13" s="54"/>
      <c r="K13" s="54"/>
      <c r="L13" s="54"/>
      <c r="M13" s="54"/>
      <c r="N13" s="54"/>
      <c r="O13" s="54"/>
      <c r="P13" s="38"/>
      <c r="Q13" s="38"/>
      <c r="R13" s="38"/>
      <c r="S13" s="38"/>
      <c r="T13" s="38"/>
      <c r="U13" s="38"/>
      <c r="V13" s="38"/>
      <c r="W13" s="38"/>
      <c r="X13" s="33"/>
      <c r="Y13" s="38"/>
      <c r="Z13" s="38"/>
      <c r="AA13" s="38"/>
      <c r="AB13" s="38"/>
      <c r="AC13" s="38"/>
      <c r="AD13" s="38"/>
      <c r="AE13" s="38"/>
      <c r="AF13" s="40"/>
      <c r="AH13" s="109" t="s">
        <v>49</v>
      </c>
      <c r="AI13" s="28" cm="1">
        <f t="array" ref="AI13">SUMPRODUCT((A8:A16 = AH13)*(B8:AF16=BA7)+(A8:A16 = AH13)*(B8:AF16=BA8)/2)</f>
        <v>0</v>
      </c>
      <c r="AJ13" s="150">
        <f t="shared" si="1"/>
        <v>6</v>
      </c>
      <c r="AK13" s="28" cm="1">
        <f t="array" ref="AK13">SUMPRODUCT((A8:A16 = AH13)*(B8:AF16=BA10))</f>
        <v>0</v>
      </c>
      <c r="AL13" s="150">
        <f t="shared" si="2"/>
        <v>4</v>
      </c>
      <c r="AM13" s="28" cm="1">
        <f t="array" ref="AM13">SUMPRODUCT((A8:A16 = AH13)*(B8:AF16=BA12))</f>
        <v>0</v>
      </c>
      <c r="AN13" s="28" cm="1">
        <f t="array" ref="AN13">SUMPRODUCT((A8:A16 = AH13)*(B8:AF16=BA13))</f>
        <v>0</v>
      </c>
      <c r="AO13" s="94">
        <f t="shared" si="4"/>
        <v>10</v>
      </c>
      <c r="AP13" s="116">
        <f>(NETWORKDAYS(B7,AF7,AW7:AW17))-AI13</f>
        <v>20</v>
      </c>
      <c r="AQ13" s="148">
        <v>0.3</v>
      </c>
      <c r="AR13" s="148">
        <v>0.2</v>
      </c>
      <c r="AS13" s="148">
        <v>0.2</v>
      </c>
      <c r="AT13" s="148">
        <v>0.2</v>
      </c>
      <c r="AU13" s="158">
        <v>0.1</v>
      </c>
      <c r="AW13" s="8">
        <f>DATE(An,7,21)</f>
        <v>44398</v>
      </c>
      <c r="AX13" s="17"/>
      <c r="BA13" s="147" t="s">
        <v>61</v>
      </c>
    </row>
    <row r="14" spans="1:53" ht="12.75" customHeight="1" x14ac:dyDescent="0.2">
      <c r="A14" s="70" t="str">
        <f t="shared" si="3"/>
        <v>NO</v>
      </c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59"/>
      <c r="AF14" s="40"/>
      <c r="AH14" s="47"/>
      <c r="AI14" s="28"/>
      <c r="AJ14" s="28"/>
      <c r="AK14" s="28"/>
      <c r="AL14" s="150"/>
      <c r="AM14" s="28"/>
      <c r="AN14" s="28"/>
      <c r="AO14" s="94">
        <f t="shared" si="4"/>
        <v>0</v>
      </c>
      <c r="AP14" s="116">
        <f>(NETWORKDAYS(B7,AF7,AW7:AW17))-AI14</f>
        <v>20</v>
      </c>
      <c r="AQ14" s="148">
        <v>0.3</v>
      </c>
      <c r="AR14" s="148">
        <v>0.2</v>
      </c>
      <c r="AS14" s="148">
        <v>0.2</v>
      </c>
      <c r="AT14" s="148">
        <v>0.2</v>
      </c>
      <c r="AU14" s="158">
        <v>0.1</v>
      </c>
      <c r="AW14" s="8">
        <f>DATE(An,8,15)</f>
        <v>44423</v>
      </c>
      <c r="AX14" s="17"/>
    </row>
    <row r="15" spans="1:53" ht="12.75" customHeight="1" x14ac:dyDescent="0.2">
      <c r="A15" s="70" t="str">
        <f t="shared" si="3"/>
        <v/>
      </c>
      <c r="B15" s="38"/>
      <c r="C15" s="38"/>
      <c r="D15" s="39"/>
      <c r="E15" s="39"/>
      <c r="F15" s="39"/>
      <c r="G15" s="39"/>
      <c r="H15" s="39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9"/>
      <c r="W15" s="38"/>
      <c r="X15" s="38"/>
      <c r="Y15" s="38"/>
      <c r="Z15" s="38"/>
      <c r="AA15" s="38"/>
      <c r="AB15" s="38"/>
      <c r="AC15" s="38"/>
      <c r="AD15" s="53"/>
      <c r="AE15" s="66"/>
      <c r="AF15" s="67"/>
      <c r="AH15" s="47"/>
      <c r="AI15" s="28"/>
      <c r="AJ15" s="28"/>
      <c r="AK15" s="28"/>
      <c r="AL15" s="150"/>
      <c r="AM15" s="28"/>
      <c r="AN15" s="28"/>
      <c r="AO15" s="94">
        <f t="shared" si="4"/>
        <v>0</v>
      </c>
      <c r="AP15" s="116">
        <f>(NETWORKDAYS(B7,AF7,AW7:AW17))-AI15</f>
        <v>20</v>
      </c>
      <c r="AQ15" s="28"/>
      <c r="AR15" s="157" t="s">
        <v>65</v>
      </c>
      <c r="AS15" s="28"/>
      <c r="AT15" s="28"/>
      <c r="AU15" s="28"/>
      <c r="AW15" s="8">
        <f>DATE(An,11,1)</f>
        <v>44501</v>
      </c>
      <c r="AX15" s="17"/>
    </row>
    <row r="16" spans="1:53" ht="12.75" x14ac:dyDescent="0.2">
      <c r="A16" s="70" t="str">
        <f t="shared" si="3"/>
        <v/>
      </c>
      <c r="B16" s="38"/>
      <c r="C16" s="38"/>
      <c r="D16" s="38"/>
      <c r="E16" s="38"/>
      <c r="F16" s="38"/>
      <c r="G16" s="38"/>
      <c r="H16" s="38"/>
      <c r="I16" s="46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53"/>
      <c r="AA16" s="53"/>
      <c r="AB16" s="53"/>
      <c r="AC16" s="53"/>
      <c r="AD16" s="54"/>
      <c r="AE16" s="91"/>
      <c r="AF16" s="40"/>
      <c r="AG16" s="63"/>
      <c r="AH16" s="47"/>
      <c r="AI16" s="28"/>
      <c r="AJ16" s="28"/>
      <c r="AK16" s="28"/>
      <c r="AL16" s="150"/>
      <c r="AM16" s="28"/>
      <c r="AN16" s="28"/>
      <c r="AO16" s="94">
        <f t="shared" si="4"/>
        <v>0</v>
      </c>
      <c r="AP16" s="116">
        <f>(NETWORKDAYS($B$7,$AF$7,$AW$7:$AW$17))-AI16</f>
        <v>20</v>
      </c>
      <c r="AQ16" s="28"/>
      <c r="AR16" s="28"/>
      <c r="AS16" s="28"/>
      <c r="AT16" s="28"/>
      <c r="AU16" s="28"/>
      <c r="AW16" s="8">
        <f>DATE(An,11,11)</f>
        <v>44511</v>
      </c>
      <c r="AX16" s="17"/>
    </row>
    <row r="17" spans="1:53" ht="13.5" thickBot="1" x14ac:dyDescent="0.25">
      <c r="A17" s="76" t="str">
        <f t="shared" si="3"/>
        <v/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52"/>
      <c r="AE17" s="30"/>
      <c r="AF17" s="31"/>
      <c r="AG17" s="71"/>
      <c r="AH17" s="83" t="s">
        <v>11</v>
      </c>
      <c r="AI17" s="84">
        <f t="shared" ref="AI17:AO17" si="5">SUM(AI7:AI16)</f>
        <v>1</v>
      </c>
      <c r="AJ17" s="84">
        <f t="shared" si="5"/>
        <v>41.7</v>
      </c>
      <c r="AK17" s="84">
        <f t="shared" si="5"/>
        <v>0</v>
      </c>
      <c r="AL17" s="84">
        <f t="shared" si="5"/>
        <v>27.8</v>
      </c>
      <c r="AM17" s="84">
        <f t="shared" si="5"/>
        <v>0</v>
      </c>
      <c r="AN17" s="84">
        <f t="shared" si="5"/>
        <v>0</v>
      </c>
      <c r="AO17" s="92">
        <f t="shared" si="5"/>
        <v>70.5</v>
      </c>
      <c r="AP17" s="117"/>
      <c r="AQ17" s="84">
        <f>SUM(AQ7:AQ16)</f>
        <v>2.4</v>
      </c>
      <c r="AS17" s="84">
        <f>SUM(AS7:AS16)</f>
        <v>1.5999999999999999</v>
      </c>
      <c r="AT17" s="84">
        <f>SUM(AT7:AT16)</f>
        <v>1.5999999999999999</v>
      </c>
      <c r="AU17" s="84">
        <f>SUM(AU7:AU16)</f>
        <v>0.79999999999999993</v>
      </c>
      <c r="AW17" s="10">
        <f>DATE(An,12,25)</f>
        <v>44555</v>
      </c>
      <c r="AX17" s="27"/>
    </row>
    <row r="18" spans="1:53" ht="12.75" x14ac:dyDescent="0.2">
      <c r="A18" s="122"/>
      <c r="B18" s="123"/>
      <c r="C18" s="123"/>
      <c r="D18" s="123"/>
      <c r="E18" s="123"/>
      <c r="F18" s="123"/>
      <c r="G18" s="123"/>
      <c r="H18" s="123"/>
      <c r="I18" s="123"/>
      <c r="J18" s="123"/>
      <c r="K18" s="123"/>
      <c r="L18" s="123"/>
      <c r="M18" s="123"/>
      <c r="N18" s="123"/>
      <c r="O18" s="123"/>
      <c r="P18" s="123"/>
      <c r="Q18" s="123"/>
      <c r="R18" s="123"/>
      <c r="S18" s="123"/>
      <c r="T18" s="123"/>
      <c r="U18" s="123"/>
      <c r="V18" s="123"/>
      <c r="W18" s="123"/>
      <c r="X18" s="123"/>
      <c r="Y18" s="123"/>
      <c r="Z18" s="123"/>
      <c r="AA18" s="123"/>
      <c r="AB18" s="123"/>
      <c r="AC18" s="123"/>
      <c r="AD18" s="124"/>
      <c r="AE18" s="123"/>
      <c r="AF18" s="123"/>
      <c r="AG18" s="71"/>
      <c r="AH18" s="125"/>
      <c r="AI18" s="126"/>
      <c r="AJ18" s="126"/>
      <c r="AK18" s="126"/>
      <c r="AL18" s="126"/>
      <c r="AM18" s="126"/>
      <c r="AN18" s="126"/>
      <c r="AO18" s="114"/>
      <c r="AP18" s="114"/>
      <c r="AQ18" s="114"/>
      <c r="AR18" s="114"/>
      <c r="AS18" s="114"/>
      <c r="AT18" s="114"/>
      <c r="AU18" s="114"/>
      <c r="AW18" s="127"/>
      <c r="AX18" s="128"/>
    </row>
    <row r="19" spans="1:53" ht="13.5" thickBot="1" x14ac:dyDescent="0.25">
      <c r="AG19" s="6"/>
      <c r="AZ19" s="13"/>
    </row>
    <row r="20" spans="1:53" ht="25.5" customHeight="1" x14ac:dyDescent="0.2">
      <c r="A20" s="95"/>
      <c r="B20" s="201">
        <f>DATE(An,MONTH(B6)+1,1)</f>
        <v>44228</v>
      </c>
      <c r="C20" s="202"/>
      <c r="D20" s="202"/>
      <c r="E20" s="202"/>
      <c r="F20" s="202"/>
      <c r="G20" s="202"/>
      <c r="H20" s="202"/>
      <c r="I20" s="202"/>
      <c r="J20" s="202"/>
      <c r="K20" s="202"/>
      <c r="L20" s="202"/>
      <c r="M20" s="202"/>
      <c r="N20" s="202"/>
      <c r="O20" s="202"/>
      <c r="P20" s="202"/>
      <c r="Q20" s="202"/>
      <c r="R20" s="202"/>
      <c r="S20" s="202"/>
      <c r="T20" s="202"/>
      <c r="U20" s="202"/>
      <c r="V20" s="202"/>
      <c r="W20" s="202"/>
      <c r="X20" s="202"/>
      <c r="Y20" s="202"/>
      <c r="Z20" s="202"/>
      <c r="AA20" s="202"/>
      <c r="AB20" s="202"/>
      <c r="AC20" s="202"/>
      <c r="AD20" s="202"/>
      <c r="AE20" s="202"/>
      <c r="AF20" s="203"/>
      <c r="AH20" s="41" t="s">
        <v>7</v>
      </c>
      <c r="AI20" s="90" t="s">
        <v>20</v>
      </c>
      <c r="AJ20" s="87" t="str">
        <f>"Nbre jours "&amp; $BA$9</f>
        <v>Nbre jours RJ</v>
      </c>
      <c r="AK20" s="86" t="str">
        <f>"Nbre jours "&amp; $BA$10</f>
        <v>Nbre jours R/2J</v>
      </c>
      <c r="AL20" s="88" t="str">
        <f>"Nbre jours "&amp; $BA$11</f>
        <v>Nbre jours CMD</v>
      </c>
      <c r="AM20" s="88" t="str">
        <f>"Nbre jours "&amp; $BA$12</f>
        <v>Nbre jours T</v>
      </c>
      <c r="AN20" s="88" t="str">
        <f>"Nbre jours "&amp; $BA$13</f>
        <v>Nbre jours T/R</v>
      </c>
      <c r="AO20" s="93" t="s">
        <v>16</v>
      </c>
      <c r="AP20" s="93" t="s">
        <v>51</v>
      </c>
      <c r="AQ20" s="113"/>
      <c r="AR20" s="113"/>
      <c r="AS20" s="113"/>
      <c r="AT20" s="113"/>
      <c r="AU20" s="113"/>
      <c r="AW20" s="41" t="s">
        <v>3</v>
      </c>
      <c r="AX20" s="42" t="s">
        <v>12</v>
      </c>
      <c r="AZ20" s="41" t="s">
        <v>9</v>
      </c>
      <c r="BA20" s="42" t="s">
        <v>34</v>
      </c>
    </row>
    <row r="21" spans="1:53" ht="15" x14ac:dyDescent="0.25">
      <c r="A21" s="96"/>
      <c r="B21" s="4">
        <f>DATE(An,MONTH(B20),1)</f>
        <v>44228</v>
      </c>
      <c r="C21" s="4">
        <f t="shared" ref="C21:AC21" si="6">B21+1</f>
        <v>44229</v>
      </c>
      <c r="D21" s="4">
        <f t="shared" si="6"/>
        <v>44230</v>
      </c>
      <c r="E21" s="4">
        <f t="shared" si="6"/>
        <v>44231</v>
      </c>
      <c r="F21" s="4">
        <f t="shared" si="6"/>
        <v>44232</v>
      </c>
      <c r="G21" s="4">
        <f t="shared" si="6"/>
        <v>44233</v>
      </c>
      <c r="H21" s="4">
        <f t="shared" si="6"/>
        <v>44234</v>
      </c>
      <c r="I21" s="4">
        <f t="shared" si="6"/>
        <v>44235</v>
      </c>
      <c r="J21" s="4">
        <f t="shared" si="6"/>
        <v>44236</v>
      </c>
      <c r="K21" s="4">
        <f t="shared" si="6"/>
        <v>44237</v>
      </c>
      <c r="L21" s="4">
        <f t="shared" si="6"/>
        <v>44238</v>
      </c>
      <c r="M21" s="4">
        <f t="shared" si="6"/>
        <v>44239</v>
      </c>
      <c r="N21" s="4">
        <f t="shared" si="6"/>
        <v>44240</v>
      </c>
      <c r="O21" s="4">
        <f t="shared" si="6"/>
        <v>44241</v>
      </c>
      <c r="P21" s="4">
        <f t="shared" si="6"/>
        <v>44242</v>
      </c>
      <c r="Q21" s="4">
        <f t="shared" si="6"/>
        <v>44243</v>
      </c>
      <c r="R21" s="4">
        <f t="shared" si="6"/>
        <v>44244</v>
      </c>
      <c r="S21" s="4">
        <f t="shared" si="6"/>
        <v>44245</v>
      </c>
      <c r="T21" s="4">
        <f t="shared" si="6"/>
        <v>44246</v>
      </c>
      <c r="U21" s="4">
        <f t="shared" si="6"/>
        <v>44247</v>
      </c>
      <c r="V21" s="4">
        <f t="shared" si="6"/>
        <v>44248</v>
      </c>
      <c r="W21" s="4">
        <f t="shared" si="6"/>
        <v>44249</v>
      </c>
      <c r="X21" s="4">
        <f t="shared" si="6"/>
        <v>44250</v>
      </c>
      <c r="Y21" s="4">
        <f t="shared" si="6"/>
        <v>44251</v>
      </c>
      <c r="Z21" s="4">
        <f t="shared" si="6"/>
        <v>44252</v>
      </c>
      <c r="AA21" s="4">
        <f t="shared" si="6"/>
        <v>44253</v>
      </c>
      <c r="AB21" s="4">
        <f t="shared" si="6"/>
        <v>44254</v>
      </c>
      <c r="AC21" s="4">
        <f t="shared" si="6"/>
        <v>44255</v>
      </c>
      <c r="AD21" s="50"/>
      <c r="AE21" s="50"/>
      <c r="AF21" s="57"/>
      <c r="AH21" s="109" t="s">
        <v>43</v>
      </c>
      <c r="AI21" s="28" cm="1">
        <f t="array" ref="AI21">SUMPRODUCT((A22:A30 = AH21)*(B22:AF30=BA21)+(A22:A30 = AH21)*(B22:AF30=BA22)/2)</f>
        <v>0</v>
      </c>
      <c r="AJ21" s="28" cm="1">
        <f t="array" ref="AJ21">SUMPRODUCT((A22:A30 = AH21)*(B22:AF30=BA23))</f>
        <v>0</v>
      </c>
      <c r="AK21" s="28" cm="1">
        <f t="array" ref="AK21">SUMPRODUCT((A22:A30 = AH21)*(B22:AF30=BA24))</f>
        <v>0</v>
      </c>
      <c r="AL21" s="28" cm="1">
        <f t="array" ref="AL21">SUMPRODUCT((A22:A30 = AH21)*(B22:AF30=BA25))</f>
        <v>0</v>
      </c>
      <c r="AM21" s="28" cm="1">
        <f t="array" ref="AM21">SUMPRODUCT((A22:A30 = AH21)*(B22:AF30=BA26))</f>
        <v>0</v>
      </c>
      <c r="AN21" s="28" cm="1">
        <f t="array" ref="AN21">SUMPRODUCT((A22:A30 = AH21)*(B22:AF30=BA27))</f>
        <v>0</v>
      </c>
      <c r="AO21" s="94">
        <f>SUM(AI21:AM21)</f>
        <v>0</v>
      </c>
      <c r="AP21" s="116">
        <f>(NETWORKDAYS(B21,AC21,AW21:AW31))-AI21</f>
        <v>20</v>
      </c>
      <c r="AQ21" s="115"/>
      <c r="AR21" s="115"/>
      <c r="AS21" s="115"/>
      <c r="AT21" s="115"/>
      <c r="AU21" s="115"/>
      <c r="AW21" s="7">
        <f>DATE(An,1,1)</f>
        <v>44197</v>
      </c>
      <c r="AX21" s="7">
        <v>43735</v>
      </c>
      <c r="AZ21" s="7" t="s">
        <v>0</v>
      </c>
      <c r="BA21" s="44" t="s">
        <v>2</v>
      </c>
    </row>
    <row r="22" spans="1:53" ht="15" x14ac:dyDescent="0.25">
      <c r="A22" s="1" t="str">
        <f t="shared" ref="A22:A31" si="7">IF(ISBLANK(A8),"",A8)</f>
        <v>PZ</v>
      </c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49"/>
      <c r="R22" s="19"/>
      <c r="S22" s="18"/>
      <c r="T22" s="18"/>
      <c r="U22" s="18"/>
      <c r="V22" s="18"/>
      <c r="W22" s="18"/>
      <c r="X22" s="49"/>
      <c r="Y22" s="18"/>
      <c r="Z22" s="18"/>
      <c r="AA22" s="18"/>
      <c r="AB22" s="18"/>
      <c r="AC22" s="29"/>
      <c r="AD22" s="50"/>
      <c r="AE22" s="50"/>
      <c r="AF22" s="57"/>
      <c r="AH22" s="109" t="s">
        <v>44</v>
      </c>
      <c r="AI22" s="28" cm="1">
        <f t="array" ref="AI22">SUMPRODUCT((A22:A30 = AH22)*(B22:AF30=BA21)+(A22:A30 = AH22)*(B22:AF30=BA22)/2)</f>
        <v>0</v>
      </c>
      <c r="AJ22" s="28" cm="1">
        <f t="array" ref="AJ22">SUMPRODUCT((A22:A30 = AH22)*(B22:AF30=BA23))</f>
        <v>0</v>
      </c>
      <c r="AK22" s="28" cm="1">
        <f t="array" ref="AK22">SUMPRODUCT((A22:A30 = AH22)*(B22:AF30=BA24))</f>
        <v>0</v>
      </c>
      <c r="AL22" s="28" cm="1">
        <f t="array" ref="AL22">SUMPRODUCT((A22:A30 = AH22)*(B22:AF30=BA25))</f>
        <v>0</v>
      </c>
      <c r="AM22" s="28" cm="1">
        <f t="array" ref="AM22">SUMPRODUCT((A22:A30 = AH22)*(B22:AF30=BA26))</f>
        <v>0</v>
      </c>
      <c r="AN22" s="28" cm="1">
        <f t="array" ref="AN22">SUMPRODUCT((A22:A30 = AC21)*(B22:AF30=BA27))</f>
        <v>0</v>
      </c>
      <c r="AO22" s="94">
        <f t="shared" ref="AO22:AO27" si="8">SUM(AI22:AM22)</f>
        <v>0</v>
      </c>
      <c r="AP22" s="116">
        <f>(NETWORKDAYS(B21,AC21,AW21:AW31))-AI22</f>
        <v>20</v>
      </c>
      <c r="AQ22" s="115"/>
      <c r="AR22" s="115"/>
      <c r="AS22" s="115"/>
      <c r="AT22" s="115"/>
      <c r="AU22" s="115"/>
      <c r="AW22" s="8">
        <f>ROUND(DATE($A$1,4,MOD(234-11*MOD($A$1,19),30))/7,0)*7-5</f>
        <v>44291</v>
      </c>
      <c r="AX22" s="8"/>
      <c r="AZ22" s="7" t="s">
        <v>10</v>
      </c>
      <c r="BA22" s="44" t="s">
        <v>5</v>
      </c>
    </row>
    <row r="23" spans="1:53" ht="15" x14ac:dyDescent="0.25">
      <c r="A23" s="1" t="str">
        <f t="shared" si="7"/>
        <v>LG</v>
      </c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29"/>
      <c r="AD23" s="18"/>
      <c r="AE23" s="18"/>
      <c r="AF23" s="29"/>
      <c r="AH23" s="109" t="s">
        <v>45</v>
      </c>
      <c r="AI23" s="28" cm="1">
        <f t="array" ref="AI23">SUMPRODUCT((A22:A30 = AH23)*(B22:AF30=BA21)+(A22:A30 = AH23)*(B22:AF30=BA22)/2)</f>
        <v>0</v>
      </c>
      <c r="AJ23" s="28" cm="1">
        <f t="array" ref="AJ23">SUMPRODUCT((A22:A30 = AH23)*(B22:AF30=BA23))</f>
        <v>0</v>
      </c>
      <c r="AK23" s="28" cm="1">
        <f t="array" ref="AK23">SUMPRODUCT((A22:A30 = AH23)*(B22:AF30=BA24))</f>
        <v>0</v>
      </c>
      <c r="AL23" s="28" cm="1">
        <f t="array" ref="AL23">SUMPRODUCT((A22:A30 = AH23)*(B22:AF30=BA25))</f>
        <v>0</v>
      </c>
      <c r="AM23" s="28" cm="1">
        <f t="array" ref="AM23">SUMPRODUCT((A22:A30 = AH23)*(B22:AF30=BA26))</f>
        <v>0</v>
      </c>
      <c r="AN23" s="28" cm="1">
        <f t="array" ref="AN23">SUMPRODUCT((A22:A30 = AH23)*(B22:AF30=BA27))</f>
        <v>0</v>
      </c>
      <c r="AO23" s="94">
        <f t="shared" si="8"/>
        <v>0</v>
      </c>
      <c r="AP23" s="116">
        <f>(NETWORKDAYS(B21,AC21,AW21:AW31))-AI23</f>
        <v>20</v>
      </c>
      <c r="AQ23" s="115"/>
      <c r="AR23" s="115"/>
      <c r="AS23" s="115"/>
      <c r="AT23" s="115"/>
      <c r="AU23" s="115"/>
      <c r="AW23" s="8">
        <f>DATE(An,5,1)</f>
        <v>44317</v>
      </c>
      <c r="AX23" s="8"/>
      <c r="AZ23" s="7" t="s">
        <v>13</v>
      </c>
      <c r="BA23" s="51" t="s">
        <v>58</v>
      </c>
    </row>
    <row r="24" spans="1:53" ht="12.75" customHeight="1" x14ac:dyDescent="0.25">
      <c r="A24" s="1" t="str">
        <f t="shared" si="7"/>
        <v>CM</v>
      </c>
      <c r="B24" s="18"/>
      <c r="C24" s="18"/>
      <c r="D24" s="18"/>
      <c r="E24" s="18"/>
      <c r="F24" s="49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29"/>
      <c r="AD24" s="50"/>
      <c r="AE24" s="50"/>
      <c r="AF24" s="20"/>
      <c r="AH24" s="109" t="s">
        <v>46</v>
      </c>
      <c r="AI24" s="28" cm="1">
        <f t="array" ref="AI24">SUMPRODUCT((A22:A30 = AH24)*(B22:AF30=BA21)+(A22:A30 = AH24)*(B22:AF30=BA22)/2)</f>
        <v>0</v>
      </c>
      <c r="AJ24" s="28" cm="1">
        <f t="array" ref="AJ24">SUMPRODUCT((A22:A30 = AH24)*(B22:AF30=BA23))</f>
        <v>0</v>
      </c>
      <c r="AK24" s="28" cm="1">
        <f t="array" ref="AK24">SUMPRODUCT((A22:A30 = AH24)*(B22:AF30=BA24))</f>
        <v>0</v>
      </c>
      <c r="AL24" s="28" cm="1">
        <f t="array" ref="AL24">SUMPRODUCT((A22:A30 = AH24)*(B22:AF30=BA25))</f>
        <v>0</v>
      </c>
      <c r="AM24" s="28" cm="1">
        <f t="array" ref="AM24">SUMPRODUCT((A22:A30 = AH24)*(B22:AF30=BA26))</f>
        <v>0</v>
      </c>
      <c r="AN24" s="28" cm="1">
        <f t="array" ref="AN24">SUMPRODUCT((A22:A30 = AH24)*(B22:AF30=BA27))</f>
        <v>0</v>
      </c>
      <c r="AO24" s="94">
        <f t="shared" si="8"/>
        <v>0</v>
      </c>
      <c r="AP24" s="116">
        <f>(NETWORKDAYS(B21,AC21,AW21:AW31))-AI23</f>
        <v>20</v>
      </c>
      <c r="AQ24" s="115"/>
      <c r="AR24" s="115"/>
      <c r="AS24" s="115"/>
      <c r="AT24" s="115"/>
      <c r="AU24" s="115"/>
      <c r="AW24" s="8">
        <f>DATE(An,5,8)</f>
        <v>44324</v>
      </c>
      <c r="AX24" s="8"/>
      <c r="AZ24" s="43" t="s">
        <v>14</v>
      </c>
      <c r="BA24" s="89" t="s">
        <v>57</v>
      </c>
    </row>
    <row r="25" spans="1:53" ht="15" x14ac:dyDescent="0.25">
      <c r="A25" s="1" t="str">
        <f t="shared" si="7"/>
        <v>SR</v>
      </c>
      <c r="B25" s="18"/>
      <c r="C25" s="18"/>
      <c r="D25" s="18"/>
      <c r="E25" s="18"/>
      <c r="F25" s="19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29"/>
      <c r="AD25" s="19"/>
      <c r="AE25" s="18"/>
      <c r="AF25" s="29"/>
      <c r="AH25" s="109" t="s">
        <v>47</v>
      </c>
      <c r="AI25" s="28" cm="1">
        <f t="array" ref="AI25">SUMPRODUCT((A22:A30= AH25)*(B22:AF30=BA21)+(A22:A30 = AH25)*(B22:AF30=BA22)/2)</f>
        <v>0</v>
      </c>
      <c r="AJ25" s="28" cm="1">
        <f t="array" ref="AJ25">SUMPRODUCT((A22:A30 = AH25)*(B22:AF30=BA23))</f>
        <v>0</v>
      </c>
      <c r="AK25" s="28" cm="1">
        <f t="array" ref="AK25">SUMPRODUCT((A22:A30 = AH25)*(B22:AF30=BA24))</f>
        <v>0</v>
      </c>
      <c r="AL25" s="28" cm="1">
        <f t="array" ref="AL25">SUMPRODUCT((A22:A30 = AH25)*(B22:AF30=BA25))</f>
        <v>0</v>
      </c>
      <c r="AM25" s="28" cm="1">
        <f t="array" ref="AM25">SUMPRODUCT((A22:A30 = AH25)*(B22:AF30=BA26))</f>
        <v>0</v>
      </c>
      <c r="AN25" s="28" cm="1">
        <f t="array" ref="AN25">SUMPRODUCT((A22:A30 = AH25)*(B22:AF30=BA27))</f>
        <v>0</v>
      </c>
      <c r="AO25" s="94">
        <f t="shared" si="8"/>
        <v>0</v>
      </c>
      <c r="AP25" s="116">
        <f>(NETWORKDAYS(B21,AC21,AW21:AW31))-AI25</f>
        <v>20</v>
      </c>
      <c r="AQ25" s="115"/>
      <c r="AR25" s="115"/>
      <c r="AS25" s="115"/>
      <c r="AT25" s="115"/>
      <c r="AU25" s="115"/>
      <c r="AW25" s="8">
        <f>AW22+38</f>
        <v>44329</v>
      </c>
      <c r="AX25" s="8"/>
      <c r="AZ25" s="43" t="s">
        <v>15</v>
      </c>
      <c r="BA25" s="62" t="s">
        <v>59</v>
      </c>
    </row>
    <row r="26" spans="1:53" ht="15" x14ac:dyDescent="0.25">
      <c r="A26" s="1" t="str">
        <f t="shared" si="7"/>
        <v>CD</v>
      </c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29"/>
      <c r="AD26" s="49"/>
      <c r="AE26" s="49"/>
      <c r="AF26" s="65"/>
      <c r="AH26" s="109" t="s">
        <v>48</v>
      </c>
      <c r="AI26" s="28" cm="1">
        <f t="array" ref="AI26">SUMPRODUCT((A22:A30 = AH26)*(B22:AF30=BA21)+(A22:A30 = AH26)*(B22:AF30=BA22)/2)</f>
        <v>0</v>
      </c>
      <c r="AJ26" s="28" cm="1">
        <f t="array" ref="AJ26">SUMPRODUCT((A22:A30 = AH26)*(B22:AF30=BA23))</f>
        <v>0</v>
      </c>
      <c r="AK26" s="28" cm="1">
        <f t="array" ref="AK26">SUMPRODUCT((A22:A30 = AH26)*(B22:AF30=BA24))</f>
        <v>0</v>
      </c>
      <c r="AL26" s="28" cm="1">
        <f t="array" ref="AL26">SUMPRODUCT((A22:A30 = AH26)*(B22:AF30=BA25))</f>
        <v>0</v>
      </c>
      <c r="AM26" s="28" cm="1">
        <f t="array" ref="AM26">SUMPRODUCT((A22:A30 = AH26)*(B22:AF30=BA26))</f>
        <v>0</v>
      </c>
      <c r="AN26" s="28" cm="1">
        <f t="array" ref="AN26">SUMPRODUCT((A22:A30 = AH26)*(B22:AF30=BA27))</f>
        <v>0</v>
      </c>
      <c r="AO26" s="94">
        <f t="shared" si="8"/>
        <v>0</v>
      </c>
      <c r="AP26" s="116">
        <f>(NETWORKDAYS(B21,AC21,AW21:AW31))-AI26</f>
        <v>20</v>
      </c>
      <c r="AQ26" s="115"/>
      <c r="AR26" s="115"/>
      <c r="AS26" s="115"/>
      <c r="AT26" s="115"/>
      <c r="AU26" s="115"/>
      <c r="AW26" s="8">
        <f>AW22+49</f>
        <v>44340</v>
      </c>
      <c r="AX26" s="17"/>
      <c r="BA26" s="62" t="s">
        <v>60</v>
      </c>
    </row>
    <row r="27" spans="1:53" ht="15" x14ac:dyDescent="0.25">
      <c r="A27" s="1" t="str">
        <f t="shared" si="7"/>
        <v>ACH</v>
      </c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18"/>
      <c r="V27" s="38"/>
      <c r="W27" s="38"/>
      <c r="X27" s="38"/>
      <c r="Y27" s="38"/>
      <c r="Z27" s="38"/>
      <c r="AA27" s="38"/>
      <c r="AB27" s="38"/>
      <c r="AC27" s="40"/>
      <c r="AD27" s="18"/>
      <c r="AE27" s="18"/>
      <c r="AF27" s="29"/>
      <c r="AG27" s="71"/>
      <c r="AH27" s="109" t="s">
        <v>49</v>
      </c>
      <c r="AI27" s="28" cm="1">
        <f t="array" ref="AI27">SUMPRODUCT((A22:A30 = AH27)*(B22:AF30=BA21)+(A22:A30 = AH27)*(B22:AF30=BA22)/2)</f>
        <v>0</v>
      </c>
      <c r="AJ27" s="28" cm="1">
        <f t="array" ref="AJ27">SUMPRODUCT((A22:A30 = AH27)*(B22:AF30=BA23))</f>
        <v>0</v>
      </c>
      <c r="AK27" s="28" cm="1">
        <f t="array" ref="AK27">SUMPRODUCT((A22:A30 = AH27)*(B22:AF30=BA24))</f>
        <v>0</v>
      </c>
      <c r="AL27" s="28" cm="1">
        <f t="array" ref="AL27">SUMPRODUCT((A22:A30 = AH27)*(B22:AF30=BA25))</f>
        <v>0</v>
      </c>
      <c r="AM27" s="28" cm="1">
        <f t="array" ref="AM27">SUMPRODUCT((A22:A30 = AH27)*(B22:AF30=BA26))</f>
        <v>0</v>
      </c>
      <c r="AN27" s="28" cm="1">
        <f t="array" ref="AN27">SUMPRODUCT((A22:A30 = AH27)*(B22:AF30=BA27))</f>
        <v>0</v>
      </c>
      <c r="AO27" s="94">
        <f t="shared" si="8"/>
        <v>0</v>
      </c>
      <c r="AP27" s="116">
        <f>(NETWORKDAYS(B21,AC21,AW21:AW31))-AI27</f>
        <v>20</v>
      </c>
      <c r="AQ27" s="115"/>
      <c r="AR27" s="115"/>
      <c r="AS27" s="115"/>
      <c r="AT27" s="115"/>
      <c r="AU27" s="115"/>
      <c r="AW27" s="8">
        <f>DATE(An,7,21)</f>
        <v>44398</v>
      </c>
      <c r="AX27" s="17"/>
      <c r="BA27" s="147" t="s">
        <v>61</v>
      </c>
    </row>
    <row r="28" spans="1:53" ht="12.75" x14ac:dyDescent="0.2">
      <c r="A28" s="1" t="str">
        <f t="shared" si="7"/>
        <v>NO</v>
      </c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59"/>
      <c r="AC28" s="40"/>
      <c r="AD28" s="18"/>
      <c r="AE28" s="18"/>
      <c r="AF28" s="29"/>
      <c r="AH28" s="47"/>
      <c r="AI28" s="28"/>
      <c r="AJ28" s="28"/>
      <c r="AK28" s="28"/>
      <c r="AL28" s="28"/>
      <c r="AM28" s="28"/>
      <c r="AN28" s="28" cm="1">
        <f t="array" ref="AN28">SUMPRODUCT((A22:A30 = AH28)*(B22:AF30=BA27))</f>
        <v>0</v>
      </c>
      <c r="AO28" s="94"/>
      <c r="AP28" s="116"/>
      <c r="AQ28" s="115"/>
      <c r="AR28" s="115"/>
      <c r="AS28" s="115"/>
      <c r="AT28" s="115"/>
      <c r="AU28" s="115"/>
      <c r="AW28" s="8">
        <f>DATE(An,8,15)</f>
        <v>44423</v>
      </c>
      <c r="AX28" s="17"/>
    </row>
    <row r="29" spans="1:53" ht="15" x14ac:dyDescent="0.25">
      <c r="A29" s="1" t="str">
        <f t="shared" si="7"/>
        <v/>
      </c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59"/>
      <c r="AC29" s="40"/>
      <c r="AD29" s="18"/>
      <c r="AE29" s="18"/>
      <c r="AF29" s="29"/>
      <c r="AH29" s="109"/>
      <c r="AI29" s="28"/>
      <c r="AJ29" s="28"/>
      <c r="AK29" s="28"/>
      <c r="AL29" s="28"/>
      <c r="AM29" s="28"/>
      <c r="AN29" s="28" cm="1">
        <f t="array" ref="AN29">SUMPRODUCT((A22:A30 = AH29)*(B22:AF30=BA27))</f>
        <v>0</v>
      </c>
      <c r="AO29" s="94"/>
      <c r="AP29" s="121"/>
      <c r="AQ29" s="146"/>
      <c r="AR29" s="146"/>
      <c r="AS29" s="146"/>
      <c r="AT29" s="146"/>
      <c r="AU29" s="146"/>
      <c r="AW29" s="8">
        <f>DATE(An,11,1)</f>
        <v>44501</v>
      </c>
      <c r="AX29" s="17"/>
    </row>
    <row r="30" spans="1:53" s="63" customFormat="1" ht="12.75" x14ac:dyDescent="0.2">
      <c r="A30" s="1" t="str">
        <f t="shared" si="7"/>
        <v/>
      </c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59"/>
      <c r="AC30" s="40"/>
      <c r="AD30" s="18"/>
      <c r="AE30" s="18"/>
      <c r="AF30" s="29"/>
      <c r="AH30" s="47"/>
      <c r="AI30" s="28"/>
      <c r="AJ30" s="28"/>
      <c r="AK30" s="28"/>
      <c r="AL30" s="28"/>
      <c r="AM30" s="28"/>
      <c r="AN30" s="28" cm="1">
        <f t="array" ref="AN30">SUMPRODUCT((A22:A30 = AH30)*(B22:AF30=BA27))</f>
        <v>0</v>
      </c>
      <c r="AO30" s="94"/>
      <c r="AP30" s="121"/>
      <c r="AQ30" s="146"/>
      <c r="AR30" s="146"/>
      <c r="AS30" s="146"/>
      <c r="AT30" s="146"/>
      <c r="AU30" s="146"/>
      <c r="AW30" s="8">
        <f>DATE(An,11,11)</f>
        <v>44511</v>
      </c>
      <c r="AX30" s="17"/>
    </row>
    <row r="31" spans="1:53" s="63" customFormat="1" ht="13.5" thickBot="1" x14ac:dyDescent="0.25">
      <c r="A31" s="76" t="str">
        <f t="shared" si="7"/>
        <v/>
      </c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1"/>
      <c r="AD31" s="36"/>
      <c r="AE31" s="36"/>
      <c r="AF31" s="34"/>
      <c r="AH31" s="140" t="s">
        <v>11</v>
      </c>
      <c r="AI31" s="141">
        <f t="shared" ref="AI31:AO31" si="9">SUM(AI21:AI30)</f>
        <v>0</v>
      </c>
      <c r="AJ31" s="141">
        <f t="shared" si="9"/>
        <v>0</v>
      </c>
      <c r="AK31" s="141">
        <f t="shared" si="9"/>
        <v>0</v>
      </c>
      <c r="AL31" s="141">
        <f t="shared" si="9"/>
        <v>0</v>
      </c>
      <c r="AM31" s="141">
        <f t="shared" si="9"/>
        <v>0</v>
      </c>
      <c r="AN31" s="141">
        <f t="shared" si="9"/>
        <v>0</v>
      </c>
      <c r="AO31" s="141">
        <f t="shared" si="9"/>
        <v>0</v>
      </c>
      <c r="AP31" s="142"/>
      <c r="AQ31" s="122"/>
      <c r="AR31" s="122"/>
      <c r="AS31" s="122"/>
      <c r="AT31" s="122"/>
      <c r="AU31" s="122"/>
      <c r="AW31" s="10">
        <f>DATE(An,12,25)</f>
        <v>44555</v>
      </c>
      <c r="AX31" s="27"/>
    </row>
    <row r="32" spans="1:53" s="132" customFormat="1" ht="13.5" thickBot="1" x14ac:dyDescent="0.25">
      <c r="A32" s="129"/>
      <c r="B32" s="130"/>
      <c r="C32" s="130"/>
      <c r="D32" s="130"/>
      <c r="E32" s="130"/>
      <c r="F32" s="130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130"/>
      <c r="R32" s="130"/>
      <c r="S32" s="130"/>
      <c r="T32" s="130"/>
      <c r="U32" s="130"/>
      <c r="V32" s="130"/>
      <c r="W32" s="130"/>
      <c r="X32" s="130"/>
      <c r="Y32" s="130"/>
      <c r="Z32" s="130"/>
      <c r="AA32" s="130"/>
      <c r="AB32" s="130"/>
      <c r="AC32" s="130"/>
      <c r="AD32" s="131"/>
      <c r="AE32" s="130"/>
      <c r="AF32" s="130"/>
      <c r="AH32" s="133"/>
      <c r="AI32" s="134"/>
      <c r="AJ32" s="134"/>
      <c r="AK32" s="134"/>
      <c r="AL32" s="134"/>
      <c r="AM32" s="134"/>
      <c r="AN32" s="134"/>
      <c r="AO32" s="135"/>
      <c r="AP32" s="135"/>
      <c r="AQ32" s="135"/>
      <c r="AR32" s="135"/>
      <c r="AS32" s="135"/>
      <c r="AT32" s="135"/>
      <c r="AU32" s="135"/>
      <c r="AW32" s="136"/>
      <c r="AX32" s="137"/>
    </row>
    <row r="33" spans="1:53" s="132" customFormat="1" ht="13.5" thickBot="1" x14ac:dyDescent="0.25">
      <c r="A33" s="129"/>
      <c r="B33" s="130"/>
      <c r="C33" s="130"/>
      <c r="D33" s="130"/>
      <c r="E33" s="130"/>
      <c r="F33" s="130"/>
      <c r="G33" s="130"/>
      <c r="H33" s="130"/>
      <c r="I33" s="130"/>
      <c r="J33" s="130"/>
      <c r="K33" s="130"/>
      <c r="L33" s="130"/>
      <c r="M33" s="130"/>
      <c r="N33" s="130"/>
      <c r="O33" s="130"/>
      <c r="P33" s="130"/>
      <c r="Q33" s="130"/>
      <c r="R33" s="130"/>
      <c r="S33" s="130"/>
      <c r="T33" s="130"/>
      <c r="U33" s="130"/>
      <c r="V33" s="130"/>
      <c r="W33" s="130"/>
      <c r="X33" s="130"/>
      <c r="Y33" s="130"/>
      <c r="Z33" s="130"/>
      <c r="AA33" s="130"/>
      <c r="AB33" s="130"/>
      <c r="AC33" s="130"/>
      <c r="AD33" s="131"/>
      <c r="AE33" s="130"/>
      <c r="AF33" s="130"/>
      <c r="AH33" s="133"/>
      <c r="AI33" s="134"/>
      <c r="AJ33" s="134"/>
      <c r="AK33" s="134"/>
      <c r="AL33" s="134"/>
      <c r="AM33" s="134"/>
      <c r="AN33" s="134"/>
      <c r="AO33" s="135"/>
      <c r="AP33" s="135"/>
      <c r="AQ33" s="135"/>
      <c r="AR33" s="135"/>
      <c r="AS33" s="135"/>
      <c r="AT33" s="135"/>
      <c r="AU33" s="135"/>
      <c r="AW33" s="136"/>
      <c r="AX33" s="137"/>
    </row>
    <row r="34" spans="1:53" s="111" customFormat="1" ht="13.5" thickBot="1" x14ac:dyDescent="0.25">
      <c r="AD34" s="138"/>
      <c r="AW34" s="136"/>
      <c r="AX34" s="137"/>
    </row>
    <row r="35" spans="1:53" ht="25.5" customHeight="1" x14ac:dyDescent="0.2">
      <c r="A35" s="95"/>
      <c r="B35" s="201">
        <f>DATE(An,MONTH(B20)+1,1)</f>
        <v>44256</v>
      </c>
      <c r="C35" s="202"/>
      <c r="D35" s="202"/>
      <c r="E35" s="202"/>
      <c r="F35" s="202"/>
      <c r="G35" s="202"/>
      <c r="H35" s="202"/>
      <c r="I35" s="202"/>
      <c r="J35" s="202"/>
      <c r="K35" s="202"/>
      <c r="L35" s="202"/>
      <c r="M35" s="202"/>
      <c r="N35" s="202"/>
      <c r="O35" s="202"/>
      <c r="P35" s="202"/>
      <c r="Q35" s="202"/>
      <c r="R35" s="202"/>
      <c r="S35" s="202"/>
      <c r="T35" s="202"/>
      <c r="U35" s="202"/>
      <c r="V35" s="202"/>
      <c r="W35" s="202"/>
      <c r="X35" s="202"/>
      <c r="Y35" s="202"/>
      <c r="Z35" s="202"/>
      <c r="AA35" s="202"/>
      <c r="AB35" s="202"/>
      <c r="AC35" s="202"/>
      <c r="AD35" s="202"/>
      <c r="AE35" s="202"/>
      <c r="AF35" s="203"/>
      <c r="AH35" s="41" t="s">
        <v>7</v>
      </c>
      <c r="AI35" s="90" t="s">
        <v>20</v>
      </c>
      <c r="AJ35" s="87" t="str">
        <f>"Nbre jours "&amp; $BA$9</f>
        <v>Nbre jours RJ</v>
      </c>
      <c r="AK35" s="86" t="str">
        <f>"Nbre jours "&amp; $BA$10</f>
        <v>Nbre jours R/2J</v>
      </c>
      <c r="AL35" s="88" t="str">
        <f>"Nbre jours "&amp; $BA$11</f>
        <v>Nbre jours CMD</v>
      </c>
      <c r="AM35" s="88" t="str">
        <f>"Nbre jours "&amp; $BA$12</f>
        <v>Nbre jours T</v>
      </c>
      <c r="AN35" s="88" t="str">
        <f>"Nbre jours "&amp; $BA$13</f>
        <v>Nbre jours T/R</v>
      </c>
      <c r="AO35" s="93" t="s">
        <v>16</v>
      </c>
      <c r="AP35" s="93" t="s">
        <v>51</v>
      </c>
      <c r="AQ35" s="113"/>
      <c r="AR35" s="113"/>
      <c r="AS35" s="113"/>
      <c r="AT35" s="113"/>
      <c r="AU35" s="113"/>
      <c r="AW35" s="41" t="s">
        <v>3</v>
      </c>
      <c r="AX35" s="42" t="s">
        <v>12</v>
      </c>
      <c r="AZ35" s="41" t="s">
        <v>9</v>
      </c>
      <c r="BA35" s="42" t="s">
        <v>34</v>
      </c>
    </row>
    <row r="36" spans="1:53" ht="15" x14ac:dyDescent="0.25">
      <c r="A36" s="96"/>
      <c r="B36" s="4">
        <f>DATE(An,MONTH(B35),1)</f>
        <v>44256</v>
      </c>
      <c r="C36" s="4">
        <f t="shared" ref="C36:AF36" si="10">B36+1</f>
        <v>44257</v>
      </c>
      <c r="D36" s="4">
        <f t="shared" si="10"/>
        <v>44258</v>
      </c>
      <c r="E36" s="4">
        <f t="shared" si="10"/>
        <v>44259</v>
      </c>
      <c r="F36" s="4">
        <f t="shared" si="10"/>
        <v>44260</v>
      </c>
      <c r="G36" s="4">
        <f t="shared" si="10"/>
        <v>44261</v>
      </c>
      <c r="H36" s="4">
        <f t="shared" si="10"/>
        <v>44262</v>
      </c>
      <c r="I36" s="4">
        <f t="shared" si="10"/>
        <v>44263</v>
      </c>
      <c r="J36" s="4">
        <f t="shared" si="10"/>
        <v>44264</v>
      </c>
      <c r="K36" s="4">
        <f t="shared" si="10"/>
        <v>44265</v>
      </c>
      <c r="L36" s="4">
        <f t="shared" si="10"/>
        <v>44266</v>
      </c>
      <c r="M36" s="4">
        <f t="shared" si="10"/>
        <v>44267</v>
      </c>
      <c r="N36" s="4">
        <f t="shared" si="10"/>
        <v>44268</v>
      </c>
      <c r="O36" s="4">
        <f t="shared" si="10"/>
        <v>44269</v>
      </c>
      <c r="P36" s="4">
        <f t="shared" si="10"/>
        <v>44270</v>
      </c>
      <c r="Q36" s="4">
        <f t="shared" si="10"/>
        <v>44271</v>
      </c>
      <c r="R36" s="4">
        <f t="shared" si="10"/>
        <v>44272</v>
      </c>
      <c r="S36" s="4">
        <f t="shared" si="10"/>
        <v>44273</v>
      </c>
      <c r="T36" s="4">
        <f t="shared" si="10"/>
        <v>44274</v>
      </c>
      <c r="U36" s="4">
        <f t="shared" si="10"/>
        <v>44275</v>
      </c>
      <c r="V36" s="4">
        <f t="shared" si="10"/>
        <v>44276</v>
      </c>
      <c r="W36" s="4">
        <f t="shared" si="10"/>
        <v>44277</v>
      </c>
      <c r="X36" s="4">
        <f t="shared" si="10"/>
        <v>44278</v>
      </c>
      <c r="Y36" s="4">
        <f t="shared" si="10"/>
        <v>44279</v>
      </c>
      <c r="Z36" s="4">
        <f t="shared" si="10"/>
        <v>44280</v>
      </c>
      <c r="AA36" s="4">
        <f t="shared" si="10"/>
        <v>44281</v>
      </c>
      <c r="AB36" s="4">
        <f t="shared" si="10"/>
        <v>44282</v>
      </c>
      <c r="AC36" s="4">
        <f t="shared" si="10"/>
        <v>44283</v>
      </c>
      <c r="AD36" s="4">
        <f t="shared" si="10"/>
        <v>44284</v>
      </c>
      <c r="AE36" s="4">
        <f t="shared" si="10"/>
        <v>44285</v>
      </c>
      <c r="AF36" s="5">
        <f t="shared" si="10"/>
        <v>44286</v>
      </c>
      <c r="AH36" s="109" t="s">
        <v>43</v>
      </c>
      <c r="AI36" s="28" cm="1">
        <f t="array" ref="AI36">SUMPRODUCT((A37:A45 = AH36)*(B37:AF45=BA36)+(A37:A45 = AH36)*(B37:AF45=BA37)/2)</f>
        <v>0</v>
      </c>
      <c r="AJ36" s="28" cm="1">
        <f t="array" ref="AJ36">SUMPRODUCT((A37:A45 = AH36)*(B37:AF45=BA38))</f>
        <v>0</v>
      </c>
      <c r="AK36" s="28" cm="1">
        <f t="array" ref="AK36">SUMPRODUCT((A37:A45 = AH36)*(B37:AF45=BA39))</f>
        <v>0</v>
      </c>
      <c r="AL36" s="28" cm="1">
        <f t="array" ref="AL36">SUMPRODUCT((A37:A45 = AH36)*(B37:AF45=BA40))</f>
        <v>0</v>
      </c>
      <c r="AM36" s="28" cm="1">
        <f t="array" ref="AM36">SUMPRODUCT((A37:A45 = AH36)*(B37:AF45=BA41))</f>
        <v>0</v>
      </c>
      <c r="AN36" s="28" cm="1">
        <f t="array" ref="AN36">SUMPRODUCT((A37:A45 = AH36)*(B37:AF45=BA42))</f>
        <v>0</v>
      </c>
      <c r="AO36" s="94">
        <f>SUM(AI36:AM36)</f>
        <v>0</v>
      </c>
      <c r="AP36" s="121">
        <f>(NETWORKDAYS(B36,AF36,AW36:AW46))-AI36</f>
        <v>23</v>
      </c>
      <c r="AQ36" s="146"/>
      <c r="AR36" s="146"/>
      <c r="AS36" s="146"/>
      <c r="AT36" s="146"/>
      <c r="AU36" s="146"/>
      <c r="AW36" s="7">
        <f>DATE(An,1,1)</f>
        <v>44197</v>
      </c>
      <c r="AX36" s="7">
        <v>43735</v>
      </c>
      <c r="AZ36" s="7" t="s">
        <v>0</v>
      </c>
      <c r="BA36" s="44" t="s">
        <v>2</v>
      </c>
    </row>
    <row r="37" spans="1:53" ht="15" x14ac:dyDescent="0.25">
      <c r="A37" s="1" t="str">
        <f t="shared" ref="A37:A46" si="11">IF(ISBLANK(A22),"",A22)</f>
        <v>PZ</v>
      </c>
      <c r="B37" s="49"/>
      <c r="C37" s="49"/>
      <c r="D37" s="18"/>
      <c r="E37" s="18"/>
      <c r="F37" s="18"/>
      <c r="G37" s="18"/>
      <c r="H37" s="19"/>
      <c r="I37" s="19"/>
      <c r="J37" s="19"/>
      <c r="K37" s="18"/>
      <c r="L37" s="18"/>
      <c r="M37" s="18"/>
      <c r="N37" s="18"/>
      <c r="O37" s="18"/>
      <c r="P37" s="19"/>
      <c r="Q37" s="49"/>
      <c r="R37" s="18"/>
      <c r="S37" s="18"/>
      <c r="T37" s="18"/>
      <c r="U37" s="18"/>
      <c r="V37" s="18"/>
      <c r="W37" s="18"/>
      <c r="X37" s="18"/>
      <c r="Y37" s="18"/>
      <c r="Z37" s="50"/>
      <c r="AA37" s="50"/>
      <c r="AB37" s="50"/>
      <c r="AC37" s="18"/>
      <c r="AD37" s="50"/>
      <c r="AE37" s="50"/>
      <c r="AF37" s="57"/>
      <c r="AH37" s="109" t="s">
        <v>44</v>
      </c>
      <c r="AI37" s="28" cm="1">
        <f t="array" ref="AI37">SUMPRODUCT((A37:A45 = AH37)*(B37:AF45=BA36)+(A37:A45 = AH37)*(B37:AF45=BA37)/2)</f>
        <v>0</v>
      </c>
      <c r="AJ37" s="28" cm="1">
        <f t="array" ref="AJ37">SUMPRODUCT((A37:A45 = AH37)*(B37:AF45=BA38))</f>
        <v>0</v>
      </c>
      <c r="AK37" s="28" cm="1">
        <f t="array" ref="AK37">SUMPRODUCT((A37:A45 = AH37)*(B37:AF45=BA39))</f>
        <v>0</v>
      </c>
      <c r="AL37" s="28" cm="1">
        <f t="array" ref="AL37">SUMPRODUCT((A37:A45 = AH37)*(B37:AF45=BA40))</f>
        <v>0</v>
      </c>
      <c r="AM37" s="28" cm="1">
        <f t="array" ref="AM37">SUMPRODUCT((A37:A45 = AH37)*(B37:AF45=BA41))</f>
        <v>0</v>
      </c>
      <c r="AN37" s="28" cm="1">
        <f t="array" ref="AN37">SUMPRODUCT((A37:A45 = AC36)*(B37:AF45=BA42))</f>
        <v>0</v>
      </c>
      <c r="AO37" s="94">
        <f t="shared" ref="AO37:AO43" si="12">SUM(AI37:AM37)</f>
        <v>0</v>
      </c>
      <c r="AP37" s="116">
        <f>(NETWORKDAYS(B36,AF36,AW36:AW46))-AI37</f>
        <v>23</v>
      </c>
      <c r="AQ37" s="115"/>
      <c r="AR37" s="115"/>
      <c r="AS37" s="115"/>
      <c r="AT37" s="115"/>
      <c r="AU37" s="115"/>
      <c r="AW37" s="8">
        <f>ROUND(DATE($A$1,4,MOD(234-11*MOD($A$1,19),30))/7,0)*7-5</f>
        <v>44291</v>
      </c>
      <c r="AX37" s="8"/>
      <c r="AZ37" s="7" t="s">
        <v>10</v>
      </c>
      <c r="BA37" s="44" t="s">
        <v>5</v>
      </c>
    </row>
    <row r="38" spans="1:53" ht="15" x14ac:dyDescent="0.25">
      <c r="A38" s="1" t="str">
        <f t="shared" si="11"/>
        <v>LG</v>
      </c>
      <c r="B38" s="50"/>
      <c r="C38" s="50"/>
      <c r="D38" s="50"/>
      <c r="E38" s="50"/>
      <c r="F38" s="50"/>
      <c r="G38" s="50"/>
      <c r="H38" s="50"/>
      <c r="I38" s="18"/>
      <c r="J38" s="19"/>
      <c r="K38" s="18"/>
      <c r="L38" s="18"/>
      <c r="M38" s="18"/>
      <c r="N38" s="18"/>
      <c r="O38" s="18"/>
      <c r="P38" s="50"/>
      <c r="Q38" s="50"/>
      <c r="R38" s="50"/>
      <c r="S38" s="50"/>
      <c r="T38" s="50"/>
      <c r="U38" s="50"/>
      <c r="V38" s="50"/>
      <c r="W38" s="50"/>
      <c r="X38" s="50"/>
      <c r="Y38" s="18"/>
      <c r="Z38" s="18"/>
      <c r="AA38" s="50"/>
      <c r="AB38" s="50"/>
      <c r="AC38" s="50"/>
      <c r="AD38" s="18"/>
      <c r="AE38" s="18"/>
      <c r="AF38" s="29"/>
      <c r="AH38" s="109" t="s">
        <v>45</v>
      </c>
      <c r="AI38" s="28" cm="1">
        <f t="array" ref="AI38">SUMPRODUCT((A37:A45 = AH38)*(B37:AF45=BA36)+(A37:A45 = AH38)*(B37:AF45=BA37)/2)</f>
        <v>0</v>
      </c>
      <c r="AJ38" s="28" cm="1">
        <f t="array" ref="AJ38">SUMPRODUCT((A37:A45 = AH38)*(B37:AF45=BA38))</f>
        <v>0</v>
      </c>
      <c r="AK38" s="28" cm="1">
        <f t="array" ref="AK38">SUMPRODUCT((A37:A45 = AH38)*(B37:AF45=BA39))</f>
        <v>0</v>
      </c>
      <c r="AL38" s="28" cm="1">
        <f t="array" ref="AL38">SUMPRODUCT((A37:A45 = AH38)*(B37:AF45=BA40))</f>
        <v>0</v>
      </c>
      <c r="AM38" s="28" cm="1">
        <f t="array" ref="AM38">SUMPRODUCT((A37:A45 = AH38)*(B37:AF45=BA41))</f>
        <v>0</v>
      </c>
      <c r="AN38" s="28" cm="1">
        <f t="array" ref="AN38">SUMPRODUCT((A37:A45 = AH38)*(B37:AF45=BA42))</f>
        <v>0</v>
      </c>
      <c r="AO38" s="94">
        <f t="shared" si="12"/>
        <v>0</v>
      </c>
      <c r="AP38" s="116">
        <f>(NETWORKDAYS(B36,AF36,AW36:AW46))-AI38</f>
        <v>23</v>
      </c>
      <c r="AQ38" s="115"/>
      <c r="AR38" s="115"/>
      <c r="AS38" s="115"/>
      <c r="AT38" s="115"/>
      <c r="AU38" s="115"/>
      <c r="AW38" s="8">
        <f>DATE(An,5,1)</f>
        <v>44317</v>
      </c>
      <c r="AX38" s="8"/>
      <c r="AZ38" s="7" t="s">
        <v>13</v>
      </c>
      <c r="BA38" s="51" t="s">
        <v>58</v>
      </c>
    </row>
    <row r="39" spans="1:53" ht="15" x14ac:dyDescent="0.25">
      <c r="A39" s="1" t="str">
        <f t="shared" si="11"/>
        <v>CM</v>
      </c>
      <c r="B39" s="33"/>
      <c r="C39" s="18"/>
      <c r="D39" s="19"/>
      <c r="E39" s="18"/>
      <c r="F39" s="18"/>
      <c r="G39" s="19"/>
      <c r="H39" s="49"/>
      <c r="I39" s="49"/>
      <c r="J39" s="49"/>
      <c r="K39" s="18"/>
      <c r="L39" s="18"/>
      <c r="M39" s="33"/>
      <c r="N39" s="18"/>
      <c r="O39" s="18"/>
      <c r="P39" s="18"/>
      <c r="Q39" s="50"/>
      <c r="R39" s="64"/>
      <c r="S39" s="49"/>
      <c r="T39" s="49"/>
      <c r="U39" s="49"/>
      <c r="V39" s="49"/>
      <c r="W39" s="49"/>
      <c r="X39" s="49"/>
      <c r="Y39" s="50"/>
      <c r="Z39" s="50"/>
      <c r="AA39" s="50"/>
      <c r="AB39" s="50"/>
      <c r="AC39" s="50"/>
      <c r="AD39" s="50"/>
      <c r="AE39" s="50"/>
      <c r="AF39" s="20"/>
      <c r="AH39" s="109" t="s">
        <v>46</v>
      </c>
      <c r="AI39" s="28" cm="1">
        <f t="array" ref="AI39">SUMPRODUCT((A37:A45 = AH39)*(B37:AF45=BA36)+(A37:A45 = AH39)*(B37:AF45=BA37)/2)</f>
        <v>0</v>
      </c>
      <c r="AJ39" s="28" cm="1">
        <f t="array" ref="AJ39">SUMPRODUCT((A37:A45 = AH39)*(B37:AF45=BA38))</f>
        <v>0</v>
      </c>
      <c r="AK39" s="28" cm="1">
        <f t="array" ref="AK39">SUMPRODUCT((A37:A45 = AH39)*(B37:AF45=BA39))</f>
        <v>0</v>
      </c>
      <c r="AL39" s="28" cm="1">
        <f t="array" ref="AL39">SUMPRODUCT((A37:A45 = AH39)*(B37:AF45=BA40))</f>
        <v>0</v>
      </c>
      <c r="AM39" s="28" cm="1">
        <f t="array" ref="AM39">SUMPRODUCT((A37:A45 = AH39)*(B37:AF45=BA41))</f>
        <v>0</v>
      </c>
      <c r="AN39" s="28" cm="1">
        <f t="array" ref="AN39">SUMPRODUCT((A37:A45 = AH39)*(B37:AF45=BA42))</f>
        <v>0</v>
      </c>
      <c r="AO39" s="94">
        <f t="shared" si="12"/>
        <v>0</v>
      </c>
      <c r="AP39" s="116">
        <f>(NETWORKDAYS(B36,AF36,AW36:AW46))-AI39</f>
        <v>23</v>
      </c>
      <c r="AQ39" s="115"/>
      <c r="AR39" s="115"/>
      <c r="AS39" s="115"/>
      <c r="AT39" s="115"/>
      <c r="AU39" s="115"/>
      <c r="AW39" s="8">
        <f>DATE(An,5,8)</f>
        <v>44324</v>
      </c>
      <c r="AX39" s="8"/>
      <c r="AZ39" s="43" t="s">
        <v>14</v>
      </c>
      <c r="BA39" s="89" t="s">
        <v>57</v>
      </c>
    </row>
    <row r="40" spans="1:53" ht="15" x14ac:dyDescent="0.25">
      <c r="A40" s="1" t="str">
        <f t="shared" si="11"/>
        <v>SR</v>
      </c>
      <c r="B40" s="19"/>
      <c r="C40" s="49"/>
      <c r="D40" s="49"/>
      <c r="E40" s="19"/>
      <c r="F40" s="49"/>
      <c r="G40" s="19"/>
      <c r="H40" s="18"/>
      <c r="I40" s="18"/>
      <c r="J40" s="18"/>
      <c r="K40" s="18"/>
      <c r="L40" s="18"/>
      <c r="M40" s="18"/>
      <c r="N40" s="19"/>
      <c r="O40" s="18"/>
      <c r="P40" s="49"/>
      <c r="Q40" s="49"/>
      <c r="R40" s="49"/>
      <c r="S40" s="49"/>
      <c r="T40" s="49"/>
      <c r="U40" s="19"/>
      <c r="V40" s="49"/>
      <c r="W40" s="49"/>
      <c r="X40" s="18"/>
      <c r="Y40" s="50"/>
      <c r="Z40" s="19"/>
      <c r="AA40" s="19"/>
      <c r="AB40" s="19"/>
      <c r="AC40" s="19"/>
      <c r="AD40" s="19"/>
      <c r="AE40" s="18"/>
      <c r="AF40" s="29"/>
      <c r="AH40" s="109" t="s">
        <v>47</v>
      </c>
      <c r="AI40" s="28" cm="1">
        <f t="array" ref="AI40">SUMPRODUCT((A37:A45= AH40)*(B37:AF45=BA36)+(A37:A45 = AH40)*(B37:AF45=BA37)/2)</f>
        <v>0</v>
      </c>
      <c r="AJ40" s="28" cm="1">
        <f t="array" ref="AJ40">SUMPRODUCT((A37:A45 = AH40)*(B37:AF45=BA38))</f>
        <v>0</v>
      </c>
      <c r="AK40" s="28" cm="1">
        <f t="array" ref="AK40">SUMPRODUCT((A37:A45 = AH40)*(B37:AF45=BA39))</f>
        <v>0</v>
      </c>
      <c r="AL40" s="28" cm="1">
        <f t="array" ref="AL40">SUMPRODUCT((A37:A45 = AH40)*(B37:AF45=BA40))</f>
        <v>0</v>
      </c>
      <c r="AM40" s="28" cm="1">
        <f t="array" ref="AM40">SUMPRODUCT((A37:A45 = AH40)*(B37:AF45=BA41))</f>
        <v>0</v>
      </c>
      <c r="AN40" s="28" cm="1">
        <f t="array" ref="AN40">SUMPRODUCT((A37:A45 = AH40)*(B37:AF45=BA42))</f>
        <v>0</v>
      </c>
      <c r="AO40" s="94">
        <f t="shared" si="12"/>
        <v>0</v>
      </c>
      <c r="AP40" s="116">
        <f>(NETWORKDAYS(B36,AF36,AW36:AW46))-AI40</f>
        <v>23</v>
      </c>
      <c r="AQ40" s="115"/>
      <c r="AR40" s="115"/>
      <c r="AS40" s="115"/>
      <c r="AT40" s="115"/>
      <c r="AU40" s="115"/>
      <c r="AW40" s="8">
        <f>AW37+38</f>
        <v>44329</v>
      </c>
      <c r="AX40" s="8"/>
      <c r="AZ40" s="43" t="s">
        <v>15</v>
      </c>
      <c r="BA40" s="62" t="s">
        <v>59</v>
      </c>
    </row>
    <row r="41" spans="1:53" ht="15" x14ac:dyDescent="0.25">
      <c r="A41" s="1" t="str">
        <f t="shared" si="11"/>
        <v>CD</v>
      </c>
      <c r="B41" s="49"/>
      <c r="C41" s="19"/>
      <c r="D41" s="19"/>
      <c r="E41" s="19"/>
      <c r="F41" s="33"/>
      <c r="G41" s="19"/>
      <c r="H41" s="18"/>
      <c r="I41" s="18"/>
      <c r="J41" s="18"/>
      <c r="K41" s="18"/>
      <c r="L41" s="18"/>
      <c r="M41" s="18"/>
      <c r="N41" s="18"/>
      <c r="O41" s="18"/>
      <c r="P41" s="19"/>
      <c r="Q41" s="18"/>
      <c r="R41" s="50"/>
      <c r="S41" s="50"/>
      <c r="T41" s="50"/>
      <c r="U41" s="18"/>
      <c r="V41" s="33"/>
      <c r="W41" s="33"/>
      <c r="X41" s="18"/>
      <c r="Y41" s="18"/>
      <c r="Z41" s="18"/>
      <c r="AA41" s="18"/>
      <c r="AB41" s="33"/>
      <c r="AC41" s="19"/>
      <c r="AD41" s="49"/>
      <c r="AE41" s="49"/>
      <c r="AF41" s="65"/>
      <c r="AH41" s="109" t="s">
        <v>48</v>
      </c>
      <c r="AI41" s="28" cm="1">
        <f t="array" ref="AI41">SUMPRODUCT((A37:A45 = AH41)*(B37:AF45=BA36)+(A37:A45 = AH41)*(B37:AF45=BA37)/2)</f>
        <v>0</v>
      </c>
      <c r="AJ41" s="28" cm="1">
        <f t="array" ref="AJ41">SUMPRODUCT((A37:A45 = AH41)*(B37:AF45=BA38))</f>
        <v>0</v>
      </c>
      <c r="AK41" s="28" cm="1">
        <f t="array" ref="AK41">SUMPRODUCT((A37:A45 = AH41)*(B37:AF45=BA39))</f>
        <v>0</v>
      </c>
      <c r="AL41" s="28" cm="1">
        <f t="array" ref="AL41">SUMPRODUCT((A37:A45 = AH41)*(B37:AF45=BA40))</f>
        <v>0</v>
      </c>
      <c r="AM41" s="28" cm="1">
        <f t="array" ref="AM41">SUMPRODUCT((A37:A45 = AH41)*(B37:AF45=BA41))</f>
        <v>0</v>
      </c>
      <c r="AN41" s="28" cm="1">
        <f t="array" ref="AN41">SUMPRODUCT((A37:A45 = AH41)*(B37:AF45=BA42))</f>
        <v>0</v>
      </c>
      <c r="AO41" s="94">
        <f t="shared" si="12"/>
        <v>0</v>
      </c>
      <c r="AP41" s="116">
        <f>(NETWORKDAYS(B36,AF36,AW36:AW46))-AI41</f>
        <v>23</v>
      </c>
      <c r="AQ41" s="115"/>
      <c r="AR41" s="115"/>
      <c r="AS41" s="115"/>
      <c r="AT41" s="115"/>
      <c r="AU41" s="115"/>
      <c r="AW41" s="8">
        <f>AW37+49</f>
        <v>44340</v>
      </c>
      <c r="AX41" s="17"/>
      <c r="BA41" s="62" t="s">
        <v>60</v>
      </c>
    </row>
    <row r="42" spans="1:53" ht="15" x14ac:dyDescent="0.25">
      <c r="A42" s="1" t="str">
        <f t="shared" si="11"/>
        <v>ACH</v>
      </c>
      <c r="B42" s="38"/>
      <c r="C42" s="38"/>
      <c r="D42" s="38"/>
      <c r="E42" s="38"/>
      <c r="F42" s="54"/>
      <c r="G42" s="38"/>
      <c r="H42" s="38"/>
      <c r="I42" s="38"/>
      <c r="J42" s="38"/>
      <c r="K42" s="38"/>
      <c r="L42" s="54"/>
      <c r="M42" s="54"/>
      <c r="N42" s="38"/>
      <c r="O42" s="38"/>
      <c r="P42" s="38"/>
      <c r="Q42" s="38"/>
      <c r="R42" s="39"/>
      <c r="S42" s="39"/>
      <c r="T42" s="39"/>
      <c r="U42" s="46"/>
      <c r="V42" s="38"/>
      <c r="W42" s="38"/>
      <c r="X42" s="38"/>
      <c r="Y42" s="38"/>
      <c r="Z42" s="38"/>
      <c r="AA42" s="38"/>
      <c r="AB42" s="39"/>
      <c r="AC42" s="18"/>
      <c r="AD42" s="18"/>
      <c r="AE42" s="18"/>
      <c r="AF42" s="29"/>
      <c r="AG42" s="71"/>
      <c r="AH42" s="109" t="s">
        <v>49</v>
      </c>
      <c r="AI42" s="28" cm="1">
        <f t="array" ref="AI42">SUMPRODUCT((A37:A45 = AH42)*(B37:AF45=BA36)+(A37:A45 = AH42)*(B37:AF45=BA37)/2)</f>
        <v>0</v>
      </c>
      <c r="AJ42" s="28" cm="1">
        <f t="array" ref="AJ42">SUMPRODUCT((A37:A45 = AH42)*(B37:AF45=BA38))</f>
        <v>0</v>
      </c>
      <c r="AK42" s="28" cm="1">
        <f t="array" ref="AK42">SUMPRODUCT((A37:A45 = AH42)*(B37:AF45=BA39))</f>
        <v>0</v>
      </c>
      <c r="AL42" s="28" cm="1">
        <f t="array" ref="AL42">SUMPRODUCT((A37:A45 = AH42)*(B37:AF45=BA40))</f>
        <v>0</v>
      </c>
      <c r="AM42" s="28" cm="1">
        <f t="array" ref="AM42">SUMPRODUCT((A37:A45 = AH42)*(B37:AF45=BA41))</f>
        <v>0</v>
      </c>
      <c r="AN42" s="28" cm="1">
        <f t="array" ref="AN42">SUMPRODUCT((A37:A45 = AH42)*(B37:AF45=BA42))</f>
        <v>0</v>
      </c>
      <c r="AO42" s="94">
        <f t="shared" si="12"/>
        <v>0</v>
      </c>
      <c r="AP42" s="116">
        <f>(NETWORKDAYS(B36,AF36,AW36:AW46))-AI42</f>
        <v>23</v>
      </c>
      <c r="AQ42" s="115"/>
      <c r="AR42" s="115"/>
      <c r="AS42" s="115"/>
      <c r="AT42" s="115"/>
      <c r="AU42" s="115"/>
      <c r="AW42" s="8">
        <f>DATE(An,7,21)</f>
        <v>44398</v>
      </c>
      <c r="AX42" s="17"/>
      <c r="BA42" s="147" t="s">
        <v>61</v>
      </c>
    </row>
    <row r="43" spans="1:53" ht="12.75" x14ac:dyDescent="0.2">
      <c r="A43" s="1" t="str">
        <f t="shared" si="11"/>
        <v>NO</v>
      </c>
      <c r="B43" s="38"/>
      <c r="C43" s="38"/>
      <c r="D43" s="38"/>
      <c r="E43" s="38"/>
      <c r="F43" s="38"/>
      <c r="G43" s="39"/>
      <c r="H43" s="38"/>
      <c r="I43" s="38"/>
      <c r="J43" s="38"/>
      <c r="K43" s="38"/>
      <c r="L43" s="54"/>
      <c r="M43" s="54"/>
      <c r="N43" s="38"/>
      <c r="O43" s="38"/>
      <c r="P43" s="38"/>
      <c r="Q43" s="39"/>
      <c r="R43" s="38"/>
      <c r="S43" s="38"/>
      <c r="T43" s="38"/>
      <c r="U43" s="38"/>
      <c r="V43" s="38"/>
      <c r="W43" s="38"/>
      <c r="X43" s="46"/>
      <c r="Y43" s="38"/>
      <c r="Z43" s="38"/>
      <c r="AA43" s="38"/>
      <c r="AB43" s="38"/>
      <c r="AC43" s="18"/>
      <c r="AD43" s="18"/>
      <c r="AE43" s="18"/>
      <c r="AF43" s="29"/>
      <c r="AH43" s="47"/>
      <c r="AI43" s="28" cm="1">
        <f t="array" ref="AI43">SUMPRODUCT((A37:A45 = AH43)*(B37:AF45=BA36)+(A37:A45 = AH43)*(B37:AF45=BA37)/2)</f>
        <v>0</v>
      </c>
      <c r="AJ43" s="28" cm="1">
        <f t="array" ref="AJ43">SUMPRODUCT((A37:A45 = AH43)*(B37:AF45=BA38))</f>
        <v>0</v>
      </c>
      <c r="AK43" s="28" cm="1">
        <f t="array" ref="AK43">SUMPRODUCT((A37:A45 = AH43)*(B37:AF45=BA39))</f>
        <v>0</v>
      </c>
      <c r="AL43" s="28" cm="1">
        <f t="array" ref="AL43">SUMPRODUCT((A37:A45 = AH43)*(B37:AF45=BA40))</f>
        <v>0</v>
      </c>
      <c r="AM43" s="28" cm="1">
        <f t="array" ref="AM43">SUMPRODUCT((A37:A45 = AH43)*(B37:AF45=BA41))</f>
        <v>0</v>
      </c>
      <c r="AN43" s="28" cm="1">
        <f t="array" ref="AN43">SUMPRODUCT((A37:A45 = AH43)*(B37:AF45=BA42))</f>
        <v>0</v>
      </c>
      <c r="AO43" s="94">
        <f t="shared" si="12"/>
        <v>0</v>
      </c>
      <c r="AP43" s="116">
        <f>(NETWORKDAYS(B36,AF36,AW36:AW46))-AI43</f>
        <v>23</v>
      </c>
      <c r="AQ43" s="115"/>
      <c r="AR43" s="115"/>
      <c r="AS43" s="115"/>
      <c r="AT43" s="115"/>
      <c r="AU43" s="115"/>
      <c r="AW43" s="8">
        <f>DATE(An,8,15)</f>
        <v>44423</v>
      </c>
      <c r="AX43" s="17"/>
    </row>
    <row r="44" spans="1:53" ht="12.75" x14ac:dyDescent="0.2">
      <c r="A44" s="1" t="str">
        <f t="shared" si="11"/>
        <v/>
      </c>
      <c r="B44" s="38"/>
      <c r="C44" s="38"/>
      <c r="D44" s="38"/>
      <c r="E44" s="38"/>
      <c r="F44" s="54"/>
      <c r="G44" s="54"/>
      <c r="H44" s="54"/>
      <c r="I44" s="54"/>
      <c r="J44" s="54"/>
      <c r="K44" s="54"/>
      <c r="L44" s="54"/>
      <c r="M44" s="54"/>
      <c r="N44" s="38"/>
      <c r="O44" s="38"/>
      <c r="P44" s="38"/>
      <c r="Q44" s="38"/>
      <c r="R44" s="53"/>
      <c r="S44" s="53"/>
      <c r="T44" s="53"/>
      <c r="U44" s="53"/>
      <c r="V44" s="53"/>
      <c r="W44" s="53"/>
      <c r="X44" s="38"/>
      <c r="Y44" s="38"/>
      <c r="Z44" s="38"/>
      <c r="AA44" s="38"/>
      <c r="AB44" s="39"/>
      <c r="AC44" s="18"/>
      <c r="AD44" s="18"/>
      <c r="AE44" s="18"/>
      <c r="AF44" s="29"/>
      <c r="AW44" s="8">
        <f>DATE(An,11,1)</f>
        <v>44501</v>
      </c>
      <c r="AX44" s="17"/>
    </row>
    <row r="45" spans="1:53" s="63" customFormat="1" ht="12.75" x14ac:dyDescent="0.2">
      <c r="A45" s="1" t="str">
        <f t="shared" si="11"/>
        <v/>
      </c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18"/>
      <c r="AD45" s="18"/>
      <c r="AE45" s="18"/>
      <c r="AF45" s="29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W45" s="8">
        <f>DATE(An,11,11)</f>
        <v>44511</v>
      </c>
      <c r="AX45" s="17"/>
      <c r="AY45"/>
      <c r="AZ45"/>
      <c r="BA45"/>
    </row>
    <row r="46" spans="1:53" ht="13.5" thickBot="1" x14ac:dyDescent="0.25">
      <c r="A46" s="76" t="str">
        <f t="shared" si="11"/>
        <v/>
      </c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6"/>
      <c r="AD46" s="36"/>
      <c r="AE46" s="36"/>
      <c r="AF46" s="34"/>
      <c r="AG46" s="71"/>
      <c r="AH46" s="83" t="s">
        <v>11</v>
      </c>
      <c r="AI46" s="84">
        <f t="shared" ref="AI46:AO46" si="13">SUM(AI36:AI45)</f>
        <v>0</v>
      </c>
      <c r="AJ46" s="84">
        <f t="shared" si="13"/>
        <v>0</v>
      </c>
      <c r="AK46" s="84">
        <f t="shared" si="13"/>
        <v>0</v>
      </c>
      <c r="AL46" s="84">
        <f t="shared" si="13"/>
        <v>0</v>
      </c>
      <c r="AM46" s="84">
        <f t="shared" si="13"/>
        <v>0</v>
      </c>
      <c r="AN46" s="84">
        <f t="shared" si="13"/>
        <v>0</v>
      </c>
      <c r="AO46" s="92">
        <f t="shared" si="13"/>
        <v>0</v>
      </c>
      <c r="AP46" s="117"/>
      <c r="AQ46" s="114"/>
      <c r="AR46" s="114"/>
      <c r="AS46" s="114"/>
      <c r="AT46" s="114"/>
      <c r="AU46" s="114"/>
      <c r="AW46" s="10">
        <f>DATE(An,12,25)</f>
        <v>44555</v>
      </c>
      <c r="AX46" s="27"/>
    </row>
    <row r="47" spans="1:53" ht="12.75" x14ac:dyDescent="0.2">
      <c r="A47" s="122"/>
      <c r="B47" s="123"/>
      <c r="C47" s="123"/>
      <c r="D47" s="123"/>
      <c r="E47" s="123"/>
      <c r="F47" s="123"/>
      <c r="G47" s="123"/>
      <c r="H47" s="123"/>
      <c r="I47" s="123"/>
      <c r="J47" s="123"/>
      <c r="K47" s="123"/>
      <c r="L47" s="123"/>
      <c r="M47" s="123"/>
      <c r="N47" s="123"/>
      <c r="O47" s="123"/>
      <c r="P47" s="123"/>
      <c r="Q47" s="123"/>
      <c r="R47" s="123"/>
      <c r="S47" s="123"/>
      <c r="T47" s="123"/>
      <c r="U47" s="123"/>
      <c r="V47" s="123"/>
      <c r="W47" s="123"/>
      <c r="X47" s="123"/>
      <c r="Y47" s="123"/>
      <c r="Z47" s="123"/>
      <c r="AA47" s="123"/>
      <c r="AB47" s="123"/>
      <c r="AC47" s="123"/>
      <c r="AD47" s="123"/>
      <c r="AE47" s="123"/>
      <c r="AF47" s="123"/>
      <c r="AG47" s="71"/>
      <c r="AH47" s="63"/>
      <c r="AI47" s="63"/>
      <c r="AJ47" s="63"/>
      <c r="AK47" s="63"/>
      <c r="AL47" s="63"/>
      <c r="AM47" s="63"/>
      <c r="AN47" s="63"/>
      <c r="AO47" s="63"/>
      <c r="AP47" s="63"/>
      <c r="AQ47" s="63"/>
      <c r="AR47" s="63"/>
      <c r="AS47" s="63"/>
      <c r="AT47" s="63"/>
      <c r="AU47" s="63"/>
      <c r="AW47" s="127"/>
      <c r="AX47" s="128"/>
    </row>
    <row r="48" spans="1:53" ht="12.75" x14ac:dyDescent="0.2">
      <c r="A48" s="122"/>
      <c r="B48" s="123"/>
      <c r="C48" s="123"/>
      <c r="D48" s="123"/>
      <c r="E48" s="123"/>
      <c r="F48" s="123"/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23"/>
      <c r="S48" s="123"/>
      <c r="T48" s="123"/>
      <c r="U48" s="123"/>
      <c r="V48" s="123"/>
      <c r="W48" s="123"/>
      <c r="X48" s="123"/>
      <c r="Y48" s="123"/>
      <c r="Z48" s="123"/>
      <c r="AA48" s="123"/>
      <c r="AB48" s="123"/>
      <c r="AC48" s="123"/>
      <c r="AD48" s="123"/>
      <c r="AE48" s="123"/>
      <c r="AF48" s="123"/>
      <c r="AG48" s="71"/>
      <c r="AH48" s="63"/>
      <c r="AI48" s="63"/>
      <c r="AJ48" s="63"/>
      <c r="AK48" s="63"/>
      <c r="AL48" s="63"/>
      <c r="AM48" s="63"/>
      <c r="AN48" s="63"/>
      <c r="AO48" s="63"/>
      <c r="AP48" s="63"/>
      <c r="AQ48" s="63"/>
      <c r="AR48" s="63"/>
      <c r="AS48" s="63"/>
      <c r="AT48" s="63"/>
      <c r="AU48" s="63"/>
      <c r="AW48" s="127"/>
      <c r="AX48" s="128"/>
    </row>
    <row r="49" spans="1:60" s="71" customFormat="1" ht="13.5" thickBot="1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W49"/>
      <c r="AX49"/>
    </row>
    <row r="50" spans="1:60" ht="38.25" x14ac:dyDescent="0.2">
      <c r="A50" s="95"/>
      <c r="B50" s="201">
        <f>DATE(An,MONTH(B35)+1,1)</f>
        <v>44287</v>
      </c>
      <c r="C50" s="202"/>
      <c r="D50" s="202"/>
      <c r="E50" s="202"/>
      <c r="F50" s="202"/>
      <c r="G50" s="202"/>
      <c r="H50" s="202"/>
      <c r="I50" s="202"/>
      <c r="J50" s="202"/>
      <c r="K50" s="202"/>
      <c r="L50" s="202"/>
      <c r="M50" s="202"/>
      <c r="N50" s="202"/>
      <c r="O50" s="202"/>
      <c r="P50" s="202"/>
      <c r="Q50" s="202"/>
      <c r="R50" s="202"/>
      <c r="S50" s="202"/>
      <c r="T50" s="202"/>
      <c r="U50" s="202"/>
      <c r="V50" s="202"/>
      <c r="W50" s="202"/>
      <c r="X50" s="202"/>
      <c r="Y50" s="202"/>
      <c r="Z50" s="202"/>
      <c r="AA50" s="202"/>
      <c r="AB50" s="202"/>
      <c r="AC50" s="202"/>
      <c r="AD50" s="202"/>
      <c r="AE50" s="202"/>
      <c r="AF50" s="203"/>
      <c r="AH50" s="41" t="s">
        <v>7</v>
      </c>
      <c r="AI50" s="90" t="s">
        <v>20</v>
      </c>
      <c r="AJ50" s="87" t="str">
        <f>"Nbre jours "&amp; $BA$9</f>
        <v>Nbre jours RJ</v>
      </c>
      <c r="AK50" s="86" t="str">
        <f>"Nbre jours "&amp; $BA$10</f>
        <v>Nbre jours R/2J</v>
      </c>
      <c r="AL50" s="88" t="str">
        <f>"Nbre jours "&amp; $BA$11</f>
        <v>Nbre jours CMD</v>
      </c>
      <c r="AM50" s="88" t="str">
        <f>"Nbre jours "&amp; $BA$12</f>
        <v>Nbre jours T</v>
      </c>
      <c r="AN50" s="88" t="str">
        <f>"Nbre jours "&amp; $BA$13</f>
        <v>Nbre jours T/R</v>
      </c>
      <c r="AO50" s="93" t="s">
        <v>16</v>
      </c>
      <c r="AP50" s="93" t="s">
        <v>51</v>
      </c>
      <c r="AQ50" s="113"/>
      <c r="AR50" s="113"/>
      <c r="AS50" s="113"/>
      <c r="AT50" s="113"/>
      <c r="AU50" s="113"/>
      <c r="AW50" s="41" t="s">
        <v>3</v>
      </c>
      <c r="AX50" s="42" t="s">
        <v>12</v>
      </c>
      <c r="AZ50" s="41" t="s">
        <v>9</v>
      </c>
      <c r="BA50" s="42" t="s">
        <v>34</v>
      </c>
    </row>
    <row r="51" spans="1:60" ht="15" x14ac:dyDescent="0.25">
      <c r="A51" s="96"/>
      <c r="B51" s="4">
        <f>DATE(An,MONTH(B50),1)</f>
        <v>44287</v>
      </c>
      <c r="C51" s="4">
        <f t="shared" ref="C51:AE51" si="14">B51+1</f>
        <v>44288</v>
      </c>
      <c r="D51" s="4">
        <f t="shared" si="14"/>
        <v>44289</v>
      </c>
      <c r="E51" s="4">
        <f t="shared" si="14"/>
        <v>44290</v>
      </c>
      <c r="F51" s="4">
        <f t="shared" si="14"/>
        <v>44291</v>
      </c>
      <c r="G51" s="4">
        <f t="shared" si="14"/>
        <v>44292</v>
      </c>
      <c r="H51" s="4">
        <f t="shared" si="14"/>
        <v>44293</v>
      </c>
      <c r="I51" s="4">
        <f t="shared" si="14"/>
        <v>44294</v>
      </c>
      <c r="J51" s="4">
        <f t="shared" si="14"/>
        <v>44295</v>
      </c>
      <c r="K51" s="4">
        <f t="shared" si="14"/>
        <v>44296</v>
      </c>
      <c r="L51" s="4">
        <f t="shared" si="14"/>
        <v>44297</v>
      </c>
      <c r="M51" s="4">
        <f t="shared" si="14"/>
        <v>44298</v>
      </c>
      <c r="N51" s="4">
        <f t="shared" si="14"/>
        <v>44299</v>
      </c>
      <c r="O51" s="4">
        <f t="shared" si="14"/>
        <v>44300</v>
      </c>
      <c r="P51" s="4">
        <f t="shared" si="14"/>
        <v>44301</v>
      </c>
      <c r="Q51" s="4">
        <f t="shared" si="14"/>
        <v>44302</v>
      </c>
      <c r="R51" s="4">
        <f t="shared" si="14"/>
        <v>44303</v>
      </c>
      <c r="S51" s="4">
        <f t="shared" si="14"/>
        <v>44304</v>
      </c>
      <c r="T51" s="4">
        <f t="shared" si="14"/>
        <v>44305</v>
      </c>
      <c r="U51" s="4">
        <f t="shared" si="14"/>
        <v>44306</v>
      </c>
      <c r="V51" s="4">
        <f t="shared" si="14"/>
        <v>44307</v>
      </c>
      <c r="W51" s="4">
        <f t="shared" si="14"/>
        <v>44308</v>
      </c>
      <c r="X51" s="4">
        <f t="shared" si="14"/>
        <v>44309</v>
      </c>
      <c r="Y51" s="4">
        <f t="shared" si="14"/>
        <v>44310</v>
      </c>
      <c r="Z51" s="4">
        <f t="shared" si="14"/>
        <v>44311</v>
      </c>
      <c r="AA51" s="4">
        <f t="shared" si="14"/>
        <v>44312</v>
      </c>
      <c r="AB51" s="4">
        <f t="shared" si="14"/>
        <v>44313</v>
      </c>
      <c r="AC51" s="4">
        <f t="shared" si="14"/>
        <v>44314</v>
      </c>
      <c r="AD51" s="4">
        <f t="shared" si="14"/>
        <v>44315</v>
      </c>
      <c r="AE51" s="4">
        <f t="shared" si="14"/>
        <v>44316</v>
      </c>
      <c r="AF51" s="16"/>
      <c r="AH51" s="109" t="s">
        <v>43</v>
      </c>
      <c r="AI51" s="28" cm="1">
        <f t="array" ref="AI51">SUMPRODUCT((A52:A60 = AH51)*(B52:AF60=BA51)+(A52:A60 = AH51)*(B52:AF60=BA52)/2)</f>
        <v>0</v>
      </c>
      <c r="AJ51" s="28" cm="1">
        <f t="array" ref="AJ51">SUMPRODUCT((A52:A60 = AH51)*(B52:AF60=BA53))</f>
        <v>0</v>
      </c>
      <c r="AK51" s="28" cm="1">
        <f t="array" ref="AK51">SUMPRODUCT((A52:A60 = AH51)*(B52:AF60=BA54))</f>
        <v>0</v>
      </c>
      <c r="AL51" s="28" cm="1">
        <f t="array" ref="AL51">SUMPRODUCT((A52:A60 = AH51)*(B52:AF60=BA55))</f>
        <v>0</v>
      </c>
      <c r="AM51" s="28" cm="1">
        <f t="array" ref="AM51">SUMPRODUCT((A52:A60 = AH51)*(B52:AF60=BA56))</f>
        <v>0</v>
      </c>
      <c r="AN51" s="28" cm="1">
        <f t="array" ref="AN51">SUMPRODUCT((A52:A60 = AH51)*(B52:AF60=BA57))</f>
        <v>0</v>
      </c>
      <c r="AO51" s="94">
        <f>SUM(AI51:AM51)</f>
        <v>0</v>
      </c>
      <c r="AP51" s="116">
        <f>(NETWORKDAYS(B51,AE51,AW51:AW61))-AI51</f>
        <v>21</v>
      </c>
      <c r="AQ51" s="115"/>
      <c r="AR51" s="115"/>
      <c r="AS51" s="115"/>
      <c r="AT51" s="115"/>
      <c r="AU51" s="115"/>
      <c r="AW51" s="7">
        <f>DATE(An,1,1)</f>
        <v>44197</v>
      </c>
      <c r="AX51" s="7">
        <v>43735</v>
      </c>
      <c r="AZ51" s="7" t="s">
        <v>0</v>
      </c>
      <c r="BA51" s="44" t="s">
        <v>2</v>
      </c>
    </row>
    <row r="52" spans="1:60" ht="15" x14ac:dyDescent="0.25">
      <c r="A52" s="1" t="str">
        <f t="shared" ref="A52:A61" si="15">IF(ISBLANK(A37),"",A37)</f>
        <v>PZ</v>
      </c>
      <c r="B52" s="50"/>
      <c r="C52" s="18"/>
      <c r="D52" s="18"/>
      <c r="E52" s="18"/>
      <c r="F52" s="18"/>
      <c r="G52" s="19"/>
      <c r="H52" s="19"/>
      <c r="I52" s="19"/>
      <c r="J52" s="19"/>
      <c r="K52" s="19"/>
      <c r="L52" s="50"/>
      <c r="M52" s="50"/>
      <c r="N52" s="50"/>
      <c r="O52" s="49"/>
      <c r="P52" s="50"/>
      <c r="Q52" s="19"/>
      <c r="R52" s="50"/>
      <c r="S52" s="50"/>
      <c r="T52" s="50"/>
      <c r="U52" s="49"/>
      <c r="V52" s="49"/>
      <c r="W52" s="18"/>
      <c r="X52" s="18"/>
      <c r="Y52" s="18"/>
      <c r="Z52" s="50"/>
      <c r="AA52" s="50"/>
      <c r="AB52" s="50"/>
      <c r="AC52" s="18"/>
      <c r="AD52" s="19"/>
      <c r="AE52" s="19"/>
      <c r="AF52" s="32"/>
      <c r="AH52" s="109" t="s">
        <v>44</v>
      </c>
      <c r="AI52" s="28" cm="1">
        <f t="array" ref="AI52">SUMPRODUCT((A52:A60 = AH52)*(B52:AF60=BA51)+(A52:A60 = AH52)*(B52:AF60=BA52)/2)</f>
        <v>0</v>
      </c>
      <c r="AJ52" s="28" cm="1">
        <f t="array" ref="AJ52">SUMPRODUCT((A52:A60 = AH52)*(B52:AF60=BA53))</f>
        <v>0</v>
      </c>
      <c r="AK52" s="28" cm="1">
        <f t="array" ref="AK52">SUMPRODUCT((A52:A60 = AH52)*(B52:AF60=BA54))</f>
        <v>0</v>
      </c>
      <c r="AL52" s="28" cm="1">
        <f t="array" ref="AL52">SUMPRODUCT((A52:A60 = AH52)*(B52:AF60=BA55))</f>
        <v>0</v>
      </c>
      <c r="AM52" s="28" cm="1">
        <f t="array" ref="AM52">SUMPRODUCT((A52:A60 = AH52)*(B52:AF60=BA56))</f>
        <v>0</v>
      </c>
      <c r="AN52" s="28" cm="1">
        <f t="array" ref="AN52">SUMPRODUCT((A52:A60 = AC51)*(B52:AF60=BA57))</f>
        <v>0</v>
      </c>
      <c r="AO52" s="94">
        <f t="shared" ref="AO52:AO58" si="16">SUM(AI52:AM52)</f>
        <v>0</v>
      </c>
      <c r="AP52" s="116">
        <f>(NETWORKDAYS(B51,AE51,AW51:AW61))-AI52</f>
        <v>21</v>
      </c>
      <c r="AQ52" s="115"/>
      <c r="AR52" s="115"/>
      <c r="AS52" s="115"/>
      <c r="AT52" s="115"/>
      <c r="AU52" s="115"/>
      <c r="AW52" s="8">
        <f>ROUND(DATE($A$1,4,MOD(234-11*MOD($A$1,19),30))/7,0)*7-5</f>
        <v>44291</v>
      </c>
      <c r="AX52" s="8"/>
      <c r="AZ52" s="7" t="s">
        <v>10</v>
      </c>
      <c r="BA52" s="44" t="s">
        <v>5</v>
      </c>
    </row>
    <row r="53" spans="1:60" ht="15" x14ac:dyDescent="0.25">
      <c r="A53" s="1" t="str">
        <f t="shared" si="15"/>
        <v>LG</v>
      </c>
      <c r="B53" s="18"/>
      <c r="C53" s="19"/>
      <c r="D53" s="19"/>
      <c r="E53" s="18"/>
      <c r="F53" s="18"/>
      <c r="G53" s="49"/>
      <c r="H53" s="18"/>
      <c r="I53" s="18"/>
      <c r="J53" s="19"/>
      <c r="K53" s="19"/>
      <c r="L53" s="18"/>
      <c r="M53" s="18"/>
      <c r="N53" s="33"/>
      <c r="O53" s="18"/>
      <c r="P53" s="33"/>
      <c r="Q53" s="19"/>
      <c r="R53" s="19"/>
      <c r="S53" s="18"/>
      <c r="T53" s="18"/>
      <c r="U53" s="19"/>
      <c r="V53" s="18"/>
      <c r="W53" s="18"/>
      <c r="X53" s="19"/>
      <c r="Y53" s="19"/>
      <c r="Z53" s="19"/>
      <c r="AA53" s="19"/>
      <c r="AB53" s="19"/>
      <c r="AC53" s="18"/>
      <c r="AD53" s="33"/>
      <c r="AE53" s="19"/>
      <c r="AF53" s="32"/>
      <c r="AH53" s="109" t="s">
        <v>45</v>
      </c>
      <c r="AI53" s="28" cm="1">
        <f t="array" ref="AI53">SUMPRODUCT((A52:A60 = AH53)*(B52:AF60=BA51)+(A52:A60 = AH53)*(B52:AF60=BA52)/2)</f>
        <v>0</v>
      </c>
      <c r="AJ53" s="28" cm="1">
        <f t="array" ref="AJ53">SUMPRODUCT((A52:A60 = AH53)*(B52:AF60=BA53))</f>
        <v>0</v>
      </c>
      <c r="AK53" s="28" cm="1">
        <f t="array" ref="AK53">SUMPRODUCT((A52:A60 = AH53)*(B52:AF60=BA54))</f>
        <v>0</v>
      </c>
      <c r="AL53" s="28" cm="1">
        <f t="array" ref="AL53">SUMPRODUCT((A52:A60 = AH53)*(B52:AF60=BA55))</f>
        <v>0</v>
      </c>
      <c r="AM53" s="28" cm="1">
        <f t="array" ref="AM53">SUMPRODUCT((A52:A60 = AH53)*(B52:AF60=BA56))</f>
        <v>0</v>
      </c>
      <c r="AN53" s="28" cm="1">
        <f t="array" ref="AN53">SUMPRODUCT((A52:A60 = AH53)*(B52:AF60=BA57))</f>
        <v>0</v>
      </c>
      <c r="AO53" s="94">
        <f t="shared" si="16"/>
        <v>0</v>
      </c>
      <c r="AP53" s="116">
        <f>(NETWORKDAYS(B51,AE51,AW51:AW61))-AI53</f>
        <v>21</v>
      </c>
      <c r="AQ53" s="115"/>
      <c r="AR53" s="115"/>
      <c r="AS53" s="115"/>
      <c r="AT53" s="115"/>
      <c r="AU53" s="115"/>
      <c r="AW53" s="8">
        <f>DATE(An,5,1)</f>
        <v>44317</v>
      </c>
      <c r="AX53" s="8"/>
      <c r="AZ53" s="7" t="s">
        <v>13</v>
      </c>
      <c r="BA53" s="51" t="s">
        <v>58</v>
      </c>
    </row>
    <row r="54" spans="1:60" ht="15" x14ac:dyDescent="0.25">
      <c r="A54" s="1" t="str">
        <f t="shared" si="15"/>
        <v>CM</v>
      </c>
      <c r="B54" s="18"/>
      <c r="C54" s="18"/>
      <c r="D54" s="18"/>
      <c r="E54" s="18"/>
      <c r="F54" s="33"/>
      <c r="G54" s="19"/>
      <c r="H54" s="18"/>
      <c r="I54" s="19"/>
      <c r="J54" s="19"/>
      <c r="K54" s="18"/>
      <c r="L54" s="50"/>
      <c r="M54" s="18"/>
      <c r="N54" s="18"/>
      <c r="O54" s="50"/>
      <c r="P54" s="50"/>
      <c r="Q54" s="19"/>
      <c r="R54" s="50"/>
      <c r="S54" s="50"/>
      <c r="T54" s="50"/>
      <c r="U54" s="18"/>
      <c r="V54" s="49"/>
      <c r="W54" s="49"/>
      <c r="X54" s="49"/>
      <c r="Y54" s="49"/>
      <c r="Z54" s="18"/>
      <c r="AA54" s="49"/>
      <c r="AB54" s="18"/>
      <c r="AC54" s="18"/>
      <c r="AD54" s="19"/>
      <c r="AE54" s="19"/>
      <c r="AF54" s="32"/>
      <c r="AH54" s="109" t="s">
        <v>46</v>
      </c>
      <c r="AI54" s="28" cm="1">
        <f t="array" ref="AI54">SUMPRODUCT((A52:A60 = AH54)*(B52:AF60=BA51)+(A52:A60 = AH54)*(B52:AF60=BA52)/2)</f>
        <v>0</v>
      </c>
      <c r="AJ54" s="28" cm="1">
        <f t="array" ref="AJ54">SUMPRODUCT((A52:A60 = AH54)*(B52:AF60=BA53))</f>
        <v>0</v>
      </c>
      <c r="AK54" s="28" cm="1">
        <f t="array" ref="AK54">SUMPRODUCT((A52:A60 = AH54)*(B52:AF60=BA54))</f>
        <v>0</v>
      </c>
      <c r="AL54" s="28" cm="1">
        <f t="array" ref="AL54">SUMPRODUCT((A52:A60 = AH54)*(B52:AF60=BA55))</f>
        <v>0</v>
      </c>
      <c r="AM54" s="28" cm="1">
        <f t="array" ref="AM54">SUMPRODUCT((A52:A60 = AH54)*(B52:AF60=BA56))</f>
        <v>0</v>
      </c>
      <c r="AN54" s="28" cm="1">
        <f t="array" ref="AN54">SUMPRODUCT((A52:A60 = AH54)*(B52:AF60=BA57))</f>
        <v>0</v>
      </c>
      <c r="AO54" s="94">
        <f t="shared" si="16"/>
        <v>0</v>
      </c>
      <c r="AP54" s="116">
        <f>(NETWORKDAYS(B51,AE51,AW51:AW61))-AI54</f>
        <v>21</v>
      </c>
      <c r="AQ54" s="115"/>
      <c r="AR54" s="115"/>
      <c r="AS54" s="115"/>
      <c r="AT54" s="115"/>
      <c r="AU54" s="115"/>
      <c r="AW54" s="8">
        <f>DATE(An,5,8)</f>
        <v>44324</v>
      </c>
      <c r="AX54" s="8"/>
      <c r="AZ54" s="43" t="s">
        <v>14</v>
      </c>
      <c r="BA54" s="89" t="s">
        <v>57</v>
      </c>
    </row>
    <row r="55" spans="1:60" ht="15" x14ac:dyDescent="0.25">
      <c r="A55" s="1" t="str">
        <f t="shared" si="15"/>
        <v>SR</v>
      </c>
      <c r="B55" s="18"/>
      <c r="C55" s="18"/>
      <c r="D55" s="18"/>
      <c r="E55" s="49"/>
      <c r="F55" s="49"/>
      <c r="G55" s="49"/>
      <c r="H55" s="49"/>
      <c r="I55" s="49"/>
      <c r="J55" s="49"/>
      <c r="K55" s="49"/>
      <c r="L55" s="49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49"/>
      <c r="X55" s="49"/>
      <c r="Y55" s="49"/>
      <c r="Z55" s="49"/>
      <c r="AA55" s="49"/>
      <c r="AB55" s="18"/>
      <c r="AC55" s="19"/>
      <c r="AD55" s="50"/>
      <c r="AE55" s="19"/>
      <c r="AF55" s="32"/>
      <c r="AH55" s="109" t="s">
        <v>47</v>
      </c>
      <c r="AI55" s="28" cm="1">
        <f t="array" ref="AI55">SUMPRODUCT((A52:A60= AH55)*(B52:AF60=BA51)+(A52:A60 = AH55)*(B52:AF60=BA52)/2)</f>
        <v>0</v>
      </c>
      <c r="AJ55" s="28" cm="1">
        <f t="array" ref="AJ55">SUMPRODUCT((A52:A60 = AH55)*(B52:AF60=BA53))</f>
        <v>0</v>
      </c>
      <c r="AK55" s="28" cm="1">
        <f t="array" ref="AK55">SUMPRODUCT((A52:A60 = AH55)*(B52:AF60=BA54))</f>
        <v>0</v>
      </c>
      <c r="AL55" s="28" cm="1">
        <f t="array" ref="AL55">SUMPRODUCT((A52:A60 = AH55)*(B52:AF60=BA55))</f>
        <v>0</v>
      </c>
      <c r="AM55" s="28" cm="1">
        <f t="array" ref="AM55">SUMPRODUCT((A52:A60 = AH55)*(B52:AF60=BA56))</f>
        <v>0</v>
      </c>
      <c r="AN55" s="28" cm="1">
        <f t="array" ref="AN55">SUMPRODUCT((A52:A60 = AH55)*(B52:AF60=BA57))</f>
        <v>0</v>
      </c>
      <c r="AO55" s="94">
        <f t="shared" si="16"/>
        <v>0</v>
      </c>
      <c r="AP55" s="116">
        <f>(NETWORKDAYS(B51,AE51,AW51:AW61))-AI55</f>
        <v>21</v>
      </c>
      <c r="AQ55" s="115"/>
      <c r="AR55" s="115"/>
      <c r="AS55" s="115"/>
      <c r="AT55" s="115"/>
      <c r="AU55" s="115"/>
      <c r="AW55" s="8">
        <f>AW52+38</f>
        <v>44329</v>
      </c>
      <c r="AX55" s="8"/>
      <c r="AZ55" s="43" t="s">
        <v>15</v>
      </c>
      <c r="BA55" s="62" t="s">
        <v>59</v>
      </c>
    </row>
    <row r="56" spans="1:60" ht="15" x14ac:dyDescent="0.25">
      <c r="A56" s="1" t="str">
        <f t="shared" si="15"/>
        <v>CD</v>
      </c>
      <c r="B56" s="49"/>
      <c r="C56" s="49"/>
      <c r="D56" s="49"/>
      <c r="E56" s="18"/>
      <c r="F56" s="18"/>
      <c r="G56" s="33"/>
      <c r="H56" s="18"/>
      <c r="I56" s="19"/>
      <c r="J56" s="19"/>
      <c r="K56" s="19"/>
      <c r="L56" s="18"/>
      <c r="M56" s="37"/>
      <c r="N56" s="18"/>
      <c r="O56" s="49"/>
      <c r="P56" s="19"/>
      <c r="Q56" s="18"/>
      <c r="R56" s="18"/>
      <c r="S56" s="18"/>
      <c r="T56" s="19"/>
      <c r="U56" s="18"/>
      <c r="V56" s="19"/>
      <c r="W56" s="50"/>
      <c r="X56" s="50"/>
      <c r="Y56" s="50"/>
      <c r="Z56" s="18"/>
      <c r="AA56" s="19"/>
      <c r="AB56" s="18"/>
      <c r="AC56" s="18"/>
      <c r="AD56" s="18"/>
      <c r="AE56" s="19"/>
      <c r="AF56" s="32"/>
      <c r="AH56" s="109" t="s">
        <v>48</v>
      </c>
      <c r="AI56" s="28" cm="1">
        <f t="array" ref="AI56">SUMPRODUCT((A52:A60 = AH56)*(B52:AF60=BA51)+(A52:A60 = AH56)*(B52:AF60=BA52)/2)</f>
        <v>0</v>
      </c>
      <c r="AJ56" s="28" cm="1">
        <f t="array" ref="AJ56">SUMPRODUCT((A52:A60 = AH56)*(B52:AF60=BA53))</f>
        <v>0</v>
      </c>
      <c r="AK56" s="28" cm="1">
        <f t="array" ref="AK56">SUMPRODUCT((A52:A60 = AH56)*(B52:AF60=BA54))</f>
        <v>0</v>
      </c>
      <c r="AL56" s="28" cm="1">
        <f t="array" ref="AL56">SUMPRODUCT((A52:A60 = AH56)*(B52:AF60=BA55))</f>
        <v>0</v>
      </c>
      <c r="AM56" s="28" cm="1">
        <f t="array" ref="AM56">SUMPRODUCT((A52:A60 = AH56)*(B52:AF60=BA56))</f>
        <v>0</v>
      </c>
      <c r="AN56" s="28" cm="1">
        <f t="array" ref="AN56">SUMPRODUCT((A52:A60 = AH56)*(B52:AF60=BA57))</f>
        <v>0</v>
      </c>
      <c r="AO56" s="94">
        <f t="shared" si="16"/>
        <v>0</v>
      </c>
      <c r="AP56" s="116">
        <f>(NETWORKDAYS(B51,AE51,AW51:AW61))-AI56</f>
        <v>21</v>
      </c>
      <c r="AQ56" s="115"/>
      <c r="AR56" s="115"/>
      <c r="AS56" s="115"/>
      <c r="AT56" s="115"/>
      <c r="AU56" s="115"/>
      <c r="AW56" s="8">
        <f>AW52+49</f>
        <v>44340</v>
      </c>
      <c r="AX56" s="17"/>
      <c r="BA56" s="62" t="s">
        <v>60</v>
      </c>
    </row>
    <row r="57" spans="1:60" ht="15" x14ac:dyDescent="0.25">
      <c r="A57" s="1" t="str">
        <f t="shared" si="15"/>
        <v>ACH</v>
      </c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37"/>
      <c r="N57" s="38"/>
      <c r="O57" s="38"/>
      <c r="P57" s="39"/>
      <c r="Q57" s="38"/>
      <c r="R57" s="38"/>
      <c r="S57" s="38"/>
      <c r="T57" s="38"/>
      <c r="U57" s="49"/>
      <c r="V57" s="49"/>
      <c r="W57" s="49"/>
      <c r="X57" s="49"/>
      <c r="Y57" s="49"/>
      <c r="Z57" s="49"/>
      <c r="AA57" s="49"/>
      <c r="AB57" s="49"/>
      <c r="AC57" s="38"/>
      <c r="AD57" s="38"/>
      <c r="AE57" s="38"/>
      <c r="AF57" s="32"/>
      <c r="AG57" s="71"/>
      <c r="AH57" s="109" t="s">
        <v>49</v>
      </c>
      <c r="AI57" s="28" cm="1">
        <f t="array" ref="AI57">SUMPRODUCT((A52:A60 = AH57)*(B52:AF60=BA51)+(A52:A60 = AH57)*(B52:AF60=BA52)/2)</f>
        <v>0</v>
      </c>
      <c r="AJ57" s="28" cm="1">
        <f t="array" ref="AJ57">SUMPRODUCT((A52:A60 = AH57)*(B52:AF60=BA53))</f>
        <v>0</v>
      </c>
      <c r="AK57" s="28" cm="1">
        <f t="array" ref="AK57">SUMPRODUCT((A52:A60 = AH57)*(B52:AF60=BA54))</f>
        <v>0</v>
      </c>
      <c r="AL57" s="28" cm="1">
        <f t="array" ref="AL57">SUMPRODUCT((A52:A60 = AH57)*(B52:AF60=BA55))</f>
        <v>0</v>
      </c>
      <c r="AM57" s="28" cm="1">
        <f t="array" ref="AM57">SUMPRODUCT((A52:A60 = AH57)*(B52:AF60=BA56))</f>
        <v>0</v>
      </c>
      <c r="AN57" s="28" cm="1">
        <f t="array" ref="AN57">SUMPRODUCT((A52:A60 = AH57)*(B52:AF60=BA57))</f>
        <v>0</v>
      </c>
      <c r="AO57" s="94">
        <f t="shared" si="16"/>
        <v>0</v>
      </c>
      <c r="AP57" s="116">
        <f>(NETWORKDAYS(B51,AE51,AW51:AW61))-AI57</f>
        <v>21</v>
      </c>
      <c r="AQ57" s="115"/>
      <c r="AR57" s="115"/>
      <c r="AS57" s="115"/>
      <c r="AT57" s="115"/>
      <c r="AU57" s="115"/>
      <c r="AW57" s="8">
        <f>DATE(An,7,21)</f>
        <v>44398</v>
      </c>
      <c r="AX57" s="17"/>
      <c r="BA57" s="147" t="s">
        <v>61</v>
      </c>
    </row>
    <row r="58" spans="1:60" ht="12.75" x14ac:dyDescent="0.2">
      <c r="A58" s="1" t="str">
        <f t="shared" si="15"/>
        <v>NO</v>
      </c>
      <c r="B58" s="38"/>
      <c r="C58" s="18"/>
      <c r="D58" s="18"/>
      <c r="E58" s="18"/>
      <c r="F58" s="18"/>
      <c r="G58" s="18"/>
      <c r="H58" s="49"/>
      <c r="I58" s="49"/>
      <c r="J58" s="49"/>
      <c r="K58" s="49"/>
      <c r="L58" s="49"/>
      <c r="M58" s="73"/>
      <c r="N58" s="53"/>
      <c r="O58" s="53"/>
      <c r="P58" s="53"/>
      <c r="Q58" s="53"/>
      <c r="R58" s="53"/>
      <c r="S58" s="53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2"/>
      <c r="AH58" s="47"/>
      <c r="AI58" s="28" cm="1">
        <f t="array" ref="AI58">SUMPRODUCT((A52:A60 = AH58)*(B52:AF60=BA51)+(A52:A60 = AH58)*(B52:AF60=BA52)/2)</f>
        <v>0</v>
      </c>
      <c r="AJ58" s="28" cm="1">
        <f t="array" ref="AJ58">SUMPRODUCT((A52:A60 = AH58)*(B52:AF60=BA53))</f>
        <v>0</v>
      </c>
      <c r="AK58" s="28" cm="1">
        <f t="array" ref="AK58">SUMPRODUCT((A52:A60 = AH58)*(B52:AF60=BA54))</f>
        <v>0</v>
      </c>
      <c r="AL58" s="28" cm="1">
        <f t="array" ref="AL58">SUMPRODUCT((A52:A60 = AH58)*(B52:AF60=BA55))</f>
        <v>0</v>
      </c>
      <c r="AM58" s="28" cm="1">
        <f t="array" ref="AM58">SUMPRODUCT((A52:A60 = AH58)*(B52:AF60=BA56))</f>
        <v>0</v>
      </c>
      <c r="AN58" s="28" cm="1">
        <f t="array" ref="AN58">SUMPRODUCT((A52:A60 = AH58)*(B52:AF60=BA57))</f>
        <v>0</v>
      </c>
      <c r="AO58" s="94">
        <f t="shared" si="16"/>
        <v>0</v>
      </c>
      <c r="AP58" s="116">
        <f>(NETWORKDAYS(B51,AE51,AW51:AW61))-AI58</f>
        <v>21</v>
      </c>
      <c r="AQ58" s="115"/>
      <c r="AR58" s="115"/>
      <c r="AS58" s="115"/>
      <c r="AT58" s="115"/>
      <c r="AU58" s="115"/>
      <c r="AW58" s="8">
        <f>DATE(An,8,15)</f>
        <v>44423</v>
      </c>
      <c r="AX58" s="17"/>
      <c r="BA58" s="147"/>
    </row>
    <row r="59" spans="1:60" s="71" customFormat="1" ht="12.75" x14ac:dyDescent="0.2">
      <c r="A59" s="1" t="str">
        <f t="shared" si="15"/>
        <v/>
      </c>
      <c r="B59" s="38"/>
      <c r="C59" s="18"/>
      <c r="D59" s="18"/>
      <c r="E59" s="18"/>
      <c r="F59" s="18"/>
      <c r="G59" s="18"/>
      <c r="H59" s="50"/>
      <c r="I59" s="50"/>
      <c r="J59" s="50"/>
      <c r="K59" s="50"/>
      <c r="L59" s="50"/>
      <c r="M59" s="68"/>
      <c r="N59" s="53"/>
      <c r="O59" s="53"/>
      <c r="P59" s="39"/>
      <c r="Q59" s="38"/>
      <c r="R59" s="38"/>
      <c r="S59" s="38"/>
      <c r="T59" s="38"/>
      <c r="U59" s="38"/>
      <c r="V59" s="39"/>
      <c r="W59" s="53"/>
      <c r="X59" s="53"/>
      <c r="Y59" s="53"/>
      <c r="Z59" s="53"/>
      <c r="AA59" s="53"/>
      <c r="AB59" s="53"/>
      <c r="AC59" s="38"/>
      <c r="AD59" s="39"/>
      <c r="AE59" s="39"/>
      <c r="AF59" s="32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W59" s="8">
        <f>DATE(An,11,1)</f>
        <v>44501</v>
      </c>
      <c r="AX59" s="17"/>
      <c r="AY59"/>
      <c r="AZ59"/>
      <c r="BA59"/>
      <c r="BH59"/>
    </row>
    <row r="60" spans="1:60" s="63" customFormat="1" ht="12.75" x14ac:dyDescent="0.2">
      <c r="A60" s="1" t="str">
        <f t="shared" si="15"/>
        <v/>
      </c>
      <c r="B60" s="38"/>
      <c r="C60" s="38"/>
      <c r="D60" s="38"/>
      <c r="E60" s="38"/>
      <c r="F60" s="38"/>
      <c r="G60" s="38"/>
      <c r="H60" s="38"/>
      <c r="I60" s="18"/>
      <c r="J60" s="18"/>
      <c r="K60" s="18"/>
      <c r="L60" s="18"/>
      <c r="M60" s="5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2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W60" s="8">
        <f>DATE(An,11,11)</f>
        <v>44511</v>
      </c>
      <c r="AX60" s="17"/>
      <c r="AY60"/>
      <c r="AZ60"/>
      <c r="BA60"/>
    </row>
    <row r="61" spans="1:60" ht="13.5" thickBot="1" x14ac:dyDescent="0.25">
      <c r="A61" s="76" t="str">
        <f t="shared" si="15"/>
        <v/>
      </c>
      <c r="B61" s="30"/>
      <c r="C61" s="30"/>
      <c r="D61" s="30"/>
      <c r="E61" s="30"/>
      <c r="F61" s="30"/>
      <c r="G61" s="30"/>
      <c r="H61" s="30"/>
      <c r="I61" s="36"/>
      <c r="J61" s="36"/>
      <c r="K61" s="36"/>
      <c r="L61" s="36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30"/>
      <c r="AB61" s="30"/>
      <c r="AC61" s="30"/>
      <c r="AD61" s="30"/>
      <c r="AE61" s="30"/>
      <c r="AF61" s="34"/>
      <c r="AG61" s="71"/>
      <c r="AH61" s="83" t="s">
        <v>11</v>
      </c>
      <c r="AI61" s="84">
        <f t="shared" ref="AI61:AO61" si="17">SUM(AI51:AI60)</f>
        <v>0</v>
      </c>
      <c r="AJ61" s="84">
        <f t="shared" si="17"/>
        <v>0</v>
      </c>
      <c r="AK61" s="84">
        <f t="shared" si="17"/>
        <v>0</v>
      </c>
      <c r="AL61" s="84">
        <f t="shared" si="17"/>
        <v>0</v>
      </c>
      <c r="AM61" s="84">
        <f t="shared" si="17"/>
        <v>0</v>
      </c>
      <c r="AN61" s="84">
        <f t="shared" si="17"/>
        <v>0</v>
      </c>
      <c r="AO61" s="92">
        <f t="shared" si="17"/>
        <v>0</v>
      </c>
      <c r="AP61" s="117"/>
      <c r="AQ61" s="114"/>
      <c r="AR61" s="114"/>
      <c r="AS61" s="114"/>
      <c r="AT61" s="114"/>
      <c r="AU61" s="114"/>
      <c r="AW61" s="10">
        <f>DATE(An,12,25)</f>
        <v>44555</v>
      </c>
      <c r="AX61" s="27"/>
    </row>
    <row r="62" spans="1:60" ht="12.75" x14ac:dyDescent="0.2">
      <c r="A62" s="122"/>
      <c r="B62" s="123"/>
      <c r="C62" s="123"/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3"/>
      <c r="Q62" s="123"/>
      <c r="R62" s="123"/>
      <c r="S62" s="123"/>
      <c r="T62" s="123"/>
      <c r="U62" s="123"/>
      <c r="V62" s="123"/>
      <c r="W62" s="123"/>
      <c r="X62" s="123"/>
      <c r="Y62" s="123"/>
      <c r="Z62" s="123"/>
      <c r="AA62" s="123"/>
      <c r="AB62" s="123"/>
      <c r="AC62" s="123"/>
      <c r="AD62" s="123"/>
      <c r="AE62" s="123"/>
      <c r="AF62" s="123"/>
      <c r="AG62" s="71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W62" s="127"/>
      <c r="AX62" s="128"/>
    </row>
    <row r="63" spans="1:60" ht="12.75" x14ac:dyDescent="0.2">
      <c r="A63" s="122"/>
      <c r="B63" s="123"/>
      <c r="C63" s="123"/>
      <c r="D63" s="123"/>
      <c r="E63" s="123"/>
      <c r="F63" s="123"/>
      <c r="G63" s="123"/>
      <c r="H63" s="123"/>
      <c r="I63" s="123"/>
      <c r="J63" s="123"/>
      <c r="K63" s="123"/>
      <c r="L63" s="123"/>
      <c r="M63" s="123"/>
      <c r="N63" s="123"/>
      <c r="O63" s="123"/>
      <c r="P63" s="123"/>
      <c r="Q63" s="123"/>
      <c r="R63" s="123"/>
      <c r="S63" s="123"/>
      <c r="T63" s="123"/>
      <c r="U63" s="123"/>
      <c r="V63" s="123"/>
      <c r="W63" s="123"/>
      <c r="X63" s="123"/>
      <c r="Y63" s="123"/>
      <c r="Z63" s="123"/>
      <c r="AA63" s="123"/>
      <c r="AB63" s="123"/>
      <c r="AC63" s="123"/>
      <c r="AD63" s="123"/>
      <c r="AE63" s="123"/>
      <c r="AF63" s="123"/>
      <c r="AG63" s="71"/>
      <c r="AH63" s="63"/>
      <c r="AI63" s="63"/>
      <c r="AJ63" s="63"/>
      <c r="AK63" s="63"/>
      <c r="AL63" s="63"/>
      <c r="AM63" s="63"/>
      <c r="AN63" s="63"/>
      <c r="AO63" s="63"/>
      <c r="AP63" s="63"/>
      <c r="AQ63" s="63"/>
      <c r="AR63" s="63"/>
      <c r="AS63" s="63"/>
      <c r="AT63" s="63"/>
      <c r="AU63" s="63"/>
      <c r="AW63" s="127"/>
      <c r="AX63" s="128"/>
    </row>
    <row r="64" spans="1:60" ht="13.5" thickBot="1" x14ac:dyDescent="0.25"/>
    <row r="65" spans="1:60" s="71" customFormat="1" ht="38.25" x14ac:dyDescent="0.2">
      <c r="A65" s="95"/>
      <c r="B65" s="201">
        <f>DATE(An,MONTH(B50)+1,1)</f>
        <v>44317</v>
      </c>
      <c r="C65" s="202"/>
      <c r="D65" s="202"/>
      <c r="E65" s="202"/>
      <c r="F65" s="202"/>
      <c r="G65" s="202"/>
      <c r="H65" s="202"/>
      <c r="I65" s="202"/>
      <c r="J65" s="202"/>
      <c r="K65" s="202"/>
      <c r="L65" s="202"/>
      <c r="M65" s="202"/>
      <c r="N65" s="202"/>
      <c r="O65" s="202"/>
      <c r="P65" s="202"/>
      <c r="Q65" s="202"/>
      <c r="R65" s="202"/>
      <c r="S65" s="202"/>
      <c r="T65" s="202"/>
      <c r="U65" s="202"/>
      <c r="V65" s="202"/>
      <c r="W65" s="202"/>
      <c r="X65" s="202"/>
      <c r="Y65" s="202"/>
      <c r="Z65" s="202"/>
      <c r="AA65" s="202"/>
      <c r="AB65" s="202"/>
      <c r="AC65" s="202"/>
      <c r="AD65" s="202"/>
      <c r="AE65" s="202"/>
      <c r="AF65" s="203"/>
      <c r="AG65"/>
      <c r="AH65" s="41" t="s">
        <v>7</v>
      </c>
      <c r="AI65" s="90" t="s">
        <v>20</v>
      </c>
      <c r="AJ65" s="87" t="str">
        <f>"Nbre jours "&amp; $BA$9</f>
        <v>Nbre jours RJ</v>
      </c>
      <c r="AK65" s="86" t="str">
        <f>"Nbre jours "&amp; $BA$10</f>
        <v>Nbre jours R/2J</v>
      </c>
      <c r="AL65" s="88" t="str">
        <f>"Nbre jours "&amp; $BA$11</f>
        <v>Nbre jours CMD</v>
      </c>
      <c r="AM65" s="88" t="str">
        <f>"Nbre jours "&amp; $BA$12</f>
        <v>Nbre jours T</v>
      </c>
      <c r="AN65" s="88" t="str">
        <f>"Nbre jours "&amp; $BA$13</f>
        <v>Nbre jours T/R</v>
      </c>
      <c r="AO65" s="93" t="s">
        <v>16</v>
      </c>
      <c r="AP65" s="93" t="s">
        <v>51</v>
      </c>
      <c r="AQ65" s="113"/>
      <c r="AR65" s="113"/>
      <c r="AS65" s="113"/>
      <c r="AT65" s="113"/>
      <c r="AU65" s="113"/>
      <c r="AW65" s="41" t="s">
        <v>3</v>
      </c>
      <c r="AX65" s="42" t="s">
        <v>12</v>
      </c>
      <c r="AY65"/>
      <c r="AZ65" s="41" t="s">
        <v>9</v>
      </c>
      <c r="BA65" s="42" t="s">
        <v>34</v>
      </c>
      <c r="BH65"/>
    </row>
    <row r="66" spans="1:60" ht="15" x14ac:dyDescent="0.25">
      <c r="A66" s="96"/>
      <c r="B66" s="4">
        <f>DATE(An,MONTH(B65),1)</f>
        <v>44317</v>
      </c>
      <c r="C66" s="4">
        <f t="shared" ref="C66:AF66" si="18">B66+1</f>
        <v>44318</v>
      </c>
      <c r="D66" s="4">
        <f t="shared" si="18"/>
        <v>44319</v>
      </c>
      <c r="E66" s="4">
        <f t="shared" si="18"/>
        <v>44320</v>
      </c>
      <c r="F66" s="4">
        <f t="shared" si="18"/>
        <v>44321</v>
      </c>
      <c r="G66" s="4">
        <f t="shared" si="18"/>
        <v>44322</v>
      </c>
      <c r="H66" s="4">
        <f t="shared" si="18"/>
        <v>44323</v>
      </c>
      <c r="I66" s="4">
        <f t="shared" si="18"/>
        <v>44324</v>
      </c>
      <c r="J66" s="4">
        <f t="shared" si="18"/>
        <v>44325</v>
      </c>
      <c r="K66" s="4">
        <f t="shared" si="18"/>
        <v>44326</v>
      </c>
      <c r="L66" s="4">
        <f t="shared" si="18"/>
        <v>44327</v>
      </c>
      <c r="M66" s="4">
        <f t="shared" si="18"/>
        <v>44328</v>
      </c>
      <c r="N66" s="4">
        <f t="shared" si="18"/>
        <v>44329</v>
      </c>
      <c r="O66" s="4">
        <f t="shared" si="18"/>
        <v>44330</v>
      </c>
      <c r="P66" s="4">
        <f t="shared" si="18"/>
        <v>44331</v>
      </c>
      <c r="Q66" s="4">
        <f t="shared" si="18"/>
        <v>44332</v>
      </c>
      <c r="R66" s="4">
        <f t="shared" si="18"/>
        <v>44333</v>
      </c>
      <c r="S66" s="4">
        <f t="shared" si="18"/>
        <v>44334</v>
      </c>
      <c r="T66" s="4">
        <f t="shared" si="18"/>
        <v>44335</v>
      </c>
      <c r="U66" s="4">
        <f t="shared" si="18"/>
        <v>44336</v>
      </c>
      <c r="V66" s="4">
        <f t="shared" si="18"/>
        <v>44337</v>
      </c>
      <c r="W66" s="4">
        <f t="shared" si="18"/>
        <v>44338</v>
      </c>
      <c r="X66" s="4">
        <f t="shared" si="18"/>
        <v>44339</v>
      </c>
      <c r="Y66" s="4">
        <f t="shared" si="18"/>
        <v>44340</v>
      </c>
      <c r="Z66" s="4">
        <f t="shared" si="18"/>
        <v>44341</v>
      </c>
      <c r="AA66" s="4">
        <f t="shared" si="18"/>
        <v>44342</v>
      </c>
      <c r="AB66" s="4">
        <f t="shared" si="18"/>
        <v>44343</v>
      </c>
      <c r="AC66" s="4">
        <f t="shared" si="18"/>
        <v>44344</v>
      </c>
      <c r="AD66" s="4">
        <f t="shared" si="18"/>
        <v>44345</v>
      </c>
      <c r="AE66" s="4">
        <f t="shared" si="18"/>
        <v>44346</v>
      </c>
      <c r="AF66" s="5">
        <f t="shared" si="18"/>
        <v>44347</v>
      </c>
      <c r="AH66" s="109" t="s">
        <v>43</v>
      </c>
      <c r="AI66" s="28" cm="1">
        <f t="array" ref="AI66">SUMPRODUCT((A67:A75 = AH66)*(B67:AF75=BA66)+(A67:A75 = AH66)*(B67:AF75=BA67)/2)</f>
        <v>0</v>
      </c>
      <c r="AJ66" s="28" cm="1">
        <f t="array" ref="AJ66">SUMPRODUCT((A67:A75 = AH66)*(B67:AF75=BA68))</f>
        <v>0</v>
      </c>
      <c r="AK66" s="28" cm="1">
        <f t="array" ref="AK66">SUMPRODUCT((A67:A75 = AH66)*(B67:AF75=BA69))</f>
        <v>0</v>
      </c>
      <c r="AL66" s="28" cm="1">
        <f t="array" ref="AL66">SUMPRODUCT((A67:A75 = AH66)*(B67:AF75=BA70))</f>
        <v>0</v>
      </c>
      <c r="AM66" s="28" cm="1">
        <f t="array" ref="AM66">SUMPRODUCT((A67:A75 = AH66)*(B67:AF75=BA71))</f>
        <v>0</v>
      </c>
      <c r="AN66" s="28" cm="1">
        <f t="array" ref="AN66">SUMPRODUCT((A67:A75 = AH66)*(B67:AF75=BA72))</f>
        <v>0</v>
      </c>
      <c r="AO66" s="94">
        <f>SUM(AI66:AM66)</f>
        <v>0</v>
      </c>
      <c r="AP66" s="121">
        <f>(NETWORKDAYS(B66,AF66,AW66:AW76))-AI66</f>
        <v>19</v>
      </c>
      <c r="AQ66" s="146"/>
      <c r="AR66" s="146"/>
      <c r="AS66" s="146"/>
      <c r="AT66" s="146"/>
      <c r="AU66" s="146"/>
      <c r="AW66" s="7">
        <f>DATE(An,1,1)</f>
        <v>44197</v>
      </c>
      <c r="AX66" s="7">
        <v>43735</v>
      </c>
      <c r="AZ66" s="7" t="s">
        <v>0</v>
      </c>
      <c r="BA66" s="44" t="s">
        <v>2</v>
      </c>
    </row>
    <row r="67" spans="1:60" ht="15" x14ac:dyDescent="0.25">
      <c r="A67" s="1" t="str">
        <f t="shared" ref="A67:A76" si="19">IF(ISBLANK(A52),"",A52)</f>
        <v>PZ</v>
      </c>
      <c r="B67" s="18"/>
      <c r="C67" s="18"/>
      <c r="D67" s="19"/>
      <c r="E67" s="18"/>
      <c r="F67" s="18"/>
      <c r="G67" s="50"/>
      <c r="H67" s="50"/>
      <c r="I67" s="50"/>
      <c r="J67" s="49"/>
      <c r="K67" s="50"/>
      <c r="L67" s="50"/>
      <c r="M67" s="50"/>
      <c r="N67" s="18"/>
      <c r="O67" s="18"/>
      <c r="P67" s="18"/>
      <c r="Q67" s="18"/>
      <c r="R67" s="18"/>
      <c r="S67" s="18"/>
      <c r="T67" s="18"/>
      <c r="U67" s="50"/>
      <c r="V67" s="50"/>
      <c r="W67" s="50"/>
      <c r="X67" s="50"/>
      <c r="Y67" s="50"/>
      <c r="Z67" s="50"/>
      <c r="AA67" s="50"/>
      <c r="AB67" s="18"/>
      <c r="AC67" s="18"/>
      <c r="AD67" s="18"/>
      <c r="AE67" s="18"/>
      <c r="AF67" s="56"/>
      <c r="AH67" s="109" t="s">
        <v>44</v>
      </c>
      <c r="AI67" s="28" cm="1">
        <f t="array" ref="AI67">SUMPRODUCT((A67:A75 = AH67)*(B67:AF75=BA66)+(A67:A75 = AH67)*(B67:AF75=BA67)/2)</f>
        <v>0</v>
      </c>
      <c r="AJ67" s="28" cm="1">
        <f t="array" ref="AJ67">SUMPRODUCT((A67:A75 = AH67)*(B67:AF75=BA68))</f>
        <v>0</v>
      </c>
      <c r="AK67" s="28" cm="1">
        <f t="array" ref="AK67">SUMPRODUCT((A67:A75 = AH67)*(B67:AF75=BA69))</f>
        <v>0</v>
      </c>
      <c r="AL67" s="28" cm="1">
        <f t="array" ref="AL67">SUMPRODUCT((A67:A75 = AH67)*(B67:AF75=BA70))</f>
        <v>0</v>
      </c>
      <c r="AM67" s="28" cm="1">
        <f t="array" ref="AM67">SUMPRODUCT((A67:A75 = AH67)*(B67:AF75=BA71))</f>
        <v>0</v>
      </c>
      <c r="AN67" s="28" cm="1">
        <f t="array" ref="AN67">SUMPRODUCT((A67:A75 = AC66)*(B67:AF75=BA72))</f>
        <v>0</v>
      </c>
      <c r="AO67" s="94">
        <f t="shared" ref="AO67:AO73" si="20">SUM(AI67:AM67)</f>
        <v>0</v>
      </c>
      <c r="AP67" s="116">
        <f>(NETWORKDAYS(B66,AF66,AW66:AW76))-AI67</f>
        <v>19</v>
      </c>
      <c r="AQ67" s="115"/>
      <c r="AR67" s="115"/>
      <c r="AS67" s="115"/>
      <c r="AT67" s="115"/>
      <c r="AU67" s="115"/>
      <c r="AW67" s="8">
        <f>ROUND(DATE($A$1,4,MOD(234-11*MOD($A$1,19),30))/7,0)*7-5</f>
        <v>44291</v>
      </c>
      <c r="AX67" s="8"/>
      <c r="AZ67" s="7" t="s">
        <v>10</v>
      </c>
      <c r="BA67" s="44" t="s">
        <v>5</v>
      </c>
    </row>
    <row r="68" spans="1:60" ht="15" x14ac:dyDescent="0.25">
      <c r="A68" s="1" t="str">
        <f t="shared" si="19"/>
        <v>LG</v>
      </c>
      <c r="B68" s="18"/>
      <c r="C68" s="18"/>
      <c r="D68" s="19"/>
      <c r="E68" s="18"/>
      <c r="F68" s="18"/>
      <c r="G68" s="18"/>
      <c r="H68" s="18"/>
      <c r="I68" s="19"/>
      <c r="J68" s="64"/>
      <c r="K68" s="19"/>
      <c r="L68" s="50"/>
      <c r="M68" s="19"/>
      <c r="N68" s="50"/>
      <c r="O68" s="50"/>
      <c r="P68" s="19"/>
      <c r="Q68" s="50"/>
      <c r="R68" s="50"/>
      <c r="S68" s="50"/>
      <c r="T68" s="18"/>
      <c r="U68" s="19"/>
      <c r="V68" s="19"/>
      <c r="W68" s="19"/>
      <c r="X68" s="50"/>
      <c r="Y68" s="50"/>
      <c r="Z68" s="50"/>
      <c r="AA68" s="18"/>
      <c r="AB68" s="18"/>
      <c r="AC68" s="18"/>
      <c r="AD68" s="18"/>
      <c r="AE68" s="18"/>
      <c r="AF68" s="29"/>
      <c r="AH68" s="109" t="s">
        <v>45</v>
      </c>
      <c r="AI68" s="28" cm="1">
        <f t="array" ref="AI68">SUMPRODUCT((A67:A75 = AH68)*(B67:AF75=BA66)+(A67:A75 = AH68)*(B67:AF75=BA67)/2)</f>
        <v>0</v>
      </c>
      <c r="AJ68" s="28" cm="1">
        <f t="array" ref="AJ68">SUMPRODUCT((A67:A75 = AH68)*(B67:AF75=BA68))</f>
        <v>0</v>
      </c>
      <c r="AK68" s="28" cm="1">
        <f t="array" ref="AK68">SUMPRODUCT((A67:A75 = AH68)*(B67:AF75=BA69))</f>
        <v>0</v>
      </c>
      <c r="AL68" s="28" cm="1">
        <f t="array" ref="AL68">SUMPRODUCT((A67:A75 = AH68)*(B67:AF75=BA70))</f>
        <v>0</v>
      </c>
      <c r="AM68" s="28" cm="1">
        <f t="array" ref="AM68">SUMPRODUCT((A67:A75 = AH68)*(B67:AF75=BA71))</f>
        <v>0</v>
      </c>
      <c r="AN68" s="28" cm="1">
        <f t="array" ref="AN68">SUMPRODUCT((A67:A75 = AH68)*(B67:AF75=BA72))</f>
        <v>0</v>
      </c>
      <c r="AO68" s="94">
        <f t="shared" si="20"/>
        <v>0</v>
      </c>
      <c r="AP68" s="116">
        <f>(NETWORKDAYS(B66,AF66,AW66:AW76))-AI68</f>
        <v>19</v>
      </c>
      <c r="AQ68" s="115"/>
      <c r="AR68" s="115"/>
      <c r="AS68" s="115"/>
      <c r="AT68" s="115"/>
      <c r="AU68" s="115"/>
      <c r="AW68" s="8">
        <f>DATE(An,5,1)</f>
        <v>44317</v>
      </c>
      <c r="AX68" s="8"/>
      <c r="AZ68" s="7" t="s">
        <v>13</v>
      </c>
      <c r="BA68" s="51" t="s">
        <v>58</v>
      </c>
    </row>
    <row r="69" spans="1:60" ht="15" x14ac:dyDescent="0.25">
      <c r="A69" s="1" t="str">
        <f t="shared" si="19"/>
        <v>CM</v>
      </c>
      <c r="B69" s="18"/>
      <c r="C69" s="19"/>
      <c r="D69" s="19"/>
      <c r="E69" s="19"/>
      <c r="F69" s="50"/>
      <c r="G69" s="50"/>
      <c r="H69" s="50"/>
      <c r="I69" s="50"/>
      <c r="J69" s="18"/>
      <c r="K69" s="19"/>
      <c r="L69" s="18"/>
      <c r="M69" s="18"/>
      <c r="N69" s="49"/>
      <c r="O69" s="49"/>
      <c r="P69" s="49"/>
      <c r="Q69" s="50"/>
      <c r="R69" s="50"/>
      <c r="S69" s="50"/>
      <c r="T69" s="49"/>
      <c r="U69" s="49"/>
      <c r="V69" s="49"/>
      <c r="W69" s="49"/>
      <c r="X69" s="33"/>
      <c r="Y69" s="49"/>
      <c r="Z69" s="49"/>
      <c r="AA69" s="18"/>
      <c r="AB69" s="18"/>
      <c r="AC69" s="18"/>
      <c r="AD69" s="18"/>
      <c r="AE69" s="19"/>
      <c r="AF69" s="20"/>
      <c r="AH69" s="109" t="s">
        <v>46</v>
      </c>
      <c r="AI69" s="28" cm="1">
        <f t="array" ref="AI69">SUMPRODUCT((A67:A75 = AH69)*(B67:AF75=BA66)+(A67:A75 = AH69)*(B67:AF75=BA67)/2)</f>
        <v>0</v>
      </c>
      <c r="AJ69" s="28" cm="1">
        <f t="array" ref="AJ69">SUMPRODUCT((A67:A75 = AH69)*(B67:AF75=BA68))</f>
        <v>0</v>
      </c>
      <c r="AK69" s="28" cm="1">
        <f t="array" ref="AK69">SUMPRODUCT((A67:A75 = AH69)*(B67:AF75=BA69))</f>
        <v>0</v>
      </c>
      <c r="AL69" s="28" cm="1">
        <f t="array" ref="AL69">SUMPRODUCT((A67:A75 = AH69)*(B67:AF75=BA70))</f>
        <v>0</v>
      </c>
      <c r="AM69" s="28" cm="1">
        <f t="array" ref="AM69">SUMPRODUCT((A67:A75 = AH69)*(B67:AF75=BA71))</f>
        <v>0</v>
      </c>
      <c r="AN69" s="28" cm="1">
        <f t="array" ref="AN69">SUMPRODUCT((A67:A75 = AH69)*(B67:AF75=BA72))</f>
        <v>0</v>
      </c>
      <c r="AO69" s="94">
        <f t="shared" si="20"/>
        <v>0</v>
      </c>
      <c r="AP69" s="116">
        <f>(NETWORKDAYS(B66,AF66,AW66:AW76))-AI69</f>
        <v>19</v>
      </c>
      <c r="AQ69" s="115"/>
      <c r="AR69" s="115"/>
      <c r="AS69" s="115"/>
      <c r="AT69" s="115"/>
      <c r="AU69" s="115"/>
      <c r="AW69" s="8">
        <f>DATE(An,5,8)</f>
        <v>44324</v>
      </c>
      <c r="AX69" s="8"/>
      <c r="AZ69" s="43" t="s">
        <v>14</v>
      </c>
      <c r="BA69" s="89" t="s">
        <v>57</v>
      </c>
    </row>
    <row r="70" spans="1:60" ht="15" x14ac:dyDescent="0.25">
      <c r="A70" s="1" t="str">
        <f t="shared" si="19"/>
        <v>SR</v>
      </c>
      <c r="B70" s="50"/>
      <c r="C70" s="19"/>
      <c r="D70" s="18"/>
      <c r="E70" s="18"/>
      <c r="F70" s="18"/>
      <c r="G70" s="19"/>
      <c r="H70" s="18"/>
      <c r="I70" s="18"/>
      <c r="J70" s="19"/>
      <c r="K70" s="18"/>
      <c r="L70" s="19"/>
      <c r="M70" s="18"/>
      <c r="N70" s="18"/>
      <c r="O70" s="18"/>
      <c r="P70" s="19"/>
      <c r="Q70" s="18"/>
      <c r="R70" s="50"/>
      <c r="S70" s="19"/>
      <c r="T70" s="18"/>
      <c r="U70" s="18"/>
      <c r="V70" s="18"/>
      <c r="W70" s="18"/>
      <c r="X70" s="18"/>
      <c r="Y70" s="18"/>
      <c r="Z70" s="33"/>
      <c r="AA70" s="19"/>
      <c r="AB70" s="49"/>
      <c r="AC70" s="19"/>
      <c r="AD70" s="49"/>
      <c r="AE70" s="19"/>
      <c r="AF70" s="56"/>
      <c r="AH70" s="109" t="s">
        <v>47</v>
      </c>
      <c r="AI70" s="28" cm="1">
        <f t="array" ref="AI70">SUMPRODUCT((A67:A75= AH70)*(B67:AF75=BA66)+(A67:A75 = AH70)*(B67:AF75=BA67)/2)</f>
        <v>0</v>
      </c>
      <c r="AJ70" s="28" cm="1">
        <f t="array" ref="AJ70">SUMPRODUCT((A67:A75 = AH70)*(B67:AF75=BA68))</f>
        <v>0</v>
      </c>
      <c r="AK70" s="28" cm="1">
        <f t="array" ref="AK70">SUMPRODUCT((A67:A75 = AH70)*(B67:AF75=BA69))</f>
        <v>0</v>
      </c>
      <c r="AL70" s="28" cm="1">
        <f t="array" ref="AL70">SUMPRODUCT((A67:A75 = AH70)*(B67:AF75=BA70))</f>
        <v>0</v>
      </c>
      <c r="AM70" s="28" cm="1">
        <f t="array" ref="AM70">SUMPRODUCT((A67:A75 = AH70)*(B67:AF75=BA71))</f>
        <v>0</v>
      </c>
      <c r="AN70" s="28" cm="1">
        <f t="array" ref="AN70">SUMPRODUCT((A67:A75 = AH70)*(B67:AF75=BA72))</f>
        <v>0</v>
      </c>
      <c r="AO70" s="94">
        <f t="shared" si="20"/>
        <v>0</v>
      </c>
      <c r="AP70" s="116">
        <f>(NETWORKDAYS(B66,AF66,AW66:AW76))-AI70</f>
        <v>19</v>
      </c>
      <c r="AQ70" s="115"/>
      <c r="AR70" s="115"/>
      <c r="AS70" s="115"/>
      <c r="AT70" s="115"/>
      <c r="AU70" s="115"/>
      <c r="AW70" s="8">
        <f>AW67+38</f>
        <v>44329</v>
      </c>
      <c r="AX70" s="8"/>
      <c r="AZ70" s="43" t="s">
        <v>15</v>
      </c>
      <c r="BA70" s="62" t="s">
        <v>59</v>
      </c>
    </row>
    <row r="71" spans="1:60" ht="15" x14ac:dyDescent="0.25">
      <c r="A71" s="1" t="str">
        <f t="shared" si="19"/>
        <v>CD</v>
      </c>
      <c r="B71" s="18"/>
      <c r="C71" s="19"/>
      <c r="D71" s="33"/>
      <c r="E71" s="18"/>
      <c r="F71" s="18"/>
      <c r="G71" s="18"/>
      <c r="H71" s="18"/>
      <c r="I71" s="18"/>
      <c r="J71" s="50"/>
      <c r="K71" s="33"/>
      <c r="L71" s="50"/>
      <c r="M71" s="50"/>
      <c r="N71" s="50"/>
      <c r="O71" s="19"/>
      <c r="P71" s="18"/>
      <c r="Q71" s="19"/>
      <c r="R71" s="18"/>
      <c r="S71" s="18"/>
      <c r="T71" s="18"/>
      <c r="U71" s="18"/>
      <c r="V71" s="18"/>
      <c r="W71" s="19"/>
      <c r="X71" s="19"/>
      <c r="Y71" s="50"/>
      <c r="Z71" s="49"/>
      <c r="AA71" s="50"/>
      <c r="AB71" s="50"/>
      <c r="AC71" s="50"/>
      <c r="AD71" s="19"/>
      <c r="AE71" s="50"/>
      <c r="AF71" s="20"/>
      <c r="AH71" s="109" t="s">
        <v>48</v>
      </c>
      <c r="AI71" s="28" cm="1">
        <f t="array" ref="AI71">SUMPRODUCT((A67:A75 = AH71)*(B67:AF75=BA66)+(A67:A75 = AH71)*(B67:AF75=BA67)/2)</f>
        <v>0</v>
      </c>
      <c r="AJ71" s="28" cm="1">
        <f t="array" ref="AJ71">SUMPRODUCT((A67:A75 = AH71)*(B67:AF75=BA68))</f>
        <v>0</v>
      </c>
      <c r="AK71" s="28" cm="1">
        <f t="array" ref="AK71">SUMPRODUCT((A67:A75 = AH71)*(B67:AF75=BA69))</f>
        <v>0</v>
      </c>
      <c r="AL71" s="28" cm="1">
        <f t="array" ref="AL71">SUMPRODUCT((A67:A75 = AH71)*(B67:AF75=BA70))</f>
        <v>0</v>
      </c>
      <c r="AM71" s="28" cm="1">
        <f t="array" ref="AM71">SUMPRODUCT((A67:A75 = AH71)*(B67:AF75=BA71))</f>
        <v>0</v>
      </c>
      <c r="AN71" s="28" cm="1">
        <f t="array" ref="AN71">SUMPRODUCT((A67:A75 = AH71)*(B67:AF75=BA72))</f>
        <v>0</v>
      </c>
      <c r="AO71" s="94">
        <f t="shared" si="20"/>
        <v>0</v>
      </c>
      <c r="AP71" s="116">
        <f>(NETWORKDAYS(B66,AF66,AW66:AW76))-AI71</f>
        <v>19</v>
      </c>
      <c r="AQ71" s="115"/>
      <c r="AR71" s="115"/>
      <c r="AS71" s="115"/>
      <c r="AT71" s="115"/>
      <c r="AU71" s="115"/>
      <c r="AW71" s="8">
        <f>AW67+49</f>
        <v>44340</v>
      </c>
      <c r="AX71" s="17"/>
      <c r="BA71" s="62" t="s">
        <v>60</v>
      </c>
    </row>
    <row r="72" spans="1:60" ht="15" x14ac:dyDescent="0.25">
      <c r="A72" s="1" t="str">
        <f t="shared" si="19"/>
        <v>ACH</v>
      </c>
      <c r="B72" s="38"/>
      <c r="C72" s="38"/>
      <c r="D72" s="46"/>
      <c r="E72" s="38"/>
      <c r="F72" s="38"/>
      <c r="G72" s="39"/>
      <c r="H72" s="38"/>
      <c r="I72" s="46"/>
      <c r="J72" s="38"/>
      <c r="K72" s="39"/>
      <c r="L72" s="53"/>
      <c r="M72" s="53"/>
      <c r="N72" s="53"/>
      <c r="O72" s="53"/>
      <c r="P72" s="53"/>
      <c r="Q72" s="53"/>
      <c r="R72" s="46"/>
      <c r="S72" s="53"/>
      <c r="T72" s="38"/>
      <c r="U72" s="38"/>
      <c r="V72" s="38"/>
      <c r="W72" s="38"/>
      <c r="X72" s="38"/>
      <c r="Y72" s="38"/>
      <c r="Z72" s="38"/>
      <c r="AA72" s="39"/>
      <c r="AB72" s="38"/>
      <c r="AC72" s="38"/>
      <c r="AD72" s="38"/>
      <c r="AE72" s="39"/>
      <c r="AF72" s="45"/>
      <c r="AG72" s="71"/>
      <c r="AH72" s="109" t="s">
        <v>49</v>
      </c>
      <c r="AI72" s="28" cm="1">
        <f t="array" ref="AI72">SUMPRODUCT((A67:A75 = AH72)*(B67:AF75=BA66)+(A67:A75 = AH72)*(B67:AF75=BA67)/2)</f>
        <v>0</v>
      </c>
      <c r="AJ72" s="28" cm="1">
        <f t="array" ref="AJ72">SUMPRODUCT((A67:A75 = AH72)*(B67:AF75=BA68))</f>
        <v>0</v>
      </c>
      <c r="AK72" s="28" cm="1">
        <f t="array" ref="AK72">SUMPRODUCT((A67:A75 = AH72)*(B67:AF75=BA69))</f>
        <v>0</v>
      </c>
      <c r="AL72" s="28" cm="1">
        <f t="array" ref="AL72">SUMPRODUCT((A67:A75 = AH72)*(B67:AF75=BA70))</f>
        <v>0</v>
      </c>
      <c r="AM72" s="28" cm="1">
        <f t="array" ref="AM72">SUMPRODUCT((A67:A75 = AH72)*(B67:AF75=BA71))</f>
        <v>0</v>
      </c>
      <c r="AN72" s="28" cm="1">
        <f t="array" ref="AN72">SUMPRODUCT((A67:A75 = AH72)*(B67:AF75=BA72))</f>
        <v>0</v>
      </c>
      <c r="AO72" s="94">
        <f t="shared" si="20"/>
        <v>0</v>
      </c>
      <c r="AP72" s="116">
        <f>(NETWORKDAYS(B66,AF66,AW66:AW76))-AI72</f>
        <v>19</v>
      </c>
      <c r="AQ72" s="115"/>
      <c r="AR72" s="115"/>
      <c r="AS72" s="115"/>
      <c r="AT72" s="115"/>
      <c r="AU72" s="115"/>
      <c r="AW72" s="8">
        <f>DATE(An,7,21)</f>
        <v>44398</v>
      </c>
      <c r="AX72" s="17"/>
      <c r="BA72" s="147" t="s">
        <v>61</v>
      </c>
    </row>
    <row r="73" spans="1:60" ht="12.75" x14ac:dyDescent="0.2">
      <c r="A73" s="1" t="str">
        <f t="shared" si="19"/>
        <v>NO</v>
      </c>
      <c r="B73" s="38"/>
      <c r="C73" s="38"/>
      <c r="D73" s="38"/>
      <c r="E73" s="39"/>
      <c r="F73" s="39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54"/>
      <c r="R73" s="54"/>
      <c r="S73" s="54"/>
      <c r="T73" s="54"/>
      <c r="U73" s="53"/>
      <c r="V73" s="53"/>
      <c r="W73" s="53"/>
      <c r="X73" s="38"/>
      <c r="Y73" s="38"/>
      <c r="Z73" s="38"/>
      <c r="AA73" s="38"/>
      <c r="AB73" s="38"/>
      <c r="AC73" s="38"/>
      <c r="AD73" s="38"/>
      <c r="AE73" s="38"/>
      <c r="AF73" s="40"/>
      <c r="AH73" s="47"/>
      <c r="AI73" s="28" cm="1">
        <f t="array" ref="AI73">SUMPRODUCT((A67:A75 = AH73)*(B67:AF75=BA66)+(A67:A75 = AH73)*(B67:AF75=BA67)/2)</f>
        <v>0</v>
      </c>
      <c r="AJ73" s="28" cm="1">
        <f t="array" ref="AJ73">SUMPRODUCT((A67:A75 = AH73)*(B67:AF75=BA68))</f>
        <v>0</v>
      </c>
      <c r="AK73" s="28" cm="1">
        <f t="array" ref="AK73">SUMPRODUCT((A67:A75 = AH73)*(B67:AF75=BA69))</f>
        <v>0</v>
      </c>
      <c r="AL73" s="28" cm="1">
        <f t="array" ref="AL73">SUMPRODUCT((A67:A75 = AH73)*(B67:AF75=BA70))</f>
        <v>0</v>
      </c>
      <c r="AM73" s="28" cm="1">
        <f t="array" ref="AM73">SUMPRODUCT((A67:A75 = AH73)*(B67:AF75=BA71))</f>
        <v>0</v>
      </c>
      <c r="AN73" s="28" cm="1">
        <f t="array" ref="AN73">SUMPRODUCT((A67:A75 = AH73)*(B67:AF75=BA72))</f>
        <v>0</v>
      </c>
      <c r="AO73" s="94">
        <f t="shared" si="20"/>
        <v>0</v>
      </c>
      <c r="AP73" s="116">
        <f>(NETWORKDAYS(B66,AF66,AW66:AW76))-AI73</f>
        <v>19</v>
      </c>
      <c r="AQ73" s="115"/>
      <c r="AR73" s="115"/>
      <c r="AS73" s="115"/>
      <c r="AT73" s="115"/>
      <c r="AU73" s="115"/>
      <c r="AW73" s="8">
        <f>DATE(An,8,15)</f>
        <v>44423</v>
      </c>
      <c r="AX73" s="17"/>
    </row>
    <row r="74" spans="1:60" ht="12.75" x14ac:dyDescent="0.2">
      <c r="A74" s="1" t="str">
        <f t="shared" si="19"/>
        <v/>
      </c>
      <c r="B74" s="38"/>
      <c r="C74" s="39"/>
      <c r="D74" s="39"/>
      <c r="E74" s="38"/>
      <c r="F74" s="38"/>
      <c r="G74" s="53"/>
      <c r="H74" s="53"/>
      <c r="I74" s="53"/>
      <c r="J74" s="53"/>
      <c r="K74" s="53"/>
      <c r="L74" s="53"/>
      <c r="M74" s="53"/>
      <c r="N74" s="38"/>
      <c r="O74" s="39"/>
      <c r="P74" s="38"/>
      <c r="Q74" s="38"/>
      <c r="R74" s="38"/>
      <c r="S74" s="39"/>
      <c r="T74" s="38"/>
      <c r="U74" s="38"/>
      <c r="V74" s="38"/>
      <c r="W74" s="38"/>
      <c r="X74" s="38"/>
      <c r="Y74" s="39"/>
      <c r="Z74" s="39"/>
      <c r="AA74" s="38"/>
      <c r="AB74" s="38"/>
      <c r="AC74" s="38"/>
      <c r="AD74" s="46"/>
      <c r="AE74" s="46"/>
      <c r="AF74" s="45"/>
      <c r="AW74" s="8">
        <f>DATE(An,11,1)</f>
        <v>44501</v>
      </c>
      <c r="AX74" s="17"/>
    </row>
    <row r="75" spans="1:60" s="63" customFormat="1" ht="12.75" x14ac:dyDescent="0.2">
      <c r="A75" s="1" t="str">
        <f t="shared" si="19"/>
        <v/>
      </c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40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W75" s="8">
        <f>DATE(An,11,11)</f>
        <v>44511</v>
      </c>
      <c r="AX75" s="17"/>
      <c r="AY75"/>
      <c r="AZ75"/>
      <c r="BA75"/>
    </row>
    <row r="76" spans="1:60" s="71" customFormat="1" ht="13.5" thickBot="1" x14ac:dyDescent="0.25">
      <c r="A76" s="76" t="str">
        <f t="shared" si="19"/>
        <v/>
      </c>
      <c r="B76" s="30"/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  <c r="AA76" s="30"/>
      <c r="AB76" s="30"/>
      <c r="AC76" s="30"/>
      <c r="AD76" s="30"/>
      <c r="AE76" s="30"/>
      <c r="AF76" s="31"/>
      <c r="AH76" s="83" t="s">
        <v>11</v>
      </c>
      <c r="AI76" s="84">
        <f t="shared" ref="AI76:AO76" si="21">SUM(AI66:AI75)</f>
        <v>0</v>
      </c>
      <c r="AJ76" s="84">
        <f t="shared" si="21"/>
        <v>0</v>
      </c>
      <c r="AK76" s="84">
        <f t="shared" si="21"/>
        <v>0</v>
      </c>
      <c r="AL76" s="84">
        <f t="shared" si="21"/>
        <v>0</v>
      </c>
      <c r="AM76" s="84">
        <f t="shared" si="21"/>
        <v>0</v>
      </c>
      <c r="AN76" s="84">
        <f t="shared" si="21"/>
        <v>0</v>
      </c>
      <c r="AO76" s="92">
        <f t="shared" si="21"/>
        <v>0</v>
      </c>
      <c r="AP76" s="117"/>
      <c r="AQ76" s="114"/>
      <c r="AR76" s="114"/>
      <c r="AS76" s="114"/>
      <c r="AT76" s="114"/>
      <c r="AU76" s="114"/>
      <c r="AW76" s="10">
        <f>DATE(An,12,25)</f>
        <v>44555</v>
      </c>
      <c r="AX76" s="27"/>
      <c r="AY76"/>
      <c r="AZ76"/>
      <c r="BA76"/>
      <c r="BH76"/>
    </row>
    <row r="77" spans="1:60" s="71" customFormat="1" ht="12.75" x14ac:dyDescent="0.2">
      <c r="A77" s="122"/>
      <c r="B77" s="123"/>
      <c r="C77" s="123"/>
      <c r="D77" s="123"/>
      <c r="E77" s="123"/>
      <c r="F77" s="123"/>
      <c r="G77" s="123"/>
      <c r="H77" s="123"/>
      <c r="I77" s="123"/>
      <c r="J77" s="123"/>
      <c r="K77" s="123"/>
      <c r="L77" s="123"/>
      <c r="M77" s="123"/>
      <c r="N77" s="123"/>
      <c r="O77" s="123"/>
      <c r="P77" s="123"/>
      <c r="Q77" s="123"/>
      <c r="R77" s="123"/>
      <c r="S77" s="123"/>
      <c r="T77" s="123"/>
      <c r="U77" s="123"/>
      <c r="V77" s="123"/>
      <c r="W77" s="123"/>
      <c r="X77" s="123"/>
      <c r="Y77" s="123"/>
      <c r="Z77" s="123"/>
      <c r="AA77" s="123"/>
      <c r="AB77" s="123"/>
      <c r="AC77" s="123"/>
      <c r="AD77" s="123"/>
      <c r="AE77" s="123"/>
      <c r="AF77" s="123"/>
      <c r="AH77" s="63"/>
      <c r="AI77" s="63"/>
      <c r="AJ77" s="63"/>
      <c r="AK77" s="63"/>
      <c r="AL77" s="63"/>
      <c r="AM77" s="63"/>
      <c r="AN77" s="63"/>
      <c r="AO77" s="63"/>
      <c r="AP77" s="63"/>
      <c r="AQ77" s="63"/>
      <c r="AR77" s="63"/>
      <c r="AS77" s="63"/>
      <c r="AT77" s="63"/>
      <c r="AU77" s="63"/>
      <c r="AW77" s="63"/>
      <c r="AX77" s="63"/>
    </row>
    <row r="78" spans="1:60" s="71" customFormat="1" ht="12.75" x14ac:dyDescent="0.2">
      <c r="A78" s="122"/>
      <c r="B78" s="123"/>
      <c r="C78" s="123"/>
      <c r="D78" s="123"/>
      <c r="E78" s="123"/>
      <c r="F78" s="123"/>
      <c r="G78" s="123"/>
      <c r="H78" s="123"/>
      <c r="I78" s="123"/>
      <c r="J78" s="123"/>
      <c r="K78" s="123"/>
      <c r="L78" s="123"/>
      <c r="M78" s="123"/>
      <c r="N78" s="123"/>
      <c r="O78" s="123"/>
      <c r="P78" s="123"/>
      <c r="Q78" s="123"/>
      <c r="R78" s="123"/>
      <c r="S78" s="123"/>
      <c r="T78" s="123"/>
      <c r="U78" s="123"/>
      <c r="V78" s="123"/>
      <c r="W78" s="123"/>
      <c r="X78" s="123"/>
      <c r="Y78" s="123"/>
      <c r="Z78" s="123"/>
      <c r="AA78" s="123"/>
      <c r="AB78" s="123"/>
      <c r="AC78" s="123"/>
      <c r="AD78" s="123"/>
      <c r="AE78" s="123"/>
      <c r="AF78" s="123"/>
      <c r="AH78" s="63"/>
      <c r="AI78" s="63"/>
      <c r="AJ78" s="63"/>
      <c r="AK78" s="63"/>
      <c r="AL78" s="63"/>
      <c r="AM78" s="63"/>
      <c r="AN78" s="63"/>
      <c r="AO78" s="63"/>
      <c r="AP78" s="63"/>
      <c r="AQ78" s="63"/>
      <c r="AR78" s="63"/>
      <c r="AS78" s="63"/>
      <c r="AT78" s="63"/>
      <c r="AU78" s="63"/>
      <c r="AW78" s="63"/>
      <c r="AX78" s="63"/>
    </row>
    <row r="79" spans="1:60" ht="13.5" thickBot="1" x14ac:dyDescent="0.25">
      <c r="AH79" s="71"/>
      <c r="AI79" s="71"/>
      <c r="AJ79" s="71"/>
      <c r="AK79" s="71"/>
      <c r="AL79" s="71"/>
      <c r="AM79" s="71"/>
      <c r="AN79" s="71"/>
      <c r="AO79" s="71"/>
      <c r="AP79" s="71"/>
      <c r="AQ79" s="71"/>
      <c r="AR79" s="71"/>
      <c r="AS79" s="71"/>
      <c r="AT79" s="71"/>
      <c r="AU79" s="71"/>
      <c r="AW79" s="71"/>
      <c r="AX79" s="71"/>
    </row>
    <row r="80" spans="1:60" ht="38.25" x14ac:dyDescent="0.2">
      <c r="A80" s="95"/>
      <c r="B80" s="201">
        <f>DATE(An,MONTH(B65)+1,1)</f>
        <v>44348</v>
      </c>
      <c r="C80" s="202"/>
      <c r="D80" s="202"/>
      <c r="E80" s="202"/>
      <c r="F80" s="202"/>
      <c r="G80" s="202"/>
      <c r="H80" s="202"/>
      <c r="I80" s="202"/>
      <c r="J80" s="202"/>
      <c r="K80" s="202"/>
      <c r="L80" s="202"/>
      <c r="M80" s="202"/>
      <c r="N80" s="202"/>
      <c r="O80" s="202"/>
      <c r="P80" s="202"/>
      <c r="Q80" s="202"/>
      <c r="R80" s="202"/>
      <c r="S80" s="202"/>
      <c r="T80" s="202"/>
      <c r="U80" s="202"/>
      <c r="V80" s="202"/>
      <c r="W80" s="202"/>
      <c r="X80" s="202"/>
      <c r="Y80" s="202"/>
      <c r="Z80" s="202"/>
      <c r="AA80" s="202"/>
      <c r="AB80" s="202"/>
      <c r="AC80" s="202"/>
      <c r="AD80" s="202"/>
      <c r="AE80" s="202"/>
      <c r="AF80" s="203"/>
      <c r="AH80" s="41" t="s">
        <v>7</v>
      </c>
      <c r="AI80" s="90" t="s">
        <v>20</v>
      </c>
      <c r="AJ80" s="87" t="str">
        <f>"Nbre jours "&amp; $BA$9</f>
        <v>Nbre jours RJ</v>
      </c>
      <c r="AK80" s="86" t="str">
        <f>"Nbre jours "&amp; $BA$10</f>
        <v>Nbre jours R/2J</v>
      </c>
      <c r="AL80" s="88" t="str">
        <f>"Nbre jours "&amp; $BA$11</f>
        <v>Nbre jours CMD</v>
      </c>
      <c r="AM80" s="88" t="str">
        <f>"Nbre jours "&amp; $BA$12</f>
        <v>Nbre jours T</v>
      </c>
      <c r="AN80" s="88" t="str">
        <f>"Nbre jours "&amp; $BA$12</f>
        <v>Nbre jours T</v>
      </c>
      <c r="AO80" s="93" t="s">
        <v>16</v>
      </c>
      <c r="AP80" s="93" t="s">
        <v>51</v>
      </c>
      <c r="AQ80" s="113"/>
      <c r="AR80" s="113"/>
      <c r="AS80" s="113"/>
      <c r="AT80" s="113"/>
      <c r="AU80" s="113"/>
      <c r="AW80" s="41" t="s">
        <v>3</v>
      </c>
      <c r="AX80" s="42" t="s">
        <v>12</v>
      </c>
      <c r="AZ80" s="41" t="s">
        <v>9</v>
      </c>
      <c r="BA80" s="42" t="s">
        <v>34</v>
      </c>
    </row>
    <row r="81" spans="1:60" s="71" customFormat="1" ht="15" x14ac:dyDescent="0.25">
      <c r="A81" s="96"/>
      <c r="B81" s="4">
        <f>DATE(An,MONTH(B80),1)</f>
        <v>44348</v>
      </c>
      <c r="C81" s="4">
        <f t="shared" ref="C81:AE81" si="22">B81+1</f>
        <v>44349</v>
      </c>
      <c r="D81" s="4">
        <f t="shared" si="22"/>
        <v>44350</v>
      </c>
      <c r="E81" s="4">
        <f t="shared" si="22"/>
        <v>44351</v>
      </c>
      <c r="F81" s="4">
        <f t="shared" si="22"/>
        <v>44352</v>
      </c>
      <c r="G81" s="4">
        <f t="shared" si="22"/>
        <v>44353</v>
      </c>
      <c r="H81" s="4">
        <f t="shared" si="22"/>
        <v>44354</v>
      </c>
      <c r="I81" s="4">
        <f t="shared" si="22"/>
        <v>44355</v>
      </c>
      <c r="J81" s="4">
        <f t="shared" si="22"/>
        <v>44356</v>
      </c>
      <c r="K81" s="4">
        <f t="shared" si="22"/>
        <v>44357</v>
      </c>
      <c r="L81" s="4">
        <f t="shared" si="22"/>
        <v>44358</v>
      </c>
      <c r="M81" s="4">
        <f t="shared" si="22"/>
        <v>44359</v>
      </c>
      <c r="N81" s="4">
        <f t="shared" si="22"/>
        <v>44360</v>
      </c>
      <c r="O81" s="4">
        <f t="shared" si="22"/>
        <v>44361</v>
      </c>
      <c r="P81" s="4">
        <f t="shared" si="22"/>
        <v>44362</v>
      </c>
      <c r="Q81" s="4">
        <f t="shared" si="22"/>
        <v>44363</v>
      </c>
      <c r="R81" s="4">
        <f t="shared" si="22"/>
        <v>44364</v>
      </c>
      <c r="S81" s="4">
        <f t="shared" si="22"/>
        <v>44365</v>
      </c>
      <c r="T81" s="4">
        <f t="shared" si="22"/>
        <v>44366</v>
      </c>
      <c r="U81" s="4">
        <f t="shared" si="22"/>
        <v>44367</v>
      </c>
      <c r="V81" s="4">
        <f t="shared" si="22"/>
        <v>44368</v>
      </c>
      <c r="W81" s="4">
        <f t="shared" si="22"/>
        <v>44369</v>
      </c>
      <c r="X81" s="4">
        <f t="shared" si="22"/>
        <v>44370</v>
      </c>
      <c r="Y81" s="4">
        <f t="shared" si="22"/>
        <v>44371</v>
      </c>
      <c r="Z81" s="4">
        <f t="shared" si="22"/>
        <v>44372</v>
      </c>
      <c r="AA81" s="4">
        <f t="shared" si="22"/>
        <v>44373</v>
      </c>
      <c r="AB81" s="4">
        <f t="shared" si="22"/>
        <v>44374</v>
      </c>
      <c r="AC81" s="4">
        <f t="shared" si="22"/>
        <v>44375</v>
      </c>
      <c r="AD81" s="4">
        <f t="shared" si="22"/>
        <v>44376</v>
      </c>
      <c r="AE81" s="4">
        <f t="shared" si="22"/>
        <v>44377</v>
      </c>
      <c r="AF81" s="15"/>
      <c r="AG81"/>
      <c r="AH81" s="109" t="s">
        <v>43</v>
      </c>
      <c r="AI81" s="28" cm="1">
        <f t="array" ref="AI81">SUMPRODUCT((A82:A90 = AH81)*(B82:AF90=BA81)+(A82:A90 = AH81)*(B82:AF90=BA82)/2)</f>
        <v>0</v>
      </c>
      <c r="AJ81" s="28" cm="1">
        <f t="array" ref="AJ81">SUMPRODUCT((A82:A90 = AH81)*(B82:AF90=BA83))</f>
        <v>0</v>
      </c>
      <c r="AK81" s="28" cm="1">
        <f t="array" ref="AK81">SUMPRODUCT((A82:A90 = AH81)*(B82:AF90=BA84))</f>
        <v>0</v>
      </c>
      <c r="AL81" s="28" cm="1">
        <f t="array" ref="AL81">SUMPRODUCT((A82:A90 = AH81)*(B82:AF90=BA85))</f>
        <v>0</v>
      </c>
      <c r="AM81" s="28" cm="1">
        <f t="array" ref="AM81">SUMPRODUCT((A82:A90 = AH81)*(B82:AF90=BA86))</f>
        <v>0</v>
      </c>
      <c r="AN81" s="28" cm="1">
        <f t="array" ref="AN81">SUMPRODUCT((A82:A90 = AH81)*(B82:AF90=BA87))</f>
        <v>0</v>
      </c>
      <c r="AO81" s="94">
        <f>SUM(AI81:AM81)</f>
        <v>0</v>
      </c>
      <c r="AP81" s="116">
        <f>(NETWORKDAYS(B81,AE81,AW81:AW91))-AI81</f>
        <v>22</v>
      </c>
      <c r="AQ81" s="115"/>
      <c r="AR81" s="115"/>
      <c r="AS81" s="115"/>
      <c r="AT81" s="115"/>
      <c r="AU81" s="115"/>
      <c r="AW81" s="7">
        <f>DATE(An,1,1)</f>
        <v>44197</v>
      </c>
      <c r="AX81" s="7">
        <v>43735</v>
      </c>
      <c r="AY81"/>
      <c r="AZ81" s="7" t="s">
        <v>0</v>
      </c>
      <c r="BA81" s="44" t="s">
        <v>2</v>
      </c>
      <c r="BH81"/>
    </row>
    <row r="82" spans="1:60" ht="15" x14ac:dyDescent="0.25">
      <c r="A82" s="1" t="str">
        <f t="shared" ref="A82:A91" si="23">IF(ISBLANK(A67),"",A67)</f>
        <v>PZ</v>
      </c>
      <c r="B82" s="18"/>
      <c r="C82" s="18"/>
      <c r="D82" s="18"/>
      <c r="E82" s="18"/>
      <c r="F82" s="33"/>
      <c r="G82" s="18"/>
      <c r="H82" s="18"/>
      <c r="I82" s="18"/>
      <c r="J82" s="19"/>
      <c r="K82" s="50"/>
      <c r="L82" s="19"/>
      <c r="M82" s="50"/>
      <c r="N82" s="50"/>
      <c r="O82" s="50"/>
      <c r="P82" s="50"/>
      <c r="Q82" s="49"/>
      <c r="R82" s="49"/>
      <c r="S82" s="49"/>
      <c r="T82" s="49"/>
      <c r="U82" s="49"/>
      <c r="V82" s="49"/>
      <c r="W82" s="50"/>
      <c r="X82" s="18"/>
      <c r="Y82" s="50"/>
      <c r="Z82" s="18"/>
      <c r="AA82" s="18"/>
      <c r="AB82" s="18"/>
      <c r="AC82" s="18"/>
      <c r="AD82" s="18"/>
      <c r="AE82" s="49"/>
      <c r="AF82" s="35"/>
      <c r="AH82" s="109" t="s">
        <v>44</v>
      </c>
      <c r="AI82" s="28" cm="1">
        <f t="array" ref="AI82">SUMPRODUCT((A82:A90 = AH82)*(B82:AF90=BA81)+(A82:A90 = AH82)*(B82:AF90=BA82)/2)</f>
        <v>0</v>
      </c>
      <c r="AJ82" s="28" cm="1">
        <f t="array" ref="AJ82">SUMPRODUCT((A82:A90 = AH82)*(B82:AF90=BA83))</f>
        <v>0</v>
      </c>
      <c r="AK82" s="28" cm="1">
        <f t="array" ref="AK82">SUMPRODUCT((A82:A90 = AH82)*(B82:AF90=BA84))</f>
        <v>0</v>
      </c>
      <c r="AL82" s="28" cm="1">
        <f t="array" ref="AL82">SUMPRODUCT((A82:A90 = AH82)*(B82:AF90=BA85))</f>
        <v>0</v>
      </c>
      <c r="AM82" s="28" cm="1">
        <f t="array" ref="AM82">SUMPRODUCT((A82:A90 = AH82)*(B82:AF90=BA86))</f>
        <v>0</v>
      </c>
      <c r="AN82" s="28" cm="1">
        <f t="array" ref="AN82">SUMPRODUCT((A82:A90 = AC81)*(B82:AF90=BA87))</f>
        <v>0</v>
      </c>
      <c r="AO82" s="94">
        <f t="shared" ref="AO82:AO88" si="24">SUM(AI82:AM82)</f>
        <v>0</v>
      </c>
      <c r="AP82" s="116">
        <f>(NETWORKDAYS(B81,AE81,AW81:AW91))-AI82</f>
        <v>22</v>
      </c>
      <c r="AQ82" s="115"/>
      <c r="AR82" s="115"/>
      <c r="AS82" s="115"/>
      <c r="AT82" s="115"/>
      <c r="AU82" s="115"/>
      <c r="AW82" s="8">
        <f>ROUND(DATE($A$1,4,MOD(234-11*MOD($A$1,19),30))/7,0)*7-5</f>
        <v>44291</v>
      </c>
      <c r="AX82" s="8"/>
      <c r="AZ82" s="7" t="s">
        <v>10</v>
      </c>
      <c r="BA82" s="44" t="s">
        <v>5</v>
      </c>
    </row>
    <row r="83" spans="1:60" ht="15" x14ac:dyDescent="0.25">
      <c r="A83" s="1" t="str">
        <f t="shared" si="23"/>
        <v>LG</v>
      </c>
      <c r="B83" s="18"/>
      <c r="C83" s="18"/>
      <c r="D83" s="50"/>
      <c r="E83" s="50"/>
      <c r="F83" s="50"/>
      <c r="G83" s="50"/>
      <c r="H83" s="18"/>
      <c r="I83" s="18"/>
      <c r="J83" s="18"/>
      <c r="K83" s="18"/>
      <c r="L83" s="18"/>
      <c r="M83" s="18"/>
      <c r="N83" s="18"/>
      <c r="O83" s="50"/>
      <c r="P83" s="50"/>
      <c r="Q83" s="50"/>
      <c r="R83" s="50"/>
      <c r="S83" s="50"/>
      <c r="T83" s="50"/>
      <c r="U83" s="50"/>
      <c r="V83" s="50"/>
      <c r="W83" s="18"/>
      <c r="X83" s="18"/>
      <c r="Y83" s="18"/>
      <c r="Z83" s="18"/>
      <c r="AA83" s="18"/>
      <c r="AB83" s="64"/>
      <c r="AC83" s="19"/>
      <c r="AD83" s="19"/>
      <c r="AE83" s="64"/>
      <c r="AF83" s="35"/>
      <c r="AH83" s="109" t="s">
        <v>45</v>
      </c>
      <c r="AI83" s="28" cm="1">
        <f t="array" ref="AI83">SUMPRODUCT((A82:A90 = AH83)*(B82:AF90=BA81)+(A82:A90 = AH83)*(B82:AF90=BA82)/2)</f>
        <v>0</v>
      </c>
      <c r="AJ83" s="28" cm="1">
        <f t="array" ref="AJ83">SUMPRODUCT((A82:A90 = AH83)*(B82:AF90=BA83))</f>
        <v>0</v>
      </c>
      <c r="AK83" s="28" cm="1">
        <f t="array" ref="AK83">SUMPRODUCT((A82:A90 = AH83)*(B82:AF90=BA84))</f>
        <v>0</v>
      </c>
      <c r="AL83" s="28" cm="1">
        <f t="array" ref="AL83">SUMPRODUCT((A82:A90 = AH83)*(B82:AF90=BA85))</f>
        <v>0</v>
      </c>
      <c r="AM83" s="28" cm="1">
        <f t="array" ref="AM83">SUMPRODUCT((A82:A90 = AH83)*(B82:AF90=BA86))</f>
        <v>0</v>
      </c>
      <c r="AN83" s="28" cm="1">
        <f t="array" ref="AN83">SUMPRODUCT((A82:A90 = AH83)*(B82:AF90=BA87))</f>
        <v>0</v>
      </c>
      <c r="AO83" s="94">
        <f t="shared" si="24"/>
        <v>0</v>
      </c>
      <c r="AP83" s="116">
        <f>(NETWORKDAYS(B81,AE81,AW81:AW91))-AI83</f>
        <v>22</v>
      </c>
      <c r="AQ83" s="115"/>
      <c r="AR83" s="115"/>
      <c r="AS83" s="115"/>
      <c r="AT83" s="115"/>
      <c r="AU83" s="115"/>
      <c r="AW83" s="8">
        <f>DATE(An,5,1)</f>
        <v>44317</v>
      </c>
      <c r="AX83" s="8"/>
      <c r="AZ83" s="7" t="s">
        <v>13</v>
      </c>
      <c r="BA83" s="51" t="s">
        <v>58</v>
      </c>
    </row>
    <row r="84" spans="1:60" ht="15" x14ac:dyDescent="0.25">
      <c r="A84" s="1" t="str">
        <f t="shared" si="23"/>
        <v>CM</v>
      </c>
      <c r="B84" s="19"/>
      <c r="C84" s="18"/>
      <c r="D84" s="19"/>
      <c r="E84" s="18"/>
      <c r="F84" s="18"/>
      <c r="G84" s="18"/>
      <c r="H84" s="49"/>
      <c r="I84" s="49"/>
      <c r="J84" s="49"/>
      <c r="K84" s="18"/>
      <c r="L84" s="50"/>
      <c r="M84" s="50"/>
      <c r="N84" s="50"/>
      <c r="O84" s="50"/>
      <c r="P84" s="50"/>
      <c r="Q84" s="50"/>
      <c r="R84" s="50"/>
      <c r="S84" s="50"/>
      <c r="T84" s="50"/>
      <c r="U84" s="50"/>
      <c r="V84" s="50"/>
      <c r="W84" s="18"/>
      <c r="X84" s="18"/>
      <c r="Y84" s="18"/>
      <c r="Z84" s="18"/>
      <c r="AA84" s="18"/>
      <c r="AB84" s="18"/>
      <c r="AC84" s="18"/>
      <c r="AD84" s="18"/>
      <c r="AE84" s="18"/>
      <c r="AF84" s="35"/>
      <c r="AH84" s="109" t="s">
        <v>46</v>
      </c>
      <c r="AI84" s="28" cm="1">
        <f t="array" ref="AI84">SUMPRODUCT((A82:A90 = AH84)*(B82:AF90=BA81)+(A82:A90 = AH84)*(B82:AF90=BA82)/2)</f>
        <v>0</v>
      </c>
      <c r="AJ84" s="28" cm="1">
        <f t="array" ref="AJ84">SUMPRODUCT((A82:A90 = AH84)*(B82:AF90=BA83))</f>
        <v>0</v>
      </c>
      <c r="AK84" s="28" cm="1">
        <f t="array" ref="AK84">SUMPRODUCT((A82:A90 = AH84)*(B82:AF90=BA84))</f>
        <v>0</v>
      </c>
      <c r="AL84" s="28" cm="1">
        <f t="array" ref="AL84">SUMPRODUCT((A82:A90 = AH84)*(B82:AF90=BA85))</f>
        <v>0</v>
      </c>
      <c r="AM84" s="28" cm="1">
        <f t="array" ref="AM84">SUMPRODUCT((A82:A90 = AH84)*(B82:AF90=BA86))</f>
        <v>0</v>
      </c>
      <c r="AN84" s="28" cm="1">
        <f t="array" ref="AN84">SUMPRODUCT((A82:A90 = AH84)*(B82:AF90=BA87))</f>
        <v>0</v>
      </c>
      <c r="AO84" s="94">
        <f t="shared" si="24"/>
        <v>0</v>
      </c>
      <c r="AP84" s="116">
        <f>(NETWORKDAYS(B81,AE81,AW81:AW91))-AI84</f>
        <v>22</v>
      </c>
      <c r="AQ84" s="115"/>
      <c r="AR84" s="115"/>
      <c r="AS84" s="115"/>
      <c r="AT84" s="115"/>
      <c r="AU84" s="115"/>
      <c r="AW84" s="8">
        <f>DATE(An,5,8)</f>
        <v>44324</v>
      </c>
      <c r="AX84" s="8"/>
      <c r="AZ84" s="43" t="s">
        <v>14</v>
      </c>
      <c r="BA84" s="89" t="s">
        <v>57</v>
      </c>
    </row>
    <row r="85" spans="1:60" ht="15" x14ac:dyDescent="0.25">
      <c r="A85" s="1" t="str">
        <f t="shared" si="23"/>
        <v>SR</v>
      </c>
      <c r="B85" s="18"/>
      <c r="C85" s="49"/>
      <c r="D85" s="49"/>
      <c r="E85" s="49"/>
      <c r="F85" s="18"/>
      <c r="G85" s="18"/>
      <c r="H85" s="18"/>
      <c r="I85" s="18"/>
      <c r="J85" s="18"/>
      <c r="K85" s="18"/>
      <c r="L85" s="18"/>
      <c r="M85" s="18"/>
      <c r="N85" s="50"/>
      <c r="O85" s="50"/>
      <c r="P85" s="50"/>
      <c r="Q85" s="50"/>
      <c r="R85" s="50"/>
      <c r="S85" s="50"/>
      <c r="T85" s="50"/>
      <c r="U85" s="50"/>
      <c r="V85" s="18"/>
      <c r="W85" s="50"/>
      <c r="X85" s="50"/>
      <c r="Y85" s="50"/>
      <c r="Z85" s="18"/>
      <c r="AA85" s="50"/>
      <c r="AB85" s="19"/>
      <c r="AC85" s="19"/>
      <c r="AD85" s="19"/>
      <c r="AE85" s="18"/>
      <c r="AF85" s="35"/>
      <c r="AH85" s="109" t="s">
        <v>47</v>
      </c>
      <c r="AI85" s="28" cm="1">
        <f t="array" ref="AI85">SUMPRODUCT((A82:A90= AH85)*(B82:AF90=BA81)+(A82:A90 = AH85)*(B82:AF90=BA82)/2)</f>
        <v>0</v>
      </c>
      <c r="AJ85" s="28" cm="1">
        <f t="array" ref="AJ85">SUMPRODUCT((A82:A90 = AH85)*(B82:AF90=BA83))</f>
        <v>0</v>
      </c>
      <c r="AK85" s="28" cm="1">
        <f t="array" ref="AK85">SUMPRODUCT((A82:A90 = AH85)*(B82:AF90=BA84))</f>
        <v>0</v>
      </c>
      <c r="AL85" s="28" cm="1">
        <f t="array" ref="AL85">SUMPRODUCT((A82:A90 = AH85)*(B82:AF90=BA85))</f>
        <v>0</v>
      </c>
      <c r="AM85" s="28" cm="1">
        <f t="array" ref="AM85">SUMPRODUCT((A82:A90 = AH85)*(B82:AF90=BA86))</f>
        <v>0</v>
      </c>
      <c r="AN85" s="28" cm="1">
        <f t="array" ref="AN85">SUMPRODUCT((A82:A90 = AH85)*(B82:AF90=BA87))</f>
        <v>0</v>
      </c>
      <c r="AO85" s="94">
        <f t="shared" si="24"/>
        <v>0</v>
      </c>
      <c r="AP85" s="116">
        <f>(NETWORKDAYS(B81,AE81,AW81:AW91))-AI85</f>
        <v>22</v>
      </c>
      <c r="AQ85" s="115"/>
      <c r="AR85" s="115"/>
      <c r="AS85" s="115"/>
      <c r="AT85" s="115"/>
      <c r="AU85" s="115"/>
      <c r="AW85" s="8">
        <f>AW82+38</f>
        <v>44329</v>
      </c>
      <c r="AX85" s="8"/>
      <c r="AZ85" s="43" t="s">
        <v>15</v>
      </c>
      <c r="BA85" s="62" t="s">
        <v>59</v>
      </c>
    </row>
    <row r="86" spans="1:60" ht="15" x14ac:dyDescent="0.25">
      <c r="A86" s="1" t="str">
        <f t="shared" si="23"/>
        <v>CD</v>
      </c>
      <c r="B86" s="18"/>
      <c r="C86" s="18"/>
      <c r="D86" s="18"/>
      <c r="E86" s="18"/>
      <c r="F86" s="18"/>
      <c r="G86" s="18"/>
      <c r="H86" s="18"/>
      <c r="I86" s="18"/>
      <c r="J86" s="18"/>
      <c r="K86" s="50"/>
      <c r="L86" s="50"/>
      <c r="M86" s="50"/>
      <c r="N86" s="50"/>
      <c r="O86" s="50"/>
      <c r="P86" s="50"/>
      <c r="Q86" s="50"/>
      <c r="R86" s="50"/>
      <c r="S86" s="50"/>
      <c r="T86" s="50"/>
      <c r="U86" s="50"/>
      <c r="V86" s="50"/>
      <c r="W86" s="50"/>
      <c r="X86" s="50"/>
      <c r="Y86" s="50"/>
      <c r="Z86" s="18"/>
      <c r="AA86" s="19"/>
      <c r="AB86" s="19"/>
      <c r="AC86" s="19"/>
      <c r="AD86" s="18"/>
      <c r="AE86" s="18"/>
      <c r="AF86" s="35"/>
      <c r="AH86" s="109" t="s">
        <v>48</v>
      </c>
      <c r="AI86" s="28" cm="1">
        <f t="array" ref="AI86">SUMPRODUCT((A82:A90 = AH86)*(B82:AF90=BA81)+(A82:A90 = AH86)*(B82:AF90=BA82)/2)</f>
        <v>0</v>
      </c>
      <c r="AJ86" s="28" cm="1">
        <f t="array" ref="AJ86">SUMPRODUCT((A82:A90 = AH86)*(B82:AF90=BA83))</f>
        <v>0</v>
      </c>
      <c r="AK86" s="28" cm="1">
        <f t="array" ref="AK86">SUMPRODUCT((A82:A90 = AH86)*(B82:AF90=BA84))</f>
        <v>0</v>
      </c>
      <c r="AL86" s="28" cm="1">
        <f t="array" ref="AL86">SUMPRODUCT((A82:A90 = AH86)*(B82:AF90=BA85))</f>
        <v>0</v>
      </c>
      <c r="AM86" s="28" cm="1">
        <f t="array" ref="AM86">SUMPRODUCT((A82:A90 = AH86)*(B82:AF90=BA86))</f>
        <v>0</v>
      </c>
      <c r="AN86" s="28" cm="1">
        <f t="array" ref="AN86">SUMPRODUCT((A82:A90 = AH86)*(B82:AF90=BA87))</f>
        <v>0</v>
      </c>
      <c r="AO86" s="94">
        <f t="shared" si="24"/>
        <v>0</v>
      </c>
      <c r="AP86" s="116">
        <f>(NETWORKDAYS(B81,AE81,AW81:AW91))-AI86</f>
        <v>22</v>
      </c>
      <c r="AQ86" s="115"/>
      <c r="AR86" s="115"/>
      <c r="AS86" s="115"/>
      <c r="AT86" s="115"/>
      <c r="AU86" s="115"/>
      <c r="AW86" s="8">
        <f>AW82+49</f>
        <v>44340</v>
      </c>
      <c r="AX86" s="17"/>
      <c r="BA86" s="62" t="s">
        <v>60</v>
      </c>
    </row>
    <row r="87" spans="1:60" ht="15" x14ac:dyDescent="0.25">
      <c r="A87" s="1" t="str">
        <f t="shared" si="23"/>
        <v>ACH</v>
      </c>
      <c r="B87" s="39"/>
      <c r="C87" s="39"/>
      <c r="D87" s="39"/>
      <c r="E87" s="39"/>
      <c r="F87" s="39"/>
      <c r="G87" s="38"/>
      <c r="H87" s="38"/>
      <c r="I87" s="38"/>
      <c r="J87" s="38"/>
      <c r="K87" s="38"/>
      <c r="L87" s="38"/>
      <c r="M87" s="38"/>
      <c r="N87" s="53"/>
      <c r="O87" s="53"/>
      <c r="P87" s="53"/>
      <c r="Q87" s="53"/>
      <c r="R87" s="53"/>
      <c r="S87" s="53"/>
      <c r="T87" s="38"/>
      <c r="U87" s="38"/>
      <c r="V87" s="53"/>
      <c r="W87" s="53"/>
      <c r="X87" s="53"/>
      <c r="Y87" s="38"/>
      <c r="Z87" s="38"/>
      <c r="AA87" s="38"/>
      <c r="AB87" s="38"/>
      <c r="AC87" s="38"/>
      <c r="AD87" s="39"/>
      <c r="AE87" s="38"/>
      <c r="AF87" s="35"/>
      <c r="AG87" s="71"/>
      <c r="AH87" s="109" t="s">
        <v>49</v>
      </c>
      <c r="AI87" s="28" cm="1">
        <f t="array" ref="AI87">SUMPRODUCT((A82:A90 = AH87)*(B82:AF90=BA81)+(A82:A90 = AH87)*(B82:AF90=BA82)/2)</f>
        <v>0</v>
      </c>
      <c r="AJ87" s="28" cm="1">
        <f t="array" ref="AJ87">SUMPRODUCT((A82:A90 = AH87)*(B82:AF90=BA83))</f>
        <v>0</v>
      </c>
      <c r="AK87" s="28" cm="1">
        <f t="array" ref="AK87">SUMPRODUCT((A82:A90 = AH87)*(B82:AF90=BA84))</f>
        <v>0</v>
      </c>
      <c r="AL87" s="28" cm="1">
        <f t="array" ref="AL87">SUMPRODUCT((A82:A90 = AH87)*(B82:AF90=BA85))</f>
        <v>0</v>
      </c>
      <c r="AM87" s="28" cm="1">
        <f t="array" ref="AM87">SUMPRODUCT((A82:A90 = AH87)*(B82:AF90=BA86))</f>
        <v>0</v>
      </c>
      <c r="AN87" s="28" cm="1">
        <f t="array" ref="AN87">SUMPRODUCT((A82:A90 = AH87)*(B82:AF90=BA87))</f>
        <v>0</v>
      </c>
      <c r="AO87" s="94">
        <f t="shared" si="24"/>
        <v>0</v>
      </c>
      <c r="AP87" s="116">
        <f>(NETWORKDAYS(B81,AE81,AW81:AW91))-AI87</f>
        <v>22</v>
      </c>
      <c r="AQ87" s="115"/>
      <c r="AR87" s="115"/>
      <c r="AS87" s="115"/>
      <c r="AT87" s="115"/>
      <c r="AU87" s="115"/>
      <c r="AW87" s="8">
        <f>DATE(An,7,21)</f>
        <v>44398</v>
      </c>
      <c r="AX87" s="17"/>
      <c r="BA87" s="147" t="s">
        <v>61</v>
      </c>
    </row>
    <row r="88" spans="1:60" ht="12.75" x14ac:dyDescent="0.2">
      <c r="A88" s="1" t="str">
        <f t="shared" si="23"/>
        <v>NO</v>
      </c>
      <c r="B88" s="38"/>
      <c r="C88" s="38"/>
      <c r="D88" s="38"/>
      <c r="E88" s="39"/>
      <c r="F88" s="38"/>
      <c r="G88" s="38"/>
      <c r="H88" s="38"/>
      <c r="I88" s="38"/>
      <c r="J88" s="38"/>
      <c r="K88" s="38"/>
      <c r="L88" s="38"/>
      <c r="M88" s="38"/>
      <c r="N88" s="38"/>
      <c r="O88" s="53"/>
      <c r="P88" s="53"/>
      <c r="Q88" s="53"/>
      <c r="R88" s="53"/>
      <c r="S88" s="53"/>
      <c r="T88" s="38"/>
      <c r="U88" s="38"/>
      <c r="V88" s="38"/>
      <c r="W88" s="38"/>
      <c r="X88" s="38"/>
      <c r="Y88" s="38"/>
      <c r="Z88" s="38"/>
      <c r="AA88" s="46"/>
      <c r="AB88" s="38"/>
      <c r="AC88" s="38"/>
      <c r="AD88" s="53"/>
      <c r="AE88" s="53"/>
      <c r="AF88" s="72"/>
      <c r="AH88" s="47"/>
      <c r="AI88" s="28" cm="1">
        <f t="array" ref="AI88">SUMPRODUCT((A82:A90 = AH88)*(B82:AF90=BA81)+(A82:A90 = AH88)*(B82:AF90=BA82)/2)</f>
        <v>0</v>
      </c>
      <c r="AJ88" s="28" cm="1">
        <f t="array" ref="AJ88">SUMPRODUCT((A82:A90 = AH88)*(B82:AF90=BA83))</f>
        <v>0</v>
      </c>
      <c r="AK88" s="28" cm="1">
        <f t="array" ref="AK88">SUMPRODUCT((A82:A90 = AH88)*(B82:AF90=BA84))</f>
        <v>0</v>
      </c>
      <c r="AL88" s="28" cm="1">
        <f t="array" ref="AL88">SUMPRODUCT((A82:A90 = AH88)*(B82:AF90=BA85))</f>
        <v>0</v>
      </c>
      <c r="AM88" s="28" cm="1">
        <f t="array" ref="AM88">SUMPRODUCT((A82:A90 = AH88)*(B82:AF90=BA86))</f>
        <v>0</v>
      </c>
      <c r="AN88" s="28" cm="1">
        <f t="array" ref="AN88">SUMPRODUCT((A82:A90 = AH88)*(B82:AF90=BA87))</f>
        <v>0</v>
      </c>
      <c r="AO88" s="94">
        <f t="shared" si="24"/>
        <v>0</v>
      </c>
      <c r="AP88" s="116">
        <f>(NETWORKDAYS(B81,AE81,AW81:AW91))-AI88</f>
        <v>22</v>
      </c>
      <c r="AQ88" s="115"/>
      <c r="AR88" s="115"/>
      <c r="AS88" s="115"/>
      <c r="AT88" s="115"/>
      <c r="AU88" s="115"/>
      <c r="AW88" s="8">
        <f>DATE(An,8,15)</f>
        <v>44423</v>
      </c>
      <c r="AX88" s="17"/>
    </row>
    <row r="89" spans="1:60" ht="12.75" customHeight="1" x14ac:dyDescent="0.2">
      <c r="A89" s="1" t="str">
        <f t="shared" si="23"/>
        <v/>
      </c>
      <c r="B89" s="39"/>
      <c r="C89" s="39"/>
      <c r="D89" s="53"/>
      <c r="E89" s="53"/>
      <c r="F89" s="53"/>
      <c r="G89" s="53"/>
      <c r="H89" s="53"/>
      <c r="I89" s="53"/>
      <c r="J89" s="38"/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38"/>
      <c r="Z89" s="38"/>
      <c r="AA89" s="38"/>
      <c r="AB89" s="38"/>
      <c r="AC89" s="38"/>
      <c r="AD89" s="38"/>
      <c r="AE89" s="38"/>
      <c r="AF89" s="35"/>
      <c r="AW89" s="8">
        <f>DATE(An,11,1)</f>
        <v>44501</v>
      </c>
      <c r="AX89" s="17"/>
    </row>
    <row r="90" spans="1:60" s="63" customFormat="1" ht="12.75" customHeight="1" x14ac:dyDescent="0.2">
      <c r="A90" s="1" t="str">
        <f t="shared" si="23"/>
        <v/>
      </c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  <c r="AF90" s="78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W90" s="8">
        <f>DATE(An,11,11)</f>
        <v>44511</v>
      </c>
      <c r="AX90" s="17"/>
      <c r="AY90"/>
      <c r="AZ90"/>
      <c r="BA90"/>
    </row>
    <row r="91" spans="1:60" ht="13.5" thickBot="1" x14ac:dyDescent="0.25">
      <c r="A91" s="76" t="str">
        <f t="shared" si="23"/>
        <v/>
      </c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30"/>
      <c r="Z91" s="30"/>
      <c r="AA91" s="30"/>
      <c r="AB91" s="30"/>
      <c r="AC91" s="30"/>
      <c r="AD91" s="30"/>
      <c r="AE91" s="30"/>
      <c r="AF91" s="77"/>
      <c r="AG91" s="71"/>
      <c r="AH91" s="83" t="s">
        <v>11</v>
      </c>
      <c r="AI91" s="84">
        <f t="shared" ref="AI91:AO91" si="25">SUM(AI81:AI90)</f>
        <v>0</v>
      </c>
      <c r="AJ91" s="84">
        <f t="shared" si="25"/>
        <v>0</v>
      </c>
      <c r="AK91" s="84">
        <f t="shared" si="25"/>
        <v>0</v>
      </c>
      <c r="AL91" s="84">
        <f t="shared" si="25"/>
        <v>0</v>
      </c>
      <c r="AM91" s="84">
        <f t="shared" si="25"/>
        <v>0</v>
      </c>
      <c r="AN91" s="84">
        <f t="shared" si="25"/>
        <v>0</v>
      </c>
      <c r="AO91" s="92">
        <f t="shared" si="25"/>
        <v>0</v>
      </c>
      <c r="AP91" s="117"/>
      <c r="AQ91" s="114"/>
      <c r="AR91" s="114"/>
      <c r="AS91" s="114"/>
      <c r="AT91" s="114"/>
      <c r="AU91" s="114"/>
      <c r="AW91" s="10">
        <f>DATE(An,12,25)</f>
        <v>44555</v>
      </c>
      <c r="AX91" s="27"/>
    </row>
    <row r="92" spans="1:60" ht="12.75" x14ac:dyDescent="0.2">
      <c r="A92" s="122"/>
      <c r="B92" s="123"/>
      <c r="C92" s="123"/>
      <c r="D92" s="123"/>
      <c r="E92" s="123"/>
      <c r="F92" s="123"/>
      <c r="G92" s="123"/>
      <c r="H92" s="123"/>
      <c r="I92" s="123"/>
      <c r="J92" s="123"/>
      <c r="K92" s="123"/>
      <c r="L92" s="123"/>
      <c r="M92" s="123"/>
      <c r="N92" s="123"/>
      <c r="O92" s="123"/>
      <c r="P92" s="123"/>
      <c r="Q92" s="123"/>
      <c r="R92" s="123"/>
      <c r="S92" s="123"/>
      <c r="T92" s="123"/>
      <c r="U92" s="123"/>
      <c r="V92" s="123"/>
      <c r="W92" s="123"/>
      <c r="X92" s="123"/>
      <c r="Y92" s="123"/>
      <c r="Z92" s="123"/>
      <c r="AA92" s="123"/>
      <c r="AB92" s="123"/>
      <c r="AC92" s="123"/>
      <c r="AD92" s="123"/>
      <c r="AE92" s="123"/>
      <c r="AF92" s="143"/>
      <c r="AG92" s="71"/>
      <c r="AH92" s="63"/>
      <c r="AI92" s="63"/>
      <c r="AJ92" s="63"/>
      <c r="AK92" s="63"/>
      <c r="AL92" s="63"/>
      <c r="AM92" s="63"/>
      <c r="AN92" s="63"/>
      <c r="AO92" s="63"/>
      <c r="AP92" s="63"/>
      <c r="AQ92" s="63"/>
      <c r="AR92" s="63"/>
      <c r="AS92" s="63"/>
      <c r="AT92" s="63"/>
      <c r="AU92" s="63"/>
      <c r="AW92" s="63"/>
      <c r="AX92" s="63"/>
    </row>
    <row r="93" spans="1:60" ht="12.75" x14ac:dyDescent="0.2">
      <c r="A93" s="122"/>
      <c r="B93" s="123"/>
      <c r="C93" s="123"/>
      <c r="D93" s="123"/>
      <c r="E93" s="123"/>
      <c r="F93" s="123"/>
      <c r="G93" s="123"/>
      <c r="H93" s="123"/>
      <c r="I93" s="123"/>
      <c r="J93" s="123"/>
      <c r="K93" s="123"/>
      <c r="L93" s="123"/>
      <c r="M93" s="123"/>
      <c r="N93" s="123"/>
      <c r="O93" s="123"/>
      <c r="P93" s="123"/>
      <c r="Q93" s="123"/>
      <c r="R93" s="123"/>
      <c r="S93" s="123"/>
      <c r="T93" s="123"/>
      <c r="U93" s="123"/>
      <c r="V93" s="123"/>
      <c r="W93" s="123"/>
      <c r="X93" s="123"/>
      <c r="Y93" s="123"/>
      <c r="Z93" s="123"/>
      <c r="AA93" s="123"/>
      <c r="AB93" s="123"/>
      <c r="AC93" s="123"/>
      <c r="AD93" s="123"/>
      <c r="AE93" s="123"/>
      <c r="AF93" s="143"/>
      <c r="AG93" s="71"/>
      <c r="AH93" s="63"/>
      <c r="AI93" s="63"/>
      <c r="AJ93" s="63"/>
      <c r="AK93" s="63"/>
      <c r="AL93" s="63"/>
      <c r="AM93" s="63"/>
      <c r="AN93" s="63"/>
      <c r="AO93" s="63"/>
      <c r="AP93" s="63"/>
      <c r="AQ93" s="63"/>
      <c r="AR93" s="63"/>
      <c r="AS93" s="63"/>
      <c r="AT93" s="63"/>
      <c r="AU93" s="63"/>
      <c r="AW93" s="63"/>
      <c r="AX93" s="63"/>
    </row>
    <row r="94" spans="1:60" s="71" customFormat="1" ht="13.5" thickBot="1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W94"/>
      <c r="AX94"/>
    </row>
    <row r="95" spans="1:60" ht="38.25" x14ac:dyDescent="0.2">
      <c r="A95" s="95"/>
      <c r="B95" s="201">
        <f>DATE(An,MONTH(B80)+1,1)</f>
        <v>44378</v>
      </c>
      <c r="C95" s="202"/>
      <c r="D95" s="202"/>
      <c r="E95" s="202"/>
      <c r="F95" s="202"/>
      <c r="G95" s="202"/>
      <c r="H95" s="202"/>
      <c r="I95" s="202"/>
      <c r="J95" s="202"/>
      <c r="K95" s="202"/>
      <c r="L95" s="202"/>
      <c r="M95" s="202"/>
      <c r="N95" s="202"/>
      <c r="O95" s="202"/>
      <c r="P95" s="202"/>
      <c r="Q95" s="202"/>
      <c r="R95" s="202"/>
      <c r="S95" s="202"/>
      <c r="T95" s="202"/>
      <c r="U95" s="202"/>
      <c r="V95" s="202"/>
      <c r="W95" s="202"/>
      <c r="X95" s="202"/>
      <c r="Y95" s="202"/>
      <c r="Z95" s="202"/>
      <c r="AA95" s="202"/>
      <c r="AB95" s="202"/>
      <c r="AC95" s="202"/>
      <c r="AD95" s="202"/>
      <c r="AE95" s="202"/>
      <c r="AF95" s="203"/>
      <c r="AH95" s="41" t="s">
        <v>7</v>
      </c>
      <c r="AI95" s="90" t="s">
        <v>20</v>
      </c>
      <c r="AJ95" s="87" t="str">
        <f>"Nbre jours "&amp; $BA$9</f>
        <v>Nbre jours RJ</v>
      </c>
      <c r="AK95" s="86" t="str">
        <f>"Nbre jours "&amp; $BA$10</f>
        <v>Nbre jours R/2J</v>
      </c>
      <c r="AL95" s="88" t="str">
        <f>"Nbre jours "&amp; $BA$11</f>
        <v>Nbre jours CMD</v>
      </c>
      <c r="AM95" s="88" t="str">
        <f>"Nbre jours "&amp; $BA$12</f>
        <v>Nbre jours T</v>
      </c>
      <c r="AN95" s="88" t="str">
        <f>"Nbre jours "&amp; $BA$12</f>
        <v>Nbre jours T</v>
      </c>
      <c r="AO95" s="93" t="s">
        <v>16</v>
      </c>
      <c r="AP95" s="93" t="s">
        <v>51</v>
      </c>
      <c r="AQ95" s="113"/>
      <c r="AR95" s="113"/>
      <c r="AS95" s="113"/>
      <c r="AT95" s="113"/>
      <c r="AU95" s="113"/>
      <c r="AW95" s="41" t="s">
        <v>3</v>
      </c>
      <c r="AX95" s="42" t="s">
        <v>12</v>
      </c>
      <c r="AZ95" s="41" t="s">
        <v>9</v>
      </c>
      <c r="BA95" s="42" t="s">
        <v>34</v>
      </c>
    </row>
    <row r="96" spans="1:60" ht="15" x14ac:dyDescent="0.25">
      <c r="A96" s="96"/>
      <c r="B96" s="4">
        <f>DATE(An,MONTH(B95),1)</f>
        <v>44378</v>
      </c>
      <c r="C96" s="4">
        <f t="shared" ref="C96:AF96" si="26">B96+1</f>
        <v>44379</v>
      </c>
      <c r="D96" s="4">
        <f t="shared" si="26"/>
        <v>44380</v>
      </c>
      <c r="E96" s="4">
        <f t="shared" si="26"/>
        <v>44381</v>
      </c>
      <c r="F96" s="4">
        <f t="shared" si="26"/>
        <v>44382</v>
      </c>
      <c r="G96" s="4">
        <f t="shared" si="26"/>
        <v>44383</v>
      </c>
      <c r="H96" s="4">
        <f t="shared" si="26"/>
        <v>44384</v>
      </c>
      <c r="I96" s="4">
        <f t="shared" si="26"/>
        <v>44385</v>
      </c>
      <c r="J96" s="4">
        <f t="shared" si="26"/>
        <v>44386</v>
      </c>
      <c r="K96" s="4">
        <f t="shared" si="26"/>
        <v>44387</v>
      </c>
      <c r="L96" s="4">
        <f t="shared" si="26"/>
        <v>44388</v>
      </c>
      <c r="M96" s="4">
        <f t="shared" si="26"/>
        <v>44389</v>
      </c>
      <c r="N96" s="4">
        <f t="shared" si="26"/>
        <v>44390</v>
      </c>
      <c r="O96" s="4">
        <f t="shared" si="26"/>
        <v>44391</v>
      </c>
      <c r="P96" s="4">
        <f t="shared" si="26"/>
        <v>44392</v>
      </c>
      <c r="Q96" s="4">
        <f t="shared" si="26"/>
        <v>44393</v>
      </c>
      <c r="R96" s="4">
        <f t="shared" si="26"/>
        <v>44394</v>
      </c>
      <c r="S96" s="4">
        <f t="shared" si="26"/>
        <v>44395</v>
      </c>
      <c r="T96" s="4">
        <f t="shared" si="26"/>
        <v>44396</v>
      </c>
      <c r="U96" s="4">
        <f t="shared" si="26"/>
        <v>44397</v>
      </c>
      <c r="V96" s="4">
        <f t="shared" si="26"/>
        <v>44398</v>
      </c>
      <c r="W96" s="4">
        <f t="shared" si="26"/>
        <v>44399</v>
      </c>
      <c r="X96" s="4">
        <f t="shared" si="26"/>
        <v>44400</v>
      </c>
      <c r="Y96" s="4">
        <f t="shared" si="26"/>
        <v>44401</v>
      </c>
      <c r="Z96" s="4">
        <f t="shared" si="26"/>
        <v>44402</v>
      </c>
      <c r="AA96" s="4">
        <f t="shared" si="26"/>
        <v>44403</v>
      </c>
      <c r="AB96" s="4">
        <f t="shared" si="26"/>
        <v>44404</v>
      </c>
      <c r="AC96" s="4">
        <f t="shared" si="26"/>
        <v>44405</v>
      </c>
      <c r="AD96" s="4">
        <f t="shared" si="26"/>
        <v>44406</v>
      </c>
      <c r="AE96" s="4">
        <f t="shared" si="26"/>
        <v>44407</v>
      </c>
      <c r="AF96" s="5">
        <f t="shared" si="26"/>
        <v>44408</v>
      </c>
      <c r="AH96" s="109" t="s">
        <v>43</v>
      </c>
      <c r="AI96" s="28" cm="1">
        <f t="array" ref="AI96">SUMPRODUCT((A97:A105 = AH96)*(B97:AF105=BA96)+(A97:A105 = AH96)*(B97:AF105=BA97)/2)</f>
        <v>0</v>
      </c>
      <c r="AJ96" s="28" cm="1">
        <f t="array" ref="AJ96">SUMPRODUCT((A97:A105 = AH96)*(B97:AF105=BA98))</f>
        <v>0</v>
      </c>
      <c r="AK96" s="28" cm="1">
        <f t="array" ref="AK96">SUMPRODUCT((A97:A105 = AH96)*(B97:AF105=BA99))</f>
        <v>0</v>
      </c>
      <c r="AL96" s="28" cm="1">
        <f t="array" ref="AL96">SUMPRODUCT((A97:A105 = AH96)*(B97:AF105=BA100))</f>
        <v>0</v>
      </c>
      <c r="AM96" s="28" cm="1">
        <f t="array" ref="AM96">SUMPRODUCT((A97:A105 = AH96)*(B97:AF105=BA101))</f>
        <v>0</v>
      </c>
      <c r="AN96" s="28" cm="1">
        <f t="array" ref="AN96">SUMPRODUCT((A97:A105 = AH96)*(B97:AF105=BA102))</f>
        <v>0</v>
      </c>
      <c r="AO96" s="94">
        <f>SUM(AI96:AM96)</f>
        <v>0</v>
      </c>
      <c r="AP96" s="121">
        <f>(NETWORKDAYS(B96,AF96,AW96:AW106))-AI96</f>
        <v>21</v>
      </c>
      <c r="AQ96" s="146"/>
      <c r="AR96" s="146"/>
      <c r="AS96" s="146"/>
      <c r="AT96" s="146"/>
      <c r="AU96" s="146"/>
      <c r="AW96" s="7">
        <f>DATE(An,1,1)</f>
        <v>44197</v>
      </c>
      <c r="AX96" s="7">
        <v>43735</v>
      </c>
      <c r="AZ96" s="7" t="s">
        <v>0</v>
      </c>
      <c r="BA96" s="44" t="s">
        <v>2</v>
      </c>
    </row>
    <row r="97" spans="1:60" s="71" customFormat="1" ht="15" x14ac:dyDescent="0.25">
      <c r="A97" s="1" t="str">
        <f t="shared" ref="A97:A106" si="27">IF(ISBLANK(A82),"",A82)</f>
        <v>PZ</v>
      </c>
      <c r="B97" s="19"/>
      <c r="C97" s="19"/>
      <c r="D97" s="19"/>
      <c r="E97" s="19"/>
      <c r="F97" s="19"/>
      <c r="G97" s="19"/>
      <c r="H97" s="18"/>
      <c r="I97" s="19"/>
      <c r="J97" s="19"/>
      <c r="K97" s="19"/>
      <c r="L97" s="19"/>
      <c r="M97" s="19"/>
      <c r="N97" s="19"/>
      <c r="O97" s="18"/>
      <c r="P97" s="19"/>
      <c r="Q97" s="19"/>
      <c r="R97" s="19"/>
      <c r="S97" s="19"/>
      <c r="T97" s="19"/>
      <c r="U97" s="19"/>
      <c r="V97" s="50"/>
      <c r="W97" s="19"/>
      <c r="X97" s="19"/>
      <c r="Y97" s="19"/>
      <c r="Z97" s="19"/>
      <c r="AA97" s="19"/>
      <c r="AB97" s="19"/>
      <c r="AC97" s="18"/>
      <c r="AD97" s="50"/>
      <c r="AE97" s="50"/>
      <c r="AF97" s="57"/>
      <c r="AG97"/>
      <c r="AH97" s="109" t="s">
        <v>44</v>
      </c>
      <c r="AI97" s="28" cm="1">
        <f t="array" ref="AI97">SUMPRODUCT((A97:A105 = AH97)*(B97:AF105=BA96)+(A97:A105 = AH97)*(B97:AF105=BA97)/2)</f>
        <v>0</v>
      </c>
      <c r="AJ97" s="28" cm="1">
        <f t="array" ref="AJ97">SUMPRODUCT((A97:A105 = AH97)*(B97:AF105=BA98))</f>
        <v>0</v>
      </c>
      <c r="AK97" s="28" cm="1">
        <f t="array" ref="AK97">SUMPRODUCT((A97:A105 = AH97)*(B97:AF105=BA99))</f>
        <v>0</v>
      </c>
      <c r="AL97" s="28" cm="1">
        <f t="array" ref="AL97">SUMPRODUCT((A97:A105 = AH97)*(B97:AF105=BA100))</f>
        <v>0</v>
      </c>
      <c r="AM97" s="28" cm="1">
        <f t="array" ref="AM97">SUMPRODUCT((A97:A105 = AH97)*(B97:AF105=BA101))</f>
        <v>0</v>
      </c>
      <c r="AN97" s="28" cm="1">
        <f t="array" ref="AN97">SUMPRODUCT((A97:A105 = AC96)*(B97:AF105=BA102))</f>
        <v>0</v>
      </c>
      <c r="AO97" s="94">
        <f t="shared" ref="AO97:AO103" si="28">SUM(AI97:AM97)</f>
        <v>0</v>
      </c>
      <c r="AP97" s="116">
        <f>(NETWORKDAYS(B96,AF96,AW96:AW106))-AI97</f>
        <v>21</v>
      </c>
      <c r="AQ97" s="115"/>
      <c r="AR97" s="115"/>
      <c r="AS97" s="115"/>
      <c r="AT97" s="115"/>
      <c r="AU97" s="115"/>
      <c r="AW97" s="8">
        <f>ROUND(DATE($A$1,4,MOD(234-11*MOD($A$1,19),30))/7,0)*7-5</f>
        <v>44291</v>
      </c>
      <c r="AX97" s="8"/>
      <c r="AY97"/>
      <c r="AZ97" s="7" t="s">
        <v>10</v>
      </c>
      <c r="BA97" s="44" t="s">
        <v>5</v>
      </c>
      <c r="BH97"/>
    </row>
    <row r="98" spans="1:60" ht="15" x14ac:dyDescent="0.25">
      <c r="A98" s="1" t="str">
        <f t="shared" si="27"/>
        <v>LG</v>
      </c>
      <c r="B98" s="64"/>
      <c r="C98" s="19"/>
      <c r="D98" s="18"/>
      <c r="E98" s="64"/>
      <c r="F98" s="18"/>
      <c r="G98" s="19"/>
      <c r="H98" s="19"/>
      <c r="I98" s="19"/>
      <c r="J98" s="19"/>
      <c r="K98" s="19"/>
      <c r="L98" s="18"/>
      <c r="M98" s="18"/>
      <c r="N98" s="19"/>
      <c r="O98" s="18"/>
      <c r="P98" s="19"/>
      <c r="Q98" s="19"/>
      <c r="R98" s="19"/>
      <c r="S98" s="18"/>
      <c r="T98" s="49"/>
      <c r="U98" s="19"/>
      <c r="V98" s="18"/>
      <c r="W98" s="19"/>
      <c r="X98" s="19"/>
      <c r="Y98" s="19"/>
      <c r="Z98" s="18"/>
      <c r="AA98" s="18"/>
      <c r="AB98" s="19"/>
      <c r="AC98" s="19"/>
      <c r="AD98" s="19"/>
      <c r="AE98" s="19"/>
      <c r="AF98" s="20"/>
      <c r="AH98" s="109" t="s">
        <v>45</v>
      </c>
      <c r="AI98" s="28" cm="1">
        <f t="array" ref="AI98">SUMPRODUCT((A97:A105 = AH98)*(B97:AF105=BA96)+(A97:A105 = AH98)*(B97:AF105=BA97)/2)</f>
        <v>0</v>
      </c>
      <c r="AJ98" s="28" cm="1">
        <f t="array" ref="AJ98">SUMPRODUCT((A97:A105 = AH98)*(B97:AF105=BA98))</f>
        <v>0</v>
      </c>
      <c r="AK98" s="28" cm="1">
        <f t="array" ref="AK98">SUMPRODUCT((A97:A105 = AH98)*(B97:AF105=BA99))</f>
        <v>0</v>
      </c>
      <c r="AL98" s="28" cm="1">
        <f t="array" ref="AL98">SUMPRODUCT((A97:A105 = AH98)*(B97:AF105=BA100))</f>
        <v>0</v>
      </c>
      <c r="AM98" s="28" cm="1">
        <f t="array" ref="AM98">SUMPRODUCT((A97:A105 = AH98)*(B97:AF105=BA101))</f>
        <v>0</v>
      </c>
      <c r="AN98" s="28" cm="1">
        <f t="array" ref="AN98">SUMPRODUCT((A97:A105 = AH98)*(B97:AF105=BA102))</f>
        <v>0</v>
      </c>
      <c r="AO98" s="94">
        <f t="shared" si="28"/>
        <v>0</v>
      </c>
      <c r="AP98" s="116">
        <f>(NETWORKDAYS(B96,AF96,AW96:AW106))-AI98</f>
        <v>21</v>
      </c>
      <c r="AQ98" s="115"/>
      <c r="AR98" s="115"/>
      <c r="AS98" s="115"/>
      <c r="AT98" s="115"/>
      <c r="AU98" s="115"/>
      <c r="AW98" s="8">
        <f>DATE(An,5,1)</f>
        <v>44317</v>
      </c>
      <c r="AX98" s="8"/>
      <c r="AZ98" s="7" t="s">
        <v>13</v>
      </c>
      <c r="BA98" s="51" t="s">
        <v>58</v>
      </c>
    </row>
    <row r="99" spans="1:60" ht="15" x14ac:dyDescent="0.25">
      <c r="A99" s="1" t="str">
        <f t="shared" si="27"/>
        <v>CM</v>
      </c>
      <c r="B99" s="18"/>
      <c r="C99" s="19"/>
      <c r="D99" s="19"/>
      <c r="E99" s="49"/>
      <c r="F99" s="49"/>
      <c r="G99" s="49"/>
      <c r="H99" s="33"/>
      <c r="I99" s="19"/>
      <c r="J99" s="19"/>
      <c r="K99" s="19"/>
      <c r="L99" s="19"/>
      <c r="M99" s="19"/>
      <c r="N99" s="19"/>
      <c r="O99" s="33"/>
      <c r="P99" s="19"/>
      <c r="Q99" s="19"/>
      <c r="R99" s="19"/>
      <c r="S99" s="19"/>
      <c r="T99" s="19"/>
      <c r="U99" s="19"/>
      <c r="V99" s="18"/>
      <c r="W99" s="19"/>
      <c r="X99" s="19"/>
      <c r="Y99" s="19"/>
      <c r="Z99" s="19"/>
      <c r="AA99" s="19"/>
      <c r="AB99" s="19"/>
      <c r="AC99" s="19"/>
      <c r="AD99" s="19"/>
      <c r="AE99" s="19"/>
      <c r="AF99" s="20"/>
      <c r="AH99" s="109" t="s">
        <v>46</v>
      </c>
      <c r="AI99" s="28" cm="1">
        <f t="array" ref="AI99">SUMPRODUCT((A97:A105 = AH99)*(B97:AF105=BA96)+(A97:A105 = AH99)*(B97:AF105=BA97)/2)</f>
        <v>0</v>
      </c>
      <c r="AJ99" s="28" cm="1">
        <f t="array" ref="AJ99">SUMPRODUCT((A97:A105 = AH99)*(B97:AF105=BA98))</f>
        <v>0</v>
      </c>
      <c r="AK99" s="28" cm="1">
        <f t="array" ref="AK99">SUMPRODUCT((A97:A105 = AH99)*(B97:AF105=BA99))</f>
        <v>0</v>
      </c>
      <c r="AL99" s="28" cm="1">
        <f t="array" ref="AL99">SUMPRODUCT((A97:A105 = AH99)*(B97:AF105=BA100))</f>
        <v>0</v>
      </c>
      <c r="AM99" s="28" cm="1">
        <f t="array" ref="AM99">SUMPRODUCT((A97:A105 = AH99)*(B97:AF105=BA101))</f>
        <v>0</v>
      </c>
      <c r="AN99" s="28" cm="1">
        <f t="array" ref="AN99">SUMPRODUCT((A97:A105 = AH99)*(B97:AF105=BA102))</f>
        <v>0</v>
      </c>
      <c r="AO99" s="94">
        <f t="shared" si="28"/>
        <v>0</v>
      </c>
      <c r="AP99" s="116">
        <f>(NETWORKDAYS(B96,AF96,AW96:AW106))-AI99</f>
        <v>21</v>
      </c>
      <c r="AQ99" s="115"/>
      <c r="AR99" s="115"/>
      <c r="AS99" s="115"/>
      <c r="AT99" s="115"/>
      <c r="AU99" s="115"/>
      <c r="AW99" s="8">
        <f>DATE(An,5,8)</f>
        <v>44324</v>
      </c>
      <c r="AX99" s="8"/>
      <c r="AZ99" s="43" t="s">
        <v>14</v>
      </c>
      <c r="BA99" s="89" t="s">
        <v>57</v>
      </c>
    </row>
    <row r="100" spans="1:60" ht="15" x14ac:dyDescent="0.25">
      <c r="A100" s="1" t="str">
        <f t="shared" si="27"/>
        <v>SR</v>
      </c>
      <c r="B100" s="18"/>
      <c r="C100" s="19"/>
      <c r="D100" s="19"/>
      <c r="E100" s="19"/>
      <c r="F100" s="19"/>
      <c r="G100" s="19"/>
      <c r="H100" s="19"/>
      <c r="I100" s="18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8"/>
      <c r="W100" s="19"/>
      <c r="X100" s="19"/>
      <c r="Y100" s="19"/>
      <c r="Z100" s="19"/>
      <c r="AA100" s="19"/>
      <c r="AB100" s="18"/>
      <c r="AC100" s="18"/>
      <c r="AD100" s="18"/>
      <c r="AE100" s="18"/>
      <c r="AF100" s="29"/>
      <c r="AH100" s="109" t="s">
        <v>47</v>
      </c>
      <c r="AI100" s="28" cm="1">
        <f t="array" ref="AI100">SUMPRODUCT((A97:A105= AH100)*(B97:AF105=BA96)+(A97:A105 = AH100)*(B97:AF105=BA97)/2)</f>
        <v>0</v>
      </c>
      <c r="AJ100" s="28" cm="1">
        <f t="array" ref="AJ100">SUMPRODUCT((A97:A105 = AH100)*(B97:AF105=BA98))</f>
        <v>0</v>
      </c>
      <c r="AK100" s="28" cm="1">
        <f t="array" ref="AK100">SUMPRODUCT((A97:A105 = AH100)*(B97:AF105=BA99))</f>
        <v>0</v>
      </c>
      <c r="AL100" s="28" cm="1">
        <f t="array" ref="AL100">SUMPRODUCT((A97:A105 = AH100)*(B97:AF105=BA100))</f>
        <v>0</v>
      </c>
      <c r="AM100" s="28" cm="1">
        <f t="array" ref="AM100">SUMPRODUCT((A97:A105 = AH100)*(B97:AF105=BA101))</f>
        <v>0</v>
      </c>
      <c r="AN100" s="28" cm="1">
        <f t="array" ref="AN100">SUMPRODUCT((A97:A105 = AH100)*(B97:AF105=BA102))</f>
        <v>0</v>
      </c>
      <c r="AO100" s="94">
        <f t="shared" si="28"/>
        <v>0</v>
      </c>
      <c r="AP100" s="116">
        <f>(NETWORKDAYS(B96,AF96,AW96:AW106))-AI100</f>
        <v>21</v>
      </c>
      <c r="AQ100" s="115"/>
      <c r="AR100" s="115"/>
      <c r="AS100" s="115"/>
      <c r="AT100" s="115"/>
      <c r="AU100" s="115"/>
      <c r="AW100" s="8">
        <f>AW97+38</f>
        <v>44329</v>
      </c>
      <c r="AX100" s="8"/>
      <c r="AZ100" s="43" t="s">
        <v>15</v>
      </c>
      <c r="BA100" s="62" t="s">
        <v>59</v>
      </c>
    </row>
    <row r="101" spans="1:60" ht="15" x14ac:dyDescent="0.25">
      <c r="A101" s="1" t="str">
        <f t="shared" si="27"/>
        <v>CD</v>
      </c>
      <c r="B101" s="19"/>
      <c r="C101" s="19"/>
      <c r="D101" s="19"/>
      <c r="E101" s="19"/>
      <c r="F101" s="19"/>
      <c r="G101" s="18"/>
      <c r="H101" s="18"/>
      <c r="I101" s="19"/>
      <c r="J101" s="19"/>
      <c r="K101" s="19"/>
      <c r="L101" s="19"/>
      <c r="M101" s="19"/>
      <c r="N101" s="18"/>
      <c r="O101" s="18"/>
      <c r="P101" s="33"/>
      <c r="Q101" s="18"/>
      <c r="R101" s="19"/>
      <c r="S101" s="19"/>
      <c r="T101" s="19"/>
      <c r="U101" s="19"/>
      <c r="V101" s="19"/>
      <c r="W101" s="49"/>
      <c r="X101" s="19"/>
      <c r="Y101" s="19"/>
      <c r="Z101" s="19"/>
      <c r="AA101" s="19"/>
      <c r="AB101" s="19"/>
      <c r="AC101" s="19"/>
      <c r="AD101" s="18"/>
      <c r="AE101" s="19"/>
      <c r="AF101" s="20"/>
      <c r="AH101" s="109" t="s">
        <v>48</v>
      </c>
      <c r="AI101" s="28" cm="1">
        <f t="array" ref="AI101">SUMPRODUCT((A97:A105 = AH101)*(B97:AF105=BA96)+(A97:A105 = AH101)*(B97:AF105=BA97)/2)</f>
        <v>0</v>
      </c>
      <c r="AJ101" s="28" cm="1">
        <f t="array" ref="AJ101">SUMPRODUCT((A97:A105 = AH101)*(B97:AF105=BA98))</f>
        <v>0</v>
      </c>
      <c r="AK101" s="28" cm="1">
        <f t="array" ref="AK101">SUMPRODUCT((A97:A105 = AH101)*(B97:AF105=BA99))</f>
        <v>0</v>
      </c>
      <c r="AL101" s="28" cm="1">
        <f t="array" ref="AL101">SUMPRODUCT((A97:A105 = AH101)*(B97:AF105=BA100))</f>
        <v>0</v>
      </c>
      <c r="AM101" s="28" cm="1">
        <f t="array" ref="AM101">SUMPRODUCT((A97:A105 = AH101)*(B97:AF105=BA101))</f>
        <v>0</v>
      </c>
      <c r="AN101" s="28" cm="1">
        <f t="array" ref="AN101">SUMPRODUCT((A97:A105 = AH101)*(B97:AF105=BA102))</f>
        <v>0</v>
      </c>
      <c r="AO101" s="94">
        <f t="shared" si="28"/>
        <v>0</v>
      </c>
      <c r="AP101" s="116">
        <f>(NETWORKDAYS(B96,AF96,AW96:AW106))-AI101</f>
        <v>21</v>
      </c>
      <c r="AQ101" s="115"/>
      <c r="AR101" s="115"/>
      <c r="AS101" s="115"/>
      <c r="AT101" s="115"/>
      <c r="AU101" s="115"/>
      <c r="AW101" s="8">
        <f>AW97+49</f>
        <v>44340</v>
      </c>
      <c r="AX101" s="17"/>
      <c r="BA101" s="62" t="s">
        <v>60</v>
      </c>
    </row>
    <row r="102" spans="1:60" ht="12.75" customHeight="1" x14ac:dyDescent="0.25">
      <c r="A102" s="1" t="str">
        <f t="shared" si="27"/>
        <v>ACH</v>
      </c>
      <c r="B102" s="39"/>
      <c r="C102" s="39"/>
      <c r="D102" s="39"/>
      <c r="E102" s="39"/>
      <c r="F102" s="39"/>
      <c r="G102" s="39"/>
      <c r="H102" s="38"/>
      <c r="I102" s="39"/>
      <c r="J102" s="39"/>
      <c r="K102" s="39"/>
      <c r="L102" s="39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19"/>
      <c r="AF102" s="20"/>
      <c r="AG102" s="71"/>
      <c r="AH102" s="109" t="s">
        <v>49</v>
      </c>
      <c r="AI102" s="28" cm="1">
        <f t="array" ref="AI102">SUMPRODUCT((A97:A105 = AH102)*(B97:AF105=BA96)+(A97:A105 = AH102)*(B97:AF105=BA97)/2)</f>
        <v>0</v>
      </c>
      <c r="AJ102" s="28" cm="1">
        <f t="array" ref="AJ102">SUMPRODUCT((A97:A105 = AH102)*(B97:AF105=BA98))</f>
        <v>0</v>
      </c>
      <c r="AK102" s="28" cm="1">
        <f t="array" ref="AK102">SUMPRODUCT((A97:A105 = AH102)*(B97:AF105=BA99))</f>
        <v>0</v>
      </c>
      <c r="AL102" s="28" cm="1">
        <f t="array" ref="AL102">SUMPRODUCT((A97:A105 = AH102)*(B97:AF105=BA100))</f>
        <v>0</v>
      </c>
      <c r="AM102" s="28" cm="1">
        <f t="array" ref="AM102">SUMPRODUCT((A97:A105 = AH102)*(B97:AF105=BA101))</f>
        <v>0</v>
      </c>
      <c r="AN102" s="28" cm="1">
        <f t="array" ref="AN102">SUMPRODUCT((A97:A105 = AH102)*(B97:AF105=BA102))</f>
        <v>0</v>
      </c>
      <c r="AO102" s="94">
        <f t="shared" si="28"/>
        <v>0</v>
      </c>
      <c r="AP102" s="116">
        <f>(NETWORKDAYS(B96,AF96,AW96:AW106))-AI102</f>
        <v>21</v>
      </c>
      <c r="AQ102" s="115"/>
      <c r="AR102" s="115"/>
      <c r="AS102" s="115"/>
      <c r="AT102" s="115"/>
      <c r="AU102" s="115"/>
      <c r="AW102" s="8">
        <f>DATE(An,7,21)</f>
        <v>44398</v>
      </c>
      <c r="AX102" s="17"/>
      <c r="BA102" s="147" t="s">
        <v>61</v>
      </c>
    </row>
    <row r="103" spans="1:60" ht="12.75" customHeight="1" x14ac:dyDescent="0.2">
      <c r="A103" s="1" t="str">
        <f t="shared" si="27"/>
        <v>NO</v>
      </c>
      <c r="B103" s="53"/>
      <c r="C103" s="53"/>
      <c r="D103" s="53"/>
      <c r="E103" s="38"/>
      <c r="F103" s="38"/>
      <c r="G103" s="54"/>
      <c r="H103" s="54"/>
      <c r="I103" s="54"/>
      <c r="J103" s="46"/>
      <c r="K103" s="46"/>
      <c r="L103" s="38"/>
      <c r="M103" s="38"/>
      <c r="N103" s="38"/>
      <c r="O103" s="38"/>
      <c r="P103" s="38"/>
      <c r="Q103" s="38"/>
      <c r="R103" s="38"/>
      <c r="S103" s="38"/>
      <c r="T103" s="38"/>
      <c r="U103" s="39"/>
      <c r="V103" s="38"/>
      <c r="W103" s="39"/>
      <c r="X103" s="39"/>
      <c r="Y103" s="39"/>
      <c r="Z103" s="38"/>
      <c r="AA103" s="38"/>
      <c r="AB103" s="39"/>
      <c r="AC103" s="39"/>
      <c r="AD103" s="39"/>
      <c r="AE103" s="39"/>
      <c r="AF103" s="45"/>
      <c r="AH103" s="47"/>
      <c r="AI103" s="28" cm="1">
        <f t="array" ref="AI103">SUMPRODUCT((A97:A105 = AH103)*(B97:AF105=BA96)+(A97:A105 = AH103)*(B97:AF105=BA97)/2)</f>
        <v>0</v>
      </c>
      <c r="AJ103" s="28" cm="1">
        <f t="array" ref="AJ103">SUMPRODUCT((A97:A105 = AH103)*(B97:AF105=BA98))</f>
        <v>0</v>
      </c>
      <c r="AK103" s="28" cm="1">
        <f t="array" ref="AK103">SUMPRODUCT((A97:A105 = AH103)*(B97:AF105=BA99))</f>
        <v>0</v>
      </c>
      <c r="AL103" s="28" cm="1">
        <f t="array" ref="AL103">SUMPRODUCT((A97:A105 = AH103)*(B97:AF105=BA100))</f>
        <v>0</v>
      </c>
      <c r="AM103" s="28" cm="1">
        <f t="array" ref="AM103">SUMPRODUCT((A97:A105 = AH103)*(B97:AF105=BA101))</f>
        <v>0</v>
      </c>
      <c r="AN103" s="28" cm="1">
        <f t="array" ref="AN103">SUMPRODUCT((A97:A105 = AH103)*(B97:AF105=BA102))</f>
        <v>0</v>
      </c>
      <c r="AO103" s="94">
        <f t="shared" si="28"/>
        <v>0</v>
      </c>
      <c r="AP103" s="116">
        <f>(NETWORKDAYS(B96,AF96,AW96:AW106))-AI103</f>
        <v>21</v>
      </c>
      <c r="AQ103" s="115"/>
      <c r="AR103" s="115"/>
      <c r="AS103" s="115"/>
      <c r="AT103" s="115"/>
      <c r="AU103" s="115"/>
      <c r="AW103" s="8">
        <f>DATE(An,8,15)</f>
        <v>44423</v>
      </c>
      <c r="AX103" s="17"/>
    </row>
    <row r="104" spans="1:60" ht="12.75" x14ac:dyDescent="0.2">
      <c r="A104" s="1" t="str">
        <f t="shared" si="27"/>
        <v/>
      </c>
      <c r="B104" s="38"/>
      <c r="C104" s="38"/>
      <c r="D104" s="38"/>
      <c r="E104" s="38"/>
      <c r="F104" s="38"/>
      <c r="G104" s="38"/>
      <c r="H104" s="38"/>
      <c r="I104" s="39"/>
      <c r="J104" s="39"/>
      <c r="K104" s="39"/>
      <c r="L104" s="39"/>
      <c r="M104" s="39"/>
      <c r="N104" s="53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  <c r="AD104" s="39"/>
      <c r="AE104" s="39"/>
      <c r="AF104" s="45"/>
      <c r="AW104" s="8">
        <f>DATE(An,11,1)</f>
        <v>44501</v>
      </c>
      <c r="AX104" s="17"/>
    </row>
    <row r="105" spans="1:60" s="63" customFormat="1" ht="12.75" x14ac:dyDescent="0.2">
      <c r="A105" s="1" t="str">
        <f t="shared" si="27"/>
        <v/>
      </c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40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W105" s="8">
        <f>DATE(An,11,11)</f>
        <v>44511</v>
      </c>
      <c r="AX105" s="17"/>
      <c r="AY105"/>
      <c r="AZ105"/>
      <c r="BA105"/>
    </row>
    <row r="106" spans="1:60" ht="13.5" thickBot="1" x14ac:dyDescent="0.25">
      <c r="A106" s="76" t="str">
        <f t="shared" si="27"/>
        <v/>
      </c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  <c r="Y106" s="30"/>
      <c r="Z106" s="30"/>
      <c r="AA106" s="30"/>
      <c r="AB106" s="30"/>
      <c r="AC106" s="30"/>
      <c r="AD106" s="30"/>
      <c r="AE106" s="30"/>
      <c r="AF106" s="31"/>
      <c r="AG106" s="71"/>
      <c r="AH106" s="83" t="s">
        <v>11</v>
      </c>
      <c r="AI106" s="84">
        <f t="shared" ref="AI106:AO106" si="29">SUM(AI96:AI105)</f>
        <v>0</v>
      </c>
      <c r="AJ106" s="84">
        <f t="shared" si="29"/>
        <v>0</v>
      </c>
      <c r="AK106" s="84">
        <f t="shared" si="29"/>
        <v>0</v>
      </c>
      <c r="AL106" s="84">
        <f t="shared" si="29"/>
        <v>0</v>
      </c>
      <c r="AM106" s="84">
        <f t="shared" si="29"/>
        <v>0</v>
      </c>
      <c r="AN106" s="84">
        <f t="shared" si="29"/>
        <v>0</v>
      </c>
      <c r="AO106" s="92">
        <f t="shared" si="29"/>
        <v>0</v>
      </c>
      <c r="AP106" s="117"/>
      <c r="AQ106" s="114"/>
      <c r="AR106" s="114"/>
      <c r="AS106" s="114"/>
      <c r="AT106" s="114"/>
      <c r="AU106" s="114"/>
      <c r="AW106" s="10">
        <f>DATE(An,12,25)</f>
        <v>44555</v>
      </c>
      <c r="AX106" s="27"/>
    </row>
    <row r="107" spans="1:60" ht="12.75" x14ac:dyDescent="0.2">
      <c r="A107" s="122"/>
      <c r="B107" s="123"/>
      <c r="C107" s="123"/>
      <c r="D107" s="123"/>
      <c r="E107" s="123"/>
      <c r="F107" s="123"/>
      <c r="G107" s="123"/>
      <c r="H107" s="123"/>
      <c r="I107" s="123"/>
      <c r="J107" s="123"/>
      <c r="K107" s="123"/>
      <c r="L107" s="123"/>
      <c r="M107" s="123"/>
      <c r="N107" s="123"/>
      <c r="O107" s="123"/>
      <c r="P107" s="123"/>
      <c r="Q107" s="123"/>
      <c r="R107" s="123"/>
      <c r="S107" s="123"/>
      <c r="T107" s="123"/>
      <c r="U107" s="123"/>
      <c r="V107" s="123"/>
      <c r="W107" s="123"/>
      <c r="X107" s="123"/>
      <c r="Y107" s="123"/>
      <c r="Z107" s="123"/>
      <c r="AA107" s="123"/>
      <c r="AB107" s="123"/>
      <c r="AC107" s="123"/>
      <c r="AD107" s="123"/>
      <c r="AE107" s="123"/>
      <c r="AF107" s="123"/>
      <c r="AG107" s="71"/>
      <c r="AH107" s="63"/>
      <c r="AI107" s="63"/>
      <c r="AJ107" s="63"/>
      <c r="AK107" s="63"/>
      <c r="AL107" s="63"/>
      <c r="AM107" s="63"/>
      <c r="AN107" s="63"/>
      <c r="AO107" s="63"/>
      <c r="AP107" s="63"/>
      <c r="AQ107" s="63"/>
      <c r="AR107" s="63"/>
      <c r="AS107" s="63"/>
      <c r="AT107" s="63"/>
      <c r="AU107" s="63"/>
      <c r="AW107" s="63"/>
      <c r="AX107" s="63"/>
    </row>
    <row r="108" spans="1:60" ht="12.75" x14ac:dyDescent="0.2">
      <c r="A108" s="122"/>
      <c r="B108" s="123"/>
      <c r="C108" s="123"/>
      <c r="D108" s="123"/>
      <c r="E108" s="123"/>
      <c r="F108" s="123"/>
      <c r="G108" s="123"/>
      <c r="H108" s="123"/>
      <c r="I108" s="123"/>
      <c r="J108" s="123"/>
      <c r="K108" s="123"/>
      <c r="L108" s="123"/>
      <c r="M108" s="123"/>
      <c r="N108" s="123"/>
      <c r="O108" s="123"/>
      <c r="P108" s="123"/>
      <c r="Q108" s="123"/>
      <c r="R108" s="123"/>
      <c r="S108" s="123"/>
      <c r="T108" s="123"/>
      <c r="U108" s="123"/>
      <c r="V108" s="123"/>
      <c r="W108" s="123"/>
      <c r="X108" s="123"/>
      <c r="Y108" s="123"/>
      <c r="Z108" s="123"/>
      <c r="AA108" s="123"/>
      <c r="AB108" s="123"/>
      <c r="AC108" s="123"/>
      <c r="AD108" s="123"/>
      <c r="AE108" s="123"/>
      <c r="AF108" s="123"/>
      <c r="AG108" s="71"/>
      <c r="AH108" s="63"/>
      <c r="AI108" s="63"/>
      <c r="AJ108" s="63"/>
      <c r="AK108" s="63"/>
      <c r="AL108" s="63"/>
      <c r="AM108" s="63"/>
      <c r="AN108" s="63"/>
      <c r="AO108" s="63"/>
      <c r="AP108" s="63"/>
      <c r="AQ108" s="63"/>
      <c r="AR108" s="63"/>
      <c r="AS108" s="63"/>
      <c r="AT108" s="63"/>
      <c r="AU108" s="63"/>
      <c r="AW108" s="63"/>
      <c r="AX108" s="63"/>
    </row>
    <row r="109" spans="1:60" ht="13.5" thickBot="1" x14ac:dyDescent="0.25"/>
    <row r="110" spans="1:60" s="71" customFormat="1" ht="38.25" x14ac:dyDescent="0.2">
      <c r="A110" s="95"/>
      <c r="B110" s="201">
        <f>DATE(An,MONTH(B95)+1,1)</f>
        <v>44409</v>
      </c>
      <c r="C110" s="202"/>
      <c r="D110" s="202"/>
      <c r="E110" s="202"/>
      <c r="F110" s="202"/>
      <c r="G110" s="202"/>
      <c r="H110" s="202"/>
      <c r="I110" s="202"/>
      <c r="J110" s="202"/>
      <c r="K110" s="202"/>
      <c r="L110" s="202"/>
      <c r="M110" s="202"/>
      <c r="N110" s="202"/>
      <c r="O110" s="202"/>
      <c r="P110" s="202"/>
      <c r="Q110" s="202"/>
      <c r="R110" s="202"/>
      <c r="S110" s="202"/>
      <c r="T110" s="202"/>
      <c r="U110" s="202"/>
      <c r="V110" s="202"/>
      <c r="W110" s="202"/>
      <c r="X110" s="202"/>
      <c r="Y110" s="202"/>
      <c r="Z110" s="202"/>
      <c r="AA110" s="202"/>
      <c r="AB110" s="202"/>
      <c r="AC110" s="202"/>
      <c r="AD110" s="202"/>
      <c r="AE110" s="202"/>
      <c r="AF110" s="203"/>
      <c r="AG110"/>
      <c r="AH110" s="41" t="s">
        <v>7</v>
      </c>
      <c r="AI110" s="90" t="s">
        <v>20</v>
      </c>
      <c r="AJ110" s="87" t="str">
        <f>"Nbre jours "&amp; $BA$9</f>
        <v>Nbre jours RJ</v>
      </c>
      <c r="AK110" s="86" t="str">
        <f>"Nbre jours "&amp; $BA$10</f>
        <v>Nbre jours R/2J</v>
      </c>
      <c r="AL110" s="88" t="str">
        <f>"Nbre jours "&amp; $BA$11</f>
        <v>Nbre jours CMD</v>
      </c>
      <c r="AM110" s="88" t="str">
        <f>"Nbre jours "&amp; $BA$12</f>
        <v>Nbre jours T</v>
      </c>
      <c r="AN110" s="88" t="str">
        <f>"Nbre jours "&amp; $BA$12</f>
        <v>Nbre jours T</v>
      </c>
      <c r="AO110" s="93" t="s">
        <v>16</v>
      </c>
      <c r="AP110" s="93" t="s">
        <v>51</v>
      </c>
      <c r="AQ110" s="113"/>
      <c r="AR110" s="113"/>
      <c r="AS110" s="113"/>
      <c r="AT110" s="113"/>
      <c r="AU110" s="113"/>
      <c r="AW110" s="41" t="s">
        <v>3</v>
      </c>
      <c r="AX110" s="42" t="s">
        <v>12</v>
      </c>
      <c r="AY110"/>
      <c r="AZ110" s="41" t="s">
        <v>9</v>
      </c>
      <c r="BA110" s="42" t="s">
        <v>34</v>
      </c>
      <c r="BH110"/>
    </row>
    <row r="111" spans="1:60" ht="15" x14ac:dyDescent="0.25">
      <c r="A111" s="96"/>
      <c r="B111" s="4">
        <f>DATE(An,MONTH(B110),1)</f>
        <v>44409</v>
      </c>
      <c r="C111" s="4">
        <f t="shared" ref="C111:AF111" si="30">B111+1</f>
        <v>44410</v>
      </c>
      <c r="D111" s="4">
        <f t="shared" si="30"/>
        <v>44411</v>
      </c>
      <c r="E111" s="4">
        <f t="shared" si="30"/>
        <v>44412</v>
      </c>
      <c r="F111" s="4">
        <f t="shared" si="30"/>
        <v>44413</v>
      </c>
      <c r="G111" s="4">
        <f t="shared" si="30"/>
        <v>44414</v>
      </c>
      <c r="H111" s="4">
        <f t="shared" si="30"/>
        <v>44415</v>
      </c>
      <c r="I111" s="4">
        <f t="shared" si="30"/>
        <v>44416</v>
      </c>
      <c r="J111" s="4">
        <f t="shared" si="30"/>
        <v>44417</v>
      </c>
      <c r="K111" s="4">
        <f t="shared" si="30"/>
        <v>44418</v>
      </c>
      <c r="L111" s="4">
        <f t="shared" si="30"/>
        <v>44419</v>
      </c>
      <c r="M111" s="4">
        <f t="shared" si="30"/>
        <v>44420</v>
      </c>
      <c r="N111" s="4">
        <f t="shared" si="30"/>
        <v>44421</v>
      </c>
      <c r="O111" s="4">
        <f t="shared" si="30"/>
        <v>44422</v>
      </c>
      <c r="P111" s="4">
        <f t="shared" si="30"/>
        <v>44423</v>
      </c>
      <c r="Q111" s="4">
        <f t="shared" si="30"/>
        <v>44424</v>
      </c>
      <c r="R111" s="4">
        <f t="shared" si="30"/>
        <v>44425</v>
      </c>
      <c r="S111" s="4">
        <f t="shared" si="30"/>
        <v>44426</v>
      </c>
      <c r="T111" s="4">
        <f t="shared" si="30"/>
        <v>44427</v>
      </c>
      <c r="U111" s="4">
        <f t="shared" si="30"/>
        <v>44428</v>
      </c>
      <c r="V111" s="4">
        <f t="shared" si="30"/>
        <v>44429</v>
      </c>
      <c r="W111" s="4">
        <f t="shared" si="30"/>
        <v>44430</v>
      </c>
      <c r="X111" s="4">
        <f t="shared" si="30"/>
        <v>44431</v>
      </c>
      <c r="Y111" s="4">
        <f t="shared" si="30"/>
        <v>44432</v>
      </c>
      <c r="Z111" s="4">
        <f t="shared" si="30"/>
        <v>44433</v>
      </c>
      <c r="AA111" s="4">
        <f t="shared" si="30"/>
        <v>44434</v>
      </c>
      <c r="AB111" s="4">
        <f t="shared" si="30"/>
        <v>44435</v>
      </c>
      <c r="AC111" s="4">
        <f t="shared" si="30"/>
        <v>44436</v>
      </c>
      <c r="AD111" s="4">
        <f t="shared" si="30"/>
        <v>44437</v>
      </c>
      <c r="AE111" s="4">
        <f t="shared" si="30"/>
        <v>44438</v>
      </c>
      <c r="AF111" s="5">
        <f t="shared" si="30"/>
        <v>44439</v>
      </c>
      <c r="AH111" s="109" t="s">
        <v>43</v>
      </c>
      <c r="AI111" s="28" cm="1">
        <f t="array" ref="AI111">SUMPRODUCT((A112:A120 = AH111)*(B112:AF120=BA111)+(A112:A120 = AH111)*(B112:AF120=BA112)/2)</f>
        <v>0</v>
      </c>
      <c r="AJ111" s="28" cm="1">
        <f t="array" ref="AJ111">SUMPRODUCT((A112:A120 = AH111)*(B112:AF120=BA113))</f>
        <v>0</v>
      </c>
      <c r="AK111" s="28" cm="1">
        <f t="array" ref="AK111">SUMPRODUCT((A112:A120 = AH111)*(B112:AF120=BA114))</f>
        <v>0</v>
      </c>
      <c r="AL111" s="28" cm="1">
        <f t="array" ref="AL111">SUMPRODUCT((A112:A120 = AH111)*(B112:AF120=BA115))</f>
        <v>0</v>
      </c>
      <c r="AM111" s="28" cm="1">
        <f t="array" ref="AM111">SUMPRODUCT((A112:A120 = AH111)*(B112:AF120=BA116))</f>
        <v>0</v>
      </c>
      <c r="AN111" s="28" cm="1">
        <f t="array" ref="AN111">SUMPRODUCT((A112:A120 = AH111)*(B112:AF120=BA117))</f>
        <v>0</v>
      </c>
      <c r="AO111" s="94">
        <f>SUM(AI111:AM111)</f>
        <v>0</v>
      </c>
      <c r="AP111" s="121">
        <f>(NETWORKDAYS(B111,AF111,AW111:AW121))-AI111</f>
        <v>22</v>
      </c>
      <c r="AQ111" s="146"/>
      <c r="AR111" s="146"/>
      <c r="AS111" s="146"/>
      <c r="AT111" s="146"/>
      <c r="AU111" s="146"/>
      <c r="AW111" s="7">
        <f>DATE(An,1,1)</f>
        <v>44197</v>
      </c>
      <c r="AX111" s="7">
        <v>43735</v>
      </c>
      <c r="AZ111" s="7" t="s">
        <v>0</v>
      </c>
      <c r="BA111" s="44" t="s">
        <v>2</v>
      </c>
    </row>
    <row r="112" spans="1:60" ht="15" x14ac:dyDescent="0.25">
      <c r="A112" s="1" t="str">
        <f t="shared" ref="A112:A121" si="31">IF(ISBLANK(A97),"",A97)</f>
        <v>PZ</v>
      </c>
      <c r="B112" s="50"/>
      <c r="C112" s="50"/>
      <c r="D112" s="50"/>
      <c r="E112" s="19"/>
      <c r="F112" s="19"/>
      <c r="G112" s="49"/>
      <c r="H112" s="49"/>
      <c r="I112" s="49"/>
      <c r="J112" s="33"/>
      <c r="K112" s="49"/>
      <c r="L112" s="49"/>
      <c r="M112" s="19"/>
      <c r="N112" s="19"/>
      <c r="O112" s="19"/>
      <c r="P112" s="50"/>
      <c r="Q112" s="19"/>
      <c r="R112" s="19"/>
      <c r="S112" s="50"/>
      <c r="T112" s="50"/>
      <c r="U112" s="18"/>
      <c r="V112" s="18"/>
      <c r="W112" s="18"/>
      <c r="X112" s="18"/>
      <c r="Y112" s="33"/>
      <c r="Z112" s="50"/>
      <c r="AA112" s="50"/>
      <c r="AB112" s="50"/>
      <c r="AC112" s="50"/>
      <c r="AD112" s="50"/>
      <c r="AE112" s="18"/>
      <c r="AF112" s="29"/>
      <c r="AH112" s="109" t="s">
        <v>44</v>
      </c>
      <c r="AI112" s="28" cm="1">
        <f t="array" ref="AI112">SUMPRODUCT((A112:A120 = AH112)*(B112:AF120=BA111)+(A112:A120 = AH112)*(B112:AF120=BA112)/2)</f>
        <v>0</v>
      </c>
      <c r="AJ112" s="28" cm="1">
        <f t="array" ref="AJ112">SUMPRODUCT((A112:A120 = AH112)*(B112:AF120=BA113))</f>
        <v>0</v>
      </c>
      <c r="AK112" s="28" cm="1">
        <f t="array" ref="AK112">SUMPRODUCT((A112:A120 = AH112)*(B112:AF120=BA114))</f>
        <v>0</v>
      </c>
      <c r="AL112" s="28" cm="1">
        <f t="array" ref="AL112">SUMPRODUCT((A112:A120 = AH112)*(B112:AF120=BA115))</f>
        <v>0</v>
      </c>
      <c r="AM112" s="28" cm="1">
        <f t="array" ref="AM112">SUMPRODUCT((A112:A120 = AH112)*(B112:AF120=BA116))</f>
        <v>0</v>
      </c>
      <c r="AN112" s="28" cm="1">
        <f t="array" ref="AN112">SUMPRODUCT((A112:A120 = AC111)*(B112:AF120=BA117))</f>
        <v>0</v>
      </c>
      <c r="AO112" s="94">
        <f t="shared" ref="AO112:AO118" si="32">SUM(AI112:AM112)</f>
        <v>0</v>
      </c>
      <c r="AP112" s="116">
        <f>(NETWORKDAYS(B111,AF111,AW111:AW121))-AI112</f>
        <v>22</v>
      </c>
      <c r="AQ112" s="115"/>
      <c r="AR112" s="115"/>
      <c r="AS112" s="115"/>
      <c r="AT112" s="115"/>
      <c r="AU112" s="115"/>
      <c r="AW112" s="8">
        <f>ROUND(DATE($A$1,4,MOD(234-11*MOD($A$1,19),30))/7,0)*7-5</f>
        <v>44291</v>
      </c>
      <c r="AX112" s="8"/>
      <c r="AZ112" s="7" t="s">
        <v>10</v>
      </c>
      <c r="BA112" s="44" t="s">
        <v>5</v>
      </c>
    </row>
    <row r="113" spans="1:60" s="71" customFormat="1" ht="15" x14ac:dyDescent="0.25">
      <c r="A113" s="1" t="str">
        <f t="shared" si="31"/>
        <v>LG</v>
      </c>
      <c r="B113" s="19"/>
      <c r="C113" s="19"/>
      <c r="D113" s="19"/>
      <c r="E113" s="19"/>
      <c r="F113" s="19"/>
      <c r="G113" s="19"/>
      <c r="H113" s="19"/>
      <c r="I113" s="19"/>
      <c r="J113" s="19"/>
      <c r="K113" s="19"/>
      <c r="L113" s="49"/>
      <c r="M113" s="49"/>
      <c r="N113" s="19"/>
      <c r="O113" s="19"/>
      <c r="P113" s="49"/>
      <c r="Q113" s="49"/>
      <c r="R113" s="49"/>
      <c r="S113" s="49"/>
      <c r="T113" s="49"/>
      <c r="U113" s="49"/>
      <c r="V113" s="49"/>
      <c r="W113" s="49"/>
      <c r="X113" s="18"/>
      <c r="Y113" s="18"/>
      <c r="Z113" s="19"/>
      <c r="AA113" s="18"/>
      <c r="AB113" s="18"/>
      <c r="AC113" s="18"/>
      <c r="AD113" s="19"/>
      <c r="AE113" s="19"/>
      <c r="AF113" s="20"/>
      <c r="AG113"/>
      <c r="AH113" s="109" t="s">
        <v>45</v>
      </c>
      <c r="AI113" s="28" cm="1">
        <f t="array" ref="AI113">SUMPRODUCT((A112:A120 = AH113)*(B112:AF120=BA111)+(A112:A120 = AH113)*(B112:AF120=BA112)/2)</f>
        <v>0</v>
      </c>
      <c r="AJ113" s="28" cm="1">
        <f t="array" ref="AJ113">SUMPRODUCT((A112:A120 = AH113)*(B112:AF120=BA113))</f>
        <v>0</v>
      </c>
      <c r="AK113" s="28" cm="1">
        <f t="array" ref="AK113">SUMPRODUCT((A112:A120 = AH113)*(B112:AF120=BA114))</f>
        <v>0</v>
      </c>
      <c r="AL113" s="28" cm="1">
        <f t="array" ref="AL113">SUMPRODUCT((A112:A120 = AH113)*(B112:AF120=BA115))</f>
        <v>0</v>
      </c>
      <c r="AM113" s="28" cm="1">
        <f t="array" ref="AM113">SUMPRODUCT((A112:A120 = AH113)*(B112:AF120=BA116))</f>
        <v>0</v>
      </c>
      <c r="AN113" s="28" cm="1">
        <f t="array" ref="AN113">SUMPRODUCT((A112:A120 = AH113)*(B112:AF120=BA117))</f>
        <v>0</v>
      </c>
      <c r="AO113" s="94">
        <f t="shared" si="32"/>
        <v>0</v>
      </c>
      <c r="AP113" s="116">
        <f>(NETWORKDAYS(B111,AF111,AW111:AW121))-AI113</f>
        <v>22</v>
      </c>
      <c r="AQ113" s="115"/>
      <c r="AR113" s="115"/>
      <c r="AS113" s="115"/>
      <c r="AT113" s="115"/>
      <c r="AU113" s="115"/>
      <c r="AW113" s="8">
        <f>DATE(An,5,1)</f>
        <v>44317</v>
      </c>
      <c r="AX113" s="8"/>
      <c r="AY113"/>
      <c r="AZ113" s="7" t="s">
        <v>13</v>
      </c>
      <c r="BA113" s="51" t="s">
        <v>58</v>
      </c>
      <c r="BH113"/>
    </row>
    <row r="114" spans="1:60" ht="15" x14ac:dyDescent="0.25">
      <c r="A114" s="1" t="str">
        <f t="shared" si="31"/>
        <v>CM</v>
      </c>
      <c r="B114" s="19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8"/>
      <c r="O114" s="19"/>
      <c r="P114" s="18"/>
      <c r="Q114" s="19"/>
      <c r="R114" s="33"/>
      <c r="S114" s="18"/>
      <c r="T114" s="18"/>
      <c r="U114" s="18"/>
      <c r="V114" s="18"/>
      <c r="W114" s="49"/>
      <c r="X114" s="49"/>
      <c r="Y114" s="49"/>
      <c r="Z114" s="49"/>
      <c r="AA114" s="49"/>
      <c r="AB114" s="49"/>
      <c r="AC114" s="49"/>
      <c r="AD114" s="49"/>
      <c r="AE114" s="18"/>
      <c r="AF114" s="56"/>
      <c r="AH114" s="109" t="s">
        <v>46</v>
      </c>
      <c r="AI114" s="28" cm="1">
        <f t="array" ref="AI114">SUMPRODUCT((A112:A120 = AH114)*(B112:AF120=BA111)+(A112:A120 = AH114)*(B112:AF120=BA112)/2)</f>
        <v>0</v>
      </c>
      <c r="AJ114" s="28" cm="1">
        <f t="array" ref="AJ114">SUMPRODUCT((A112:A120 = AH114)*(B112:AF120=BA113))</f>
        <v>0</v>
      </c>
      <c r="AK114" s="28" cm="1">
        <f t="array" ref="AK114">SUMPRODUCT((A112:A120 = AH114)*(B112:AF120=BA114))</f>
        <v>0</v>
      </c>
      <c r="AL114" s="28" cm="1">
        <f t="array" ref="AL114">SUMPRODUCT((A112:A120 = AH114)*(B112:AF120=BA115))</f>
        <v>0</v>
      </c>
      <c r="AM114" s="28" cm="1">
        <f t="array" ref="AM114">SUMPRODUCT((A112:A120 = AH114)*(B112:AF120=BA116))</f>
        <v>0</v>
      </c>
      <c r="AN114" s="28" cm="1">
        <f t="array" ref="AN114">SUMPRODUCT((A112:A120 = AH114)*(B112:AF120=BA117))</f>
        <v>0</v>
      </c>
      <c r="AO114" s="94">
        <f t="shared" si="32"/>
        <v>0</v>
      </c>
      <c r="AP114" s="116">
        <f>(NETWORKDAYS(B111,AF111,AW111:AW121))-AI114</f>
        <v>22</v>
      </c>
      <c r="AQ114" s="115"/>
      <c r="AR114" s="115"/>
      <c r="AS114" s="115"/>
      <c r="AT114" s="115"/>
      <c r="AU114" s="115"/>
      <c r="AW114" s="8">
        <f>DATE(An,5,8)</f>
        <v>44324</v>
      </c>
      <c r="AX114" s="8"/>
      <c r="AZ114" s="43" t="s">
        <v>14</v>
      </c>
      <c r="BA114" s="89" t="s">
        <v>57</v>
      </c>
    </row>
    <row r="115" spans="1:60" ht="15" x14ac:dyDescent="0.25">
      <c r="A115" s="1" t="str">
        <f t="shared" si="31"/>
        <v>SR</v>
      </c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9"/>
      <c r="M115" s="19"/>
      <c r="N115" s="19"/>
      <c r="O115" s="19"/>
      <c r="P115" s="18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20"/>
      <c r="AH115" s="109" t="s">
        <v>47</v>
      </c>
      <c r="AI115" s="28" cm="1">
        <f t="array" ref="AI115">SUMPRODUCT((A112:A120= AH115)*(B112:AF120=BA111)+(A112:A120 = AH115)*(B112:AF120=BA112)/2)</f>
        <v>0</v>
      </c>
      <c r="AJ115" s="28" cm="1">
        <f t="array" ref="AJ115">SUMPRODUCT((A112:A120 = AH115)*(B112:AF120=BA113))</f>
        <v>0</v>
      </c>
      <c r="AK115" s="28" cm="1">
        <f t="array" ref="AK115">SUMPRODUCT((A112:A120 = AH115)*(B112:AF120=BA114))</f>
        <v>0</v>
      </c>
      <c r="AL115" s="28" cm="1">
        <f t="array" ref="AL115">SUMPRODUCT((A112:A120 = AH115)*(B112:AF120=BA115))</f>
        <v>0</v>
      </c>
      <c r="AM115" s="28" cm="1">
        <f t="array" ref="AM115">SUMPRODUCT((A112:A120 = AH115)*(B112:AF120=BA116))</f>
        <v>0</v>
      </c>
      <c r="AN115" s="28" cm="1">
        <f t="array" ref="AN115">SUMPRODUCT((A112:A120 = AH115)*(B112:AF120=BA117))</f>
        <v>0</v>
      </c>
      <c r="AO115" s="94">
        <f t="shared" si="32"/>
        <v>0</v>
      </c>
      <c r="AP115" s="116">
        <f>(NETWORKDAYS(B111,AF111,AW111:AW121))-AI115</f>
        <v>22</v>
      </c>
      <c r="AQ115" s="115"/>
      <c r="AR115" s="115"/>
      <c r="AS115" s="115"/>
      <c r="AT115" s="115"/>
      <c r="AU115" s="115"/>
      <c r="AW115" s="8">
        <f>AW112+38</f>
        <v>44329</v>
      </c>
      <c r="AX115" s="8"/>
      <c r="AZ115" s="43" t="s">
        <v>15</v>
      </c>
      <c r="BA115" s="62" t="s">
        <v>59</v>
      </c>
    </row>
    <row r="116" spans="1:60" ht="12.75" customHeight="1" x14ac:dyDescent="0.25">
      <c r="A116" s="1" t="str">
        <f t="shared" si="31"/>
        <v>CD</v>
      </c>
      <c r="B116" s="19"/>
      <c r="C116" s="18"/>
      <c r="D116" s="19"/>
      <c r="E116" s="19"/>
      <c r="F116" s="19"/>
      <c r="G116" s="19"/>
      <c r="H116" s="18"/>
      <c r="I116" s="19"/>
      <c r="J116" s="19"/>
      <c r="K116" s="18"/>
      <c r="L116" s="18"/>
      <c r="M116" s="18"/>
      <c r="N116" s="18"/>
      <c r="O116" s="18"/>
      <c r="P116" s="18"/>
      <c r="Q116" s="19"/>
      <c r="R116" s="18"/>
      <c r="S116" s="18"/>
      <c r="T116" s="18"/>
      <c r="U116" s="19"/>
      <c r="V116" s="19"/>
      <c r="W116" s="49"/>
      <c r="X116" s="49"/>
      <c r="Y116" s="49"/>
      <c r="Z116" s="49"/>
      <c r="AA116" s="49"/>
      <c r="AB116" s="49"/>
      <c r="AC116" s="18"/>
      <c r="AD116" s="18"/>
      <c r="AE116" s="18"/>
      <c r="AF116" s="29"/>
      <c r="AH116" s="109" t="s">
        <v>48</v>
      </c>
      <c r="AI116" s="28" cm="1">
        <f t="array" ref="AI116">SUMPRODUCT((A112:A120 = AH116)*(B112:AF120=BA111)+(A112:A120 = AH116)*(B112:AF120=BA112)/2)</f>
        <v>0</v>
      </c>
      <c r="AJ116" s="28" cm="1">
        <f t="array" ref="AJ116">SUMPRODUCT((A112:A120 = AH116)*(B112:AF120=BA113))</f>
        <v>0</v>
      </c>
      <c r="AK116" s="28" cm="1">
        <f t="array" ref="AK116">SUMPRODUCT((A112:A120 = AH116)*(B112:AF120=BA114))</f>
        <v>0</v>
      </c>
      <c r="AL116" s="28" cm="1">
        <f t="array" ref="AL116">SUMPRODUCT((A112:A120 = AH116)*(B112:AF120=BA115))</f>
        <v>0</v>
      </c>
      <c r="AM116" s="28" cm="1">
        <f t="array" ref="AM116">SUMPRODUCT((A112:A120 = AH116)*(B112:AF120=BA116))</f>
        <v>0</v>
      </c>
      <c r="AN116" s="28" cm="1">
        <f t="array" ref="AN116">SUMPRODUCT((A112:A120 = AH116)*(B112:AF120=BA117))</f>
        <v>0</v>
      </c>
      <c r="AO116" s="94">
        <f t="shared" si="32"/>
        <v>0</v>
      </c>
      <c r="AP116" s="116">
        <f>(NETWORKDAYS(B111,AF111,AW111:AW121))-AI116</f>
        <v>22</v>
      </c>
      <c r="AQ116" s="115"/>
      <c r="AR116" s="115"/>
      <c r="AS116" s="115"/>
      <c r="AT116" s="115"/>
      <c r="AU116" s="115"/>
      <c r="AW116" s="8">
        <f>AW112+49</f>
        <v>44340</v>
      </c>
      <c r="AX116" s="17"/>
      <c r="BA116" s="62" t="s">
        <v>60</v>
      </c>
    </row>
    <row r="117" spans="1:60" ht="15" x14ac:dyDescent="0.25">
      <c r="A117" s="1" t="str">
        <f t="shared" si="31"/>
        <v>ACH</v>
      </c>
      <c r="B117" s="39"/>
      <c r="C117" s="39"/>
      <c r="D117" s="39"/>
      <c r="E117" s="39"/>
      <c r="F117" s="39"/>
      <c r="G117" s="38"/>
      <c r="H117" s="38"/>
      <c r="I117" s="38"/>
      <c r="J117" s="38"/>
      <c r="K117" s="38"/>
      <c r="L117" s="38"/>
      <c r="M117" s="38"/>
      <c r="N117" s="38"/>
      <c r="O117" s="39"/>
      <c r="P117" s="38"/>
      <c r="Q117" s="39"/>
      <c r="R117" s="39"/>
      <c r="S117" s="39"/>
      <c r="T117" s="39"/>
      <c r="U117" s="18"/>
      <c r="V117" s="18"/>
      <c r="W117" s="39"/>
      <c r="X117" s="39"/>
      <c r="Y117" s="46"/>
      <c r="Z117" s="39"/>
      <c r="AA117" s="39"/>
      <c r="AB117" s="39"/>
      <c r="AC117" s="39"/>
      <c r="AD117" s="38"/>
      <c r="AE117" s="38"/>
      <c r="AF117" s="45"/>
      <c r="AG117" s="71"/>
      <c r="AH117" s="109" t="s">
        <v>49</v>
      </c>
      <c r="AI117" s="28" cm="1">
        <f t="array" ref="AI117">SUMPRODUCT((A112:A120 = AH117)*(B112:AF120=BA111)+(A112:A120 = AH117)*(B112:AF120=BA112)/2)</f>
        <v>0</v>
      </c>
      <c r="AJ117" s="28" cm="1">
        <f t="array" ref="AJ117">SUMPRODUCT((A112:A120 = AH117)*(B112:AF120=BA113))</f>
        <v>0</v>
      </c>
      <c r="AK117" s="28" cm="1">
        <f t="array" ref="AK117">SUMPRODUCT((A112:A120 = AH117)*(B112:AF120=BA114))</f>
        <v>0</v>
      </c>
      <c r="AL117" s="28" cm="1">
        <f t="array" ref="AL117">SUMPRODUCT((A112:A120 = AH117)*(B112:AF120=BA115))</f>
        <v>0</v>
      </c>
      <c r="AM117" s="28" cm="1">
        <f t="array" ref="AM117">SUMPRODUCT((A112:A120 = AH117)*(B112:AF120=BA116))</f>
        <v>0</v>
      </c>
      <c r="AN117" s="28" cm="1">
        <f t="array" ref="AN117">SUMPRODUCT((A112:A120 = AH117)*(B112:AF120=BA117))</f>
        <v>0</v>
      </c>
      <c r="AO117" s="94">
        <f t="shared" si="32"/>
        <v>0</v>
      </c>
      <c r="AP117" s="116">
        <f>(NETWORKDAYS(B111,AF111,AW111:AW121))-AI117</f>
        <v>22</v>
      </c>
      <c r="AQ117" s="115"/>
      <c r="AR117" s="115"/>
      <c r="AS117" s="115"/>
      <c r="AT117" s="115"/>
      <c r="AU117" s="115"/>
      <c r="AW117" s="8">
        <f>DATE(An,7,21)</f>
        <v>44398</v>
      </c>
      <c r="AX117" s="17"/>
      <c r="BA117" s="147" t="s">
        <v>61</v>
      </c>
    </row>
    <row r="118" spans="1:60" ht="12.75" x14ac:dyDescent="0.2">
      <c r="A118" s="1" t="str">
        <f t="shared" si="31"/>
        <v>NO</v>
      </c>
      <c r="B118" s="38"/>
      <c r="C118" s="38"/>
      <c r="D118" s="39"/>
      <c r="E118" s="39"/>
      <c r="F118" s="39"/>
      <c r="G118" s="39"/>
      <c r="H118" s="39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53"/>
      <c r="Y118" s="53"/>
      <c r="Z118" s="53"/>
      <c r="AA118" s="53"/>
      <c r="AB118" s="53"/>
      <c r="AC118" s="53"/>
      <c r="AD118" s="38"/>
      <c r="AE118" s="38"/>
      <c r="AF118" s="40"/>
      <c r="AH118" s="47"/>
      <c r="AI118" s="28" cm="1">
        <f t="array" ref="AI118">SUMPRODUCT((A112:A120 = AH118)*(B112:AF120=BA111)+(A112:A120 = AH118)*(B112:AF120=BA112)/2)</f>
        <v>0</v>
      </c>
      <c r="AJ118" s="28" cm="1">
        <f t="array" ref="AJ118">SUMPRODUCT((A112:A120 = AH118)*(B112:AF120=BA113))</f>
        <v>0</v>
      </c>
      <c r="AK118" s="28" cm="1">
        <f t="array" ref="AK118">SUMPRODUCT((A112:A120 = AH118)*(B112:AF120=BA114))</f>
        <v>0</v>
      </c>
      <c r="AL118" s="28" cm="1">
        <f t="array" ref="AL118">SUMPRODUCT((A112:A120 = AH118)*(B112:AF120=BA115))</f>
        <v>0</v>
      </c>
      <c r="AM118" s="28" cm="1">
        <f t="array" ref="AM118">SUMPRODUCT((A112:A120 = AH118)*(B112:AF120=BA116))</f>
        <v>0</v>
      </c>
      <c r="AN118" s="28" cm="1">
        <f t="array" ref="AN118">SUMPRODUCT((A112:A120 = AH118)*(B112:AF120=BA117))</f>
        <v>0</v>
      </c>
      <c r="AO118" s="94">
        <f t="shared" si="32"/>
        <v>0</v>
      </c>
      <c r="AP118" s="116">
        <f>(NETWORKDAYS(B111,AF111,AW111:AW121))-AI118</f>
        <v>22</v>
      </c>
      <c r="AQ118" s="115"/>
      <c r="AR118" s="115"/>
      <c r="AS118" s="115"/>
      <c r="AT118" s="115"/>
      <c r="AU118" s="115"/>
      <c r="AW118" s="8">
        <f>DATE(An,8,15)</f>
        <v>44423</v>
      </c>
      <c r="AX118" s="17"/>
    </row>
    <row r="119" spans="1:60" ht="12.75" x14ac:dyDescent="0.2">
      <c r="A119" s="1" t="str">
        <f t="shared" si="31"/>
        <v/>
      </c>
      <c r="B119" s="39"/>
      <c r="C119" s="39"/>
      <c r="D119" s="39"/>
      <c r="E119" s="39"/>
      <c r="F119" s="39"/>
      <c r="G119" s="39"/>
      <c r="H119" s="39"/>
      <c r="I119" s="39"/>
      <c r="J119" s="39"/>
      <c r="K119" s="38"/>
      <c r="L119" s="38"/>
      <c r="M119" s="39"/>
      <c r="N119" s="39"/>
      <c r="O119" s="39"/>
      <c r="P119" s="38"/>
      <c r="Q119" s="39"/>
      <c r="R119" s="38"/>
      <c r="S119" s="38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8"/>
      <c r="AE119" s="38"/>
      <c r="AF119" s="45"/>
      <c r="AW119" s="8">
        <f>DATE(An,11,1)</f>
        <v>44501</v>
      </c>
      <c r="AX119" s="17"/>
    </row>
    <row r="120" spans="1:60" s="63" customFormat="1" ht="12.75" x14ac:dyDescent="0.2">
      <c r="A120" s="1" t="str">
        <f t="shared" si="31"/>
        <v/>
      </c>
      <c r="B120" s="38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4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W120" s="8">
        <f>DATE(An,11,11)</f>
        <v>44511</v>
      </c>
      <c r="AX120" s="17"/>
      <c r="AY120"/>
      <c r="AZ120"/>
      <c r="BA120"/>
    </row>
    <row r="121" spans="1:60" ht="13.5" thickBot="1" x14ac:dyDescent="0.25">
      <c r="A121" s="76" t="str">
        <f t="shared" si="31"/>
        <v/>
      </c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  <c r="Y121" s="30"/>
      <c r="Z121" s="30"/>
      <c r="AA121" s="30"/>
      <c r="AB121" s="30"/>
      <c r="AC121" s="30"/>
      <c r="AD121" s="30"/>
      <c r="AE121" s="30"/>
      <c r="AF121" s="31"/>
      <c r="AG121" s="71"/>
      <c r="AH121" s="83" t="s">
        <v>11</v>
      </c>
      <c r="AI121" s="84">
        <f t="shared" ref="AI121:AO121" si="33">SUM(AI111:AI120)</f>
        <v>0</v>
      </c>
      <c r="AJ121" s="84">
        <f t="shared" si="33"/>
        <v>0</v>
      </c>
      <c r="AK121" s="84">
        <f t="shared" si="33"/>
        <v>0</v>
      </c>
      <c r="AL121" s="84">
        <f t="shared" si="33"/>
        <v>0</v>
      </c>
      <c r="AM121" s="84">
        <f t="shared" si="33"/>
        <v>0</v>
      </c>
      <c r="AN121" s="84">
        <f t="shared" si="33"/>
        <v>0</v>
      </c>
      <c r="AO121" s="92">
        <f t="shared" si="33"/>
        <v>0</v>
      </c>
      <c r="AP121" s="117"/>
      <c r="AQ121" s="114"/>
      <c r="AR121" s="114"/>
      <c r="AS121" s="114"/>
      <c r="AT121" s="114"/>
      <c r="AU121" s="114"/>
      <c r="AW121" s="10">
        <f>DATE(An,12,25)</f>
        <v>44555</v>
      </c>
      <c r="AX121" s="27"/>
    </row>
    <row r="122" spans="1:60" ht="12.75" x14ac:dyDescent="0.2">
      <c r="A122" s="122"/>
      <c r="B122" s="123"/>
      <c r="C122" s="123"/>
      <c r="D122" s="123"/>
      <c r="E122" s="123"/>
      <c r="F122" s="123"/>
      <c r="G122" s="123"/>
      <c r="H122" s="123"/>
      <c r="I122" s="123"/>
      <c r="J122" s="123"/>
      <c r="K122" s="123"/>
      <c r="L122" s="123"/>
      <c r="M122" s="123"/>
      <c r="N122" s="123"/>
      <c r="O122" s="123"/>
      <c r="P122" s="123"/>
      <c r="Q122" s="123"/>
      <c r="R122" s="123"/>
      <c r="S122" s="123"/>
      <c r="T122" s="123"/>
      <c r="U122" s="123"/>
      <c r="V122" s="123"/>
      <c r="W122" s="123"/>
      <c r="X122" s="123"/>
      <c r="Y122" s="123"/>
      <c r="Z122" s="123"/>
      <c r="AA122" s="123"/>
      <c r="AB122" s="123"/>
      <c r="AC122" s="123"/>
      <c r="AD122" s="123"/>
      <c r="AE122" s="123"/>
      <c r="AF122" s="123"/>
      <c r="AG122" s="71"/>
      <c r="AH122" s="63"/>
      <c r="AI122" s="63"/>
      <c r="AJ122" s="63"/>
      <c r="AK122" s="63"/>
      <c r="AL122" s="63"/>
      <c r="AM122" s="63"/>
      <c r="AN122" s="63"/>
      <c r="AO122" s="63"/>
      <c r="AP122" s="63"/>
      <c r="AQ122" s="63"/>
      <c r="AR122" s="63"/>
      <c r="AS122" s="63"/>
      <c r="AT122" s="63"/>
      <c r="AU122" s="63"/>
      <c r="AW122" s="63"/>
      <c r="AX122" s="63"/>
    </row>
    <row r="123" spans="1:60" ht="12.75" x14ac:dyDescent="0.2">
      <c r="A123" s="122"/>
      <c r="B123" s="123"/>
      <c r="C123" s="123"/>
      <c r="D123" s="123"/>
      <c r="E123" s="123"/>
      <c r="F123" s="123"/>
      <c r="G123" s="123"/>
      <c r="H123" s="123"/>
      <c r="I123" s="123"/>
      <c r="J123" s="123"/>
      <c r="K123" s="123"/>
      <c r="L123" s="123"/>
      <c r="M123" s="123"/>
      <c r="N123" s="123"/>
      <c r="O123" s="123"/>
      <c r="P123" s="123"/>
      <c r="Q123" s="123"/>
      <c r="R123" s="123"/>
      <c r="S123" s="123"/>
      <c r="T123" s="123"/>
      <c r="U123" s="123"/>
      <c r="V123" s="123"/>
      <c r="W123" s="123"/>
      <c r="X123" s="123"/>
      <c r="Y123" s="123"/>
      <c r="Z123" s="123"/>
      <c r="AA123" s="123"/>
      <c r="AB123" s="123"/>
      <c r="AC123" s="123"/>
      <c r="AD123" s="123"/>
      <c r="AE123" s="123"/>
      <c r="AF123" s="123"/>
      <c r="AG123" s="71"/>
      <c r="AH123" s="63"/>
      <c r="AI123" s="63"/>
      <c r="AJ123" s="63"/>
      <c r="AK123" s="63"/>
      <c r="AL123" s="63"/>
      <c r="AM123" s="63"/>
      <c r="AN123" s="63"/>
      <c r="AO123" s="63"/>
      <c r="AP123" s="63"/>
      <c r="AQ123" s="63"/>
      <c r="AR123" s="63"/>
      <c r="AS123" s="63"/>
      <c r="AT123" s="63"/>
      <c r="AU123" s="63"/>
      <c r="AW123" s="63"/>
      <c r="AX123" s="63"/>
    </row>
    <row r="124" spans="1:60" ht="13.5" thickBot="1" x14ac:dyDescent="0.25"/>
    <row r="125" spans="1:60" ht="38.25" x14ac:dyDescent="0.2">
      <c r="A125" s="95"/>
      <c r="B125" s="201">
        <f>DATE(An,MONTH(B110)+1,1)</f>
        <v>44440</v>
      </c>
      <c r="C125" s="202"/>
      <c r="D125" s="202"/>
      <c r="E125" s="202"/>
      <c r="F125" s="202"/>
      <c r="G125" s="202"/>
      <c r="H125" s="202"/>
      <c r="I125" s="202"/>
      <c r="J125" s="202"/>
      <c r="K125" s="202"/>
      <c r="L125" s="202"/>
      <c r="M125" s="202"/>
      <c r="N125" s="202"/>
      <c r="O125" s="202"/>
      <c r="P125" s="202"/>
      <c r="Q125" s="202"/>
      <c r="R125" s="202"/>
      <c r="S125" s="202"/>
      <c r="T125" s="202"/>
      <c r="U125" s="202"/>
      <c r="V125" s="202"/>
      <c r="W125" s="202"/>
      <c r="X125" s="202"/>
      <c r="Y125" s="202"/>
      <c r="Z125" s="202"/>
      <c r="AA125" s="202"/>
      <c r="AB125" s="202"/>
      <c r="AC125" s="202"/>
      <c r="AD125" s="202"/>
      <c r="AE125" s="202"/>
      <c r="AF125" s="203"/>
      <c r="AH125" s="41" t="s">
        <v>7</v>
      </c>
      <c r="AI125" s="90" t="s">
        <v>20</v>
      </c>
      <c r="AJ125" s="87" t="str">
        <f>"Nbre jours "&amp; $BA$9</f>
        <v>Nbre jours RJ</v>
      </c>
      <c r="AK125" s="86" t="str">
        <f>"Nbre jours "&amp; $BA$10</f>
        <v>Nbre jours R/2J</v>
      </c>
      <c r="AL125" s="88" t="str">
        <f>"Nbre jours "&amp; $BA$11</f>
        <v>Nbre jours CMD</v>
      </c>
      <c r="AM125" s="88" t="str">
        <f>"Nbre jours "&amp; $BA$12</f>
        <v>Nbre jours T</v>
      </c>
      <c r="AN125" s="88" t="str">
        <f>"Nbre jours "&amp; $BA$12</f>
        <v>Nbre jours T</v>
      </c>
      <c r="AO125" s="93" t="s">
        <v>16</v>
      </c>
      <c r="AP125" s="93" t="s">
        <v>51</v>
      </c>
      <c r="AQ125" s="113"/>
      <c r="AR125" s="113"/>
      <c r="AS125" s="113"/>
      <c r="AT125" s="113"/>
      <c r="AU125" s="113"/>
      <c r="AW125" s="41" t="s">
        <v>3</v>
      </c>
      <c r="AX125" s="42" t="s">
        <v>12</v>
      </c>
      <c r="AZ125" s="41" t="s">
        <v>9</v>
      </c>
      <c r="BA125" s="42" t="s">
        <v>34</v>
      </c>
    </row>
    <row r="126" spans="1:60" s="71" customFormat="1" ht="15" x14ac:dyDescent="0.25">
      <c r="A126" s="96"/>
      <c r="B126" s="4">
        <f>DATE(An,MONTH(B125),1)</f>
        <v>44440</v>
      </c>
      <c r="C126" s="4">
        <f t="shared" ref="C126:AE126" si="34">B126+1</f>
        <v>44441</v>
      </c>
      <c r="D126" s="4">
        <f t="shared" si="34"/>
        <v>44442</v>
      </c>
      <c r="E126" s="4">
        <f t="shared" si="34"/>
        <v>44443</v>
      </c>
      <c r="F126" s="4">
        <f t="shared" si="34"/>
        <v>44444</v>
      </c>
      <c r="G126" s="4">
        <f t="shared" si="34"/>
        <v>44445</v>
      </c>
      <c r="H126" s="4">
        <f t="shared" si="34"/>
        <v>44446</v>
      </c>
      <c r="I126" s="4">
        <f t="shared" si="34"/>
        <v>44447</v>
      </c>
      <c r="J126" s="4">
        <f t="shared" si="34"/>
        <v>44448</v>
      </c>
      <c r="K126" s="4">
        <f t="shared" si="34"/>
        <v>44449</v>
      </c>
      <c r="L126" s="4">
        <f t="shared" si="34"/>
        <v>44450</v>
      </c>
      <c r="M126" s="4">
        <f t="shared" si="34"/>
        <v>44451</v>
      </c>
      <c r="N126" s="4">
        <f t="shared" si="34"/>
        <v>44452</v>
      </c>
      <c r="O126" s="4">
        <f t="shared" si="34"/>
        <v>44453</v>
      </c>
      <c r="P126" s="4">
        <f t="shared" si="34"/>
        <v>44454</v>
      </c>
      <c r="Q126" s="4">
        <f t="shared" si="34"/>
        <v>44455</v>
      </c>
      <c r="R126" s="4">
        <f t="shared" si="34"/>
        <v>44456</v>
      </c>
      <c r="S126" s="4">
        <f t="shared" si="34"/>
        <v>44457</v>
      </c>
      <c r="T126" s="4">
        <f t="shared" si="34"/>
        <v>44458</v>
      </c>
      <c r="U126" s="4">
        <f t="shared" si="34"/>
        <v>44459</v>
      </c>
      <c r="V126" s="4">
        <f t="shared" si="34"/>
        <v>44460</v>
      </c>
      <c r="W126" s="4">
        <f t="shared" si="34"/>
        <v>44461</v>
      </c>
      <c r="X126" s="4">
        <f t="shared" si="34"/>
        <v>44462</v>
      </c>
      <c r="Y126" s="4">
        <f t="shared" si="34"/>
        <v>44463</v>
      </c>
      <c r="Z126" s="4">
        <f t="shared" si="34"/>
        <v>44464</v>
      </c>
      <c r="AA126" s="4">
        <f t="shared" si="34"/>
        <v>44465</v>
      </c>
      <c r="AB126" s="4">
        <f t="shared" si="34"/>
        <v>44466</v>
      </c>
      <c r="AC126" s="4">
        <f t="shared" si="34"/>
        <v>44467</v>
      </c>
      <c r="AD126" s="4">
        <f t="shared" si="34"/>
        <v>44468</v>
      </c>
      <c r="AE126" s="4">
        <f t="shared" si="34"/>
        <v>44469</v>
      </c>
      <c r="AF126" s="14"/>
      <c r="AG126"/>
      <c r="AH126" s="109" t="s">
        <v>43</v>
      </c>
      <c r="AI126" s="28" cm="1">
        <f t="array" ref="AI126">SUMPRODUCT((A127:A135 = AH126)*(B127:AF135=BA126)+(A127:A135 = AH126)*(B127:AF135=BA127)/2)</f>
        <v>0</v>
      </c>
      <c r="AJ126" s="28" cm="1">
        <f t="array" ref="AJ126">SUMPRODUCT((A127:A135 = AH126)*(B127:AF135=BA128))</f>
        <v>0</v>
      </c>
      <c r="AK126" s="28" cm="1">
        <f t="array" ref="AK126">SUMPRODUCT((A127:A135 = AH126)*(B127:AF135=BA129))</f>
        <v>0</v>
      </c>
      <c r="AL126" s="28" cm="1">
        <f t="array" ref="AL126">SUMPRODUCT((A127:A135 = AH126)*(B127:AF135=BA130))</f>
        <v>0</v>
      </c>
      <c r="AM126" s="28" cm="1">
        <f t="array" ref="AM126">SUMPRODUCT((A127:A135 = AH126)*(B127:AF135=BA131))</f>
        <v>0</v>
      </c>
      <c r="AN126" s="28" cm="1">
        <f t="array" ref="AN126">SUMPRODUCT((A127:A135 = AH126)*(B127:AF135=BA132))</f>
        <v>0</v>
      </c>
      <c r="AO126" s="94">
        <f>SUM(AI126:AM126)</f>
        <v>0</v>
      </c>
      <c r="AP126" s="116">
        <f>(NETWORKDAYS(B126,AE126,AW126:AW136))-AI126</f>
        <v>22</v>
      </c>
      <c r="AQ126" s="115"/>
      <c r="AR126" s="115"/>
      <c r="AS126" s="115"/>
      <c r="AT126" s="115"/>
      <c r="AU126" s="115"/>
      <c r="AW126" s="7">
        <f>DATE(An,1,1)</f>
        <v>44197</v>
      </c>
      <c r="AX126" s="7">
        <v>43735</v>
      </c>
      <c r="AY126"/>
      <c r="AZ126" s="7" t="s">
        <v>0</v>
      </c>
      <c r="BA126" s="44" t="s">
        <v>2</v>
      </c>
      <c r="BH126"/>
    </row>
    <row r="127" spans="1:60" ht="15" x14ac:dyDescent="0.25">
      <c r="A127" s="1" t="str">
        <f t="shared" ref="A127:A136" si="35">IF(ISBLANK(A112),"",A112)</f>
        <v>PZ</v>
      </c>
      <c r="B127" s="18"/>
      <c r="C127" s="18"/>
      <c r="D127" s="18"/>
      <c r="E127" s="19"/>
      <c r="F127" s="19"/>
      <c r="G127" s="18"/>
      <c r="H127" s="18"/>
      <c r="I127" s="18"/>
      <c r="J127" s="49"/>
      <c r="K127" s="49"/>
      <c r="L127" s="49"/>
      <c r="M127" s="49"/>
      <c r="N127" s="18"/>
      <c r="O127" s="18"/>
      <c r="P127" s="18"/>
      <c r="Q127" s="18"/>
      <c r="R127" s="18"/>
      <c r="S127" s="49"/>
      <c r="T127" s="49"/>
      <c r="U127" s="49"/>
      <c r="V127" s="49"/>
      <c r="W127" s="18"/>
      <c r="X127" s="18"/>
      <c r="Y127" s="18"/>
      <c r="Z127" s="18"/>
      <c r="AA127" s="19"/>
      <c r="AB127" s="18"/>
      <c r="AC127" s="19"/>
      <c r="AD127" s="18"/>
      <c r="AE127" s="18"/>
      <c r="AF127" s="32"/>
      <c r="AH127" s="109" t="s">
        <v>44</v>
      </c>
      <c r="AI127" s="28" cm="1">
        <f t="array" ref="AI127">SUMPRODUCT((A127:A135 = AH127)*(B127:AF135=BA126)+(A127:A135 = AH127)*(B127:AF135=BA127)/2)</f>
        <v>0</v>
      </c>
      <c r="AJ127" s="28" cm="1">
        <f t="array" ref="AJ127">SUMPRODUCT((A127:A135 = AH127)*(B127:AF135=BA128))</f>
        <v>0</v>
      </c>
      <c r="AK127" s="28" cm="1">
        <f t="array" ref="AK127">SUMPRODUCT((A127:A135 = AH127)*(B127:AF135=BA129))</f>
        <v>0</v>
      </c>
      <c r="AL127" s="28" cm="1">
        <f t="array" ref="AL127">SUMPRODUCT((A127:A135 = AH127)*(B127:AF135=BA130))</f>
        <v>0</v>
      </c>
      <c r="AM127" s="28" cm="1">
        <f t="array" ref="AM127">SUMPRODUCT((A127:A135 = AH127)*(B127:AF135=BA131))</f>
        <v>0</v>
      </c>
      <c r="AN127" s="28" cm="1">
        <f t="array" ref="AN127">SUMPRODUCT((A127:A135 = AC126)*(B127:AF135=BA132))</f>
        <v>0</v>
      </c>
      <c r="AO127" s="94">
        <f t="shared" ref="AO127:AO133" si="36">SUM(AI127:AM127)</f>
        <v>0</v>
      </c>
      <c r="AP127" s="116">
        <f>(NETWORKDAYS(B126,AE126,AW126:AW136))-AI127</f>
        <v>22</v>
      </c>
      <c r="AQ127" s="115"/>
      <c r="AR127" s="115"/>
      <c r="AS127" s="115"/>
      <c r="AT127" s="115"/>
      <c r="AU127" s="115"/>
      <c r="AW127" s="8">
        <f>ROUND(DATE($A$1,4,MOD(234-11*MOD($A$1,19),30))/7,0)*7-5</f>
        <v>44291</v>
      </c>
      <c r="AX127" s="8"/>
      <c r="AZ127" s="7" t="s">
        <v>10</v>
      </c>
      <c r="BA127" s="44" t="s">
        <v>5</v>
      </c>
    </row>
    <row r="128" spans="1:60" ht="15" x14ac:dyDescent="0.25">
      <c r="A128" s="1" t="str">
        <f t="shared" si="35"/>
        <v>LG</v>
      </c>
      <c r="B128" s="50"/>
      <c r="C128" s="50"/>
      <c r="D128" s="50"/>
      <c r="E128" s="50"/>
      <c r="F128" s="64"/>
      <c r="G128" s="64"/>
      <c r="H128" s="64"/>
      <c r="I128" s="18"/>
      <c r="J128" s="18"/>
      <c r="K128" s="18"/>
      <c r="L128" s="18"/>
      <c r="M128" s="18"/>
      <c r="N128" s="18"/>
      <c r="O128" s="18"/>
      <c r="P128" s="50"/>
      <c r="Q128" s="50"/>
      <c r="R128" s="50"/>
      <c r="S128" s="50"/>
      <c r="T128" s="19"/>
      <c r="U128" s="18"/>
      <c r="V128" s="18"/>
      <c r="W128" s="50"/>
      <c r="X128" s="50"/>
      <c r="Y128" s="50"/>
      <c r="Z128" s="50"/>
      <c r="AA128" s="50"/>
      <c r="AB128" s="18"/>
      <c r="AC128" s="18"/>
      <c r="AD128" s="18"/>
      <c r="AE128" s="18"/>
      <c r="AF128" s="32"/>
      <c r="AH128" s="109" t="s">
        <v>45</v>
      </c>
      <c r="AI128" s="28" cm="1">
        <f t="array" ref="AI128">SUMPRODUCT((A127:A135 = AH128)*(B127:AF135=BA126)+(A127:A135 = AH128)*(B127:AF135=BA127)/2)</f>
        <v>0</v>
      </c>
      <c r="AJ128" s="28" cm="1">
        <f t="array" ref="AJ128">SUMPRODUCT((A127:A135 = AH128)*(B127:AF135=BA128))</f>
        <v>0</v>
      </c>
      <c r="AK128" s="28" cm="1">
        <f t="array" ref="AK128">SUMPRODUCT((A127:A135 = AH128)*(B127:AF135=BA129))</f>
        <v>0</v>
      </c>
      <c r="AL128" s="28" cm="1">
        <f t="array" ref="AL128">SUMPRODUCT((A127:A135 = AH128)*(B127:AF135=BA130))</f>
        <v>0</v>
      </c>
      <c r="AM128" s="28" cm="1">
        <f t="array" ref="AM128">SUMPRODUCT((A127:A135 = AH128)*(B127:AF135=BA131))</f>
        <v>0</v>
      </c>
      <c r="AN128" s="28" cm="1">
        <f t="array" ref="AN128">SUMPRODUCT((A127:A135 = AH128)*(B127:AF135=BA132))</f>
        <v>0</v>
      </c>
      <c r="AO128" s="94">
        <f t="shared" si="36"/>
        <v>0</v>
      </c>
      <c r="AP128" s="116">
        <f>(NETWORKDAYS(B126,AE126,AW126:AW136))-AI128</f>
        <v>22</v>
      </c>
      <c r="AQ128" s="115"/>
      <c r="AR128" s="115"/>
      <c r="AS128" s="115"/>
      <c r="AT128" s="115"/>
      <c r="AU128" s="115"/>
      <c r="AW128" s="8">
        <f>DATE(An,5,1)</f>
        <v>44317</v>
      </c>
      <c r="AX128" s="8"/>
      <c r="AZ128" s="7" t="s">
        <v>13</v>
      </c>
      <c r="BA128" s="51" t="s">
        <v>58</v>
      </c>
    </row>
    <row r="129" spans="1:60" s="71" customFormat="1" ht="15" x14ac:dyDescent="0.25">
      <c r="A129" s="1" t="str">
        <f t="shared" si="35"/>
        <v>CM</v>
      </c>
      <c r="B129" s="18"/>
      <c r="C129" s="18"/>
      <c r="D129" s="18"/>
      <c r="E129" s="19"/>
      <c r="F129" s="19"/>
      <c r="G129" s="19"/>
      <c r="H129" s="19"/>
      <c r="I129" s="33"/>
      <c r="J129" s="50"/>
      <c r="K129" s="50"/>
      <c r="L129" s="50"/>
      <c r="M129" s="50"/>
      <c r="N129" s="50"/>
      <c r="O129" s="50"/>
      <c r="P129" s="50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9"/>
      <c r="AB129" s="50"/>
      <c r="AC129" s="19"/>
      <c r="AD129" s="19"/>
      <c r="AE129" s="18"/>
      <c r="AF129" s="32"/>
      <c r="AG129"/>
      <c r="AH129" s="109" t="s">
        <v>46</v>
      </c>
      <c r="AI129" s="28" cm="1">
        <f t="array" ref="AI129">SUMPRODUCT((A127:A135 = AH129)*(B127:AF135=BA126)+(A127:A135 = AH129)*(B127:AF135=BA127)/2)</f>
        <v>0</v>
      </c>
      <c r="AJ129" s="28" cm="1">
        <f t="array" ref="AJ129">SUMPRODUCT((A127:A135 = AH129)*(B127:AF135=BA128))</f>
        <v>0</v>
      </c>
      <c r="AK129" s="28" cm="1">
        <f t="array" ref="AK129">SUMPRODUCT((A127:A135 = AH129)*(B127:AF135=BA129))</f>
        <v>0</v>
      </c>
      <c r="AL129" s="28" cm="1">
        <f t="array" ref="AL129">SUMPRODUCT((A127:A135 = AH129)*(B127:AF135=BA130))</f>
        <v>0</v>
      </c>
      <c r="AM129" s="28" cm="1">
        <f t="array" ref="AM129">SUMPRODUCT((A127:A135 = AH129)*(B127:AF135=BA131))</f>
        <v>0</v>
      </c>
      <c r="AN129" s="28" cm="1">
        <f t="array" ref="AN129">SUMPRODUCT((A127:A135 = AH129)*(B127:AF135=BA132))</f>
        <v>0</v>
      </c>
      <c r="AO129" s="94">
        <f t="shared" si="36"/>
        <v>0</v>
      </c>
      <c r="AP129" s="116">
        <f>(NETWORKDAYS(B126,AE126,AW126:AW136))-AI129</f>
        <v>22</v>
      </c>
      <c r="AQ129" s="115"/>
      <c r="AR129" s="115"/>
      <c r="AS129" s="115"/>
      <c r="AT129" s="115"/>
      <c r="AU129" s="115"/>
      <c r="AW129" s="8">
        <f>DATE(An,5,8)</f>
        <v>44324</v>
      </c>
      <c r="AX129" s="8"/>
      <c r="AY129"/>
      <c r="AZ129" s="43" t="s">
        <v>14</v>
      </c>
      <c r="BA129" s="89" t="s">
        <v>57</v>
      </c>
      <c r="BH129"/>
    </row>
    <row r="130" spans="1:60" ht="15" x14ac:dyDescent="0.25">
      <c r="A130" s="1" t="str">
        <f t="shared" si="35"/>
        <v>SR</v>
      </c>
      <c r="B130" s="19"/>
      <c r="C130" s="19"/>
      <c r="D130" s="19"/>
      <c r="E130" s="19"/>
      <c r="F130" s="18"/>
      <c r="G130" s="18"/>
      <c r="H130" s="18"/>
      <c r="I130" s="18"/>
      <c r="J130" s="18"/>
      <c r="K130" s="18"/>
      <c r="L130" s="19"/>
      <c r="M130" s="18"/>
      <c r="N130" s="18"/>
      <c r="O130" s="18"/>
      <c r="P130" s="18"/>
      <c r="Q130" s="49"/>
      <c r="R130" s="49"/>
      <c r="S130" s="18"/>
      <c r="T130" s="18"/>
      <c r="U130" s="18"/>
      <c r="V130" s="18"/>
      <c r="W130" s="18"/>
      <c r="X130" s="18"/>
      <c r="Y130" s="50"/>
      <c r="Z130" s="50"/>
      <c r="AA130" s="18"/>
      <c r="AB130" s="18"/>
      <c r="AC130" s="19"/>
      <c r="AD130" s="19"/>
      <c r="AE130" s="49"/>
      <c r="AF130" s="32"/>
      <c r="AH130" s="109" t="s">
        <v>47</v>
      </c>
      <c r="AI130" s="28" cm="1">
        <f t="array" ref="AI130">SUMPRODUCT((A127:A135= AH130)*(B127:AF135=BA126)+(A127:A135 = AH130)*(B127:AF135=BA127)/2)</f>
        <v>0</v>
      </c>
      <c r="AJ130" s="28" cm="1">
        <f t="array" ref="AJ130">SUMPRODUCT((A127:A135 = AH130)*(B127:AF135=BA128))</f>
        <v>0</v>
      </c>
      <c r="AK130" s="28" cm="1">
        <f t="array" ref="AK130">SUMPRODUCT((A127:A135 = AH130)*(B127:AF135=BA129))</f>
        <v>0</v>
      </c>
      <c r="AL130" s="28" cm="1">
        <f t="array" ref="AL130">SUMPRODUCT((A127:A135 = AH130)*(B127:AF135=BA130))</f>
        <v>0</v>
      </c>
      <c r="AM130" s="28" cm="1">
        <f t="array" ref="AM130">SUMPRODUCT((A127:A135 = AH130)*(B127:AF135=BA131))</f>
        <v>0</v>
      </c>
      <c r="AN130" s="28" cm="1">
        <f t="array" ref="AN130">SUMPRODUCT((A127:A135 = AH130)*(B127:AF135=BA132))</f>
        <v>0</v>
      </c>
      <c r="AO130" s="94">
        <f t="shared" si="36"/>
        <v>0</v>
      </c>
      <c r="AP130" s="116">
        <f>(NETWORKDAYS(B126,AE126,AW126:AW136))-AI130</f>
        <v>22</v>
      </c>
      <c r="AQ130" s="115"/>
      <c r="AR130" s="115"/>
      <c r="AS130" s="115"/>
      <c r="AT130" s="115"/>
      <c r="AU130" s="115"/>
      <c r="AW130" s="8">
        <f>AW127+38</f>
        <v>44329</v>
      </c>
      <c r="AX130" s="8"/>
      <c r="AZ130" s="43" t="s">
        <v>15</v>
      </c>
      <c r="BA130" s="62" t="s">
        <v>59</v>
      </c>
    </row>
    <row r="131" spans="1:60" ht="15" x14ac:dyDescent="0.25">
      <c r="A131" s="1" t="str">
        <f t="shared" si="35"/>
        <v>CD</v>
      </c>
      <c r="B131" s="18"/>
      <c r="C131" s="18"/>
      <c r="D131" s="18"/>
      <c r="E131" s="18"/>
      <c r="F131" s="18"/>
      <c r="G131" s="19"/>
      <c r="H131" s="33"/>
      <c r="I131" s="18"/>
      <c r="J131" s="18"/>
      <c r="K131" s="19"/>
      <c r="L131" s="19"/>
      <c r="M131" s="18"/>
      <c r="N131" s="19"/>
      <c r="O131" s="33"/>
      <c r="P131" s="19"/>
      <c r="Q131" s="19"/>
      <c r="R131" s="19"/>
      <c r="S131" s="19"/>
      <c r="T131" s="19"/>
      <c r="U131" s="19"/>
      <c r="V131" s="33"/>
      <c r="W131" s="18"/>
      <c r="X131" s="18"/>
      <c r="Y131" s="18"/>
      <c r="Z131" s="19"/>
      <c r="AA131" s="49"/>
      <c r="AB131" s="49"/>
      <c r="AC131" s="33"/>
      <c r="AD131" s="49"/>
      <c r="AE131" s="18"/>
      <c r="AF131" s="32"/>
      <c r="AH131" s="109" t="s">
        <v>48</v>
      </c>
      <c r="AI131" s="28" cm="1">
        <f t="array" ref="AI131">SUMPRODUCT((A127:A135 = AH131)*(B127:AF135=BA126)+(A127:A135 = AH131)*(B127:AF135=BA127)/2)</f>
        <v>0</v>
      </c>
      <c r="AJ131" s="28" cm="1">
        <f t="array" ref="AJ131">SUMPRODUCT((A127:A135 = AH131)*(B127:AF135=BA128))</f>
        <v>0</v>
      </c>
      <c r="AK131" s="28" cm="1">
        <f t="array" ref="AK131">SUMPRODUCT((A127:A135 = AH131)*(B127:AF135=BA129))</f>
        <v>0</v>
      </c>
      <c r="AL131" s="28" cm="1">
        <f t="array" ref="AL131">SUMPRODUCT((A127:A135 = AH131)*(B127:AF135=BA130))</f>
        <v>0</v>
      </c>
      <c r="AM131" s="28" cm="1">
        <f t="array" ref="AM131">SUMPRODUCT((A127:A135 = AH131)*(B127:AF135=BA131))</f>
        <v>0</v>
      </c>
      <c r="AN131" s="28" cm="1">
        <f t="array" ref="AN131">SUMPRODUCT((A127:A135 = AH131)*(B127:AF135=BA132))</f>
        <v>0</v>
      </c>
      <c r="AO131" s="94">
        <f t="shared" si="36"/>
        <v>0</v>
      </c>
      <c r="AP131" s="116">
        <f>(NETWORKDAYS(B126,AE126,AW126:AW136))-AI131</f>
        <v>22</v>
      </c>
      <c r="AQ131" s="115"/>
      <c r="AR131" s="115"/>
      <c r="AS131" s="115"/>
      <c r="AT131" s="115"/>
      <c r="AU131" s="115"/>
      <c r="AW131" s="8">
        <f>AW127+49</f>
        <v>44340</v>
      </c>
      <c r="AX131" s="17"/>
      <c r="BA131" s="62" t="s">
        <v>60</v>
      </c>
    </row>
    <row r="132" spans="1:60" ht="15" x14ac:dyDescent="0.25">
      <c r="A132" s="1" t="str">
        <f t="shared" si="35"/>
        <v>ACH</v>
      </c>
      <c r="B132" s="39"/>
      <c r="C132" s="39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  <c r="Z132" s="46"/>
      <c r="AA132" s="38"/>
      <c r="AB132" s="53"/>
      <c r="AC132" s="53"/>
      <c r="AD132" s="53"/>
      <c r="AE132" s="53"/>
      <c r="AF132" s="32"/>
      <c r="AG132" s="71"/>
      <c r="AH132" s="109" t="s">
        <v>49</v>
      </c>
      <c r="AI132" s="28" cm="1">
        <f t="array" ref="AI132">SUMPRODUCT((A127:A135 = AH132)*(B127:AF135=BA126)+(A127:A135 = AH132)*(B127:AF135=BA127)/2)</f>
        <v>0</v>
      </c>
      <c r="AJ132" s="28" cm="1">
        <f t="array" ref="AJ132">SUMPRODUCT((A127:A135 = AH132)*(B127:AF135=BA128))</f>
        <v>0</v>
      </c>
      <c r="AK132" s="28" cm="1">
        <f t="array" ref="AK132">SUMPRODUCT((A127:A135 = AH132)*(B127:AF135=BA129))</f>
        <v>0</v>
      </c>
      <c r="AL132" s="28" cm="1">
        <f t="array" ref="AL132">SUMPRODUCT((A127:A135 = AH132)*(B127:AF135=BA130))</f>
        <v>0</v>
      </c>
      <c r="AM132" s="28" cm="1">
        <f t="array" ref="AM132">SUMPRODUCT((A127:A135 = AH132)*(B127:AF135=BA131))</f>
        <v>0</v>
      </c>
      <c r="AN132" s="28" cm="1">
        <f t="array" ref="AN132">SUMPRODUCT((A127:A135 = AH132)*(B127:AF135=BA132))</f>
        <v>0</v>
      </c>
      <c r="AO132" s="94">
        <f t="shared" si="36"/>
        <v>0</v>
      </c>
      <c r="AP132" s="116">
        <f>(NETWORKDAYS(B126,AE126,AW126:AW136))-AI132</f>
        <v>22</v>
      </c>
      <c r="AQ132" s="115"/>
      <c r="AR132" s="115"/>
      <c r="AS132" s="115"/>
      <c r="AT132" s="115"/>
      <c r="AU132" s="115"/>
      <c r="AW132" s="8">
        <f>DATE(An,7,21)</f>
        <v>44398</v>
      </c>
      <c r="AX132" s="17"/>
      <c r="BA132" s="147" t="s">
        <v>61</v>
      </c>
    </row>
    <row r="133" spans="1:60" ht="12.75" x14ac:dyDescent="0.2">
      <c r="A133" s="1" t="str">
        <f t="shared" si="35"/>
        <v>NO</v>
      </c>
      <c r="B133" s="38"/>
      <c r="C133" s="38"/>
      <c r="D133" s="38"/>
      <c r="E133" s="38"/>
      <c r="F133" s="38"/>
      <c r="G133" s="38"/>
      <c r="H133" s="39"/>
      <c r="I133" s="39"/>
      <c r="J133" s="39"/>
      <c r="K133" s="39"/>
      <c r="L133" s="39"/>
      <c r="M133" s="38"/>
      <c r="N133" s="38"/>
      <c r="O133" s="39"/>
      <c r="P133" s="38"/>
      <c r="Q133" s="38"/>
      <c r="R133" s="38"/>
      <c r="S133" s="38"/>
      <c r="T133" s="38"/>
      <c r="U133" s="38"/>
      <c r="V133" s="53"/>
      <c r="W133" s="53"/>
      <c r="X133" s="53"/>
      <c r="Y133" s="53"/>
      <c r="Z133" s="53"/>
      <c r="AA133" s="38"/>
      <c r="AB133" s="38"/>
      <c r="AC133" s="38"/>
      <c r="AD133" s="38"/>
      <c r="AE133" s="38"/>
      <c r="AF133" s="32"/>
      <c r="AH133" s="47"/>
      <c r="AI133" s="28" cm="1">
        <f t="array" ref="AI133">SUMPRODUCT((A127:A135 = AH133)*(B127:AF135=BA126)+(A127:A135 = AH133)*(B127:AF135=BA127)/2)</f>
        <v>0</v>
      </c>
      <c r="AJ133" s="28" cm="1">
        <f t="array" ref="AJ133">SUMPRODUCT((A127:A135 = AH133)*(B127:AF135=BA128))</f>
        <v>0</v>
      </c>
      <c r="AK133" s="28" cm="1">
        <f t="array" ref="AK133">SUMPRODUCT((A127:A135 = AH133)*(B127:AF135=BA129))</f>
        <v>0</v>
      </c>
      <c r="AL133" s="28" cm="1">
        <f t="array" ref="AL133">SUMPRODUCT((A127:A135 = AH133)*(B127:AF135=BA130))</f>
        <v>0</v>
      </c>
      <c r="AM133" s="28" cm="1">
        <f t="array" ref="AM133">SUMPRODUCT((A127:A135 = AH133)*(B127:AF135=BA131))</f>
        <v>0</v>
      </c>
      <c r="AN133" s="28" cm="1">
        <f t="array" ref="AN133">SUMPRODUCT((A127:A135 = AH133)*(B127:AF135=BA132))</f>
        <v>0</v>
      </c>
      <c r="AO133" s="94">
        <f t="shared" si="36"/>
        <v>0</v>
      </c>
      <c r="AP133" s="116">
        <f>(NETWORKDAYS(B126,AE126,AW126:AW136))-AI133</f>
        <v>22</v>
      </c>
      <c r="AQ133" s="115"/>
      <c r="AR133" s="115"/>
      <c r="AS133" s="115"/>
      <c r="AT133" s="115"/>
      <c r="AU133" s="115"/>
      <c r="AW133" s="8">
        <f>DATE(An,8,15)</f>
        <v>44423</v>
      </c>
      <c r="AX133" s="17"/>
    </row>
    <row r="134" spans="1:60" ht="12.75" x14ac:dyDescent="0.2">
      <c r="A134" s="1" t="str">
        <f t="shared" si="35"/>
        <v/>
      </c>
      <c r="B134" s="39"/>
      <c r="C134" s="38"/>
      <c r="D134" s="38"/>
      <c r="E134" s="38"/>
      <c r="F134" s="46"/>
      <c r="G134" s="38"/>
      <c r="H134" s="38"/>
      <c r="I134" s="38"/>
      <c r="J134" s="38"/>
      <c r="K134" s="38"/>
      <c r="L134" s="38"/>
      <c r="M134" s="38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53"/>
      <c r="Y134" s="53"/>
      <c r="Z134" s="53"/>
      <c r="AA134" s="54"/>
      <c r="AB134" s="54"/>
      <c r="AC134" s="54"/>
      <c r="AD134" s="54"/>
      <c r="AE134" s="53"/>
      <c r="AF134" s="32"/>
      <c r="AW134" s="8">
        <f>DATE(An,11,1)</f>
        <v>44501</v>
      </c>
      <c r="AX134" s="17"/>
    </row>
    <row r="135" spans="1:60" s="63" customFormat="1" ht="12.75" x14ac:dyDescent="0.2">
      <c r="A135" s="1" t="str">
        <f t="shared" si="35"/>
        <v/>
      </c>
      <c r="B135" s="38"/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2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W135" s="8">
        <f>DATE(An,11,11)</f>
        <v>44511</v>
      </c>
      <c r="AX135" s="17"/>
      <c r="AY135"/>
      <c r="AZ135"/>
      <c r="BA135"/>
    </row>
    <row r="136" spans="1:60" ht="13.5" thickBot="1" x14ac:dyDescent="0.25">
      <c r="A136" s="76" t="str">
        <f t="shared" si="35"/>
        <v/>
      </c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30"/>
      <c r="AA136" s="30"/>
      <c r="AB136" s="30"/>
      <c r="AC136" s="30"/>
      <c r="AD136" s="30"/>
      <c r="AE136" s="30"/>
      <c r="AF136" s="34"/>
      <c r="AG136" s="71"/>
      <c r="AH136" s="83" t="s">
        <v>11</v>
      </c>
      <c r="AI136" s="84">
        <f t="shared" ref="AI136:AO136" si="37">SUM(AI126:AI135)</f>
        <v>0</v>
      </c>
      <c r="AJ136" s="84">
        <f t="shared" si="37"/>
        <v>0</v>
      </c>
      <c r="AK136" s="84">
        <f t="shared" si="37"/>
        <v>0</v>
      </c>
      <c r="AL136" s="84">
        <f t="shared" si="37"/>
        <v>0</v>
      </c>
      <c r="AM136" s="84">
        <f t="shared" si="37"/>
        <v>0</v>
      </c>
      <c r="AN136" s="84">
        <f t="shared" si="37"/>
        <v>0</v>
      </c>
      <c r="AO136" s="92">
        <f t="shared" si="37"/>
        <v>0</v>
      </c>
      <c r="AP136" s="117"/>
      <c r="AQ136" s="114"/>
      <c r="AR136" s="114"/>
      <c r="AS136" s="114"/>
      <c r="AT136" s="114"/>
      <c r="AU136" s="114"/>
      <c r="AW136" s="10">
        <f>DATE(An,12,25)</f>
        <v>44555</v>
      </c>
      <c r="AX136" s="27"/>
    </row>
    <row r="137" spans="1:60" ht="12.75" x14ac:dyDescent="0.2">
      <c r="A137" s="122"/>
      <c r="B137" s="123"/>
      <c r="C137" s="123"/>
      <c r="D137" s="123"/>
      <c r="E137" s="123"/>
      <c r="F137" s="123"/>
      <c r="G137" s="123"/>
      <c r="H137" s="123"/>
      <c r="I137" s="123"/>
      <c r="J137" s="123"/>
      <c r="K137" s="123"/>
      <c r="L137" s="123"/>
      <c r="M137" s="123"/>
      <c r="N137" s="123"/>
      <c r="O137" s="123"/>
      <c r="P137" s="123"/>
      <c r="Q137" s="123"/>
      <c r="R137" s="123"/>
      <c r="S137" s="123"/>
      <c r="T137" s="123"/>
      <c r="U137" s="123"/>
      <c r="V137" s="123"/>
      <c r="W137" s="123"/>
      <c r="X137" s="123"/>
      <c r="Y137" s="123"/>
      <c r="Z137" s="123"/>
      <c r="AA137" s="123"/>
      <c r="AB137" s="123"/>
      <c r="AC137" s="123"/>
      <c r="AD137" s="123"/>
      <c r="AE137" s="123"/>
      <c r="AF137" s="123"/>
      <c r="AG137" s="71"/>
      <c r="AH137" s="63"/>
      <c r="AI137" s="63"/>
      <c r="AJ137" s="63"/>
      <c r="AK137" s="63"/>
      <c r="AL137" s="63"/>
      <c r="AM137" s="63"/>
      <c r="AN137" s="63"/>
      <c r="AO137" s="63"/>
      <c r="AP137" s="63"/>
      <c r="AQ137" s="63"/>
      <c r="AR137" s="63"/>
      <c r="AS137" s="63"/>
      <c r="AT137" s="63"/>
      <c r="AU137" s="63"/>
      <c r="AW137" s="63"/>
      <c r="AX137" s="63"/>
    </row>
    <row r="138" spans="1:60" ht="12.75" x14ac:dyDescent="0.2">
      <c r="A138" s="122"/>
      <c r="B138" s="123"/>
      <c r="C138" s="123"/>
      <c r="D138" s="123"/>
      <c r="E138" s="123"/>
      <c r="F138" s="123"/>
      <c r="G138" s="123"/>
      <c r="H138" s="123"/>
      <c r="I138" s="123"/>
      <c r="J138" s="123"/>
      <c r="K138" s="123"/>
      <c r="L138" s="123"/>
      <c r="M138" s="123"/>
      <c r="N138" s="123"/>
      <c r="O138" s="123"/>
      <c r="P138" s="123"/>
      <c r="Q138" s="123"/>
      <c r="R138" s="123"/>
      <c r="S138" s="123"/>
      <c r="T138" s="123"/>
      <c r="U138" s="123"/>
      <c r="V138" s="123"/>
      <c r="W138" s="123"/>
      <c r="X138" s="123"/>
      <c r="Y138" s="123"/>
      <c r="Z138" s="123"/>
      <c r="AA138" s="123"/>
      <c r="AB138" s="123"/>
      <c r="AC138" s="123"/>
      <c r="AD138" s="123"/>
      <c r="AE138" s="123"/>
      <c r="AF138" s="123"/>
      <c r="AG138" s="71"/>
      <c r="AH138" s="63"/>
      <c r="AI138" s="63"/>
      <c r="AJ138" s="63"/>
      <c r="AK138" s="63"/>
      <c r="AL138" s="63"/>
      <c r="AM138" s="63"/>
      <c r="AN138" s="63"/>
      <c r="AO138" s="63"/>
      <c r="AP138" s="63"/>
      <c r="AQ138" s="63"/>
      <c r="AR138" s="63"/>
      <c r="AS138" s="63"/>
      <c r="AT138" s="63"/>
      <c r="AU138" s="63"/>
      <c r="AW138" s="63"/>
      <c r="AX138" s="63"/>
    </row>
    <row r="139" spans="1:60" ht="13.5" thickBot="1" x14ac:dyDescent="0.25"/>
    <row r="140" spans="1:60" ht="38.25" x14ac:dyDescent="0.2">
      <c r="A140" s="95"/>
      <c r="B140" s="201">
        <f>DATE(An,MONTH(B125)+1,1)</f>
        <v>44470</v>
      </c>
      <c r="C140" s="202"/>
      <c r="D140" s="202"/>
      <c r="E140" s="202"/>
      <c r="F140" s="202"/>
      <c r="G140" s="202"/>
      <c r="H140" s="202"/>
      <c r="I140" s="202"/>
      <c r="J140" s="202"/>
      <c r="K140" s="202"/>
      <c r="L140" s="202"/>
      <c r="M140" s="202"/>
      <c r="N140" s="202"/>
      <c r="O140" s="202"/>
      <c r="P140" s="202"/>
      <c r="Q140" s="202"/>
      <c r="R140" s="202"/>
      <c r="S140" s="202"/>
      <c r="T140" s="202"/>
      <c r="U140" s="202"/>
      <c r="V140" s="202"/>
      <c r="W140" s="202"/>
      <c r="X140" s="202"/>
      <c r="Y140" s="202"/>
      <c r="Z140" s="202"/>
      <c r="AA140" s="202"/>
      <c r="AB140" s="202"/>
      <c r="AC140" s="202"/>
      <c r="AD140" s="202"/>
      <c r="AE140" s="202"/>
      <c r="AF140" s="203"/>
      <c r="AH140" s="41" t="s">
        <v>7</v>
      </c>
      <c r="AI140" s="90" t="s">
        <v>20</v>
      </c>
      <c r="AJ140" s="87" t="str">
        <f>"Nbre jours "&amp; $BA$9</f>
        <v>Nbre jours RJ</v>
      </c>
      <c r="AK140" s="86" t="str">
        <f>"Nbre jours "&amp; $BA$10</f>
        <v>Nbre jours R/2J</v>
      </c>
      <c r="AL140" s="88" t="str">
        <f>"Nbre jours "&amp; $BA$11</f>
        <v>Nbre jours CMD</v>
      </c>
      <c r="AM140" s="88" t="str">
        <f>"Nbre jours "&amp; $BA$12</f>
        <v>Nbre jours T</v>
      </c>
      <c r="AN140" s="88" t="str">
        <f>"Nbre jours "&amp; $BA$12</f>
        <v>Nbre jours T</v>
      </c>
      <c r="AO140" s="93" t="s">
        <v>16</v>
      </c>
      <c r="AP140" s="93" t="s">
        <v>51</v>
      </c>
      <c r="AQ140" s="113"/>
      <c r="AR140" s="113"/>
      <c r="AS140" s="113"/>
      <c r="AT140" s="113"/>
      <c r="AU140" s="113"/>
      <c r="AW140" s="41" t="s">
        <v>3</v>
      </c>
      <c r="AX140" s="42" t="s">
        <v>12</v>
      </c>
      <c r="AZ140" s="41" t="s">
        <v>9</v>
      </c>
      <c r="BA140" s="42" t="s">
        <v>34</v>
      </c>
    </row>
    <row r="141" spans="1:60" ht="15" x14ac:dyDescent="0.25">
      <c r="A141" s="96"/>
      <c r="B141" s="4">
        <f>DATE(An,MONTH(B140),1)</f>
        <v>44470</v>
      </c>
      <c r="C141" s="4">
        <f t="shared" ref="C141:AF141" si="38">B141+1</f>
        <v>44471</v>
      </c>
      <c r="D141" s="4">
        <f t="shared" si="38"/>
        <v>44472</v>
      </c>
      <c r="E141" s="4">
        <f t="shared" si="38"/>
        <v>44473</v>
      </c>
      <c r="F141" s="4">
        <f t="shared" si="38"/>
        <v>44474</v>
      </c>
      <c r="G141" s="4">
        <f t="shared" si="38"/>
        <v>44475</v>
      </c>
      <c r="H141" s="4">
        <f t="shared" si="38"/>
        <v>44476</v>
      </c>
      <c r="I141" s="4">
        <f t="shared" si="38"/>
        <v>44477</v>
      </c>
      <c r="J141" s="4">
        <f t="shared" si="38"/>
        <v>44478</v>
      </c>
      <c r="K141" s="4">
        <f t="shared" si="38"/>
        <v>44479</v>
      </c>
      <c r="L141" s="4">
        <f t="shared" si="38"/>
        <v>44480</v>
      </c>
      <c r="M141" s="4">
        <f t="shared" si="38"/>
        <v>44481</v>
      </c>
      <c r="N141" s="4">
        <f t="shared" si="38"/>
        <v>44482</v>
      </c>
      <c r="O141" s="4">
        <f t="shared" si="38"/>
        <v>44483</v>
      </c>
      <c r="P141" s="4">
        <f t="shared" si="38"/>
        <v>44484</v>
      </c>
      <c r="Q141" s="4">
        <f t="shared" si="38"/>
        <v>44485</v>
      </c>
      <c r="R141" s="4">
        <f t="shared" si="38"/>
        <v>44486</v>
      </c>
      <c r="S141" s="4">
        <f t="shared" si="38"/>
        <v>44487</v>
      </c>
      <c r="T141" s="4">
        <f t="shared" si="38"/>
        <v>44488</v>
      </c>
      <c r="U141" s="4">
        <f t="shared" si="38"/>
        <v>44489</v>
      </c>
      <c r="V141" s="4">
        <f t="shared" si="38"/>
        <v>44490</v>
      </c>
      <c r="W141" s="4">
        <f t="shared" si="38"/>
        <v>44491</v>
      </c>
      <c r="X141" s="4">
        <f t="shared" si="38"/>
        <v>44492</v>
      </c>
      <c r="Y141" s="4">
        <f t="shared" si="38"/>
        <v>44493</v>
      </c>
      <c r="Z141" s="4">
        <f t="shared" si="38"/>
        <v>44494</v>
      </c>
      <c r="AA141" s="4">
        <f t="shared" si="38"/>
        <v>44495</v>
      </c>
      <c r="AB141" s="4">
        <f t="shared" si="38"/>
        <v>44496</v>
      </c>
      <c r="AC141" s="4">
        <f t="shared" si="38"/>
        <v>44497</v>
      </c>
      <c r="AD141" s="4">
        <f t="shared" si="38"/>
        <v>44498</v>
      </c>
      <c r="AE141" s="4">
        <f t="shared" si="38"/>
        <v>44499</v>
      </c>
      <c r="AF141" s="5">
        <f t="shared" si="38"/>
        <v>44500</v>
      </c>
      <c r="AH141" s="109" t="s">
        <v>43</v>
      </c>
      <c r="AI141" s="28" cm="1">
        <f t="array" ref="AI141">SUMPRODUCT((A142:A150 = AH141)*(B142:AF150=BA141)+(A142:A150 = AH141)*(B142:AF150=BA142)/2)</f>
        <v>0</v>
      </c>
      <c r="AJ141" s="28" cm="1">
        <f t="array" ref="AJ141">SUMPRODUCT((A142:A150 = AH141)*(B142:AF150=BA143))</f>
        <v>0</v>
      </c>
      <c r="AK141" s="28" cm="1">
        <f t="array" ref="AK141">SUMPRODUCT((A142:A150 = AH141)*(B142:AF150=BA144))</f>
        <v>0</v>
      </c>
      <c r="AL141" s="28" cm="1">
        <f t="array" ref="AL141">SUMPRODUCT((A142:A150 = AH141)*(B142:AF150=BA145))</f>
        <v>0</v>
      </c>
      <c r="AM141" s="28" cm="1">
        <f t="array" ref="AM141">SUMPRODUCT((A142:A150 = AH141)*(B142:AF150=BA146))</f>
        <v>0</v>
      </c>
      <c r="AN141" s="28" cm="1">
        <f t="array" ref="AN141">SUMPRODUCT((A142:A150 = AH141)*(B142:AF150=BA147))</f>
        <v>0</v>
      </c>
      <c r="AO141" s="94">
        <f>SUM(AI141:AM141)</f>
        <v>0</v>
      </c>
      <c r="AP141" s="121">
        <f>(NETWORKDAYS(B141,AF141,AW141:AW151))-AI141</f>
        <v>21</v>
      </c>
      <c r="AQ141" s="146"/>
      <c r="AR141" s="146"/>
      <c r="AS141" s="146"/>
      <c r="AT141" s="146"/>
      <c r="AU141" s="146"/>
      <c r="AW141" s="7">
        <f>DATE(An,1,1)</f>
        <v>44197</v>
      </c>
      <c r="AX141" s="7">
        <v>43735</v>
      </c>
      <c r="AZ141" s="7" t="s">
        <v>0</v>
      </c>
      <c r="BA141" s="44" t="s">
        <v>2</v>
      </c>
    </row>
    <row r="142" spans="1:60" s="71" customFormat="1" ht="15" x14ac:dyDescent="0.25">
      <c r="A142" s="1" t="str">
        <f t="shared" ref="A142:A151" si="39">IF(ISBLANK(A127),"",A127)</f>
        <v>PZ</v>
      </c>
      <c r="B142" s="18"/>
      <c r="C142" s="18"/>
      <c r="D142" s="18"/>
      <c r="E142" s="18"/>
      <c r="F142" s="18"/>
      <c r="G142" s="18"/>
      <c r="H142" s="18"/>
      <c r="I142" s="18"/>
      <c r="J142" s="50"/>
      <c r="K142" s="50"/>
      <c r="L142" s="50"/>
      <c r="M142" s="50"/>
      <c r="N142" s="50"/>
      <c r="O142" s="50"/>
      <c r="P142" s="18"/>
      <c r="Q142" s="18"/>
      <c r="R142" s="18"/>
      <c r="S142" s="18"/>
      <c r="T142" s="18"/>
      <c r="U142" s="50"/>
      <c r="V142" s="50"/>
      <c r="W142" s="50"/>
      <c r="X142" s="50"/>
      <c r="Y142" s="50"/>
      <c r="Z142" s="50"/>
      <c r="AA142" s="50"/>
      <c r="AB142" s="50"/>
      <c r="AC142" s="19"/>
      <c r="AD142" s="50"/>
      <c r="AE142" s="18"/>
      <c r="AF142" s="56"/>
      <c r="AG142"/>
      <c r="AH142" s="109" t="s">
        <v>44</v>
      </c>
      <c r="AI142" s="28" cm="1">
        <f t="array" ref="AI142">SUMPRODUCT((A142:A150 = AH142)*(B142:AF150=BA141)+(A142:A150 = AH142)*(B142:AF150=BA142)/2)</f>
        <v>0</v>
      </c>
      <c r="AJ142" s="28" cm="1">
        <f t="array" ref="AJ142">SUMPRODUCT((A142:A150 = AH142)*(B142:AF150=BA143))</f>
        <v>0</v>
      </c>
      <c r="AK142" s="28" cm="1">
        <f t="array" ref="AK142">SUMPRODUCT((A142:A150 = AH142)*(B142:AF150=BA144))</f>
        <v>0</v>
      </c>
      <c r="AL142" s="28" cm="1">
        <f t="array" ref="AL142">SUMPRODUCT((A142:A150 = AH142)*(B142:AF150=BA145))</f>
        <v>0</v>
      </c>
      <c r="AM142" s="28" cm="1">
        <f t="array" ref="AM142">SUMPRODUCT((A142:A150 = AH142)*(B142:AF150=BA146))</f>
        <v>0</v>
      </c>
      <c r="AN142" s="28" cm="1">
        <f t="array" ref="AN142">SUMPRODUCT((A142:A150 = AC141)*(B142:AF150=BA147))</f>
        <v>0</v>
      </c>
      <c r="AO142" s="94">
        <f t="shared" ref="AO142:AO148" si="40">SUM(AI142:AM142)</f>
        <v>0</v>
      </c>
      <c r="AP142" s="116">
        <f>(NETWORKDAYS(B141,AF141,AW141:AW151))-AI142</f>
        <v>21</v>
      </c>
      <c r="AQ142" s="115"/>
      <c r="AR142" s="115"/>
      <c r="AS142" s="115"/>
      <c r="AT142" s="115"/>
      <c r="AU142" s="115"/>
      <c r="AW142" s="8">
        <f>ROUND(DATE($A$1,4,MOD(234-11*MOD($A$1,19),30))/7,0)*7-5</f>
        <v>44291</v>
      </c>
      <c r="AX142" s="8"/>
      <c r="AY142"/>
      <c r="AZ142" s="7" t="s">
        <v>10</v>
      </c>
      <c r="BA142" s="44" t="s">
        <v>5</v>
      </c>
      <c r="BH142"/>
    </row>
    <row r="143" spans="1:60" ht="15" x14ac:dyDescent="0.25">
      <c r="A143" s="1" t="str">
        <f t="shared" si="39"/>
        <v>LG</v>
      </c>
      <c r="B143" s="18"/>
      <c r="C143" s="18"/>
      <c r="D143" s="50"/>
      <c r="E143" s="50"/>
      <c r="F143" s="50"/>
      <c r="G143" s="50"/>
      <c r="H143" s="50"/>
      <c r="I143" s="50"/>
      <c r="J143" s="50"/>
      <c r="K143" s="49"/>
      <c r="L143" s="49"/>
      <c r="M143" s="49"/>
      <c r="N143" s="49"/>
      <c r="O143" s="49"/>
      <c r="P143" s="18"/>
      <c r="Q143" s="18"/>
      <c r="R143" s="18"/>
      <c r="S143" s="18"/>
      <c r="T143" s="18"/>
      <c r="U143" s="18"/>
      <c r="V143" s="50"/>
      <c r="W143" s="18"/>
      <c r="X143" s="18"/>
      <c r="Y143" s="18"/>
      <c r="Z143" s="18"/>
      <c r="AA143" s="18"/>
      <c r="AB143" s="50"/>
      <c r="AC143" s="50"/>
      <c r="AD143" s="50"/>
      <c r="AE143" s="18"/>
      <c r="AF143" s="29"/>
      <c r="AH143" s="109" t="s">
        <v>45</v>
      </c>
      <c r="AI143" s="28" cm="1">
        <f t="array" ref="AI143">SUMPRODUCT((A142:A150 = AH143)*(B142:AF150=BA141)+(A142:A150 = AH143)*(B142:AF150=BA142)/2)</f>
        <v>0</v>
      </c>
      <c r="AJ143" s="28" cm="1">
        <f t="array" ref="AJ143">SUMPRODUCT((A142:A150 = AH143)*(B142:AF150=BA143))</f>
        <v>0</v>
      </c>
      <c r="AK143" s="28" cm="1">
        <f t="array" ref="AK143">SUMPRODUCT((A142:A150 = AH143)*(B142:AF150=BA144))</f>
        <v>0</v>
      </c>
      <c r="AL143" s="28" cm="1">
        <f t="array" ref="AL143">SUMPRODUCT((A142:A150 = AH143)*(B142:AF150=BA145))</f>
        <v>0</v>
      </c>
      <c r="AM143" s="28" cm="1">
        <f t="array" ref="AM143">SUMPRODUCT((A142:A150 = AH143)*(B142:AF150=BA146))</f>
        <v>0</v>
      </c>
      <c r="AN143" s="28" cm="1">
        <f t="array" ref="AN143">SUMPRODUCT((A142:A150 = AH143)*(B142:AF150=BA147))</f>
        <v>0</v>
      </c>
      <c r="AO143" s="94">
        <f t="shared" si="40"/>
        <v>0</v>
      </c>
      <c r="AP143" s="116">
        <f>(NETWORKDAYS(B141,AF141,AW141:AW151))-AI143</f>
        <v>21</v>
      </c>
      <c r="AQ143" s="115"/>
      <c r="AR143" s="115"/>
      <c r="AS143" s="115"/>
      <c r="AT143" s="115"/>
      <c r="AU143" s="115"/>
      <c r="AW143" s="8">
        <f>DATE(An,5,1)</f>
        <v>44317</v>
      </c>
      <c r="AX143" s="8"/>
      <c r="AZ143" s="7" t="s">
        <v>13</v>
      </c>
      <c r="BA143" s="51" t="s">
        <v>58</v>
      </c>
    </row>
    <row r="144" spans="1:60" ht="15" x14ac:dyDescent="0.25">
      <c r="A144" s="1" t="str">
        <f t="shared" si="39"/>
        <v>CM</v>
      </c>
      <c r="B144" s="18"/>
      <c r="C144" s="18"/>
      <c r="D144" s="33"/>
      <c r="E144" s="19"/>
      <c r="F144" s="18"/>
      <c r="G144" s="18"/>
      <c r="H144" s="49"/>
      <c r="I144" s="49"/>
      <c r="J144" s="49"/>
      <c r="K144" s="49"/>
      <c r="L144" s="49"/>
      <c r="M144" s="49"/>
      <c r="N144" s="49"/>
      <c r="O144" s="49"/>
      <c r="P144" s="18"/>
      <c r="Q144" s="18"/>
      <c r="R144" s="18"/>
      <c r="S144" s="18"/>
      <c r="T144" s="18"/>
      <c r="U144" s="18"/>
      <c r="V144" s="50"/>
      <c r="W144" s="50"/>
      <c r="X144" s="50"/>
      <c r="Y144" s="50"/>
      <c r="Z144" s="50"/>
      <c r="AA144" s="50"/>
      <c r="AB144" s="49"/>
      <c r="AC144" s="49"/>
      <c r="AD144" s="19"/>
      <c r="AE144" s="19"/>
      <c r="AF144" s="20"/>
      <c r="AH144" s="109" t="s">
        <v>46</v>
      </c>
      <c r="AI144" s="28" cm="1">
        <f t="array" ref="AI144">SUMPRODUCT((A142:A150 = AH144)*(B142:AF150=BA141)+(A142:A150 = AH144)*(B142:AF150=BA142)/2)</f>
        <v>0</v>
      </c>
      <c r="AJ144" s="28" cm="1">
        <f t="array" ref="AJ144">SUMPRODUCT((A142:A150 = AH144)*(B142:AF150=BA143))</f>
        <v>0</v>
      </c>
      <c r="AK144" s="28" cm="1">
        <f t="array" ref="AK144">SUMPRODUCT((A142:A150 = AH144)*(B142:AF150=BA144))</f>
        <v>0</v>
      </c>
      <c r="AL144" s="28" cm="1">
        <f t="array" ref="AL144">SUMPRODUCT((A142:A150 = AH144)*(B142:AF150=BA145))</f>
        <v>0</v>
      </c>
      <c r="AM144" s="28" cm="1">
        <f t="array" ref="AM144">SUMPRODUCT((A142:A150 = AH144)*(B142:AF150=BA146))</f>
        <v>0</v>
      </c>
      <c r="AN144" s="28" cm="1">
        <f t="array" ref="AN144">SUMPRODUCT((A142:A150 = AH144)*(B142:AF150=BA147))</f>
        <v>0</v>
      </c>
      <c r="AO144" s="94">
        <f t="shared" si="40"/>
        <v>0</v>
      </c>
      <c r="AP144" s="116">
        <f>(NETWORKDAYS(B141,AF141,AW141:AW151))-AI144</f>
        <v>21</v>
      </c>
      <c r="AQ144" s="115"/>
      <c r="AR144" s="115"/>
      <c r="AS144" s="115"/>
      <c r="AT144" s="115"/>
      <c r="AU144" s="115"/>
      <c r="AW144" s="8">
        <f>DATE(An,5,8)</f>
        <v>44324</v>
      </c>
      <c r="AX144" s="8"/>
      <c r="AZ144" s="43" t="s">
        <v>14</v>
      </c>
      <c r="BA144" s="89" t="s">
        <v>57</v>
      </c>
    </row>
    <row r="145" spans="1:60" s="71" customFormat="1" ht="15" x14ac:dyDescent="0.25">
      <c r="A145" s="1" t="str">
        <f t="shared" si="39"/>
        <v>SR</v>
      </c>
      <c r="B145" s="49"/>
      <c r="C145" s="49"/>
      <c r="D145" s="49"/>
      <c r="E145" s="18"/>
      <c r="F145" s="18"/>
      <c r="G145" s="18"/>
      <c r="H145" s="19"/>
      <c r="I145" s="18"/>
      <c r="J145" s="50"/>
      <c r="K145" s="50"/>
      <c r="L145" s="50"/>
      <c r="M145" s="50"/>
      <c r="N145" s="50"/>
      <c r="O145" s="50"/>
      <c r="P145" s="50"/>
      <c r="Q145" s="50"/>
      <c r="R145" s="19"/>
      <c r="S145" s="50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50"/>
      <c r="AE145" s="19"/>
      <c r="AF145" s="57"/>
      <c r="AG145"/>
      <c r="AH145" s="109" t="s">
        <v>47</v>
      </c>
      <c r="AI145" s="28" cm="1">
        <f t="array" ref="AI145">SUMPRODUCT((A142:A150= AH145)*(B142:AF150=BA141)+(A142:A150 = AH145)*(B142:AF150=BA142)/2)</f>
        <v>0</v>
      </c>
      <c r="AJ145" s="28" cm="1">
        <f t="array" ref="AJ145">SUMPRODUCT((A142:A150 = AH145)*(B142:AF150=BA143))</f>
        <v>0</v>
      </c>
      <c r="AK145" s="28" cm="1">
        <f t="array" ref="AK145">SUMPRODUCT((A142:A150 = AH145)*(B142:AF150=BA144))</f>
        <v>0</v>
      </c>
      <c r="AL145" s="28" cm="1">
        <f t="array" ref="AL145">SUMPRODUCT((A142:A150 = AH145)*(B142:AF150=BA145))</f>
        <v>0</v>
      </c>
      <c r="AM145" s="28" cm="1">
        <f t="array" ref="AM145">SUMPRODUCT((A142:A150 = AH145)*(B142:AF150=BA146))</f>
        <v>0</v>
      </c>
      <c r="AN145" s="28" cm="1">
        <f t="array" ref="AN145">SUMPRODUCT((A142:A150 = AH145)*(B142:AF150=BA147))</f>
        <v>0</v>
      </c>
      <c r="AO145" s="94">
        <f t="shared" si="40"/>
        <v>0</v>
      </c>
      <c r="AP145" s="116">
        <f>(NETWORKDAYS(B141,AF141,AW141:AW151))-AI145</f>
        <v>21</v>
      </c>
      <c r="AQ145" s="115"/>
      <c r="AR145" s="115"/>
      <c r="AS145" s="115"/>
      <c r="AT145" s="115"/>
      <c r="AU145" s="115"/>
      <c r="AW145" s="8">
        <f>AW142+38</f>
        <v>44329</v>
      </c>
      <c r="AX145" s="8"/>
      <c r="AY145"/>
      <c r="AZ145" s="43" t="s">
        <v>15</v>
      </c>
      <c r="BA145" s="62" t="s">
        <v>59</v>
      </c>
      <c r="BH145"/>
    </row>
    <row r="146" spans="1:60" ht="15" x14ac:dyDescent="0.25">
      <c r="A146" s="1" t="str">
        <f t="shared" si="39"/>
        <v>CD</v>
      </c>
      <c r="B146" s="18"/>
      <c r="C146" s="18"/>
      <c r="D146" s="18"/>
      <c r="E146" s="18"/>
      <c r="F146" s="18"/>
      <c r="G146" s="18"/>
      <c r="H146" s="50"/>
      <c r="I146" s="50"/>
      <c r="J146" s="50"/>
      <c r="K146" s="50"/>
      <c r="L146" s="50"/>
      <c r="M146" s="50"/>
      <c r="N146" s="50"/>
      <c r="O146" s="50"/>
      <c r="P146" s="50"/>
      <c r="Q146" s="50"/>
      <c r="R146" s="50"/>
      <c r="S146" s="18"/>
      <c r="T146" s="18"/>
      <c r="U146" s="18"/>
      <c r="V146" s="18"/>
      <c r="W146" s="50"/>
      <c r="X146" s="18"/>
      <c r="Y146" s="18"/>
      <c r="Z146" s="18"/>
      <c r="AA146" s="50"/>
      <c r="AB146" s="50"/>
      <c r="AC146" s="50"/>
      <c r="AD146" s="50"/>
      <c r="AE146" s="50"/>
      <c r="AF146" s="57"/>
      <c r="AH146" s="109" t="s">
        <v>48</v>
      </c>
      <c r="AI146" s="28" cm="1">
        <f t="array" ref="AI146">SUMPRODUCT((A142:A150 = AH146)*(B142:AF150=BA141)+(A142:A150 = AH146)*(B142:AF150=BA142)/2)</f>
        <v>0</v>
      </c>
      <c r="AJ146" s="28" cm="1">
        <f t="array" ref="AJ146">SUMPRODUCT((A142:A150 = AH146)*(B142:AF150=BA143))</f>
        <v>0</v>
      </c>
      <c r="AK146" s="28" cm="1">
        <f t="array" ref="AK146">SUMPRODUCT((A142:A150 = AH146)*(B142:AF150=BA144))</f>
        <v>0</v>
      </c>
      <c r="AL146" s="28" cm="1">
        <f t="array" ref="AL146">SUMPRODUCT((A142:A150 = AH146)*(B142:AF150=BA145))</f>
        <v>0</v>
      </c>
      <c r="AM146" s="28" cm="1">
        <f t="array" ref="AM146">SUMPRODUCT((A142:A150 = AH146)*(B142:AF150=BA146))</f>
        <v>0</v>
      </c>
      <c r="AN146" s="28" cm="1">
        <f t="array" ref="AN146">SUMPRODUCT((A142:A150 = AH146)*(B142:AF150=BA147))</f>
        <v>0</v>
      </c>
      <c r="AO146" s="94">
        <f t="shared" si="40"/>
        <v>0</v>
      </c>
      <c r="AP146" s="116">
        <f>(NETWORKDAYS(B141,AF141,AW141:AW151))-AI146</f>
        <v>21</v>
      </c>
      <c r="AQ146" s="115"/>
      <c r="AR146" s="115"/>
      <c r="AS146" s="115"/>
      <c r="AT146" s="115"/>
      <c r="AU146" s="115"/>
      <c r="AW146" s="8">
        <f>AW142+49</f>
        <v>44340</v>
      </c>
      <c r="AX146" s="17"/>
      <c r="BA146" s="62" t="s">
        <v>60</v>
      </c>
    </row>
    <row r="147" spans="1:60" ht="15" x14ac:dyDescent="0.25">
      <c r="A147" s="1" t="str">
        <f t="shared" si="39"/>
        <v>ACH</v>
      </c>
      <c r="B147" s="38"/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54"/>
      <c r="S147" s="54"/>
      <c r="T147" s="54"/>
      <c r="U147" s="38"/>
      <c r="V147" s="38"/>
      <c r="W147" s="54"/>
      <c r="X147" s="54"/>
      <c r="Y147" s="54"/>
      <c r="Z147" s="54"/>
      <c r="AA147" s="38"/>
      <c r="AB147" s="38"/>
      <c r="AC147" s="38"/>
      <c r="AD147" s="38"/>
      <c r="AE147" s="38"/>
      <c r="AF147" s="40"/>
      <c r="AG147" s="71"/>
      <c r="AH147" s="109" t="s">
        <v>49</v>
      </c>
      <c r="AI147" s="28" cm="1">
        <f t="array" ref="AI147">SUMPRODUCT((A142:A150 = AH147)*(B142:AF150=BA141)+(A142:A150 = AH147)*(B142:AF150=BA142)/2)</f>
        <v>0</v>
      </c>
      <c r="AJ147" s="28" cm="1">
        <f t="array" ref="AJ147">SUMPRODUCT((A142:A150 = AH147)*(B142:AF150=BA143))</f>
        <v>0</v>
      </c>
      <c r="AK147" s="28" cm="1">
        <f t="array" ref="AK147">SUMPRODUCT((A142:A150 = AH147)*(B142:AF150=BA144))</f>
        <v>0</v>
      </c>
      <c r="AL147" s="28" cm="1">
        <f t="array" ref="AL147">SUMPRODUCT((A142:A150 = AH147)*(B142:AF150=BA145))</f>
        <v>0</v>
      </c>
      <c r="AM147" s="28" cm="1">
        <f t="array" ref="AM147">SUMPRODUCT((A142:A150 = AH147)*(B142:AF150=BA146))</f>
        <v>0</v>
      </c>
      <c r="AN147" s="28" cm="1">
        <f t="array" ref="AN147">SUMPRODUCT((A142:A150 = AH147)*(B142:AF150=BA147))</f>
        <v>0</v>
      </c>
      <c r="AO147" s="94">
        <f t="shared" si="40"/>
        <v>0</v>
      </c>
      <c r="AP147" s="116">
        <f>(NETWORKDAYS(B141,AF141,AW141:AW151))-AI147</f>
        <v>21</v>
      </c>
      <c r="AQ147" s="115"/>
      <c r="AR147" s="115"/>
      <c r="AS147" s="115"/>
      <c r="AT147" s="115"/>
      <c r="AU147" s="115"/>
      <c r="AW147" s="8">
        <f>DATE(An,7,21)</f>
        <v>44398</v>
      </c>
      <c r="AX147" s="17"/>
      <c r="BA147" s="147" t="s">
        <v>61</v>
      </c>
    </row>
    <row r="148" spans="1:60" ht="12.75" x14ac:dyDescent="0.2">
      <c r="A148" s="1" t="str">
        <f t="shared" si="39"/>
        <v>NO</v>
      </c>
      <c r="B148" s="38"/>
      <c r="C148" s="38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40"/>
      <c r="AH148" s="47"/>
      <c r="AI148" s="28" cm="1">
        <f t="array" ref="AI148">SUMPRODUCT((A142:A150 = AH148)*(B142:AF150=BA141)+(A142:A150 = AH148)*(B142:AF150=BA142)/2)</f>
        <v>0</v>
      </c>
      <c r="AJ148" s="28" cm="1">
        <f t="array" ref="AJ148">SUMPRODUCT((A142:A150 = AH148)*(B142:AF150=BA143))</f>
        <v>0</v>
      </c>
      <c r="AK148" s="28" cm="1">
        <f t="array" ref="AK148">SUMPRODUCT((A142:A150 = AH148)*(B142:AF150=BA144))</f>
        <v>0</v>
      </c>
      <c r="AL148" s="28" cm="1">
        <f t="array" ref="AL148">SUMPRODUCT((A142:A150 = AH148)*(B142:AF150=BA145))</f>
        <v>0</v>
      </c>
      <c r="AM148" s="28" cm="1">
        <f t="array" ref="AM148">SUMPRODUCT((A142:A150 = AH148)*(B142:AF150=BA146))</f>
        <v>0</v>
      </c>
      <c r="AN148" s="28" cm="1">
        <f t="array" ref="AN148">SUMPRODUCT((A142:A150 = AH148)*(B142:AF150=BA147))</f>
        <v>0</v>
      </c>
      <c r="AO148" s="94">
        <f t="shared" si="40"/>
        <v>0</v>
      </c>
      <c r="AP148" s="116">
        <f>(NETWORKDAYS(B141,AF141,AW141:AW151))-AI148</f>
        <v>21</v>
      </c>
      <c r="AQ148" s="115"/>
      <c r="AR148" s="115"/>
      <c r="AS148" s="115"/>
      <c r="AT148" s="115"/>
      <c r="AU148" s="115"/>
      <c r="AW148" s="8">
        <f>DATE(An,8,15)</f>
        <v>44423</v>
      </c>
      <c r="AX148" s="17"/>
    </row>
    <row r="149" spans="1:60" ht="12.75" x14ac:dyDescent="0.2">
      <c r="A149" s="1" t="str">
        <f t="shared" si="39"/>
        <v/>
      </c>
      <c r="B149" s="53"/>
      <c r="C149" s="53"/>
      <c r="D149" s="38"/>
      <c r="E149" s="38"/>
      <c r="F149" s="38"/>
      <c r="G149" s="38"/>
      <c r="H149" s="38"/>
      <c r="I149" s="38"/>
      <c r="J149" s="38"/>
      <c r="K149" s="38"/>
      <c r="L149" s="39"/>
      <c r="M149" s="38"/>
      <c r="N149" s="38"/>
      <c r="O149" s="38"/>
      <c r="P149" s="38"/>
      <c r="Q149" s="38"/>
      <c r="R149" s="54"/>
      <c r="S149" s="54"/>
      <c r="T149" s="54"/>
      <c r="U149" s="38"/>
      <c r="V149" s="38"/>
      <c r="W149" s="54"/>
      <c r="X149" s="54"/>
      <c r="Y149" s="54"/>
      <c r="Z149" s="54"/>
      <c r="AA149" s="54"/>
      <c r="AB149" s="53"/>
      <c r="AC149" s="53"/>
      <c r="AD149" s="53"/>
      <c r="AE149" s="53"/>
      <c r="AF149" s="67"/>
      <c r="AW149" s="8">
        <f>DATE(An,11,1)</f>
        <v>44501</v>
      </c>
      <c r="AX149" s="17"/>
    </row>
    <row r="150" spans="1:60" s="63" customFormat="1" ht="12.75" x14ac:dyDescent="0.2">
      <c r="A150" s="1" t="str">
        <f t="shared" si="39"/>
        <v/>
      </c>
      <c r="B150" s="38"/>
      <c r="C150" s="38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4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W150" s="8">
        <f>DATE(An,11,11)</f>
        <v>44511</v>
      </c>
      <c r="AX150" s="17"/>
      <c r="AY150"/>
      <c r="AZ150"/>
      <c r="BA150"/>
    </row>
    <row r="151" spans="1:60" ht="13.5" thickBot="1" x14ac:dyDescent="0.25">
      <c r="A151" s="76" t="str">
        <f t="shared" si="39"/>
        <v/>
      </c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  <c r="Y151" s="30"/>
      <c r="Z151" s="30"/>
      <c r="AA151" s="30"/>
      <c r="AB151" s="30"/>
      <c r="AC151" s="30"/>
      <c r="AD151" s="30"/>
      <c r="AE151" s="30"/>
      <c r="AF151" s="31"/>
      <c r="AG151" s="71"/>
      <c r="AH151" s="83" t="s">
        <v>11</v>
      </c>
      <c r="AI151" s="84">
        <f t="shared" ref="AI151:AO151" si="41">SUM(AI141:AI150)</f>
        <v>0</v>
      </c>
      <c r="AJ151" s="84">
        <f t="shared" si="41"/>
        <v>0</v>
      </c>
      <c r="AK151" s="84">
        <f t="shared" si="41"/>
        <v>0</v>
      </c>
      <c r="AL151" s="84">
        <f t="shared" si="41"/>
        <v>0</v>
      </c>
      <c r="AM151" s="84">
        <f t="shared" si="41"/>
        <v>0</v>
      </c>
      <c r="AN151" s="84">
        <f t="shared" si="41"/>
        <v>0</v>
      </c>
      <c r="AO151" s="92">
        <f t="shared" si="41"/>
        <v>0</v>
      </c>
      <c r="AP151" s="117"/>
      <c r="AQ151" s="114"/>
      <c r="AR151" s="114"/>
      <c r="AS151" s="114"/>
      <c r="AT151" s="114"/>
      <c r="AU151" s="114"/>
      <c r="AW151" s="10">
        <f>DATE(An,12,25)</f>
        <v>44555</v>
      </c>
      <c r="AX151" s="27"/>
    </row>
    <row r="152" spans="1:60" ht="12.75" x14ac:dyDescent="0.2">
      <c r="A152" s="122"/>
      <c r="B152" s="123"/>
      <c r="C152" s="123"/>
      <c r="D152" s="123"/>
      <c r="E152" s="123"/>
      <c r="F152" s="123"/>
      <c r="G152" s="123"/>
      <c r="H152" s="123"/>
      <c r="I152" s="123"/>
      <c r="J152" s="123"/>
      <c r="K152" s="123"/>
      <c r="L152" s="123"/>
      <c r="M152" s="123"/>
      <c r="N152" s="123"/>
      <c r="O152" s="123"/>
      <c r="P152" s="123"/>
      <c r="Q152" s="123"/>
      <c r="R152" s="123"/>
      <c r="S152" s="123"/>
      <c r="T152" s="123"/>
      <c r="U152" s="123"/>
      <c r="V152" s="123"/>
      <c r="W152" s="123"/>
      <c r="X152" s="123"/>
      <c r="Y152" s="123"/>
      <c r="Z152" s="123"/>
      <c r="AA152" s="123"/>
      <c r="AB152" s="123"/>
      <c r="AC152" s="123"/>
      <c r="AD152" s="123"/>
      <c r="AE152" s="123"/>
      <c r="AF152" s="123"/>
      <c r="AG152" s="71"/>
      <c r="AH152" s="63"/>
      <c r="AI152" s="63"/>
      <c r="AJ152" s="63"/>
      <c r="AK152" s="63"/>
      <c r="AL152" s="63"/>
      <c r="AM152" s="63"/>
      <c r="AN152" s="63"/>
      <c r="AO152" s="63"/>
      <c r="AP152" s="63"/>
      <c r="AQ152" s="63"/>
      <c r="AR152" s="63"/>
      <c r="AS152" s="63"/>
      <c r="AT152" s="63"/>
      <c r="AU152" s="63"/>
      <c r="AW152" s="63"/>
      <c r="AX152" s="63"/>
    </row>
    <row r="153" spans="1:60" ht="12.75" x14ac:dyDescent="0.2">
      <c r="A153" s="122"/>
      <c r="B153" s="123"/>
      <c r="C153" s="123"/>
      <c r="D153" s="123"/>
      <c r="E153" s="123"/>
      <c r="F153" s="123"/>
      <c r="G153" s="123"/>
      <c r="H153" s="123"/>
      <c r="I153" s="123"/>
      <c r="J153" s="123"/>
      <c r="K153" s="123"/>
      <c r="L153" s="123"/>
      <c r="M153" s="123"/>
      <c r="N153" s="123"/>
      <c r="O153" s="123"/>
      <c r="P153" s="123"/>
      <c r="Q153" s="123"/>
      <c r="R153" s="123"/>
      <c r="S153" s="123"/>
      <c r="T153" s="123"/>
      <c r="U153" s="123"/>
      <c r="V153" s="123"/>
      <c r="W153" s="123"/>
      <c r="X153" s="123"/>
      <c r="Y153" s="123"/>
      <c r="Z153" s="123"/>
      <c r="AA153" s="123"/>
      <c r="AB153" s="123"/>
      <c r="AC153" s="123"/>
      <c r="AD153" s="123"/>
      <c r="AE153" s="123"/>
      <c r="AF153" s="123"/>
      <c r="AG153" s="71"/>
      <c r="AH153" s="63"/>
      <c r="AI153" s="63"/>
      <c r="AJ153" s="63"/>
      <c r="AK153" s="63"/>
      <c r="AL153" s="63"/>
      <c r="AM153" s="63"/>
      <c r="AN153" s="63"/>
      <c r="AO153" s="63"/>
      <c r="AP153" s="63"/>
      <c r="AQ153" s="63"/>
      <c r="AR153" s="63"/>
      <c r="AS153" s="63"/>
      <c r="AT153" s="63"/>
      <c r="AU153" s="63"/>
      <c r="AW153" s="63"/>
      <c r="AX153" s="63"/>
    </row>
    <row r="154" spans="1:60" ht="13.5" thickBot="1" x14ac:dyDescent="0.25"/>
    <row r="155" spans="1:60" ht="38.25" x14ac:dyDescent="0.2">
      <c r="A155" s="95"/>
      <c r="B155" s="201">
        <f>DATE(An,MONTH(B140)+1,1)</f>
        <v>44501</v>
      </c>
      <c r="C155" s="202"/>
      <c r="D155" s="202"/>
      <c r="E155" s="202"/>
      <c r="F155" s="202"/>
      <c r="G155" s="202"/>
      <c r="H155" s="202"/>
      <c r="I155" s="202"/>
      <c r="J155" s="202"/>
      <c r="K155" s="202"/>
      <c r="L155" s="202"/>
      <c r="M155" s="202"/>
      <c r="N155" s="202"/>
      <c r="O155" s="202"/>
      <c r="P155" s="202"/>
      <c r="Q155" s="202"/>
      <c r="R155" s="202"/>
      <c r="S155" s="202"/>
      <c r="T155" s="202"/>
      <c r="U155" s="202"/>
      <c r="V155" s="202"/>
      <c r="W155" s="202"/>
      <c r="X155" s="202"/>
      <c r="Y155" s="202"/>
      <c r="Z155" s="202"/>
      <c r="AA155" s="202"/>
      <c r="AB155" s="202"/>
      <c r="AC155" s="202"/>
      <c r="AD155" s="202"/>
      <c r="AE155" s="202"/>
      <c r="AF155" s="203"/>
      <c r="AH155" s="41" t="s">
        <v>7</v>
      </c>
      <c r="AI155" s="90" t="s">
        <v>20</v>
      </c>
      <c r="AJ155" s="87" t="str">
        <f>"Nbre jours "&amp; $BA$9</f>
        <v>Nbre jours RJ</v>
      </c>
      <c r="AK155" s="86" t="str">
        <f>"Nbre jours "&amp; $BA$10</f>
        <v>Nbre jours R/2J</v>
      </c>
      <c r="AL155" s="88" t="str">
        <f>"Nbre jours "&amp; $BA$11</f>
        <v>Nbre jours CMD</v>
      </c>
      <c r="AM155" s="88" t="str">
        <f>"Nbre jours "&amp; $BA$12</f>
        <v>Nbre jours T</v>
      </c>
      <c r="AN155" s="88" t="str">
        <f>"Nbre jours "&amp; $BA$12</f>
        <v>Nbre jours T</v>
      </c>
      <c r="AO155" s="93" t="s">
        <v>16</v>
      </c>
      <c r="AP155" s="93" t="s">
        <v>51</v>
      </c>
      <c r="AQ155" s="113"/>
      <c r="AR155" s="113"/>
      <c r="AS155" s="113"/>
      <c r="AT155" s="113"/>
      <c r="AU155" s="113"/>
      <c r="AW155" s="41" t="s">
        <v>3</v>
      </c>
      <c r="AX155" s="42" t="s">
        <v>12</v>
      </c>
      <c r="AZ155" s="41" t="s">
        <v>9</v>
      </c>
      <c r="BA155" s="42" t="s">
        <v>34</v>
      </c>
    </row>
    <row r="156" spans="1:60" ht="15" x14ac:dyDescent="0.25">
      <c r="A156" s="96"/>
      <c r="B156" s="4">
        <f>DATE(An,MONTH(B155),1)</f>
        <v>44501</v>
      </c>
      <c r="C156" s="4">
        <f t="shared" ref="C156:AE156" si="42">B156+1</f>
        <v>44502</v>
      </c>
      <c r="D156" s="4">
        <f t="shared" si="42"/>
        <v>44503</v>
      </c>
      <c r="E156" s="4">
        <f t="shared" si="42"/>
        <v>44504</v>
      </c>
      <c r="F156" s="4">
        <f t="shared" si="42"/>
        <v>44505</v>
      </c>
      <c r="G156" s="4">
        <f t="shared" si="42"/>
        <v>44506</v>
      </c>
      <c r="H156" s="4">
        <f t="shared" si="42"/>
        <v>44507</v>
      </c>
      <c r="I156" s="4">
        <f t="shared" si="42"/>
        <v>44508</v>
      </c>
      <c r="J156" s="4">
        <f t="shared" si="42"/>
        <v>44509</v>
      </c>
      <c r="K156" s="4">
        <f t="shared" si="42"/>
        <v>44510</v>
      </c>
      <c r="L156" s="4">
        <f t="shared" si="42"/>
        <v>44511</v>
      </c>
      <c r="M156" s="4">
        <f t="shared" si="42"/>
        <v>44512</v>
      </c>
      <c r="N156" s="4">
        <f t="shared" si="42"/>
        <v>44513</v>
      </c>
      <c r="O156" s="4">
        <f t="shared" si="42"/>
        <v>44514</v>
      </c>
      <c r="P156" s="4">
        <f t="shared" si="42"/>
        <v>44515</v>
      </c>
      <c r="Q156" s="4">
        <f t="shared" si="42"/>
        <v>44516</v>
      </c>
      <c r="R156" s="4">
        <f t="shared" si="42"/>
        <v>44517</v>
      </c>
      <c r="S156" s="4">
        <f t="shared" si="42"/>
        <v>44518</v>
      </c>
      <c r="T156" s="4">
        <f t="shared" si="42"/>
        <v>44519</v>
      </c>
      <c r="U156" s="4">
        <f t="shared" si="42"/>
        <v>44520</v>
      </c>
      <c r="V156" s="4">
        <f t="shared" si="42"/>
        <v>44521</v>
      </c>
      <c r="W156" s="4">
        <f t="shared" si="42"/>
        <v>44522</v>
      </c>
      <c r="X156" s="4">
        <f t="shared" si="42"/>
        <v>44523</v>
      </c>
      <c r="Y156" s="4">
        <f t="shared" si="42"/>
        <v>44524</v>
      </c>
      <c r="Z156" s="4">
        <f t="shared" si="42"/>
        <v>44525</v>
      </c>
      <c r="AA156" s="4">
        <f t="shared" si="42"/>
        <v>44526</v>
      </c>
      <c r="AB156" s="4">
        <f t="shared" si="42"/>
        <v>44527</v>
      </c>
      <c r="AC156" s="4">
        <f t="shared" si="42"/>
        <v>44528</v>
      </c>
      <c r="AD156" s="4">
        <f t="shared" si="42"/>
        <v>44529</v>
      </c>
      <c r="AE156" s="4">
        <f t="shared" si="42"/>
        <v>44530</v>
      </c>
      <c r="AF156" s="14"/>
      <c r="AH156" s="109" t="s">
        <v>43</v>
      </c>
      <c r="AI156" s="28" cm="1">
        <f t="array" ref="AI156">SUMPRODUCT((A157:A165 = AH156)*(B157:AF165=BA156)+(A157:A165 = AH156)*(B157:AF165=BA157)/2)</f>
        <v>0</v>
      </c>
      <c r="AJ156" s="28" cm="1">
        <f t="array" ref="AJ156">SUMPRODUCT((A157:A165 = AH156)*(B157:AF165=BA158))</f>
        <v>0</v>
      </c>
      <c r="AK156" s="28" cm="1">
        <f t="array" ref="AK156">SUMPRODUCT((A157:A165 = AH156)*(B157:AF165=BA159))</f>
        <v>0</v>
      </c>
      <c r="AL156" s="28" cm="1">
        <f t="array" ref="AL156">SUMPRODUCT((A157:A165 = AH156)*(B157:AF165=BA160))</f>
        <v>0</v>
      </c>
      <c r="AM156" s="28" cm="1">
        <f t="array" ref="AM156">SUMPRODUCT((A157:A165 = AH156)*(B157:AF165=BA161))</f>
        <v>0</v>
      </c>
      <c r="AN156" s="28" cm="1">
        <f t="array" ref="AN156">SUMPRODUCT((A157:A165 = AH156)*(B157:AF165=BA162))</f>
        <v>0</v>
      </c>
      <c r="AO156" s="94">
        <f>SUM(AI156:AM156)</f>
        <v>0</v>
      </c>
      <c r="AP156" s="116">
        <f>(NETWORKDAYS(B156,AE156,AW156:AW166))-AI156</f>
        <v>20</v>
      </c>
      <c r="AQ156" s="115"/>
      <c r="AR156" s="115"/>
      <c r="AS156" s="115"/>
      <c r="AT156" s="115"/>
      <c r="AU156" s="115"/>
      <c r="AW156" s="7">
        <f>DATE(An,1,1)</f>
        <v>44197</v>
      </c>
      <c r="AX156" s="7">
        <v>43735</v>
      </c>
      <c r="AZ156" s="7" t="s">
        <v>0</v>
      </c>
      <c r="BA156" s="44" t="s">
        <v>2</v>
      </c>
    </row>
    <row r="157" spans="1:60" ht="15" x14ac:dyDescent="0.25">
      <c r="A157" s="1" t="str">
        <f t="shared" ref="A157:A166" si="43">IF(ISBLANK(A142),"",A142)</f>
        <v>PZ</v>
      </c>
      <c r="B157" s="18"/>
      <c r="C157" s="19"/>
      <c r="D157" s="18"/>
      <c r="E157" s="18"/>
      <c r="F157" s="18"/>
      <c r="G157" s="18"/>
      <c r="H157" s="49"/>
      <c r="I157" s="19"/>
      <c r="J157" s="49"/>
      <c r="K157" s="18"/>
      <c r="L157" s="18"/>
      <c r="M157" s="18"/>
      <c r="N157" s="18"/>
      <c r="O157" s="18"/>
      <c r="P157" s="18"/>
      <c r="Q157" s="49"/>
      <c r="R157" s="49"/>
      <c r="S157" s="49"/>
      <c r="T157" s="49"/>
      <c r="U157" s="49"/>
      <c r="V157" s="49"/>
      <c r="W157" s="50"/>
      <c r="X157" s="18"/>
      <c r="Y157" s="50"/>
      <c r="Z157" s="18"/>
      <c r="AA157" s="18"/>
      <c r="AB157" s="18"/>
      <c r="AC157" s="18"/>
      <c r="AD157" s="18"/>
      <c r="AE157" s="49"/>
      <c r="AF157" s="32"/>
      <c r="AH157" s="109" t="s">
        <v>44</v>
      </c>
      <c r="AI157" s="28" cm="1">
        <f t="array" ref="AI157">SUMPRODUCT((A157:A165 = AH157)*(B157:AF165=BA156)+(A157:A165 = AH157)*(B157:AF165=BA157)/2)</f>
        <v>0</v>
      </c>
      <c r="AJ157" s="28" cm="1">
        <f t="array" ref="AJ157">SUMPRODUCT((A157:A165 = AH157)*(B157:AF165=BA158))</f>
        <v>0</v>
      </c>
      <c r="AK157" s="28" cm="1">
        <f t="array" ref="AK157">SUMPRODUCT((A157:A165 = AH157)*(B157:AF165=BA159))</f>
        <v>0</v>
      </c>
      <c r="AL157" s="28" cm="1">
        <f t="array" ref="AL157">SUMPRODUCT((A157:A165 = AH157)*(B157:AF165=BA160))</f>
        <v>0</v>
      </c>
      <c r="AM157" s="28" cm="1">
        <f t="array" ref="AM157">SUMPRODUCT((A157:A165 = AH157)*(B157:AF165=BA161))</f>
        <v>0</v>
      </c>
      <c r="AN157" s="28" cm="1">
        <f t="array" ref="AN157">SUMPRODUCT((A157:A165 = AC156)*(B157:AF165=BA162))</f>
        <v>0</v>
      </c>
      <c r="AO157" s="94">
        <f t="shared" ref="AO157:AO163" si="44">SUM(AI157:AM157)</f>
        <v>0</v>
      </c>
      <c r="AP157" s="116">
        <f>(NETWORKDAYS(B156,AE156,AW156:AW166))-AI157</f>
        <v>20</v>
      </c>
      <c r="AQ157" s="115"/>
      <c r="AR157" s="115"/>
      <c r="AS157" s="115"/>
      <c r="AT157" s="115"/>
      <c r="AU157" s="115"/>
      <c r="AW157" s="8">
        <f>ROUND(DATE($A$1,4,MOD(234-11*MOD($A$1,19),30))/7,0)*7-5</f>
        <v>44291</v>
      </c>
      <c r="AX157" s="8"/>
      <c r="AZ157" s="7" t="s">
        <v>10</v>
      </c>
      <c r="BA157" s="44" t="s">
        <v>5</v>
      </c>
    </row>
    <row r="158" spans="1:60" s="71" customFormat="1" ht="15" x14ac:dyDescent="0.25">
      <c r="A158" s="1" t="str">
        <f t="shared" si="43"/>
        <v>LG</v>
      </c>
      <c r="B158" s="18"/>
      <c r="C158" s="18"/>
      <c r="D158" s="18"/>
      <c r="E158" s="18"/>
      <c r="F158" s="18"/>
      <c r="G158" s="18"/>
      <c r="H158" s="18"/>
      <c r="I158" s="64"/>
      <c r="J158" s="18"/>
      <c r="K158" s="64"/>
      <c r="L158" s="64"/>
      <c r="M158" s="33"/>
      <c r="N158" s="33"/>
      <c r="O158" s="49"/>
      <c r="P158" s="19"/>
      <c r="Q158" s="50"/>
      <c r="R158" s="18"/>
      <c r="S158" s="18"/>
      <c r="T158" s="18"/>
      <c r="U158" s="18"/>
      <c r="V158" s="18"/>
      <c r="W158" s="55"/>
      <c r="X158" s="50"/>
      <c r="Y158" s="50"/>
      <c r="Z158" s="69"/>
      <c r="AA158" s="69"/>
      <c r="AB158" s="60"/>
      <c r="AC158" s="60"/>
      <c r="AD158" s="60"/>
      <c r="AE158" s="49"/>
      <c r="AF158" s="32"/>
      <c r="AG158"/>
      <c r="AH158" s="109" t="s">
        <v>45</v>
      </c>
      <c r="AI158" s="28" cm="1">
        <f t="array" ref="AI158">SUMPRODUCT((A157:A165 = AH158)*(B157:AF165=BA156)+(A157:A165 = AH158)*(B157:AF165=BA157)/2)</f>
        <v>0</v>
      </c>
      <c r="AJ158" s="28" cm="1">
        <f t="array" ref="AJ158">SUMPRODUCT((A157:A165 = AH158)*(B157:AF165=BA158))</f>
        <v>0</v>
      </c>
      <c r="AK158" s="28" cm="1">
        <f t="array" ref="AK158">SUMPRODUCT((A157:A165 = AH158)*(B157:AF165=BA159))</f>
        <v>0</v>
      </c>
      <c r="AL158" s="28" cm="1">
        <f t="array" ref="AL158">SUMPRODUCT((A157:A165 = AH158)*(B157:AF165=BA160))</f>
        <v>0</v>
      </c>
      <c r="AM158" s="28" cm="1">
        <f t="array" ref="AM158">SUMPRODUCT((A157:A165 = AH158)*(B157:AF165=BA161))</f>
        <v>0</v>
      </c>
      <c r="AN158" s="28" cm="1">
        <f t="array" ref="AN158">SUMPRODUCT((A157:A165 = AH158)*(B157:AF165=BA162))</f>
        <v>0</v>
      </c>
      <c r="AO158" s="94">
        <f t="shared" si="44"/>
        <v>0</v>
      </c>
      <c r="AP158" s="116">
        <f>(NETWORKDAYS(B156,AE156,AW156:AW166))-AI158</f>
        <v>20</v>
      </c>
      <c r="AQ158" s="115"/>
      <c r="AR158" s="115"/>
      <c r="AS158" s="115"/>
      <c r="AT158" s="115"/>
      <c r="AU158" s="115"/>
      <c r="AW158" s="8">
        <f>DATE(An,5,1)</f>
        <v>44317</v>
      </c>
      <c r="AX158" s="8"/>
      <c r="AY158"/>
      <c r="AZ158" s="7" t="s">
        <v>13</v>
      </c>
      <c r="BA158" s="51" t="s">
        <v>58</v>
      </c>
      <c r="BH158"/>
    </row>
    <row r="159" spans="1:60" ht="15" x14ac:dyDescent="0.25">
      <c r="A159" s="1" t="str">
        <f t="shared" si="43"/>
        <v>CM</v>
      </c>
      <c r="B159" s="19"/>
      <c r="C159" s="19"/>
      <c r="D159" s="19"/>
      <c r="E159" s="50"/>
      <c r="F159" s="50"/>
      <c r="G159" s="50"/>
      <c r="H159" s="50"/>
      <c r="I159" s="50"/>
      <c r="J159" s="50"/>
      <c r="K159" s="50"/>
      <c r="L159" s="50"/>
      <c r="M159" s="49"/>
      <c r="N159" s="49"/>
      <c r="O159" s="49"/>
      <c r="P159" s="49"/>
      <c r="Q159" s="50"/>
      <c r="R159" s="18"/>
      <c r="S159" s="50"/>
      <c r="T159" s="19"/>
      <c r="U159" s="50"/>
      <c r="V159" s="50"/>
      <c r="W159" s="50"/>
      <c r="X159" s="18"/>
      <c r="Y159" s="18"/>
      <c r="Z159" s="33"/>
      <c r="AA159" s="18"/>
      <c r="AB159" s="18"/>
      <c r="AC159" s="18"/>
      <c r="AD159" s="18"/>
      <c r="AE159" s="18"/>
      <c r="AF159" s="32"/>
      <c r="AH159" s="109" t="s">
        <v>46</v>
      </c>
      <c r="AI159" s="28" cm="1">
        <f t="array" ref="AI159">SUMPRODUCT((A157:A165 = AH159)*(B157:AF165=BA156)+(A157:A165 = AH159)*(B157:AF165=BA157)/2)</f>
        <v>0</v>
      </c>
      <c r="AJ159" s="28" cm="1">
        <f t="array" ref="AJ159">SUMPRODUCT((A157:A165 = AH159)*(B157:AF165=BA158))</f>
        <v>0</v>
      </c>
      <c r="AK159" s="28" cm="1">
        <f t="array" ref="AK159">SUMPRODUCT((A157:A165 = AH159)*(B157:AF165=BA159))</f>
        <v>0</v>
      </c>
      <c r="AL159" s="28" cm="1">
        <f t="array" ref="AL159">SUMPRODUCT((A157:A165 = AH159)*(B157:AF165=BA160))</f>
        <v>0</v>
      </c>
      <c r="AM159" s="28" cm="1">
        <f t="array" ref="AM159">SUMPRODUCT((A157:A165 = AH159)*(B157:AF165=BA161))</f>
        <v>0</v>
      </c>
      <c r="AN159" s="28" cm="1">
        <f t="array" ref="AN159">SUMPRODUCT((A157:A165 = AH159)*(B157:AF165=BA162))</f>
        <v>0</v>
      </c>
      <c r="AO159" s="94">
        <f t="shared" si="44"/>
        <v>0</v>
      </c>
      <c r="AP159" s="116">
        <f>(NETWORKDAYS(B156,AE156,AW156:AW166))-AI159</f>
        <v>20</v>
      </c>
      <c r="AQ159" s="115"/>
      <c r="AR159" s="115"/>
      <c r="AS159" s="115"/>
      <c r="AT159" s="115"/>
      <c r="AU159" s="115"/>
      <c r="AW159" s="8">
        <f>DATE(An,5,8)</f>
        <v>44324</v>
      </c>
      <c r="AX159" s="8"/>
      <c r="AZ159" s="43" t="s">
        <v>14</v>
      </c>
      <c r="BA159" s="89" t="s">
        <v>57</v>
      </c>
    </row>
    <row r="160" spans="1:60" ht="15" x14ac:dyDescent="0.25">
      <c r="A160" s="1" t="str">
        <f t="shared" si="43"/>
        <v>SR</v>
      </c>
      <c r="B160" s="19"/>
      <c r="C160" s="19"/>
      <c r="D160" s="19"/>
      <c r="E160" s="19"/>
      <c r="F160" s="33"/>
      <c r="G160" s="33"/>
      <c r="H160" s="18"/>
      <c r="I160" s="18"/>
      <c r="J160" s="18"/>
      <c r="K160" s="19"/>
      <c r="L160" s="18"/>
      <c r="M160" s="18"/>
      <c r="N160" s="18"/>
      <c r="O160" s="18"/>
      <c r="P160" s="18"/>
      <c r="Q160" s="18"/>
      <c r="R160" s="18"/>
      <c r="S160" s="19"/>
      <c r="T160" s="50"/>
      <c r="U160" s="50"/>
      <c r="V160" s="18"/>
      <c r="W160" s="18"/>
      <c r="X160" s="49"/>
      <c r="Y160" s="74"/>
      <c r="Z160" s="49"/>
      <c r="AA160" s="49"/>
      <c r="AB160" s="49"/>
      <c r="AC160" s="49"/>
      <c r="AD160" s="49"/>
      <c r="AE160" s="18"/>
      <c r="AF160" s="32"/>
      <c r="AH160" s="109" t="s">
        <v>47</v>
      </c>
      <c r="AI160" s="28" cm="1">
        <f t="array" ref="AI160">SUMPRODUCT((A157:A165= AH160)*(B157:AF165=BA156)+(A157:A165 = AH160)*(B157:AF165=BA157)/2)</f>
        <v>0</v>
      </c>
      <c r="AJ160" s="28" cm="1">
        <f t="array" ref="AJ160">SUMPRODUCT((A157:A165 = AH160)*(B157:AF165=BA158))</f>
        <v>0</v>
      </c>
      <c r="AK160" s="28" cm="1">
        <f t="array" ref="AK160">SUMPRODUCT((A157:A165 = AH160)*(B157:AF165=BA159))</f>
        <v>0</v>
      </c>
      <c r="AL160" s="28" cm="1">
        <f t="array" ref="AL160">SUMPRODUCT((A157:A165 = AH160)*(B157:AF165=BA160))</f>
        <v>0</v>
      </c>
      <c r="AM160" s="28" cm="1">
        <f t="array" ref="AM160">SUMPRODUCT((A157:A165 = AH160)*(B157:AF165=BA161))</f>
        <v>0</v>
      </c>
      <c r="AN160" s="28" cm="1">
        <f t="array" ref="AN160">SUMPRODUCT((A157:A165 = AH160)*(B157:AF165=BA162))</f>
        <v>0</v>
      </c>
      <c r="AO160" s="94">
        <f t="shared" si="44"/>
        <v>0</v>
      </c>
      <c r="AP160" s="116">
        <f>(NETWORKDAYS(B156,AE156,AW156:AW166))-AI160</f>
        <v>20</v>
      </c>
      <c r="AQ160" s="115"/>
      <c r="AR160" s="115"/>
      <c r="AS160" s="115"/>
      <c r="AT160" s="115"/>
      <c r="AU160" s="115"/>
      <c r="AW160" s="8">
        <f>AW157+38</f>
        <v>44329</v>
      </c>
      <c r="AX160" s="8"/>
      <c r="AZ160" s="43" t="s">
        <v>15</v>
      </c>
      <c r="BA160" s="62" t="s">
        <v>59</v>
      </c>
    </row>
    <row r="161" spans="1:60" s="71" customFormat="1" ht="15" x14ac:dyDescent="0.25">
      <c r="A161" s="1" t="str">
        <f t="shared" si="43"/>
        <v>CD</v>
      </c>
      <c r="B161" s="18"/>
      <c r="C161" s="33"/>
      <c r="D161" s="18"/>
      <c r="E161" s="18"/>
      <c r="F161" s="18"/>
      <c r="G161" s="18"/>
      <c r="H161" s="18"/>
      <c r="I161" s="18"/>
      <c r="J161" s="18"/>
      <c r="K161" s="18"/>
      <c r="L161" s="18"/>
      <c r="M161" s="50"/>
      <c r="N161" s="50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50"/>
      <c r="AC161" s="50"/>
      <c r="AD161" s="18"/>
      <c r="AE161" s="18"/>
      <c r="AF161" s="32"/>
      <c r="AG161"/>
      <c r="AH161" s="109" t="s">
        <v>48</v>
      </c>
      <c r="AI161" s="28" cm="1">
        <f t="array" ref="AI161">SUMPRODUCT((A157:A165 = AH161)*(B157:AF165=BA156)+(A157:A165 = AH161)*(B157:AF165=BA157)/2)</f>
        <v>0</v>
      </c>
      <c r="AJ161" s="28" cm="1">
        <f t="array" ref="AJ161">SUMPRODUCT((A157:A165 = AH161)*(B157:AF165=BA158))</f>
        <v>0</v>
      </c>
      <c r="AK161" s="28" cm="1">
        <f t="array" ref="AK161">SUMPRODUCT((A157:A165 = AH161)*(B157:AF165=BA159))</f>
        <v>0</v>
      </c>
      <c r="AL161" s="28" cm="1">
        <f t="array" ref="AL161">SUMPRODUCT((A157:A165 = AH161)*(B157:AF165=BA160))</f>
        <v>0</v>
      </c>
      <c r="AM161" s="28" cm="1">
        <f t="array" ref="AM161">SUMPRODUCT((A157:A165 = AH161)*(B157:AF165=BA161))</f>
        <v>0</v>
      </c>
      <c r="AN161" s="28" cm="1">
        <f t="array" ref="AN161">SUMPRODUCT((A157:A165 = AH161)*(B157:AF165=BA162))</f>
        <v>0</v>
      </c>
      <c r="AO161" s="94">
        <f t="shared" si="44"/>
        <v>0</v>
      </c>
      <c r="AP161" s="116">
        <f>(NETWORKDAYS(B156,AE156,AW156:AW166))-AI161</f>
        <v>20</v>
      </c>
      <c r="AQ161" s="115"/>
      <c r="AR161" s="115"/>
      <c r="AS161" s="115"/>
      <c r="AT161" s="115"/>
      <c r="AU161" s="115"/>
      <c r="AW161" s="8">
        <f>AW157+49</f>
        <v>44340</v>
      </c>
      <c r="AX161" s="17"/>
      <c r="AY161"/>
      <c r="AZ161"/>
      <c r="BA161" s="62" t="s">
        <v>60</v>
      </c>
      <c r="BH161"/>
    </row>
    <row r="162" spans="1:60" ht="15" x14ac:dyDescent="0.25">
      <c r="A162" s="1" t="str">
        <f t="shared" si="43"/>
        <v>ACH</v>
      </c>
      <c r="B162" s="38"/>
      <c r="C162" s="39"/>
      <c r="D162" s="39"/>
      <c r="E162" s="54"/>
      <c r="F162" s="54"/>
      <c r="G162" s="54"/>
      <c r="H162" s="38"/>
      <c r="I162" s="38"/>
      <c r="J162" s="38"/>
      <c r="K162" s="38"/>
      <c r="L162" s="38"/>
      <c r="M162" s="38"/>
      <c r="N162" s="38"/>
      <c r="O162" s="38"/>
      <c r="P162" s="38"/>
      <c r="Q162" s="18"/>
      <c r="R162" s="18"/>
      <c r="S162" s="18"/>
      <c r="T162" s="18"/>
      <c r="U162" s="50"/>
      <c r="V162" s="50"/>
      <c r="W162" s="50"/>
      <c r="X162" s="38"/>
      <c r="Y162" s="38"/>
      <c r="Z162" s="38"/>
      <c r="AA162" s="38"/>
      <c r="AB162" s="38"/>
      <c r="AC162" s="38"/>
      <c r="AD162" s="38"/>
      <c r="AE162" s="38"/>
      <c r="AF162" s="32"/>
      <c r="AG162" s="71"/>
      <c r="AH162" s="109" t="s">
        <v>49</v>
      </c>
      <c r="AI162" s="28" cm="1">
        <f t="array" ref="AI162">SUMPRODUCT((A157:A165 = AH162)*(B157:AF165=BA156)+(A157:A165 = AH162)*(B157:AF165=BA157)/2)</f>
        <v>0</v>
      </c>
      <c r="AJ162" s="28" cm="1">
        <f t="array" ref="AJ162">SUMPRODUCT((A157:A165 = AH162)*(B157:AF165=BA158))</f>
        <v>0</v>
      </c>
      <c r="AK162" s="28" cm="1">
        <f t="array" ref="AK162">SUMPRODUCT((A157:A165 = AH162)*(B157:AF165=BA159))</f>
        <v>0</v>
      </c>
      <c r="AL162" s="28" cm="1">
        <f t="array" ref="AL162">SUMPRODUCT((A157:A165 = AH162)*(B157:AF165=BA160))</f>
        <v>0</v>
      </c>
      <c r="AM162" s="28" cm="1">
        <f t="array" ref="AM162">SUMPRODUCT((A157:A165 = AH162)*(B157:AF165=BA161))</f>
        <v>0</v>
      </c>
      <c r="AN162" s="28" cm="1">
        <f t="array" ref="AN162">SUMPRODUCT((A157:A165 = AH162)*(B157:AF165=BA162))</f>
        <v>0</v>
      </c>
      <c r="AO162" s="94">
        <f t="shared" si="44"/>
        <v>0</v>
      </c>
      <c r="AP162" s="116">
        <f>(NETWORKDAYS(B156,AE156,AW156:AW166))-AI162</f>
        <v>20</v>
      </c>
      <c r="AQ162" s="115"/>
      <c r="AR162" s="115"/>
      <c r="AS162" s="115"/>
      <c r="AT162" s="115"/>
      <c r="AU162" s="115"/>
      <c r="AW162" s="8">
        <f>DATE(An,7,21)</f>
        <v>44398</v>
      </c>
      <c r="AX162" s="17"/>
      <c r="BA162" s="147" t="s">
        <v>61</v>
      </c>
    </row>
    <row r="163" spans="1:60" ht="12.75" x14ac:dyDescent="0.2">
      <c r="A163" s="1" t="str">
        <f t="shared" si="43"/>
        <v>NO</v>
      </c>
      <c r="B163" s="38"/>
      <c r="C163" s="38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38"/>
      <c r="U163" s="38"/>
      <c r="V163" s="38"/>
      <c r="W163" s="38"/>
      <c r="X163" s="38"/>
      <c r="Y163" s="38"/>
      <c r="Z163" s="38"/>
      <c r="AA163" s="38"/>
      <c r="AB163" s="38"/>
      <c r="AC163" s="38"/>
      <c r="AD163" s="38"/>
      <c r="AE163" s="38"/>
      <c r="AF163" s="32"/>
      <c r="AH163" s="47"/>
      <c r="AI163" s="28" cm="1">
        <f t="array" ref="AI163">SUMPRODUCT((A157:A165 = AH163)*(B157:AF165=BA156)+(A157:A165 = AH163)*(B157:AF165=BA157)/2)</f>
        <v>0</v>
      </c>
      <c r="AJ163" s="28" cm="1">
        <f t="array" ref="AJ163">SUMPRODUCT((A157:A165 = AH163)*(B157:AF165=BA158))</f>
        <v>0</v>
      </c>
      <c r="AK163" s="28" cm="1">
        <f t="array" ref="AK163">SUMPRODUCT((A157:A165 = AH163)*(B157:AF165=BA159))</f>
        <v>0</v>
      </c>
      <c r="AL163" s="28" cm="1">
        <f t="array" ref="AL163">SUMPRODUCT((A157:A165 = AH163)*(B157:AF165=BA160))</f>
        <v>0</v>
      </c>
      <c r="AM163" s="28" cm="1">
        <f t="array" ref="AM163">SUMPRODUCT((A157:A165 = AH163)*(B157:AF165=BA161))</f>
        <v>0</v>
      </c>
      <c r="AN163" s="28" cm="1">
        <f t="array" ref="AN163">SUMPRODUCT((A157:A165 = AH163)*(B157:AF165=BA162))</f>
        <v>0</v>
      </c>
      <c r="AO163" s="94">
        <f t="shared" si="44"/>
        <v>0</v>
      </c>
      <c r="AP163" s="116">
        <f>(NETWORKDAYS(B156,AE156,AW156:AW166))-AI163</f>
        <v>20</v>
      </c>
      <c r="AQ163" s="115"/>
      <c r="AR163" s="115"/>
      <c r="AS163" s="115"/>
      <c r="AT163" s="115"/>
      <c r="AU163" s="115"/>
      <c r="AW163" s="8">
        <f>DATE(An,8,15)</f>
        <v>44423</v>
      </c>
      <c r="AX163" s="17"/>
    </row>
    <row r="164" spans="1:60" ht="12.75" x14ac:dyDescent="0.2">
      <c r="A164" s="1" t="str">
        <f t="shared" si="43"/>
        <v/>
      </c>
      <c r="B164" s="53"/>
      <c r="C164" s="53"/>
      <c r="D164" s="39"/>
      <c r="E164" s="38"/>
      <c r="F164" s="38"/>
      <c r="G164" s="38"/>
      <c r="H164" s="38"/>
      <c r="I164" s="39"/>
      <c r="J164" s="38"/>
      <c r="K164" s="38"/>
      <c r="L164" s="38"/>
      <c r="M164" s="38"/>
      <c r="N164" s="38"/>
      <c r="O164" s="38"/>
      <c r="P164" s="38"/>
      <c r="Q164" s="38"/>
      <c r="R164" s="38"/>
      <c r="S164" s="38"/>
      <c r="T164" s="38"/>
      <c r="U164" s="38"/>
      <c r="V164" s="38"/>
      <c r="W164" s="39"/>
      <c r="X164" s="38"/>
      <c r="Y164" s="38"/>
      <c r="Z164" s="38"/>
      <c r="AA164" s="38"/>
      <c r="AB164" s="38"/>
      <c r="AC164" s="38"/>
      <c r="AD164" s="38"/>
      <c r="AE164" s="38"/>
      <c r="AF164" s="32"/>
      <c r="AW164" s="8">
        <f>DATE(An,11,1)</f>
        <v>44501</v>
      </c>
      <c r="AX164" s="17"/>
    </row>
    <row r="165" spans="1:60" s="63" customFormat="1" ht="12.75" x14ac:dyDescent="0.2">
      <c r="A165" s="1" t="str">
        <f t="shared" si="43"/>
        <v/>
      </c>
      <c r="B165" s="38"/>
      <c r="C165" s="38"/>
      <c r="D165" s="38"/>
      <c r="E165" s="38"/>
      <c r="F165" s="38"/>
      <c r="G165" s="38"/>
      <c r="H165" s="38"/>
      <c r="I165" s="38"/>
      <c r="J165" s="38"/>
      <c r="K165" s="38"/>
      <c r="L165" s="38"/>
      <c r="M165" s="38"/>
      <c r="N165" s="38"/>
      <c r="O165" s="38"/>
      <c r="P165" s="38"/>
      <c r="Q165" s="38"/>
      <c r="R165" s="38"/>
      <c r="S165" s="38"/>
      <c r="T165" s="38"/>
      <c r="U165" s="38"/>
      <c r="V165" s="38"/>
      <c r="W165" s="38"/>
      <c r="X165" s="38"/>
      <c r="Y165" s="38"/>
      <c r="Z165" s="38"/>
      <c r="AA165" s="38"/>
      <c r="AB165" s="38"/>
      <c r="AC165" s="38"/>
      <c r="AD165" s="38"/>
      <c r="AE165" s="38"/>
      <c r="AF165" s="32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W165" s="8">
        <f>DATE(An,11,11)</f>
        <v>44511</v>
      </c>
      <c r="AX165" s="17"/>
      <c r="AY165"/>
      <c r="AZ165"/>
      <c r="BA165"/>
    </row>
    <row r="166" spans="1:60" ht="13.5" thickBot="1" x14ac:dyDescent="0.25">
      <c r="A166" s="76" t="str">
        <f t="shared" si="43"/>
        <v/>
      </c>
      <c r="B166" s="30"/>
      <c r="C166" s="30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  <c r="Y166" s="30"/>
      <c r="Z166" s="30"/>
      <c r="AA166" s="30"/>
      <c r="AB166" s="30"/>
      <c r="AC166" s="30"/>
      <c r="AD166" s="30"/>
      <c r="AE166" s="30"/>
      <c r="AF166" s="34"/>
      <c r="AG166" s="71"/>
      <c r="AH166" s="83" t="s">
        <v>11</v>
      </c>
      <c r="AI166" s="84">
        <f t="shared" ref="AI166:AO166" si="45">SUM(AI156:AI165)</f>
        <v>0</v>
      </c>
      <c r="AJ166" s="84">
        <f t="shared" si="45"/>
        <v>0</v>
      </c>
      <c r="AK166" s="84">
        <f t="shared" si="45"/>
        <v>0</v>
      </c>
      <c r="AL166" s="84">
        <f t="shared" si="45"/>
        <v>0</v>
      </c>
      <c r="AM166" s="84">
        <f t="shared" si="45"/>
        <v>0</v>
      </c>
      <c r="AN166" s="84">
        <f t="shared" si="45"/>
        <v>0</v>
      </c>
      <c r="AO166" s="92">
        <f t="shared" si="45"/>
        <v>0</v>
      </c>
      <c r="AP166" s="117"/>
      <c r="AQ166" s="114"/>
      <c r="AR166" s="114"/>
      <c r="AS166" s="114"/>
      <c r="AT166" s="114"/>
      <c r="AU166" s="114"/>
      <c r="AW166" s="10">
        <f>DATE(An,12,25)</f>
        <v>44555</v>
      </c>
      <c r="AX166" s="27"/>
    </row>
    <row r="167" spans="1:60" ht="12.75" x14ac:dyDescent="0.2">
      <c r="A167" s="122"/>
      <c r="B167" s="123"/>
      <c r="C167" s="123"/>
      <c r="D167" s="123"/>
      <c r="E167" s="123"/>
      <c r="F167" s="123"/>
      <c r="G167" s="123"/>
      <c r="H167" s="123"/>
      <c r="I167" s="123"/>
      <c r="J167" s="123"/>
      <c r="K167" s="123"/>
      <c r="L167" s="123"/>
      <c r="M167" s="123"/>
      <c r="N167" s="123"/>
      <c r="O167" s="123"/>
      <c r="P167" s="123"/>
      <c r="Q167" s="123"/>
      <c r="R167" s="123"/>
      <c r="S167" s="123"/>
      <c r="T167" s="123"/>
      <c r="U167" s="123"/>
      <c r="V167" s="123"/>
      <c r="W167" s="123"/>
      <c r="X167" s="123"/>
      <c r="Y167" s="123"/>
      <c r="Z167" s="123"/>
      <c r="AA167" s="123"/>
      <c r="AB167" s="123"/>
      <c r="AC167" s="123"/>
      <c r="AD167" s="123"/>
      <c r="AE167" s="123"/>
      <c r="AF167" s="123"/>
      <c r="AG167" s="71"/>
      <c r="AH167" s="63"/>
      <c r="AI167" s="63"/>
      <c r="AJ167" s="63"/>
      <c r="AK167" s="63"/>
      <c r="AL167" s="63"/>
      <c r="AM167" s="63"/>
      <c r="AN167" s="63"/>
      <c r="AO167" s="63"/>
      <c r="AP167" s="63"/>
      <c r="AQ167" s="63"/>
      <c r="AR167" s="63"/>
      <c r="AS167" s="63"/>
      <c r="AT167" s="63"/>
      <c r="AU167" s="63"/>
      <c r="AW167" s="63"/>
      <c r="AX167" s="63"/>
    </row>
    <row r="168" spans="1:60" ht="12.75" x14ac:dyDescent="0.2">
      <c r="A168" s="122"/>
      <c r="B168" s="123"/>
      <c r="C168" s="123"/>
      <c r="D168" s="123"/>
      <c r="E168" s="123"/>
      <c r="F168" s="123"/>
      <c r="G168" s="123"/>
      <c r="H168" s="123"/>
      <c r="I168" s="123"/>
      <c r="J168" s="123"/>
      <c r="K168" s="123"/>
      <c r="L168" s="123"/>
      <c r="M168" s="123"/>
      <c r="N168" s="123"/>
      <c r="O168" s="123"/>
      <c r="P168" s="123"/>
      <c r="Q168" s="123"/>
      <c r="R168" s="123"/>
      <c r="S168" s="123"/>
      <c r="T168" s="123"/>
      <c r="U168" s="123"/>
      <c r="V168" s="123"/>
      <c r="W168" s="123"/>
      <c r="X168" s="123"/>
      <c r="Y168" s="123"/>
      <c r="Z168" s="123"/>
      <c r="AA168" s="123"/>
      <c r="AB168" s="123"/>
      <c r="AC168" s="123"/>
      <c r="AD168" s="123"/>
      <c r="AE168" s="123"/>
      <c r="AF168" s="123"/>
      <c r="AG168" s="71"/>
      <c r="AH168" s="63"/>
      <c r="AI168" s="63"/>
      <c r="AJ168" s="63"/>
      <c r="AK168" s="63"/>
      <c r="AL168" s="63"/>
      <c r="AM168" s="63"/>
      <c r="AN168" s="63"/>
      <c r="AO168" s="63"/>
      <c r="AP168" s="63"/>
      <c r="AQ168" s="63"/>
      <c r="AR168" s="63"/>
      <c r="AS168" s="63"/>
      <c r="AT168" s="63"/>
      <c r="AU168" s="63"/>
      <c r="AW168" s="63"/>
      <c r="AX168" s="63"/>
    </row>
    <row r="169" spans="1:60" ht="13.5" thickBot="1" x14ac:dyDescent="0.25"/>
    <row r="170" spans="1:60" ht="38.25" x14ac:dyDescent="0.2">
      <c r="A170" s="95"/>
      <c r="B170" s="201">
        <f>DATE(An,MONTH(B155)+1,1)</f>
        <v>44531</v>
      </c>
      <c r="C170" s="202"/>
      <c r="D170" s="202"/>
      <c r="E170" s="202"/>
      <c r="F170" s="202"/>
      <c r="G170" s="202"/>
      <c r="H170" s="202"/>
      <c r="I170" s="202"/>
      <c r="J170" s="202"/>
      <c r="K170" s="202"/>
      <c r="L170" s="202"/>
      <c r="M170" s="202"/>
      <c r="N170" s="202"/>
      <c r="O170" s="202"/>
      <c r="P170" s="202"/>
      <c r="Q170" s="202"/>
      <c r="R170" s="202"/>
      <c r="S170" s="202"/>
      <c r="T170" s="202"/>
      <c r="U170" s="202"/>
      <c r="V170" s="202"/>
      <c r="W170" s="202"/>
      <c r="X170" s="202"/>
      <c r="Y170" s="202"/>
      <c r="Z170" s="202"/>
      <c r="AA170" s="202"/>
      <c r="AB170" s="202"/>
      <c r="AC170" s="202"/>
      <c r="AD170" s="202"/>
      <c r="AE170" s="202"/>
      <c r="AF170" s="203"/>
      <c r="AH170" s="41" t="s">
        <v>7</v>
      </c>
      <c r="AI170" s="90" t="s">
        <v>20</v>
      </c>
      <c r="AJ170" s="87" t="str">
        <f>"Nbre jours "&amp; $BA$9</f>
        <v>Nbre jours RJ</v>
      </c>
      <c r="AK170" s="86" t="str">
        <f>"Nbre jours "&amp; $BA$10</f>
        <v>Nbre jours R/2J</v>
      </c>
      <c r="AL170" s="88" t="str">
        <f>"Nbre jours "&amp; $BA$11</f>
        <v>Nbre jours CMD</v>
      </c>
      <c r="AM170" s="88" t="str">
        <f>"Nbre jours "&amp; $BA$12</f>
        <v>Nbre jours T</v>
      </c>
      <c r="AN170" s="88" t="str">
        <f>"Nbre jours "&amp; $BA$12</f>
        <v>Nbre jours T</v>
      </c>
      <c r="AO170" s="93" t="s">
        <v>16</v>
      </c>
      <c r="AP170" s="93" t="s">
        <v>51</v>
      </c>
      <c r="AQ170" s="113"/>
      <c r="AR170" s="113"/>
      <c r="AS170" s="113"/>
      <c r="AT170" s="113"/>
      <c r="AU170" s="113"/>
      <c r="AW170" s="41" t="s">
        <v>3</v>
      </c>
      <c r="AX170" s="42" t="s">
        <v>12</v>
      </c>
      <c r="AZ170" s="41" t="s">
        <v>9</v>
      </c>
      <c r="BA170" s="42" t="s">
        <v>34</v>
      </c>
    </row>
    <row r="171" spans="1:60" ht="15" x14ac:dyDescent="0.25">
      <c r="A171" s="96"/>
      <c r="B171" s="4">
        <f>DATE(An,MONTH(B170),1)</f>
        <v>44531</v>
      </c>
      <c r="C171" s="4">
        <f t="shared" ref="C171:AF171" si="46">B171+1</f>
        <v>44532</v>
      </c>
      <c r="D171" s="4">
        <f t="shared" si="46"/>
        <v>44533</v>
      </c>
      <c r="E171" s="4">
        <f t="shared" si="46"/>
        <v>44534</v>
      </c>
      <c r="F171" s="4">
        <f t="shared" si="46"/>
        <v>44535</v>
      </c>
      <c r="G171" s="4">
        <f t="shared" si="46"/>
        <v>44536</v>
      </c>
      <c r="H171" s="4">
        <f t="shared" si="46"/>
        <v>44537</v>
      </c>
      <c r="I171" s="4">
        <f t="shared" si="46"/>
        <v>44538</v>
      </c>
      <c r="J171" s="4">
        <f t="shared" si="46"/>
        <v>44539</v>
      </c>
      <c r="K171" s="4">
        <f t="shared" si="46"/>
        <v>44540</v>
      </c>
      <c r="L171" s="4">
        <f t="shared" si="46"/>
        <v>44541</v>
      </c>
      <c r="M171" s="4">
        <f t="shared" si="46"/>
        <v>44542</v>
      </c>
      <c r="N171" s="4">
        <f t="shared" si="46"/>
        <v>44543</v>
      </c>
      <c r="O171" s="4">
        <f t="shared" si="46"/>
        <v>44544</v>
      </c>
      <c r="P171" s="4">
        <f t="shared" si="46"/>
        <v>44545</v>
      </c>
      <c r="Q171" s="4">
        <f t="shared" si="46"/>
        <v>44546</v>
      </c>
      <c r="R171" s="4">
        <f t="shared" si="46"/>
        <v>44547</v>
      </c>
      <c r="S171" s="4">
        <f t="shared" si="46"/>
        <v>44548</v>
      </c>
      <c r="T171" s="4">
        <f t="shared" si="46"/>
        <v>44549</v>
      </c>
      <c r="U171" s="4">
        <f t="shared" si="46"/>
        <v>44550</v>
      </c>
      <c r="V171" s="4">
        <f t="shared" si="46"/>
        <v>44551</v>
      </c>
      <c r="W171" s="4">
        <f t="shared" si="46"/>
        <v>44552</v>
      </c>
      <c r="X171" s="4">
        <f t="shared" si="46"/>
        <v>44553</v>
      </c>
      <c r="Y171" s="4">
        <f t="shared" si="46"/>
        <v>44554</v>
      </c>
      <c r="Z171" s="4">
        <f t="shared" si="46"/>
        <v>44555</v>
      </c>
      <c r="AA171" s="4">
        <f t="shared" si="46"/>
        <v>44556</v>
      </c>
      <c r="AB171" s="4">
        <f t="shared" si="46"/>
        <v>44557</v>
      </c>
      <c r="AC171" s="4">
        <f t="shared" si="46"/>
        <v>44558</v>
      </c>
      <c r="AD171" s="4">
        <f t="shared" si="46"/>
        <v>44559</v>
      </c>
      <c r="AE171" s="4">
        <f t="shared" si="46"/>
        <v>44560</v>
      </c>
      <c r="AF171" s="5">
        <f t="shared" si="46"/>
        <v>44561</v>
      </c>
      <c r="AH171" s="109" t="s">
        <v>43</v>
      </c>
      <c r="AI171" s="28" cm="1">
        <f t="array" ref="AI171">SUMPRODUCT((A172:A180 = AH171)*(B172:AF180=BA171)+(A172:A180 = AH171)*(B172:AF180=BA172)/2)</f>
        <v>0</v>
      </c>
      <c r="AJ171" s="28" cm="1">
        <f t="array" ref="AJ171">SUMPRODUCT((A172:A180 = AH171)*(B172:AF180=BA173))</f>
        <v>0</v>
      </c>
      <c r="AK171" s="28" cm="1">
        <f t="array" ref="AK171">SUMPRODUCT((A172:A180 = AH171)*(B172:AF180=BA174))</f>
        <v>0</v>
      </c>
      <c r="AL171" s="28" cm="1">
        <f t="array" ref="AL171">SUMPRODUCT((A172:A180 = AH171)*(B172:AF180=BA175))</f>
        <v>0</v>
      </c>
      <c r="AM171" s="28" cm="1">
        <f t="array" ref="AM171">SUMPRODUCT((A172:A180 = AH171)*(B172:AF180=BA176))</f>
        <v>0</v>
      </c>
      <c r="AN171" s="28" cm="1">
        <f t="array" ref="AN171">SUMPRODUCT((A172:A180 = AH171)*(B172:AF180=BA177))</f>
        <v>0</v>
      </c>
      <c r="AO171" s="94">
        <f>SUM(AI171:AM171)</f>
        <v>0</v>
      </c>
      <c r="AP171" s="121">
        <f>(NETWORKDAYS(B171,AF171,AW171:AW181))-AI171</f>
        <v>23</v>
      </c>
      <c r="AQ171" s="146"/>
      <c r="AR171" s="146"/>
      <c r="AS171" s="146"/>
      <c r="AT171" s="146"/>
      <c r="AU171" s="146"/>
      <c r="AW171" s="7">
        <f>DATE(An,1,1)</f>
        <v>44197</v>
      </c>
      <c r="AX171" s="7">
        <v>43735</v>
      </c>
      <c r="AZ171" s="7" t="s">
        <v>0</v>
      </c>
      <c r="BA171" s="44" t="s">
        <v>2</v>
      </c>
    </row>
    <row r="172" spans="1:60" ht="15" x14ac:dyDescent="0.25">
      <c r="A172" s="1" t="str">
        <f t="shared" ref="A172:A181" si="47">IF(ISBLANK(A157),"",A157)</f>
        <v>PZ</v>
      </c>
      <c r="B172" s="49"/>
      <c r="C172" s="49"/>
      <c r="D172" s="18"/>
      <c r="E172" s="18"/>
      <c r="F172" s="18"/>
      <c r="G172" s="49"/>
      <c r="H172" s="49"/>
      <c r="I172" s="18"/>
      <c r="J172" s="18"/>
      <c r="K172" s="18"/>
      <c r="L172" s="18"/>
      <c r="M172" s="18"/>
      <c r="N172" s="18"/>
      <c r="O172" s="18"/>
      <c r="P172" s="49"/>
      <c r="Q172" s="49"/>
      <c r="R172" s="18"/>
      <c r="S172" s="18"/>
      <c r="T172" s="18"/>
      <c r="U172" s="18"/>
      <c r="V172" s="18"/>
      <c r="W172" s="18"/>
      <c r="X172" s="18"/>
      <c r="Y172" s="19"/>
      <c r="Z172" s="18"/>
      <c r="AA172" s="19"/>
      <c r="AB172" s="19"/>
      <c r="AC172" s="19"/>
      <c r="AD172" s="64"/>
      <c r="AE172" s="19"/>
      <c r="AF172" s="20"/>
      <c r="AH172" s="109" t="s">
        <v>44</v>
      </c>
      <c r="AI172" s="28" cm="1">
        <f t="array" ref="AI172">SUMPRODUCT((A172:A180 = AH172)*(B172:AF180=BA171)+(A172:A180 = AH172)*(B172:AF180=BA172)/2)</f>
        <v>0</v>
      </c>
      <c r="AJ172" s="28" cm="1">
        <f t="array" ref="AJ172">SUMPRODUCT((A172:A180 = AH172)*(B172:AF180=BA173))</f>
        <v>0</v>
      </c>
      <c r="AK172" s="28" cm="1">
        <f t="array" ref="AK172">SUMPRODUCT((A172:A180 = AH172)*(B172:AF180=BA174))</f>
        <v>0</v>
      </c>
      <c r="AL172" s="28" cm="1">
        <f t="array" ref="AL172">SUMPRODUCT((A172:A180 = AH172)*(B172:AF180=BA175))</f>
        <v>0</v>
      </c>
      <c r="AM172" s="28" cm="1">
        <f t="array" ref="AM172">SUMPRODUCT((A172:A180 = AH172)*(B172:AF180=BA176))</f>
        <v>0</v>
      </c>
      <c r="AN172" s="28" cm="1">
        <f t="array" ref="AN172">SUMPRODUCT((A172:A180 = AC171)*(B172:AF180=BA177))</f>
        <v>0</v>
      </c>
      <c r="AO172" s="94">
        <f t="shared" ref="AO172:AO178" si="48">SUM(AI172:AM172)</f>
        <v>0</v>
      </c>
      <c r="AP172" s="116">
        <f>(NETWORKDAYS(B171,AF171,AW171:AW181))-AI172</f>
        <v>23</v>
      </c>
      <c r="AQ172" s="115"/>
      <c r="AR172" s="115"/>
      <c r="AS172" s="115"/>
      <c r="AT172" s="115"/>
      <c r="AU172" s="115"/>
      <c r="AW172" s="8">
        <f>ROUND(DATE($A$1,4,MOD(234-11*MOD($A$1,19),30))/7,0)*7-5</f>
        <v>44291</v>
      </c>
      <c r="AX172" s="8"/>
      <c r="AZ172" s="7" t="s">
        <v>10</v>
      </c>
      <c r="BA172" s="44" t="s">
        <v>5</v>
      </c>
    </row>
    <row r="173" spans="1:60" ht="15" x14ac:dyDescent="0.25">
      <c r="A173" s="1" t="str">
        <f t="shared" si="47"/>
        <v>LG</v>
      </c>
      <c r="B173" s="49"/>
      <c r="C173" s="49"/>
      <c r="D173" s="19"/>
      <c r="E173" s="19"/>
      <c r="F173" s="18"/>
      <c r="G173" s="49"/>
      <c r="H173" s="19"/>
      <c r="I173" s="18"/>
      <c r="J173" s="19"/>
      <c r="K173" s="18"/>
      <c r="L173" s="64"/>
      <c r="M173" s="64"/>
      <c r="N173" s="64"/>
      <c r="O173" s="50"/>
      <c r="P173" s="49"/>
      <c r="Q173" s="49"/>
      <c r="R173" s="18"/>
      <c r="S173" s="18"/>
      <c r="T173" s="18"/>
      <c r="U173" s="18"/>
      <c r="V173" s="19"/>
      <c r="W173" s="19"/>
      <c r="X173" s="19"/>
      <c r="Y173" s="19"/>
      <c r="Z173" s="18"/>
      <c r="AA173" s="18"/>
      <c r="AB173" s="18"/>
      <c r="AC173" s="19"/>
      <c r="AD173" s="19"/>
      <c r="AE173" s="19"/>
      <c r="AF173" s="20"/>
      <c r="AH173" s="109" t="s">
        <v>45</v>
      </c>
      <c r="AI173" s="28" cm="1">
        <f t="array" ref="AI173">SUMPRODUCT((A172:A180 = AH173)*(B172:AF180=BA171)+(A172:A180 = AH173)*(B172:AF180=BA172)/2)</f>
        <v>0</v>
      </c>
      <c r="AJ173" s="28" cm="1">
        <f t="array" ref="AJ173">SUMPRODUCT((A172:A180 = AH173)*(B172:AF180=BA173))</f>
        <v>0</v>
      </c>
      <c r="AK173" s="28" cm="1">
        <f t="array" ref="AK173">SUMPRODUCT((A172:A180 = AH173)*(B172:AF180=BA174))</f>
        <v>0</v>
      </c>
      <c r="AL173" s="28" cm="1">
        <f t="array" ref="AL173">SUMPRODUCT((A172:A180 = AH173)*(B172:AF180=BA175))</f>
        <v>0</v>
      </c>
      <c r="AM173" s="28" cm="1">
        <f t="array" ref="AM173">SUMPRODUCT((A172:A180 = AH173)*(B172:AF180=BA176))</f>
        <v>0</v>
      </c>
      <c r="AN173" s="28" cm="1">
        <f t="array" ref="AN173">SUMPRODUCT((A172:A180 = AH173)*(B172:AF180=BA177))</f>
        <v>0</v>
      </c>
      <c r="AO173" s="94">
        <f t="shared" si="48"/>
        <v>0</v>
      </c>
      <c r="AP173" s="116">
        <f>(NETWORKDAYS(B171,AF171,AW171:AW181))-AI173</f>
        <v>23</v>
      </c>
      <c r="AQ173" s="115"/>
      <c r="AR173" s="115"/>
      <c r="AS173" s="115"/>
      <c r="AT173" s="115"/>
      <c r="AU173" s="115"/>
      <c r="AW173" s="8">
        <f>DATE(An,5,1)</f>
        <v>44317</v>
      </c>
      <c r="AX173" s="8"/>
      <c r="AZ173" s="7" t="s">
        <v>13</v>
      </c>
      <c r="BA173" s="51" t="s">
        <v>58</v>
      </c>
    </row>
    <row r="174" spans="1:60" s="71" customFormat="1" ht="15" x14ac:dyDescent="0.25">
      <c r="A174" s="1" t="str">
        <f t="shared" si="47"/>
        <v>CM</v>
      </c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9"/>
      <c r="U174" s="19"/>
      <c r="V174" s="19"/>
      <c r="W174" s="19"/>
      <c r="X174" s="19"/>
      <c r="Y174" s="19"/>
      <c r="Z174" s="18"/>
      <c r="AA174" s="19"/>
      <c r="AB174" s="19"/>
      <c r="AC174" s="19"/>
      <c r="AD174" s="19"/>
      <c r="AE174" s="19"/>
      <c r="AF174" s="20"/>
      <c r="AG174"/>
      <c r="AH174" s="109" t="s">
        <v>46</v>
      </c>
      <c r="AI174" s="28" cm="1">
        <f t="array" ref="AI174">SUMPRODUCT((A172:A180 = AH174)*(B172:AF180=BA171)+(A172:A180 = AH174)*(B172:AF180=BA172)/2)</f>
        <v>0</v>
      </c>
      <c r="AJ174" s="28" cm="1">
        <f t="array" ref="AJ174">SUMPRODUCT((A172:A180 = AH174)*(B172:AF180=BA173))</f>
        <v>0</v>
      </c>
      <c r="AK174" s="28" cm="1">
        <f t="array" ref="AK174">SUMPRODUCT((A172:A180 = AH174)*(B172:AF180=BA174))</f>
        <v>0</v>
      </c>
      <c r="AL174" s="28" cm="1">
        <f t="array" ref="AL174">SUMPRODUCT((A172:A180 = AH174)*(B172:AF180=BA175))</f>
        <v>0</v>
      </c>
      <c r="AM174" s="28" cm="1">
        <f t="array" ref="AM174">SUMPRODUCT((A172:A180 = AH174)*(B172:AF180=BA176))</f>
        <v>0</v>
      </c>
      <c r="AN174" s="28" cm="1">
        <f t="array" ref="AN174">SUMPRODUCT((A172:A180 = AH174)*(B172:AF180=BA177))</f>
        <v>0</v>
      </c>
      <c r="AO174" s="94">
        <f t="shared" si="48"/>
        <v>0</v>
      </c>
      <c r="AP174" s="116">
        <f>(NETWORKDAYS(B171,AF171,AW171:AW181))-AI174</f>
        <v>23</v>
      </c>
      <c r="AQ174" s="115"/>
      <c r="AR174" s="115"/>
      <c r="AS174" s="115"/>
      <c r="AT174" s="115"/>
      <c r="AU174" s="115"/>
      <c r="AW174" s="8">
        <f>DATE(An,5,8)</f>
        <v>44324</v>
      </c>
      <c r="AX174" s="8"/>
      <c r="AY174"/>
      <c r="AZ174" s="43" t="s">
        <v>14</v>
      </c>
      <c r="BA174" s="89" t="s">
        <v>57</v>
      </c>
      <c r="BH174"/>
    </row>
    <row r="175" spans="1:60" ht="15" x14ac:dyDescent="0.25">
      <c r="A175" s="1" t="str">
        <f t="shared" si="47"/>
        <v>SR</v>
      </c>
      <c r="B175" s="18"/>
      <c r="C175" s="19"/>
      <c r="D175" s="18"/>
      <c r="E175" s="18"/>
      <c r="F175" s="18"/>
      <c r="G175" s="33"/>
      <c r="H175" s="18"/>
      <c r="I175" s="18"/>
      <c r="J175" s="19"/>
      <c r="K175" s="19"/>
      <c r="L175" s="18"/>
      <c r="M175" s="18"/>
      <c r="N175" s="18"/>
      <c r="O175" s="18"/>
      <c r="P175" s="18"/>
      <c r="Q175" s="49"/>
      <c r="R175" s="18"/>
      <c r="S175" s="19"/>
      <c r="T175" s="19"/>
      <c r="U175" s="19"/>
      <c r="V175" s="19"/>
      <c r="W175" s="19"/>
      <c r="X175" s="19"/>
      <c r="Y175" s="19"/>
      <c r="Z175" s="18"/>
      <c r="AA175" s="19"/>
      <c r="AB175" s="19"/>
      <c r="AC175" s="19"/>
      <c r="AD175" s="19"/>
      <c r="AE175" s="19"/>
      <c r="AF175" s="20"/>
      <c r="AH175" s="109" t="s">
        <v>47</v>
      </c>
      <c r="AI175" s="28" cm="1">
        <f t="array" ref="AI175">SUMPRODUCT((A172:A180= AH175)*(B172:AF180=BA171)+(A172:A180 = AH175)*(B172:AF180=BA172)/2)</f>
        <v>0</v>
      </c>
      <c r="AJ175" s="28" cm="1">
        <f t="array" ref="AJ175">SUMPRODUCT((A172:A180 = AH175)*(B172:AF180=BA173))</f>
        <v>0</v>
      </c>
      <c r="AK175" s="28" cm="1">
        <f t="array" ref="AK175">SUMPRODUCT((A172:A180 = AH175)*(B172:AF180=BA174))</f>
        <v>0</v>
      </c>
      <c r="AL175" s="28" cm="1">
        <f t="array" ref="AL175">SUMPRODUCT((A172:A180 = AH175)*(B172:AF180=BA175))</f>
        <v>0</v>
      </c>
      <c r="AM175" s="28" cm="1">
        <f t="array" ref="AM175">SUMPRODUCT((A172:A180 = AH175)*(B172:AF180=BA176))</f>
        <v>0</v>
      </c>
      <c r="AN175" s="28" cm="1">
        <f t="array" ref="AN175">SUMPRODUCT((A172:A180 = AH175)*(B172:AF180=BA177))</f>
        <v>0</v>
      </c>
      <c r="AO175" s="94">
        <f t="shared" si="48"/>
        <v>0</v>
      </c>
      <c r="AP175" s="116">
        <f>(NETWORKDAYS(B171,AF171,AW171:AW181))-AI175</f>
        <v>23</v>
      </c>
      <c r="AQ175" s="115"/>
      <c r="AR175" s="115"/>
      <c r="AS175" s="115"/>
      <c r="AT175" s="115"/>
      <c r="AU175" s="115"/>
      <c r="AW175" s="8">
        <f>AW172+38</f>
        <v>44329</v>
      </c>
      <c r="AX175" s="8"/>
      <c r="AZ175" s="43" t="s">
        <v>15</v>
      </c>
      <c r="BA175" s="62" t="s">
        <v>59</v>
      </c>
    </row>
    <row r="176" spans="1:60" ht="15" x14ac:dyDescent="0.25">
      <c r="A176" s="1" t="str">
        <f t="shared" si="47"/>
        <v>CD</v>
      </c>
      <c r="B176" s="18"/>
      <c r="C176" s="18"/>
      <c r="D176" s="49"/>
      <c r="E176" s="49"/>
      <c r="F176" s="49"/>
      <c r="G176" s="49"/>
      <c r="H176" s="18"/>
      <c r="I176" s="75"/>
      <c r="J176" s="18"/>
      <c r="K176" s="18"/>
      <c r="L176" s="18"/>
      <c r="M176" s="18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8"/>
      <c r="AA176" s="19"/>
      <c r="AB176" s="19"/>
      <c r="AC176" s="19"/>
      <c r="AD176" s="19"/>
      <c r="AE176" s="19"/>
      <c r="AF176" s="20"/>
      <c r="AH176" s="109" t="s">
        <v>48</v>
      </c>
      <c r="AI176" s="28" cm="1">
        <f t="array" ref="AI176">SUMPRODUCT((A172:A180 = AH176)*(B172:AF180=BA171)+(A172:A180 = AH176)*(B172:AF180=BA172)/2)</f>
        <v>0</v>
      </c>
      <c r="AJ176" s="28" cm="1">
        <f t="array" ref="AJ176">SUMPRODUCT((A172:A180 = AH176)*(B172:AF180=BA173))</f>
        <v>0</v>
      </c>
      <c r="AK176" s="28" cm="1">
        <f t="array" ref="AK176">SUMPRODUCT((A172:A180 = AH176)*(B172:AF180=BA174))</f>
        <v>0</v>
      </c>
      <c r="AL176" s="28" cm="1">
        <f t="array" ref="AL176">SUMPRODUCT((A172:A180 = AH176)*(B172:AF180=BA175))</f>
        <v>0</v>
      </c>
      <c r="AM176" s="28" cm="1">
        <f t="array" ref="AM176">SUMPRODUCT((A172:A180 = AH176)*(B172:AF180=BA176))</f>
        <v>0</v>
      </c>
      <c r="AN176" s="28" cm="1">
        <f t="array" ref="AN176">SUMPRODUCT((A172:A180 = AH176)*(B172:AF180=BA177))</f>
        <v>0</v>
      </c>
      <c r="AO176" s="94">
        <f t="shared" si="48"/>
        <v>0</v>
      </c>
      <c r="AP176" s="116">
        <f>(NETWORKDAYS(B171,AF171,AW171:AW181))-AI176</f>
        <v>23</v>
      </c>
      <c r="AQ176" s="115"/>
      <c r="AR176" s="115"/>
      <c r="AS176" s="115"/>
      <c r="AT176" s="115"/>
      <c r="AU176" s="115"/>
      <c r="AW176" s="8">
        <f>AW172+49</f>
        <v>44340</v>
      </c>
      <c r="AX176" s="17"/>
      <c r="BA176" s="62" t="s">
        <v>60</v>
      </c>
    </row>
    <row r="177" spans="1:60" s="71" customFormat="1" ht="15" x14ac:dyDescent="0.25">
      <c r="A177" s="1" t="str">
        <f t="shared" si="47"/>
        <v>ACH</v>
      </c>
      <c r="B177" s="38"/>
      <c r="C177" s="38"/>
      <c r="D177" s="38"/>
      <c r="E177" s="38"/>
      <c r="F177" s="38"/>
      <c r="G177" s="38"/>
      <c r="H177" s="39"/>
      <c r="I177" s="38"/>
      <c r="J177" s="38"/>
      <c r="K177" s="38"/>
      <c r="L177" s="38"/>
      <c r="M177" s="38"/>
      <c r="N177" s="38"/>
      <c r="O177" s="38"/>
      <c r="P177" s="38"/>
      <c r="Q177" s="38"/>
      <c r="R177" s="144"/>
      <c r="S177" s="38"/>
      <c r="T177" s="39"/>
      <c r="U177" s="39"/>
      <c r="V177" s="38"/>
      <c r="W177" s="39"/>
      <c r="X177" s="39"/>
      <c r="Y177" s="39"/>
      <c r="Z177" s="38"/>
      <c r="AA177" s="39"/>
      <c r="AB177" s="39"/>
      <c r="AC177" s="39"/>
      <c r="AD177" s="39"/>
      <c r="AE177" s="39"/>
      <c r="AF177" s="45"/>
      <c r="AH177" s="109" t="s">
        <v>49</v>
      </c>
      <c r="AI177" s="28" cm="1">
        <f t="array" ref="AI177">SUMPRODUCT((A172:A180 = AH177)*(B172:AF180=BA171)+(A172:A180 = AH177)*(B172:AF180=BA172)/2)</f>
        <v>0</v>
      </c>
      <c r="AJ177" s="28" cm="1">
        <f t="array" ref="AJ177">SUMPRODUCT((A172:A180 = AH177)*(B172:AF180=BA173))</f>
        <v>0</v>
      </c>
      <c r="AK177" s="28" cm="1">
        <f t="array" ref="AK177">SUMPRODUCT((A172:A180 = AH177)*(B172:AF180=BA174))</f>
        <v>0</v>
      </c>
      <c r="AL177" s="28" cm="1">
        <f t="array" ref="AL177">SUMPRODUCT((A172:A180 = AH177)*(B172:AF180=BA175))</f>
        <v>0</v>
      </c>
      <c r="AM177" s="28" cm="1">
        <f t="array" ref="AM177">SUMPRODUCT((A172:A180 = AH177)*(B172:AF180=BA176))</f>
        <v>0</v>
      </c>
      <c r="AN177" s="28" cm="1">
        <f t="array" ref="AN177">SUMPRODUCT((A172:A180 = AH177)*(B172:AF180=BA177))</f>
        <v>0</v>
      </c>
      <c r="AO177" s="94">
        <f t="shared" si="48"/>
        <v>0</v>
      </c>
      <c r="AP177" s="116">
        <f>(NETWORKDAYS(B171,AF171,AW171:AW181))-AI177</f>
        <v>23</v>
      </c>
      <c r="AQ177" s="115"/>
      <c r="AR177" s="115"/>
      <c r="AS177" s="115"/>
      <c r="AT177" s="115"/>
      <c r="AU177" s="115"/>
      <c r="AW177" s="8">
        <f>DATE(An,7,21)</f>
        <v>44398</v>
      </c>
      <c r="AX177" s="17"/>
      <c r="AY177"/>
      <c r="AZ177"/>
      <c r="BA177" s="147" t="s">
        <v>61</v>
      </c>
      <c r="BH177"/>
    </row>
    <row r="178" spans="1:60" ht="12.75" x14ac:dyDescent="0.2">
      <c r="A178" s="1" t="str">
        <f t="shared" si="47"/>
        <v>NO</v>
      </c>
      <c r="B178" s="38"/>
      <c r="C178" s="38"/>
      <c r="D178" s="38"/>
      <c r="E178" s="38"/>
      <c r="F178" s="38"/>
      <c r="G178" s="38"/>
      <c r="H178" s="38"/>
      <c r="I178" s="38"/>
      <c r="J178" s="38"/>
      <c r="K178" s="38"/>
      <c r="L178" s="38"/>
      <c r="M178" s="38"/>
      <c r="N178" s="38"/>
      <c r="O178" s="38"/>
      <c r="P178" s="38"/>
      <c r="Q178" s="38"/>
      <c r="R178" s="38"/>
      <c r="S178" s="38"/>
      <c r="T178" s="38"/>
      <c r="U178" s="38"/>
      <c r="V178" s="38"/>
      <c r="W178" s="38"/>
      <c r="X178" s="38"/>
      <c r="Y178" s="38"/>
      <c r="Z178" s="38"/>
      <c r="AA178" s="38"/>
      <c r="AB178" s="38"/>
      <c r="AC178" s="38"/>
      <c r="AD178" s="38"/>
      <c r="AE178" s="38"/>
      <c r="AF178" s="40"/>
      <c r="AH178" s="47"/>
      <c r="AI178" s="28" cm="1">
        <f t="array" ref="AI178">SUMPRODUCT((A172:A180 = AH178)*(B172:AF180=BA171)+(A172:A180 = AH178)*(B172:AF180=BA172)/2)</f>
        <v>0</v>
      </c>
      <c r="AJ178" s="28" cm="1">
        <f t="array" ref="AJ178">SUMPRODUCT((A172:A180 = AH178)*(B172:AF180=BA173))</f>
        <v>0</v>
      </c>
      <c r="AK178" s="28" cm="1">
        <f t="array" ref="AK178">SUMPRODUCT((A172:A180 = AH178)*(B172:AF180=BA174))</f>
        <v>0</v>
      </c>
      <c r="AL178" s="28" cm="1">
        <f t="array" ref="AL178">SUMPRODUCT((A172:A180 = AH178)*(B172:AF180=BA175))</f>
        <v>0</v>
      </c>
      <c r="AM178" s="28" cm="1">
        <f t="array" ref="AM178">SUMPRODUCT((A172:A180 = AH178)*(B172:AF180=BA176))</f>
        <v>0</v>
      </c>
      <c r="AN178" s="28" cm="1">
        <f t="array" ref="AN178">SUMPRODUCT((A172:A180 = AH178)*(B172:AF180=BA177))</f>
        <v>0</v>
      </c>
      <c r="AO178" s="94">
        <f t="shared" si="48"/>
        <v>0</v>
      </c>
      <c r="AP178" s="116">
        <f>(NETWORKDAYS(B171,AF171,AW171:AW181))-AI178</f>
        <v>23</v>
      </c>
      <c r="AQ178" s="115"/>
      <c r="AR178" s="115"/>
      <c r="AS178" s="115"/>
      <c r="AT178" s="115"/>
      <c r="AU178" s="115"/>
      <c r="AW178" s="8">
        <f>DATE(An,8,15)</f>
        <v>44423</v>
      </c>
      <c r="AX178" s="17"/>
    </row>
    <row r="179" spans="1:60" ht="12.75" x14ac:dyDescent="0.2">
      <c r="A179" s="1" t="str">
        <f t="shared" si="47"/>
        <v/>
      </c>
      <c r="B179" s="38"/>
      <c r="C179" s="38"/>
      <c r="D179" s="38"/>
      <c r="E179" s="38"/>
      <c r="F179" s="38"/>
      <c r="G179" s="38"/>
      <c r="H179" s="38"/>
      <c r="I179" s="38"/>
      <c r="J179" s="38"/>
      <c r="K179" s="38"/>
      <c r="L179" s="46"/>
      <c r="M179" s="38"/>
      <c r="N179" s="38"/>
      <c r="O179" s="38"/>
      <c r="P179" s="38"/>
      <c r="Q179" s="38"/>
      <c r="R179" s="39"/>
      <c r="S179" s="38"/>
      <c r="T179" s="39"/>
      <c r="U179" s="39"/>
      <c r="V179" s="39"/>
      <c r="W179" s="39"/>
      <c r="X179" s="39"/>
      <c r="Y179" s="39"/>
      <c r="Z179" s="38"/>
      <c r="AA179" s="39"/>
      <c r="AB179" s="39"/>
      <c r="AC179" s="39"/>
      <c r="AD179" s="39"/>
      <c r="AE179" s="39"/>
      <c r="AF179" s="45"/>
      <c r="AW179" s="8">
        <f>DATE(An,11,1)</f>
        <v>44501</v>
      </c>
      <c r="AX179" s="17"/>
    </row>
    <row r="180" spans="1:60" s="63" customFormat="1" ht="12.75" x14ac:dyDescent="0.2">
      <c r="A180" s="1" t="str">
        <f t="shared" si="47"/>
        <v/>
      </c>
      <c r="B180" s="38"/>
      <c r="C180" s="38"/>
      <c r="D180" s="38"/>
      <c r="E180" s="38"/>
      <c r="F180" s="38"/>
      <c r="G180" s="38"/>
      <c r="H180" s="38"/>
      <c r="I180" s="38"/>
      <c r="J180" s="38"/>
      <c r="K180" s="38"/>
      <c r="L180" s="38"/>
      <c r="M180" s="38"/>
      <c r="N180" s="38"/>
      <c r="O180" s="38"/>
      <c r="P180" s="38"/>
      <c r="Q180" s="38"/>
      <c r="R180" s="38"/>
      <c r="S180" s="38"/>
      <c r="T180" s="38"/>
      <c r="U180" s="38"/>
      <c r="V180" s="38"/>
      <c r="W180" s="38"/>
      <c r="X180" s="38"/>
      <c r="Y180" s="38"/>
      <c r="Z180" s="38"/>
      <c r="AA180" s="38"/>
      <c r="AB180" s="38"/>
      <c r="AC180" s="54"/>
      <c r="AD180" s="38"/>
      <c r="AE180" s="38"/>
      <c r="AF180" s="4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W180" s="8">
        <f>DATE(An,11,11)</f>
        <v>44511</v>
      </c>
      <c r="AX180" s="17"/>
      <c r="AY180"/>
      <c r="AZ180"/>
      <c r="BA180"/>
    </row>
    <row r="181" spans="1:60" ht="13.5" thickBot="1" x14ac:dyDescent="0.25">
      <c r="A181" s="76" t="str">
        <f t="shared" si="47"/>
        <v/>
      </c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  <c r="Y181" s="30"/>
      <c r="Z181" s="30"/>
      <c r="AA181" s="30"/>
      <c r="AB181" s="30"/>
      <c r="AC181" s="30"/>
      <c r="AD181" s="52"/>
      <c r="AE181" s="30"/>
      <c r="AF181" s="31"/>
      <c r="AG181" s="71"/>
      <c r="AH181" s="83" t="s">
        <v>11</v>
      </c>
      <c r="AI181" s="84">
        <f t="shared" ref="AI181:AO181" si="49">SUM(AI171:AI180)</f>
        <v>0</v>
      </c>
      <c r="AJ181" s="84">
        <f t="shared" si="49"/>
        <v>0</v>
      </c>
      <c r="AK181" s="84">
        <f t="shared" si="49"/>
        <v>0</v>
      </c>
      <c r="AL181" s="84">
        <f t="shared" si="49"/>
        <v>0</v>
      </c>
      <c r="AM181" s="84">
        <f t="shared" si="49"/>
        <v>0</v>
      </c>
      <c r="AN181" s="84">
        <f t="shared" si="49"/>
        <v>0</v>
      </c>
      <c r="AO181" s="92">
        <f t="shared" si="49"/>
        <v>0</v>
      </c>
      <c r="AP181" s="117"/>
      <c r="AQ181" s="114"/>
      <c r="AR181" s="114"/>
      <c r="AS181" s="114"/>
      <c r="AT181" s="114"/>
      <c r="AU181" s="114"/>
      <c r="AW181" s="10">
        <f>DATE(An,12,25)</f>
        <v>44555</v>
      </c>
      <c r="AX181" s="27"/>
    </row>
    <row r="182" spans="1:60" ht="12.75" x14ac:dyDescent="0.2"/>
    <row r="183" spans="1:60" ht="12.75" x14ac:dyDescent="0.2"/>
    <row r="184" spans="1:60" ht="12.75" x14ac:dyDescent="0.2"/>
    <row r="185" spans="1:60" ht="12.75" x14ac:dyDescent="0.2"/>
    <row r="186" spans="1:60" ht="12.75" x14ac:dyDescent="0.2"/>
    <row r="187" spans="1:60" ht="12.75" x14ac:dyDescent="0.2">
      <c r="W187" t="s">
        <v>6</v>
      </c>
    </row>
    <row r="188" spans="1:60" s="71" customFormat="1" ht="12.75" x14ac:dyDescent="0.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W188"/>
      <c r="AX188"/>
    </row>
    <row r="189" spans="1:60" ht="12.75" x14ac:dyDescent="0.2">
      <c r="AH189" s="71"/>
      <c r="AI189" s="71"/>
      <c r="AJ189" s="71"/>
      <c r="AK189" s="71"/>
      <c r="AL189" s="71"/>
      <c r="AM189" s="71"/>
      <c r="AN189" s="71"/>
      <c r="AO189" s="71"/>
      <c r="AP189" s="71"/>
      <c r="AQ189" s="71"/>
      <c r="AR189" s="71"/>
      <c r="AS189" s="71"/>
      <c r="AT189" s="71"/>
      <c r="AU189" s="71"/>
      <c r="AW189" s="71"/>
      <c r="AX189" s="71"/>
    </row>
    <row r="190" spans="1:60" ht="12.75" x14ac:dyDescent="0.2"/>
    <row r="191" spans="1:60" s="71" customFormat="1" ht="12.75" x14ac:dyDescent="0.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W191"/>
      <c r="AX191"/>
    </row>
    <row r="192" spans="1:60" ht="12.75" x14ac:dyDescent="0.2">
      <c r="AH192" s="71"/>
      <c r="AI192" s="71"/>
      <c r="AJ192" s="71"/>
      <c r="AK192" s="71"/>
      <c r="AL192" s="71"/>
      <c r="AM192" s="71"/>
      <c r="AN192" s="71"/>
      <c r="AO192" s="71"/>
      <c r="AP192" s="71"/>
      <c r="AQ192" s="71"/>
      <c r="AR192" s="71"/>
      <c r="AS192" s="71"/>
      <c r="AT192" s="71"/>
      <c r="AU192" s="71"/>
      <c r="AW192" s="71"/>
      <c r="AX192" s="71"/>
    </row>
    <row r="193" ht="12.75" x14ac:dyDescent="0.2"/>
    <row r="194" ht="12.75" x14ac:dyDescent="0.2"/>
    <row r="195" ht="12.75" customHeight="1" x14ac:dyDescent="0.2"/>
  </sheetData>
  <mergeCells count="18">
    <mergeCell ref="AZ4:BA5"/>
    <mergeCell ref="A2:AF2"/>
    <mergeCell ref="B4:C4"/>
    <mergeCell ref="G4:H4"/>
    <mergeCell ref="AH4:AP5"/>
    <mergeCell ref="AW4:AX5"/>
    <mergeCell ref="B170:AF170"/>
    <mergeCell ref="B6:AF6"/>
    <mergeCell ref="B20:AF20"/>
    <mergeCell ref="B35:AF35"/>
    <mergeCell ref="B50:AF50"/>
    <mergeCell ref="B65:AF65"/>
    <mergeCell ref="B80:AF80"/>
    <mergeCell ref="B95:AF95"/>
    <mergeCell ref="B110:AF110"/>
    <mergeCell ref="B125:AF125"/>
    <mergeCell ref="B140:AF140"/>
    <mergeCell ref="B155:AF155"/>
  </mergeCells>
  <conditionalFormatting sqref="B7:AF7">
    <cfRule type="expression" dxfId="269" priority="166" stopIfTrue="1">
      <formula>WEEKDAY(B7,2)&gt;5</formula>
    </cfRule>
    <cfRule type="expression" dxfId="268" priority="167" stopIfTrue="1">
      <formula>AND(B7&lt;&gt;"",COUNTIF(Feries,B7)&gt;0)</formula>
    </cfRule>
    <cfRule type="expression" dxfId="267" priority="168" stopIfTrue="1">
      <formula>AND(B7&lt;&gt;"",COUNTIF(Recup_FN,B7)&gt;0)</formula>
    </cfRule>
  </conditionalFormatting>
  <conditionalFormatting sqref="B17:AE18 BA11 B8:AF16">
    <cfRule type="expression" dxfId="266" priority="169" stopIfTrue="1">
      <formula>WEEKDAY(B$7,2)&gt;5</formula>
    </cfRule>
    <cfRule type="expression" dxfId="265" priority="170" stopIfTrue="1">
      <formula>AND(B$7&lt;&gt;"",COUNTIF(Feries,B$7)&gt;0)</formula>
    </cfRule>
    <cfRule type="expression" dxfId="264" priority="171" stopIfTrue="1">
      <formula>AND(B$7&lt;&gt;"",COUNTIF(Recup_FN,B$7)&gt;0)</formula>
    </cfRule>
  </conditionalFormatting>
  <conditionalFormatting sqref="B38 B37:C37 B21:AC21">
    <cfRule type="expression" dxfId="263" priority="172" stopIfTrue="1">
      <formula>WEEKDAY(B$21,2)&gt;5</formula>
    </cfRule>
    <cfRule type="expression" dxfId="262" priority="173" stopIfTrue="1">
      <formula>AND(B$21&lt;&gt;"",COUNTIF(Feries,B$21)&gt;0)</formula>
    </cfRule>
    <cfRule type="expression" dxfId="261" priority="174" stopIfTrue="1">
      <formula>AND(B$21&lt;&gt;"",COUNTIF(Recup_FN,B$21)&gt;0)</formula>
    </cfRule>
  </conditionalFormatting>
  <conditionalFormatting sqref="B36:C36 B39:B48 C38:C48 D36:AF48">
    <cfRule type="expression" dxfId="260" priority="175" stopIfTrue="1">
      <formula>WEEKDAY(B$36,2)&gt;5</formula>
    </cfRule>
    <cfRule type="expression" dxfId="259" priority="176" stopIfTrue="1">
      <formula>AND(B$36&lt;&gt;"",COUNTIF(Feries,B$36)&gt;0)</formula>
    </cfRule>
    <cfRule type="expression" dxfId="258" priority="177" stopIfTrue="1">
      <formula>AND(B$36&lt;&gt;"",COUNTIF(Recup_FN,B$36)&gt;0)</formula>
    </cfRule>
  </conditionalFormatting>
  <conditionalFormatting sqref="H100 B51:AE63">
    <cfRule type="expression" dxfId="257" priority="178" stopIfTrue="1">
      <formula>WEEKDAY(B$51,2)&gt;5</formula>
    </cfRule>
    <cfRule type="expression" dxfId="256" priority="179" stopIfTrue="1">
      <formula>AND(B$51&lt;&gt;"",COUNTIF(Feries,B$51)&gt;0)</formula>
    </cfRule>
    <cfRule type="expression" dxfId="255" priority="180" stopIfTrue="1">
      <formula>AND(B$51&lt;&gt;"",COUNTIF(Recup_FN,B$51)&gt;0)</formula>
    </cfRule>
  </conditionalFormatting>
  <conditionalFormatting sqref="B66:AF78">
    <cfRule type="expression" dxfId="254" priority="181" stopIfTrue="1">
      <formula>WEEKDAY(B$66,2)&gt;5</formula>
    </cfRule>
    <cfRule type="expression" dxfId="253" priority="182" stopIfTrue="1">
      <formula>AND(B$66&lt;&gt;"",COUNTIF(Feries,B$66)&gt;0)</formula>
    </cfRule>
    <cfRule type="expression" dxfId="252" priority="183" stopIfTrue="1">
      <formula>AND(B$66&lt;&gt;"",COUNTIF(Recup_FN,B$66)&gt;0)</formula>
    </cfRule>
  </conditionalFormatting>
  <conditionalFormatting sqref="Q85:R85 Q81:U84 P81:P85 S85:U93 P86:R93 V81:AE93 B81:O93">
    <cfRule type="expression" dxfId="251" priority="184" stopIfTrue="1">
      <formula>WEEKDAY(B$81,2)&gt;5</formula>
    </cfRule>
    <cfRule type="expression" dxfId="250" priority="185" stopIfTrue="1">
      <formula>AND(B$81&lt;&gt;"",COUNTIF(Feries,B$81)&gt;0)</formula>
    </cfRule>
    <cfRule type="expression" dxfId="249" priority="186" stopIfTrue="1">
      <formula>AND(B$81&lt;&gt;"",COUNTIF(Recup_FN,B$81)&gt;0)</formula>
    </cfRule>
  </conditionalFormatting>
  <conditionalFormatting sqref="H96:H99 B96:G97 B98:E98 H101:H108 I96:AF108 B99:G108">
    <cfRule type="expression" dxfId="248" priority="187" stopIfTrue="1">
      <formula>WEEKDAY(B$96,2)&gt;5</formula>
    </cfRule>
    <cfRule type="expression" dxfId="247" priority="188" stopIfTrue="1">
      <formula>AND(B$96&lt;&gt;"",COUNTIF(Feries,B$96)&gt;0)</formula>
    </cfRule>
    <cfRule type="expression" dxfId="246" priority="189" stopIfTrue="1">
      <formula>AND(B$96&lt;&gt;"",COUNTIF(Recup_FN,B$96)&gt;0)</formula>
    </cfRule>
  </conditionalFormatting>
  <conditionalFormatting sqref="B111:AF123">
    <cfRule type="expression" dxfId="245" priority="190" stopIfTrue="1">
      <formula>WEEKDAY(B$111,2)&gt;5</formula>
    </cfRule>
    <cfRule type="expression" dxfId="244" priority="191" stopIfTrue="1">
      <formula>AND(B$111&lt;&gt;"",COUNTIF(Feries,B$111)&gt;0)</formula>
    </cfRule>
    <cfRule type="expression" dxfId="243" priority="192" stopIfTrue="1">
      <formula>AND(B$111&lt;&gt;"",COUNTIF(Recup_FN,B$111)&gt;0)</formula>
    </cfRule>
  </conditionalFormatting>
  <conditionalFormatting sqref="B126:AE127 B128:H128 J128:AE128 B129:AE138">
    <cfRule type="expression" dxfId="242" priority="193" stopIfTrue="1">
      <formula>WEEKDAY(B$126,2)&gt;5</formula>
    </cfRule>
    <cfRule type="expression" dxfId="241" priority="194" stopIfTrue="1">
      <formula>AND(B$126&lt;&gt;"",COUNTIF(Feries,B$126)&gt;0)</formula>
    </cfRule>
    <cfRule type="expression" dxfId="240" priority="195" stopIfTrue="1">
      <formula>AND(B$126&lt;&gt;"",COUNTIF(Recup_FN,B$126)&gt;0)</formula>
    </cfRule>
  </conditionalFormatting>
  <conditionalFormatting sqref="B141:AF153">
    <cfRule type="expression" dxfId="239" priority="196" stopIfTrue="1">
      <formula>WEEKDAY(B$141,2)&gt;5</formula>
    </cfRule>
    <cfRule type="expression" dxfId="238" priority="197" stopIfTrue="1">
      <formula>AND(B$141&lt;&gt;"",COUNTIF(Feries,B$141)&gt;0)</formula>
    </cfRule>
    <cfRule type="expression" dxfId="237" priority="198" stopIfTrue="1">
      <formula>AND(B$141&lt;&gt;"",COUNTIF(Recup_FN,B$141)&gt;0)</formula>
    </cfRule>
  </conditionalFormatting>
  <conditionalFormatting sqref="B156:AE168">
    <cfRule type="expression" dxfId="236" priority="199" stopIfTrue="1">
      <formula>WEEKDAY(B$156,2)&gt;5</formula>
    </cfRule>
    <cfRule type="expression" dxfId="235" priority="200" stopIfTrue="1">
      <formula>AND(B$156&lt;&gt;"",COUNTIF(Feries,B$156)&gt;0)</formula>
    </cfRule>
    <cfRule type="expression" dxfId="234" priority="201" stopIfTrue="1">
      <formula>AND(B$156&lt;&gt;"",COUNTIF(Recup_FN,B$156)&gt;0)</formula>
    </cfRule>
  </conditionalFormatting>
  <conditionalFormatting sqref="B171:AF181">
    <cfRule type="expression" dxfId="233" priority="202" stopIfTrue="1">
      <formula>WEEKDAY(B$171,2)&gt;5</formula>
    </cfRule>
    <cfRule type="expression" dxfId="232" priority="203" stopIfTrue="1">
      <formula>AND(B$171&lt;&gt;"",COUNTIF(Feries,B$171)&gt;0)</formula>
    </cfRule>
    <cfRule type="expression" dxfId="231" priority="204" stopIfTrue="1">
      <formula>AND(B$171&lt;&gt;"",COUNTIF(Recup_FN,B$171)&gt;0)</formula>
    </cfRule>
  </conditionalFormatting>
  <conditionalFormatting sqref="AF17:AF18">
    <cfRule type="expression" dxfId="230" priority="163" stopIfTrue="1">
      <formula>WEEKDAY(AF$7,2)&gt;5</formula>
    </cfRule>
    <cfRule type="expression" dxfId="229" priority="164" stopIfTrue="1">
      <formula>AND(AF$7&lt;&gt;"",COUNTIF(Feries,AF$7)&gt;0)</formula>
    </cfRule>
    <cfRule type="expression" dxfId="228" priority="165" stopIfTrue="1">
      <formula>AND(AF$7&lt;&gt;"",COUNTIF(Recup_FN,AF$7)&gt;0)</formula>
    </cfRule>
  </conditionalFormatting>
  <conditionalFormatting sqref="I128">
    <cfRule type="expression" dxfId="227" priority="160" stopIfTrue="1">
      <formula>WEEKDAY(I$126,2)&gt;5</formula>
    </cfRule>
    <cfRule type="expression" dxfId="226" priority="161" stopIfTrue="1">
      <formula>AND(I$126&lt;&gt;"",COUNTIF(Feries,I$126)&gt;0)</formula>
    </cfRule>
    <cfRule type="expression" dxfId="225" priority="162" stopIfTrue="1">
      <formula>AND(I$126&lt;&gt;"",COUNTIF(Recup_FN,I$126)&gt;0)</formula>
    </cfRule>
  </conditionalFormatting>
  <conditionalFormatting sqref="G98">
    <cfRule type="expression" dxfId="224" priority="157" stopIfTrue="1">
      <formula>WEEKDAY(G$96,2)&gt;5</formula>
    </cfRule>
    <cfRule type="expression" dxfId="223" priority="158" stopIfTrue="1">
      <formula>AND(G$96&lt;&gt;"",COUNTIF(Feries,G$96)&gt;0)</formula>
    </cfRule>
    <cfRule type="expression" dxfId="222" priority="159" stopIfTrue="1">
      <formula>AND(G$96&lt;&gt;"",COUNTIF(Recup_FN,G$96)&gt;0)</formula>
    </cfRule>
  </conditionalFormatting>
  <conditionalFormatting sqref="F98">
    <cfRule type="expression" dxfId="221" priority="154" stopIfTrue="1">
      <formula>WEEKDAY(F$96,2)&gt;5</formula>
    </cfRule>
    <cfRule type="expression" dxfId="220" priority="155" stopIfTrue="1">
      <formula>AND(F$96&lt;&gt;"",COUNTIF(Feries,F$96)&gt;0)</formula>
    </cfRule>
    <cfRule type="expression" dxfId="219" priority="156" stopIfTrue="1">
      <formula>AND(F$96&lt;&gt;"",COUNTIF(Recup_FN,F$96)&gt;0)</formula>
    </cfRule>
  </conditionalFormatting>
  <conditionalFormatting sqref="BA12">
    <cfRule type="expression" dxfId="218" priority="151" stopIfTrue="1">
      <formula>WEEKDAY(BA$7,2)&gt;5</formula>
    </cfRule>
    <cfRule type="expression" dxfId="217" priority="152" stopIfTrue="1">
      <formula>AND(BA$7&lt;&gt;"",COUNTIF(Feries,BA$7)&gt;0)</formula>
    </cfRule>
    <cfRule type="expression" dxfId="216" priority="153" stopIfTrue="1">
      <formula>AND(BA$7&lt;&gt;"",COUNTIF(Recup_FN,BA$7)&gt;0)</formula>
    </cfRule>
  </conditionalFormatting>
  <conditionalFormatting sqref="W22:AC33">
    <cfRule type="expression" dxfId="215" priority="148" stopIfTrue="1">
      <formula>WEEKDAY(Z$7,2)&gt;5</formula>
    </cfRule>
    <cfRule type="expression" dxfId="214" priority="149" stopIfTrue="1">
      <formula>AND(Z$7&lt;&gt;"",COUNTIF(Feries,Z$7)&gt;0)</formula>
    </cfRule>
    <cfRule type="expression" dxfId="213" priority="150" stopIfTrue="1">
      <formula>AND(Z$7&lt;&gt;"",COUNTIF(Recup_FN,Z$7)&gt;0)</formula>
    </cfRule>
  </conditionalFormatting>
  <conditionalFormatting sqref="B23:V33 B22:C22 E22:V22">
    <cfRule type="expression" dxfId="212" priority="205" stopIfTrue="1">
      <formula>WEEKDAY(E$7,2)&gt;5</formula>
    </cfRule>
    <cfRule type="expression" dxfId="211" priority="206" stopIfTrue="1">
      <formula>AND(E$7&lt;&gt;"",COUNTIF(Feries,E$7)&gt;0)</formula>
    </cfRule>
    <cfRule type="expression" dxfId="210" priority="207" stopIfTrue="1">
      <formula>AND(E$7&lt;&gt;"",COUNTIF(Recup_FN,E$7)&gt;0)</formula>
    </cfRule>
  </conditionalFormatting>
  <conditionalFormatting sqref="AD21:AF21">
    <cfRule type="expression" dxfId="209" priority="145" stopIfTrue="1">
      <formula>WEEKDAY(AD$36,2)&gt;5</formula>
    </cfRule>
    <cfRule type="expression" dxfId="208" priority="146" stopIfTrue="1">
      <formula>AND(AD$36&lt;&gt;"",COUNTIF(Feries,AD$36)&gt;0)</formula>
    </cfRule>
    <cfRule type="expression" dxfId="207" priority="147" stopIfTrue="1">
      <formula>AND(AD$36&lt;&gt;"",COUNTIF(Recup_FN,AD$36)&gt;0)</formula>
    </cfRule>
  </conditionalFormatting>
  <conditionalFormatting sqref="AD22:AF33">
    <cfRule type="expression" dxfId="206" priority="142" stopIfTrue="1">
      <formula>WEEKDAY(AD$36,2)&gt;5</formula>
    </cfRule>
    <cfRule type="expression" dxfId="205" priority="143" stopIfTrue="1">
      <formula>AND(AD$36&lt;&gt;"",COUNTIF(Feries,AD$36)&gt;0)</formula>
    </cfRule>
    <cfRule type="expression" dxfId="204" priority="144" stopIfTrue="1">
      <formula>AND(AD$36&lt;&gt;"",COUNTIF(Recup_FN,AD$36)&gt;0)</formula>
    </cfRule>
  </conditionalFormatting>
  <conditionalFormatting sqref="BA25">
    <cfRule type="expression" dxfId="203" priority="70" stopIfTrue="1">
      <formula>WEEKDAY(BA$7,2)&gt;5</formula>
    </cfRule>
    <cfRule type="expression" dxfId="202" priority="71" stopIfTrue="1">
      <formula>AND(BA$7&lt;&gt;"",COUNTIF(Feries,BA$7)&gt;0)</formula>
    </cfRule>
    <cfRule type="expression" dxfId="201" priority="72" stopIfTrue="1">
      <formula>AND(BA$7&lt;&gt;"",COUNTIF(Recup_FN,BA$7)&gt;0)</formula>
    </cfRule>
  </conditionalFormatting>
  <conditionalFormatting sqref="BA55">
    <cfRule type="expression" dxfId="200" priority="52" stopIfTrue="1">
      <formula>WEEKDAY(BA$7,2)&gt;5</formula>
    </cfRule>
    <cfRule type="expression" dxfId="199" priority="53" stopIfTrue="1">
      <formula>AND(BA$7&lt;&gt;"",COUNTIF(Feries,BA$7)&gt;0)</formula>
    </cfRule>
    <cfRule type="expression" dxfId="198" priority="54" stopIfTrue="1">
      <formula>AND(BA$7&lt;&gt;"",COUNTIF(Recup_FN,BA$7)&gt;0)</formula>
    </cfRule>
  </conditionalFormatting>
  <conditionalFormatting sqref="D22">
    <cfRule type="expression" dxfId="197" priority="73" stopIfTrue="1">
      <formula>WEEKDAY(G$7,2)&gt;5</formula>
    </cfRule>
    <cfRule type="expression" dxfId="196" priority="74" stopIfTrue="1">
      <formula>AND(G$7&lt;&gt;"",COUNTIF(Feries,G$7)&gt;0)</formula>
    </cfRule>
    <cfRule type="expression" dxfId="195" priority="75" stopIfTrue="1">
      <formula>AND(G$7&lt;&gt;"",COUNTIF(Recup_FN,G$7)&gt;0)</formula>
    </cfRule>
  </conditionalFormatting>
  <conditionalFormatting sqref="BA26">
    <cfRule type="expression" dxfId="194" priority="67" stopIfTrue="1">
      <formula>WEEKDAY(BA$7,2)&gt;5</formula>
    </cfRule>
    <cfRule type="expression" dxfId="193" priority="68" stopIfTrue="1">
      <formula>AND(BA$7&lt;&gt;"",COUNTIF(Feries,BA$7)&gt;0)</formula>
    </cfRule>
    <cfRule type="expression" dxfId="192" priority="69" stopIfTrue="1">
      <formula>AND(BA$7&lt;&gt;"",COUNTIF(Recup_FN,BA$7)&gt;0)</formula>
    </cfRule>
  </conditionalFormatting>
  <conditionalFormatting sqref="BA40">
    <cfRule type="expression" dxfId="191" priority="64" stopIfTrue="1">
      <formula>WEEKDAY(BA$7,2)&gt;5</formula>
    </cfRule>
    <cfRule type="expression" dxfId="190" priority="65" stopIfTrue="1">
      <formula>AND(BA$7&lt;&gt;"",COUNTIF(Feries,BA$7)&gt;0)</formula>
    </cfRule>
    <cfRule type="expression" dxfId="189" priority="66" stopIfTrue="1">
      <formula>AND(BA$7&lt;&gt;"",COUNTIF(Recup_FN,BA$7)&gt;0)</formula>
    </cfRule>
  </conditionalFormatting>
  <conditionalFormatting sqref="BA41">
    <cfRule type="expression" dxfId="188" priority="61" stopIfTrue="1">
      <formula>WEEKDAY(BA$7,2)&gt;5</formula>
    </cfRule>
    <cfRule type="expression" dxfId="187" priority="62" stopIfTrue="1">
      <formula>AND(BA$7&lt;&gt;"",COUNTIF(Feries,BA$7)&gt;0)</formula>
    </cfRule>
    <cfRule type="expression" dxfId="186" priority="63" stopIfTrue="1">
      <formula>AND(BA$7&lt;&gt;"",COUNTIF(Recup_FN,BA$7)&gt;0)</formula>
    </cfRule>
  </conditionalFormatting>
  <conditionalFormatting sqref="BA175">
    <cfRule type="expression" dxfId="185" priority="4" stopIfTrue="1">
      <formula>WEEKDAY(BA$7,2)&gt;5</formula>
    </cfRule>
    <cfRule type="expression" dxfId="184" priority="5" stopIfTrue="1">
      <formula>AND(BA$7&lt;&gt;"",COUNTIF(Feries,BA$7)&gt;0)</formula>
    </cfRule>
    <cfRule type="expression" dxfId="183" priority="6" stopIfTrue="1">
      <formula>AND(BA$7&lt;&gt;"",COUNTIF(Recup_FN,BA$7)&gt;0)</formula>
    </cfRule>
  </conditionalFormatting>
  <conditionalFormatting sqref="BA176">
    <cfRule type="expression" dxfId="182" priority="1" stopIfTrue="1">
      <formula>WEEKDAY(BA$7,2)&gt;5</formula>
    </cfRule>
    <cfRule type="expression" dxfId="181" priority="2" stopIfTrue="1">
      <formula>AND(BA$7&lt;&gt;"",COUNTIF(Feries,BA$7)&gt;0)</formula>
    </cfRule>
    <cfRule type="expression" dxfId="180" priority="3" stopIfTrue="1">
      <formula>AND(BA$7&lt;&gt;"",COUNTIF(Recup_FN,BA$7)&gt;0)</formula>
    </cfRule>
  </conditionalFormatting>
  <conditionalFormatting sqref="BA56">
    <cfRule type="expression" dxfId="179" priority="49" stopIfTrue="1">
      <formula>WEEKDAY(BA$7,2)&gt;5</formula>
    </cfRule>
    <cfRule type="expression" dxfId="178" priority="50" stopIfTrue="1">
      <formula>AND(BA$7&lt;&gt;"",COUNTIF(Feries,BA$7)&gt;0)</formula>
    </cfRule>
    <cfRule type="expression" dxfId="177" priority="51" stopIfTrue="1">
      <formula>AND(BA$7&lt;&gt;"",COUNTIF(Recup_FN,BA$7)&gt;0)</formula>
    </cfRule>
  </conditionalFormatting>
  <conditionalFormatting sqref="BA70">
    <cfRule type="expression" dxfId="176" priority="46" stopIfTrue="1">
      <formula>WEEKDAY(BA$7,2)&gt;5</formula>
    </cfRule>
    <cfRule type="expression" dxfId="175" priority="47" stopIfTrue="1">
      <formula>AND(BA$7&lt;&gt;"",COUNTIF(Feries,BA$7)&gt;0)</formula>
    </cfRule>
    <cfRule type="expression" dxfId="174" priority="48" stopIfTrue="1">
      <formula>AND(BA$7&lt;&gt;"",COUNTIF(Recup_FN,BA$7)&gt;0)</formula>
    </cfRule>
  </conditionalFormatting>
  <conditionalFormatting sqref="BA71">
    <cfRule type="expression" dxfId="173" priority="43" stopIfTrue="1">
      <formula>WEEKDAY(BA$7,2)&gt;5</formula>
    </cfRule>
    <cfRule type="expression" dxfId="172" priority="44" stopIfTrue="1">
      <formula>AND(BA$7&lt;&gt;"",COUNTIF(Feries,BA$7)&gt;0)</formula>
    </cfRule>
    <cfRule type="expression" dxfId="171" priority="45" stopIfTrue="1">
      <formula>AND(BA$7&lt;&gt;"",COUNTIF(Recup_FN,BA$7)&gt;0)</formula>
    </cfRule>
  </conditionalFormatting>
  <conditionalFormatting sqref="BA85">
    <cfRule type="expression" dxfId="170" priority="40" stopIfTrue="1">
      <formula>WEEKDAY(BA$7,2)&gt;5</formula>
    </cfRule>
    <cfRule type="expression" dxfId="169" priority="41" stopIfTrue="1">
      <formula>AND(BA$7&lt;&gt;"",COUNTIF(Feries,BA$7)&gt;0)</formula>
    </cfRule>
    <cfRule type="expression" dxfId="168" priority="42" stopIfTrue="1">
      <formula>AND(BA$7&lt;&gt;"",COUNTIF(Recup_FN,BA$7)&gt;0)</formula>
    </cfRule>
  </conditionalFormatting>
  <conditionalFormatting sqref="BA86">
    <cfRule type="expression" dxfId="167" priority="37" stopIfTrue="1">
      <formula>WEEKDAY(BA$7,2)&gt;5</formula>
    </cfRule>
    <cfRule type="expression" dxfId="166" priority="38" stopIfTrue="1">
      <formula>AND(BA$7&lt;&gt;"",COUNTIF(Feries,BA$7)&gt;0)</formula>
    </cfRule>
    <cfRule type="expression" dxfId="165" priority="39" stopIfTrue="1">
      <formula>AND(BA$7&lt;&gt;"",COUNTIF(Recup_FN,BA$7)&gt;0)</formula>
    </cfRule>
  </conditionalFormatting>
  <conditionalFormatting sqref="BA100">
    <cfRule type="expression" dxfId="164" priority="34" stopIfTrue="1">
      <formula>WEEKDAY(BA$7,2)&gt;5</formula>
    </cfRule>
    <cfRule type="expression" dxfId="163" priority="35" stopIfTrue="1">
      <formula>AND(BA$7&lt;&gt;"",COUNTIF(Feries,BA$7)&gt;0)</formula>
    </cfRule>
    <cfRule type="expression" dxfId="162" priority="36" stopIfTrue="1">
      <formula>AND(BA$7&lt;&gt;"",COUNTIF(Recup_FN,BA$7)&gt;0)</formula>
    </cfRule>
  </conditionalFormatting>
  <conditionalFormatting sqref="BA101">
    <cfRule type="expression" dxfId="161" priority="31" stopIfTrue="1">
      <formula>WEEKDAY(BA$7,2)&gt;5</formula>
    </cfRule>
    <cfRule type="expression" dxfId="160" priority="32" stopIfTrue="1">
      <formula>AND(BA$7&lt;&gt;"",COUNTIF(Feries,BA$7)&gt;0)</formula>
    </cfRule>
    <cfRule type="expression" dxfId="159" priority="33" stopIfTrue="1">
      <formula>AND(BA$7&lt;&gt;"",COUNTIF(Recup_FN,BA$7)&gt;0)</formula>
    </cfRule>
  </conditionalFormatting>
  <conditionalFormatting sqref="BA115">
    <cfRule type="expression" dxfId="158" priority="28" stopIfTrue="1">
      <formula>WEEKDAY(BA$7,2)&gt;5</formula>
    </cfRule>
    <cfRule type="expression" dxfId="157" priority="29" stopIfTrue="1">
      <formula>AND(BA$7&lt;&gt;"",COUNTIF(Feries,BA$7)&gt;0)</formula>
    </cfRule>
    <cfRule type="expression" dxfId="156" priority="30" stopIfTrue="1">
      <formula>AND(BA$7&lt;&gt;"",COUNTIF(Recup_FN,BA$7)&gt;0)</formula>
    </cfRule>
  </conditionalFormatting>
  <conditionalFormatting sqref="BA116">
    <cfRule type="expression" dxfId="155" priority="25" stopIfTrue="1">
      <formula>WEEKDAY(BA$7,2)&gt;5</formula>
    </cfRule>
    <cfRule type="expression" dxfId="154" priority="26" stopIfTrue="1">
      <formula>AND(BA$7&lt;&gt;"",COUNTIF(Feries,BA$7)&gt;0)</formula>
    </cfRule>
    <cfRule type="expression" dxfId="153" priority="27" stopIfTrue="1">
      <formula>AND(BA$7&lt;&gt;"",COUNTIF(Recup_FN,BA$7)&gt;0)</formula>
    </cfRule>
  </conditionalFormatting>
  <conditionalFormatting sqref="BA130">
    <cfRule type="expression" dxfId="152" priority="22" stopIfTrue="1">
      <formula>WEEKDAY(BA$7,2)&gt;5</formula>
    </cfRule>
    <cfRule type="expression" dxfId="151" priority="23" stopIfTrue="1">
      <formula>AND(BA$7&lt;&gt;"",COUNTIF(Feries,BA$7)&gt;0)</formula>
    </cfRule>
    <cfRule type="expression" dxfId="150" priority="24" stopIfTrue="1">
      <formula>AND(BA$7&lt;&gt;"",COUNTIF(Recup_FN,BA$7)&gt;0)</formula>
    </cfRule>
  </conditionalFormatting>
  <conditionalFormatting sqref="BA131">
    <cfRule type="expression" dxfId="149" priority="19" stopIfTrue="1">
      <formula>WEEKDAY(BA$7,2)&gt;5</formula>
    </cfRule>
    <cfRule type="expression" dxfId="148" priority="20" stopIfTrue="1">
      <formula>AND(BA$7&lt;&gt;"",COUNTIF(Feries,BA$7)&gt;0)</formula>
    </cfRule>
    <cfRule type="expression" dxfId="147" priority="21" stopIfTrue="1">
      <formula>AND(BA$7&lt;&gt;"",COUNTIF(Recup_FN,BA$7)&gt;0)</formula>
    </cfRule>
  </conditionalFormatting>
  <conditionalFormatting sqref="BA145">
    <cfRule type="expression" dxfId="146" priority="16" stopIfTrue="1">
      <formula>WEEKDAY(BA$7,2)&gt;5</formula>
    </cfRule>
    <cfRule type="expression" dxfId="145" priority="17" stopIfTrue="1">
      <formula>AND(BA$7&lt;&gt;"",COUNTIF(Feries,BA$7)&gt;0)</formula>
    </cfRule>
    <cfRule type="expression" dxfId="144" priority="18" stopIfTrue="1">
      <formula>AND(BA$7&lt;&gt;"",COUNTIF(Recup_FN,BA$7)&gt;0)</formula>
    </cfRule>
  </conditionalFormatting>
  <conditionalFormatting sqref="BA146">
    <cfRule type="expression" dxfId="143" priority="13" stopIfTrue="1">
      <formula>WEEKDAY(BA$7,2)&gt;5</formula>
    </cfRule>
    <cfRule type="expression" dxfId="142" priority="14" stopIfTrue="1">
      <formula>AND(BA$7&lt;&gt;"",COUNTIF(Feries,BA$7)&gt;0)</formula>
    </cfRule>
    <cfRule type="expression" dxfId="141" priority="15" stopIfTrue="1">
      <formula>AND(BA$7&lt;&gt;"",COUNTIF(Recup_FN,BA$7)&gt;0)</formula>
    </cfRule>
  </conditionalFormatting>
  <conditionalFormatting sqref="BA160">
    <cfRule type="expression" dxfId="140" priority="10" stopIfTrue="1">
      <formula>WEEKDAY(BA$7,2)&gt;5</formula>
    </cfRule>
    <cfRule type="expression" dxfId="139" priority="11" stopIfTrue="1">
      <formula>AND(BA$7&lt;&gt;"",COUNTIF(Feries,BA$7)&gt;0)</formula>
    </cfRule>
    <cfRule type="expression" dxfId="138" priority="12" stopIfTrue="1">
      <formula>AND(BA$7&lt;&gt;"",COUNTIF(Recup_FN,BA$7)&gt;0)</formula>
    </cfRule>
  </conditionalFormatting>
  <conditionalFormatting sqref="BA161">
    <cfRule type="expression" dxfId="137" priority="7" stopIfTrue="1">
      <formula>WEEKDAY(BA$7,2)&gt;5</formula>
    </cfRule>
    <cfRule type="expression" dxfId="136" priority="8" stopIfTrue="1">
      <formula>AND(BA$7&lt;&gt;"",COUNTIF(Feries,BA$7)&gt;0)</formula>
    </cfRule>
    <cfRule type="expression" dxfId="135" priority="9" stopIfTrue="1">
      <formula>AND(BA$7&lt;&gt;"",COUNTIF(Recup_FN,BA$7)&gt;0)</formula>
    </cfRule>
  </conditionalFormatting>
  <dataValidations count="5">
    <dataValidation type="list" allowBlank="1" showInputMessage="1" showErrorMessage="1" sqref="B37:AF46 B52:AE61 B67:AF76 B82:AE91 B97:AF106 B112:AF121 B127:AE136 B142:AF151 B157:AE166 B172:AF181" xr:uid="{175783E4-32D0-47A6-975C-CEA66884EB3E}">
      <formula1>$BA$7:$BA$14</formula1>
    </dataValidation>
    <dataValidation type="list" allowBlank="1" showInputMessage="1" showErrorMessage="1" sqref="B32:AC33 B18:AF18" xr:uid="{C8E0F54F-307F-40CA-8FF0-132402894446}">
      <formula1>$BA$7:$BA$12</formula1>
    </dataValidation>
    <dataValidation type="list" allowBlank="1" showInputMessage="1" showErrorMessage="1" sqref="AD21:AF21 AF157:AF168 B167:AE168 AD32:AF33 B122:AF123 B62:AE63 B77:AF78 B92:AE93 B107:AF108 B137:AE138 B152:AF153 AF127:AF138 AF82:AF93 AF52:AF63 B47:AF48" xr:uid="{341E258E-4700-4810-92EC-24E32E71E0BE}">
      <formula1>Legende</formula1>
    </dataValidation>
    <dataValidation allowBlank="1" showInputMessage="1" showErrorMessage="1" sqref="AF126" xr:uid="{0C09EFD4-43C1-49F2-BE6A-8D080A652FEA}"/>
    <dataValidation type="list" allowBlank="1" showInputMessage="1" showErrorMessage="1" sqref="B22:AF31 B8:AF17" xr:uid="{4A9B41B1-841A-4FCB-B559-602B23461711}">
      <formula1>$BA$7:$BA$13</formula1>
    </dataValidation>
  </dataValidations>
  <printOptions horizontalCentered="1"/>
  <pageMargins left="0.23622047244094491" right="0.27559055118110237" top="0.43307086614173229" bottom="0.39370078740157483" header="0.27559055118110237" footer="0.15748031496062992"/>
  <pageSetup paperSize="9" scale="85" orientation="landscape" r:id="rId1"/>
  <headerFooter alignWithMargins="0">
    <oddFooter>&amp;R&amp;9Date: &amp;D - Page &amp;P de &amp;N</oddFooter>
  </headerFooter>
  <rowBreaks count="3" manualBreakCount="3">
    <brk id="48" max="31" man="1"/>
    <brk id="93" max="31" man="1"/>
    <brk id="138" max="31" man="1"/>
  </rowBreaks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"/>
  <dimension ref="A1:AU195"/>
  <sheetViews>
    <sheetView showGridLines="0" topLeftCell="H1" zoomScaleNormal="100" workbookViewId="0">
      <pane ySplit="5" topLeftCell="A6" activePane="bottomLeft" state="frozen"/>
      <selection pane="bottomLeft" activeCell="AI7" sqref="AI7:AI16"/>
    </sheetView>
  </sheetViews>
  <sheetFormatPr baseColWidth="10" defaultRowHeight="0" customHeight="1" zeroHeight="1" x14ac:dyDescent="0.2"/>
  <cols>
    <col min="1" max="1" width="22.140625" customWidth="1"/>
    <col min="2" max="32" width="4.5703125" customWidth="1"/>
    <col min="33" max="33" width="7.140625" customWidth="1"/>
    <col min="34" max="34" width="15.7109375" customWidth="1"/>
    <col min="35" max="35" width="10.42578125" customWidth="1"/>
    <col min="36" max="40" width="9.85546875" customWidth="1"/>
    <col min="41" max="41" width="12.140625" customWidth="1"/>
    <col min="42" max="42" width="20.140625" customWidth="1"/>
    <col min="43" max="43" width="10.140625" customWidth="1"/>
    <col min="44" max="44" width="10.5703125" customWidth="1"/>
    <col min="45" max="45" width="4.42578125" customWidth="1"/>
  </cols>
  <sheetData>
    <row r="1" spans="1:47" ht="21" customHeight="1" thickBot="1" x14ac:dyDescent="0.25">
      <c r="A1" s="105">
        <v>2021</v>
      </c>
      <c r="B1" s="2"/>
      <c r="AH1" s="13"/>
      <c r="AI1" s="13"/>
    </row>
    <row r="2" spans="1:47" ht="37.5" customHeight="1" thickBot="1" x14ac:dyDescent="0.25">
      <c r="A2" s="208" t="str">
        <f>"Nom du Service - Planning " &amp;An</f>
        <v>Nom du Service - Planning 2021</v>
      </c>
      <c r="B2" s="209"/>
      <c r="C2" s="209"/>
      <c r="D2" s="209"/>
      <c r="E2" s="209"/>
      <c r="F2" s="209"/>
      <c r="G2" s="209"/>
      <c r="H2" s="209"/>
      <c r="I2" s="209"/>
      <c r="J2" s="209"/>
      <c r="K2" s="209"/>
      <c r="L2" s="209"/>
      <c r="M2" s="209"/>
      <c r="N2" s="209"/>
      <c r="O2" s="209"/>
      <c r="P2" s="209"/>
      <c r="Q2" s="209"/>
      <c r="R2" s="209"/>
      <c r="S2" s="209"/>
      <c r="T2" s="209"/>
      <c r="U2" s="209"/>
      <c r="V2" s="209"/>
      <c r="W2" s="209"/>
      <c r="X2" s="209"/>
      <c r="Y2" s="209"/>
      <c r="Z2" s="209"/>
      <c r="AA2" s="209"/>
      <c r="AB2" s="209"/>
      <c r="AC2" s="209"/>
      <c r="AD2" s="209"/>
      <c r="AE2" s="209"/>
      <c r="AF2" s="210"/>
      <c r="AN2" s="110" t="s">
        <v>54</v>
      </c>
    </row>
    <row r="3" spans="1:47" ht="12.75" x14ac:dyDescent="0.2"/>
    <row r="4" spans="1:47" ht="24.75" customHeight="1" x14ac:dyDescent="0.2">
      <c r="A4" s="21" t="s">
        <v>23</v>
      </c>
      <c r="B4" s="211" t="s">
        <v>0</v>
      </c>
      <c r="C4" s="211"/>
      <c r="D4" s="80" t="str">
        <f>AU7</f>
        <v>C</v>
      </c>
      <c r="E4" s="80" t="str">
        <f>AU8</f>
        <v>C/2</v>
      </c>
      <c r="F4" s="22"/>
      <c r="G4" s="211" t="s">
        <v>1</v>
      </c>
      <c r="H4" s="212"/>
      <c r="I4" s="51" t="str">
        <f>AU9</f>
        <v>MT1</v>
      </c>
      <c r="J4" s="81" t="str">
        <f>AU10</f>
        <v>MT2</v>
      </c>
      <c r="K4" s="85" t="str">
        <f>AU11</f>
        <v>MT3</v>
      </c>
      <c r="M4" s="61" t="s">
        <v>3</v>
      </c>
      <c r="N4" s="23"/>
      <c r="Q4" s="24" t="s">
        <v>22</v>
      </c>
      <c r="R4" s="25"/>
      <c r="S4" s="22"/>
      <c r="T4" s="22"/>
      <c r="U4" s="22"/>
      <c r="V4" s="22"/>
      <c r="W4" s="22"/>
      <c r="X4" s="22"/>
      <c r="Y4" s="22"/>
      <c r="Z4" s="48"/>
      <c r="AA4" s="48"/>
      <c r="AB4" s="48"/>
      <c r="AC4" s="48"/>
      <c r="AD4" s="26"/>
      <c r="AE4" s="22"/>
      <c r="AF4" s="22"/>
      <c r="AG4" s="22"/>
      <c r="AH4" s="204" t="s">
        <v>21</v>
      </c>
      <c r="AI4" s="213"/>
      <c r="AJ4" s="213"/>
      <c r="AK4" s="213"/>
      <c r="AL4" s="213"/>
      <c r="AM4" s="213"/>
      <c r="AN4" s="213"/>
      <c r="AO4" s="205"/>
      <c r="AQ4" s="204" t="str">
        <f>"Fériés et congés " &amp; An</f>
        <v>Fériés et congés 2021</v>
      </c>
      <c r="AR4" s="205"/>
      <c r="AT4" s="204" t="s">
        <v>8</v>
      </c>
      <c r="AU4" s="205"/>
    </row>
    <row r="5" spans="1:47" ht="9.75" customHeight="1" thickBot="1" x14ac:dyDescent="0.25">
      <c r="AH5" s="206"/>
      <c r="AI5" s="214"/>
      <c r="AJ5" s="214"/>
      <c r="AK5" s="214"/>
      <c r="AL5" s="214"/>
      <c r="AM5" s="214"/>
      <c r="AN5" s="214"/>
      <c r="AO5" s="207"/>
      <c r="AQ5" s="206"/>
      <c r="AR5" s="207"/>
      <c r="AT5" s="206"/>
      <c r="AU5" s="207"/>
    </row>
    <row r="6" spans="1:47" ht="24.95" customHeight="1" x14ac:dyDescent="0.2">
      <c r="A6" s="95"/>
      <c r="B6" s="201">
        <f>DATE(An,1,1)</f>
        <v>44197</v>
      </c>
      <c r="C6" s="202"/>
      <c r="D6" s="202"/>
      <c r="E6" s="202"/>
      <c r="F6" s="202"/>
      <c r="G6" s="202"/>
      <c r="H6" s="202"/>
      <c r="I6" s="202"/>
      <c r="J6" s="202"/>
      <c r="K6" s="202"/>
      <c r="L6" s="202"/>
      <c r="M6" s="202"/>
      <c r="N6" s="202"/>
      <c r="O6" s="202"/>
      <c r="P6" s="202"/>
      <c r="Q6" s="202"/>
      <c r="R6" s="202"/>
      <c r="S6" s="202"/>
      <c r="T6" s="202"/>
      <c r="U6" s="202"/>
      <c r="V6" s="202"/>
      <c r="W6" s="202"/>
      <c r="X6" s="202"/>
      <c r="Y6" s="202"/>
      <c r="Z6" s="202"/>
      <c r="AA6" s="202"/>
      <c r="AB6" s="202"/>
      <c r="AC6" s="202"/>
      <c r="AD6" s="202"/>
      <c r="AE6" s="202"/>
      <c r="AF6" s="203"/>
      <c r="AG6" s="3"/>
      <c r="AH6" s="41" t="s">
        <v>7</v>
      </c>
      <c r="AI6" s="90" t="s">
        <v>20</v>
      </c>
      <c r="AJ6" s="87" t="str">
        <f>"Nbre jours "&amp; $AU$9</f>
        <v>Nbre jours MT1</v>
      </c>
      <c r="AK6" s="86" t="str">
        <f>"Nbre jours "&amp; $AU$10</f>
        <v>Nbre jours MT2</v>
      </c>
      <c r="AL6" s="88" t="str">
        <f>"Nbre jours "&amp; $AU$11</f>
        <v>Nbre jours MT3</v>
      </c>
      <c r="AM6" s="88" t="str">
        <f>"Nbre jours "&amp; $AU$12</f>
        <v>Nbre jours df</v>
      </c>
      <c r="AN6" s="93" t="s">
        <v>16</v>
      </c>
      <c r="AO6" s="93" t="s">
        <v>51</v>
      </c>
      <c r="AQ6" s="41" t="s">
        <v>3</v>
      </c>
      <c r="AR6" s="42" t="s">
        <v>12</v>
      </c>
      <c r="AT6" s="41" t="s">
        <v>9</v>
      </c>
      <c r="AU6" s="42" t="s">
        <v>34</v>
      </c>
    </row>
    <row r="7" spans="1:47" ht="15" x14ac:dyDescent="0.25">
      <c r="A7" s="79"/>
      <c r="B7" s="4">
        <f>DATE(An,MONTH(B6),1)</f>
        <v>44197</v>
      </c>
      <c r="C7" s="4">
        <f t="shared" ref="C7:AF7" si="0">B7+1</f>
        <v>44198</v>
      </c>
      <c r="D7" s="4">
        <f t="shared" si="0"/>
        <v>44199</v>
      </c>
      <c r="E7" s="4">
        <f t="shared" si="0"/>
        <v>44200</v>
      </c>
      <c r="F7" s="4">
        <f t="shared" si="0"/>
        <v>44201</v>
      </c>
      <c r="G7" s="4">
        <f t="shared" si="0"/>
        <v>44202</v>
      </c>
      <c r="H7" s="4">
        <f t="shared" si="0"/>
        <v>44203</v>
      </c>
      <c r="I7" s="4">
        <f t="shared" si="0"/>
        <v>44204</v>
      </c>
      <c r="J7" s="4">
        <f t="shared" si="0"/>
        <v>44205</v>
      </c>
      <c r="K7" s="4">
        <f t="shared" si="0"/>
        <v>44206</v>
      </c>
      <c r="L7" s="4">
        <f t="shared" si="0"/>
        <v>44207</v>
      </c>
      <c r="M7" s="4">
        <f t="shared" si="0"/>
        <v>44208</v>
      </c>
      <c r="N7" s="4">
        <f t="shared" si="0"/>
        <v>44209</v>
      </c>
      <c r="O7" s="4">
        <f t="shared" si="0"/>
        <v>44210</v>
      </c>
      <c r="P7" s="4">
        <f t="shared" si="0"/>
        <v>44211</v>
      </c>
      <c r="Q7" s="4">
        <f t="shared" si="0"/>
        <v>44212</v>
      </c>
      <c r="R7" s="4">
        <f t="shared" si="0"/>
        <v>44213</v>
      </c>
      <c r="S7" s="4">
        <f t="shared" si="0"/>
        <v>44214</v>
      </c>
      <c r="T7" s="4">
        <f t="shared" si="0"/>
        <v>44215</v>
      </c>
      <c r="U7" s="4">
        <f t="shared" si="0"/>
        <v>44216</v>
      </c>
      <c r="V7" s="4">
        <f t="shared" si="0"/>
        <v>44217</v>
      </c>
      <c r="W7" s="4">
        <f t="shared" si="0"/>
        <v>44218</v>
      </c>
      <c r="X7" s="4">
        <f t="shared" si="0"/>
        <v>44219</v>
      </c>
      <c r="Y7" s="4">
        <f t="shared" si="0"/>
        <v>44220</v>
      </c>
      <c r="Z7" s="4">
        <f t="shared" si="0"/>
        <v>44221</v>
      </c>
      <c r="AA7" s="4">
        <f t="shared" si="0"/>
        <v>44222</v>
      </c>
      <c r="AB7" s="4">
        <f t="shared" si="0"/>
        <v>44223</v>
      </c>
      <c r="AC7" s="4">
        <f t="shared" si="0"/>
        <v>44224</v>
      </c>
      <c r="AD7" s="4">
        <f t="shared" si="0"/>
        <v>44225</v>
      </c>
      <c r="AE7" s="4">
        <f t="shared" si="0"/>
        <v>44226</v>
      </c>
      <c r="AF7" s="5">
        <f t="shared" si="0"/>
        <v>44227</v>
      </c>
      <c r="AH7" s="109" t="s">
        <v>43</v>
      </c>
      <c r="AI7" s="28" cm="1">
        <f t="array" ref="AI7">SUMPRODUCT((A8:A16 = AH7)*(B8:AF16=AU7)+(A8:A16 = AH7)*(B8:AF16=AU8)/2)</f>
        <v>1</v>
      </c>
      <c r="AJ7" s="28" cm="1">
        <f t="array" ref="AJ7">SUMPRODUCT((A8:A16 = AH7)*(B8:AF16=AU9))</f>
        <v>0</v>
      </c>
      <c r="AK7" s="28" cm="1">
        <f t="array" ref="AK7">SUMPRODUCT((A8:A16 = AH7)*(B8:AF16=AU10))</f>
        <v>0</v>
      </c>
      <c r="AL7" s="28" cm="1">
        <f t="array" ref="AL7">SUMPRODUCT((A8:A16 = AH7)*(B8:AF16=AU11))</f>
        <v>0</v>
      </c>
      <c r="AM7" s="28" cm="1">
        <f t="array" ref="AM7">SUMPRODUCT((A8:A16 = AH7)*(B8:AF16=AU12))</f>
        <v>0</v>
      </c>
      <c r="AN7" s="94">
        <f>SUM(AJ7:AM7)</f>
        <v>0</v>
      </c>
      <c r="AO7" s="116">
        <f>(NETWORKDAYS(B7,AF7,AQ7:AQ17))-AI7</f>
        <v>19</v>
      </c>
      <c r="AQ7" s="7">
        <f>DATE(An,1,1)</f>
        <v>44197</v>
      </c>
      <c r="AR7" s="7">
        <v>43735</v>
      </c>
      <c r="AT7" s="7" t="s">
        <v>0</v>
      </c>
      <c r="AU7" s="44" t="s">
        <v>2</v>
      </c>
    </row>
    <row r="8" spans="1:47" ht="15" x14ac:dyDescent="0.25">
      <c r="A8" s="70" t="str">
        <f t="shared" ref="A8:A17" si="1">IF(AH7="","",AH7)</f>
        <v>PZ</v>
      </c>
      <c r="B8" s="18"/>
      <c r="C8" s="19"/>
      <c r="D8" s="19"/>
      <c r="E8" s="18"/>
      <c r="F8" s="19"/>
      <c r="G8" s="49"/>
      <c r="H8" s="49"/>
      <c r="I8" s="49"/>
      <c r="J8" s="18"/>
      <c r="K8" s="18"/>
      <c r="L8" s="19"/>
      <c r="M8" s="19"/>
      <c r="N8" s="18"/>
      <c r="O8" s="18"/>
      <c r="P8" s="18"/>
      <c r="Q8" s="18"/>
      <c r="R8" s="18"/>
      <c r="S8" s="18"/>
      <c r="T8" s="18"/>
      <c r="U8" s="18"/>
      <c r="V8" s="18" t="s">
        <v>52</v>
      </c>
      <c r="W8" s="18"/>
      <c r="X8" s="18"/>
      <c r="Y8" s="18"/>
      <c r="Z8" s="49"/>
      <c r="AA8" s="18"/>
      <c r="AB8" s="49"/>
      <c r="AC8" s="49"/>
      <c r="AD8" s="18"/>
      <c r="AE8" s="18"/>
      <c r="AF8" s="29"/>
      <c r="AG8" s="13"/>
      <c r="AH8" s="109" t="s">
        <v>44</v>
      </c>
      <c r="AI8" s="28" cm="1">
        <f t="array" ref="AI8">SUMPRODUCT((A8:A16 = AH8)*(B8:AF16=AU7)+(A8:A16 = AH8)*(B8:AF16=AU8)/2)</f>
        <v>4</v>
      </c>
      <c r="AJ8" s="28" cm="1">
        <f t="array" ref="AJ8">SUMPRODUCT((A8:A16 = AH8)*(B8:AF16=AU9))</f>
        <v>0</v>
      </c>
      <c r="AK8" s="28" cm="1">
        <f t="array" ref="AK8">SUMPRODUCT((A8:A16 = AH8)*(B8:AF16=AU10))</f>
        <v>0</v>
      </c>
      <c r="AL8" s="28" cm="1">
        <f t="array" ref="AL8">SUMPRODUCT((A8:A16 = AH8)*(B8:AF16=AU11))</f>
        <v>0</v>
      </c>
      <c r="AM8" s="28" cm="1">
        <f t="array" ref="AM8">SUMPRODUCT((A8:A16 = AH8)*(B8:AF16=AU12))</f>
        <v>0</v>
      </c>
      <c r="AN8" s="94">
        <f t="shared" ref="AN8:AN16" si="2">SUM(AJ8:AM8)</f>
        <v>0</v>
      </c>
      <c r="AO8" s="116">
        <f>(NETWORKDAYS(B7,AF7,AQ7:AQ17))-AI8</f>
        <v>16</v>
      </c>
      <c r="AQ8" s="8">
        <f>ROUND(DATE($A$1,4,MOD(234-11*MOD($A$1,19),30))/7,0)*7-5</f>
        <v>44291</v>
      </c>
      <c r="AR8" s="8"/>
      <c r="AT8" s="7" t="s">
        <v>10</v>
      </c>
      <c r="AU8" s="44" t="s">
        <v>5</v>
      </c>
    </row>
    <row r="9" spans="1:47" ht="15" x14ac:dyDescent="0.25">
      <c r="A9" s="70" t="str">
        <f t="shared" si="1"/>
        <v>LG</v>
      </c>
      <c r="B9" s="18"/>
      <c r="C9" s="18"/>
      <c r="D9" s="19"/>
      <c r="E9" s="18"/>
      <c r="F9" s="18"/>
      <c r="G9" s="50"/>
      <c r="H9" s="19"/>
      <c r="I9" s="18"/>
      <c r="J9" s="18"/>
      <c r="K9" s="18"/>
      <c r="L9" s="19"/>
      <c r="M9" s="18" t="s">
        <v>52</v>
      </c>
      <c r="N9" s="18" t="s">
        <v>52</v>
      </c>
      <c r="O9" s="18"/>
      <c r="P9" s="18"/>
      <c r="Q9" s="18"/>
      <c r="R9" s="18"/>
      <c r="S9" s="18"/>
      <c r="T9" s="18" t="s">
        <v>52</v>
      </c>
      <c r="U9" s="18"/>
      <c r="V9" s="18" t="s">
        <v>52</v>
      </c>
      <c r="W9" s="18"/>
      <c r="X9" s="18"/>
      <c r="Y9" s="18"/>
      <c r="Z9" s="19"/>
      <c r="AA9" s="18"/>
      <c r="AB9" s="49"/>
      <c r="AC9" s="50"/>
      <c r="AD9" s="64"/>
      <c r="AE9" s="64"/>
      <c r="AF9" s="82"/>
      <c r="AG9" s="13"/>
      <c r="AH9" s="109" t="s">
        <v>45</v>
      </c>
      <c r="AI9" s="28" cm="1">
        <f t="array" ref="AI9">SUMPRODUCT((A8:A16 = AH9)*(B8:AF16=AU7)+(A8:A16 = AH9)*(B8:AF16=AU8)/2)</f>
        <v>3</v>
      </c>
      <c r="AJ9" s="28" cm="1">
        <f t="array" ref="AJ9">SUMPRODUCT((A8:A16 = AH9)*(B8:AF16=AU9))</f>
        <v>0</v>
      </c>
      <c r="AK9" s="28" cm="1">
        <f t="array" ref="AK9">SUMPRODUCT((A8:A16 = AH9)*(B8:AF16=AU10))</f>
        <v>0</v>
      </c>
      <c r="AL9" s="28" cm="1">
        <f t="array" ref="AL9">SUMPRODUCT((A8:A16 = AH9)*(B8:AF16=AU11))</f>
        <v>0</v>
      </c>
      <c r="AM9" s="28" cm="1">
        <f t="array" ref="AM9">SUMPRODUCT((A8:A16 = AH9)*(B8:AF16=AU12))</f>
        <v>0</v>
      </c>
      <c r="AN9" s="94">
        <f t="shared" si="2"/>
        <v>0</v>
      </c>
      <c r="AO9" s="116">
        <f>(NETWORKDAYS(B7,AF7,AQ7:AQ17))-AI9</f>
        <v>17</v>
      </c>
      <c r="AQ9" s="8">
        <f>DATE(An,5,1)</f>
        <v>44317</v>
      </c>
      <c r="AR9" s="8"/>
      <c r="AT9" s="7" t="s">
        <v>13</v>
      </c>
      <c r="AU9" s="51" t="s">
        <v>17</v>
      </c>
    </row>
    <row r="10" spans="1:47" ht="15" x14ac:dyDescent="0.25">
      <c r="A10" s="70" t="str">
        <f t="shared" si="1"/>
        <v>CM</v>
      </c>
      <c r="B10" s="18"/>
      <c r="C10" s="19"/>
      <c r="D10" s="18"/>
      <c r="E10" s="19"/>
      <c r="F10" s="19"/>
      <c r="G10" s="19"/>
      <c r="H10" s="18"/>
      <c r="I10" s="18"/>
      <c r="J10" s="49"/>
      <c r="K10" s="18"/>
      <c r="L10" s="19"/>
      <c r="M10" s="33"/>
      <c r="N10" s="49"/>
      <c r="O10" s="49" t="s">
        <v>52</v>
      </c>
      <c r="P10" s="49"/>
      <c r="Q10" s="49"/>
      <c r="R10" s="49"/>
      <c r="S10" s="49" t="s">
        <v>52</v>
      </c>
      <c r="T10" s="49" t="s">
        <v>52</v>
      </c>
      <c r="U10" s="49"/>
      <c r="V10" s="49"/>
      <c r="W10" s="18"/>
      <c r="X10" s="18"/>
      <c r="Y10" s="18"/>
      <c r="Z10" s="33"/>
      <c r="AA10" s="19"/>
      <c r="AB10" s="18"/>
      <c r="AC10" s="19"/>
      <c r="AD10" s="18"/>
      <c r="AE10" s="50"/>
      <c r="AF10" s="29"/>
      <c r="AH10" s="109" t="s">
        <v>46</v>
      </c>
      <c r="AI10" s="28" cm="1">
        <f t="array" ref="AI10">SUMPRODUCT((A8:A16 = AH10)*(B8:AF16=AU7)+(A8:A16 = AH10)*(B8:AF16=AU8)/2)</f>
        <v>3</v>
      </c>
      <c r="AJ10" s="28" cm="1">
        <f t="array" ref="AJ10">SUMPRODUCT((A8:A16 = AH10)*(B8:AF16=AU9))</f>
        <v>0</v>
      </c>
      <c r="AK10" s="28" cm="1">
        <f t="array" ref="AK10">SUMPRODUCT((A8:A16 = AH10)*(B8:AF16=AU10))</f>
        <v>0</v>
      </c>
      <c r="AL10" s="28" cm="1">
        <f t="array" ref="AL10">SUMPRODUCT((A8:A16 = AH10)*(B8:AF16=AU11))</f>
        <v>0</v>
      </c>
      <c r="AM10" s="28" cm="1">
        <f t="array" ref="AM10">SUMPRODUCT((A8:A16 = AH10)*(B8:AF16=AU12))</f>
        <v>0</v>
      </c>
      <c r="AN10" s="94">
        <f t="shared" si="2"/>
        <v>0</v>
      </c>
      <c r="AO10" s="116">
        <f>(NETWORKDAYS(B7,AF7,AQ7:AQ17))-AI10</f>
        <v>17</v>
      </c>
      <c r="AQ10" s="8">
        <f>DATE(An,5,8)</f>
        <v>44324</v>
      </c>
      <c r="AR10" s="8"/>
      <c r="AT10" s="43" t="s">
        <v>14</v>
      </c>
      <c r="AU10" s="89" t="s">
        <v>18</v>
      </c>
    </row>
    <row r="11" spans="1:47" ht="15" x14ac:dyDescent="0.25">
      <c r="A11" s="70" t="str">
        <f t="shared" si="1"/>
        <v>SR</v>
      </c>
      <c r="B11" s="18"/>
      <c r="C11" s="19"/>
      <c r="D11" s="19"/>
      <c r="E11" s="19"/>
      <c r="F11" s="19"/>
      <c r="G11" s="49"/>
      <c r="H11" s="18"/>
      <c r="I11" s="19"/>
      <c r="J11" s="18"/>
      <c r="K11" s="19"/>
      <c r="L11" s="18"/>
      <c r="M11" s="18"/>
      <c r="N11" s="18"/>
      <c r="O11" s="18"/>
      <c r="P11" s="18"/>
      <c r="Q11" s="33"/>
      <c r="R11" s="19"/>
      <c r="S11" s="18"/>
      <c r="T11" s="18" t="s">
        <v>52</v>
      </c>
      <c r="U11" s="18" t="s">
        <v>52</v>
      </c>
      <c r="V11" s="49" t="s">
        <v>52</v>
      </c>
      <c r="W11" s="49"/>
      <c r="X11" s="50"/>
      <c r="Y11" s="19"/>
      <c r="Z11" s="50"/>
      <c r="AA11" s="50"/>
      <c r="AB11" s="50"/>
      <c r="AC11" s="50"/>
      <c r="AD11" s="49"/>
      <c r="AE11" s="19"/>
      <c r="AF11" s="29"/>
      <c r="AH11" s="109" t="s">
        <v>47</v>
      </c>
      <c r="AI11" s="28" cm="1">
        <f t="array" ref="AI11">SUMPRODUCT((A8:A16= AH11)*(B8:AF16=AU7)+(A8:A16 = AH11)*(B8:AF16=AU8)/2)</f>
        <v>1</v>
      </c>
      <c r="AJ11" s="28" cm="1">
        <f t="array" ref="AJ11">SUMPRODUCT((A8:A16 = AH11)*(B8:AF16=AU9))</f>
        <v>0</v>
      </c>
      <c r="AK11" s="28" cm="1">
        <f t="array" ref="AK11">SUMPRODUCT((A8:A16 = AH11)*(B8:AF16=AU10))</f>
        <v>0</v>
      </c>
      <c r="AL11" s="28" cm="1">
        <f t="array" ref="AL11">SUMPRODUCT((A8:A16 = AH11)*(B8:AF16=AU11))</f>
        <v>0</v>
      </c>
      <c r="AM11" s="28" cm="1">
        <f t="array" ref="AM11">SUMPRODUCT((A8:A16 = AH11)*(B8:AF16=AU12))</f>
        <v>0</v>
      </c>
      <c r="AN11" s="94">
        <f t="shared" si="2"/>
        <v>0</v>
      </c>
      <c r="AO11" s="116">
        <f>(NETWORKDAYS(B7,AF7,AQ7:AQ17))-AI11</f>
        <v>19</v>
      </c>
      <c r="AQ11" s="8">
        <f>AQ8+38</f>
        <v>44329</v>
      </c>
      <c r="AR11" s="8"/>
      <c r="AT11" s="43" t="s">
        <v>15</v>
      </c>
      <c r="AU11" s="62" t="s">
        <v>19</v>
      </c>
    </row>
    <row r="12" spans="1:47" ht="15" x14ac:dyDescent="0.25">
      <c r="A12" s="70" t="str">
        <f t="shared" si="1"/>
        <v>CD</v>
      </c>
      <c r="B12" s="18"/>
      <c r="C12" s="19"/>
      <c r="D12" s="19"/>
      <c r="E12" s="19"/>
      <c r="F12" s="33"/>
      <c r="G12" s="18"/>
      <c r="H12" s="18"/>
      <c r="I12" s="19"/>
      <c r="J12" s="18"/>
      <c r="K12" s="19"/>
      <c r="L12" s="18"/>
      <c r="M12" s="18"/>
      <c r="N12" s="18"/>
      <c r="O12" s="18"/>
      <c r="P12" s="18"/>
      <c r="Q12" s="19"/>
      <c r="R12" s="18"/>
      <c r="S12" s="18"/>
      <c r="T12" s="18"/>
      <c r="U12" s="18"/>
      <c r="V12" s="18" t="s">
        <v>52</v>
      </c>
      <c r="W12" s="18"/>
      <c r="X12" s="18"/>
      <c r="Y12" s="18"/>
      <c r="Z12" s="18"/>
      <c r="AA12" s="18"/>
      <c r="AB12" s="18"/>
      <c r="AC12" s="18"/>
      <c r="AD12" s="18"/>
      <c r="AE12" s="33"/>
      <c r="AF12" s="29"/>
      <c r="AH12" s="109" t="s">
        <v>48</v>
      </c>
      <c r="AI12" s="28" cm="1">
        <f t="array" ref="AI12">SUMPRODUCT((A8:A16 = AH12)*(B8:AF16=AU7)+(A8:A16 = AH12)*(B8:AF16=AU8)/2)</f>
        <v>1</v>
      </c>
      <c r="AJ12" s="28" cm="1">
        <f t="array" ref="AJ12">SUMPRODUCT((A8:A16 = AH12)*(B8:AF16=AU9))</f>
        <v>0</v>
      </c>
      <c r="AK12" s="28" cm="1">
        <f t="array" ref="AK12">SUMPRODUCT((A8:A16 = AH12)*(B8:AF16=AU10))</f>
        <v>0</v>
      </c>
      <c r="AL12" s="28" cm="1">
        <f t="array" ref="AL12">SUMPRODUCT((A8:A16 = AH12)*(B8:AF16=AU11))</f>
        <v>0</v>
      </c>
      <c r="AM12" s="28" cm="1">
        <f t="array" ref="AM12">SUMPRODUCT((A8:A16 = AH12)*(B8:AF16=AU12))</f>
        <v>0</v>
      </c>
      <c r="AN12" s="94">
        <f t="shared" si="2"/>
        <v>0</v>
      </c>
      <c r="AO12" s="116">
        <f>(NETWORKDAYS(B7,AF7,AQ7:AQ17))-AI12</f>
        <v>19</v>
      </c>
      <c r="AQ12" s="8">
        <f>AQ8+49</f>
        <v>44340</v>
      </c>
      <c r="AR12" s="17"/>
      <c r="AU12" s="62" t="s">
        <v>50</v>
      </c>
    </row>
    <row r="13" spans="1:47" ht="15" x14ac:dyDescent="0.25">
      <c r="A13" s="70" t="str">
        <f t="shared" si="1"/>
        <v>ACH</v>
      </c>
      <c r="B13" s="38"/>
      <c r="C13" s="39"/>
      <c r="D13" s="39"/>
      <c r="E13" s="39"/>
      <c r="F13" s="39"/>
      <c r="G13" s="39"/>
      <c r="H13" s="39"/>
      <c r="I13" s="38"/>
      <c r="J13" s="54"/>
      <c r="K13" s="54"/>
      <c r="L13" s="54"/>
      <c r="M13" s="54"/>
      <c r="N13" s="54"/>
      <c r="O13" s="54"/>
      <c r="P13" s="38"/>
      <c r="Q13" s="38"/>
      <c r="R13" s="38"/>
      <c r="S13" s="38"/>
      <c r="T13" s="38"/>
      <c r="U13" s="38"/>
      <c r="V13" s="38" t="s">
        <v>52</v>
      </c>
      <c r="W13" s="38"/>
      <c r="X13" s="33"/>
      <c r="Y13" s="38"/>
      <c r="Z13" s="38"/>
      <c r="AA13" s="38"/>
      <c r="AB13" s="38"/>
      <c r="AC13" s="38"/>
      <c r="AD13" s="38"/>
      <c r="AE13" s="38"/>
      <c r="AF13" s="40"/>
      <c r="AH13" s="109" t="s">
        <v>49</v>
      </c>
      <c r="AI13" s="28" cm="1">
        <f t="array" ref="AI13">SUMPRODUCT((A8:A16 = AH13)*(B8:AF16=AU7)+(A8:A16 = AH13)*(B8:AF16=AU8)/2)</f>
        <v>0</v>
      </c>
      <c r="AJ13" s="28" cm="1">
        <f t="array" ref="AJ13">SUMPRODUCT((A8:A16 = AH13)*(B8:AF16=AU9))</f>
        <v>0</v>
      </c>
      <c r="AK13" s="28" cm="1">
        <f t="array" ref="AK13">SUMPRODUCT((A8:A16 = AH13)*(B8:AF16=AU10))</f>
        <v>0</v>
      </c>
      <c r="AL13" s="28" cm="1">
        <f t="array" ref="AL13">SUMPRODUCT((A8:A16 = AH13)*(B8:AF16=AU11))</f>
        <v>0</v>
      </c>
      <c r="AM13" s="28" cm="1">
        <f t="array" ref="AM13">SUMPRODUCT((A8:A16 = AH13)*(B8:AF16=AU12))</f>
        <v>0</v>
      </c>
      <c r="AN13" s="94">
        <f t="shared" si="2"/>
        <v>0</v>
      </c>
      <c r="AO13" s="116">
        <f>(NETWORKDAYS(B7,AF7,AQ7:AQ17))-AI13</f>
        <v>20</v>
      </c>
      <c r="AQ13" s="8">
        <f>DATE(An,7,21)</f>
        <v>44398</v>
      </c>
      <c r="AR13" s="17"/>
      <c r="AU13" s="110"/>
    </row>
    <row r="14" spans="1:47" ht="12.75" customHeight="1" x14ac:dyDescent="0.2">
      <c r="A14" s="70" t="str">
        <f t="shared" si="1"/>
        <v>NO</v>
      </c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59"/>
      <c r="AF14" s="40"/>
      <c r="AH14" s="47"/>
      <c r="AI14" s="28" cm="1">
        <f t="array" ref="AI14">SUMPRODUCT((A8:A16 = AH14)*(B8:AF16=AU7)+(A8:A16 = AH14)*(B8:AF16=AU8)/2)</f>
        <v>0</v>
      </c>
      <c r="AJ14" s="28" cm="1">
        <f t="array" ref="AJ14">SUMPRODUCT((A8:A16 = AH14)*(B8:AF16=AU9))</f>
        <v>0</v>
      </c>
      <c r="AK14" s="28" cm="1">
        <f t="array" ref="AK14">SUMPRODUCT((A8:A16 = AH14)*(B8:AF16=AU10))</f>
        <v>0</v>
      </c>
      <c r="AL14" s="28" cm="1">
        <f t="array" ref="AL14">SUMPRODUCT((A8:A16 = AH14)*(B8:AF16=AU11))</f>
        <v>0</v>
      </c>
      <c r="AM14" s="28" cm="1">
        <f t="array" ref="AM14">SUMPRODUCT((A8:A16 = AH14)*(B8:AF16=AU12))</f>
        <v>0</v>
      </c>
      <c r="AN14" s="94">
        <f t="shared" si="2"/>
        <v>0</v>
      </c>
      <c r="AO14" s="116">
        <f>(NETWORKDAYS(B7,AF7,AQ7:AQ17))-AI14</f>
        <v>20</v>
      </c>
      <c r="AQ14" s="8">
        <f>DATE(An,8,15)</f>
        <v>44423</v>
      </c>
      <c r="AR14" s="17"/>
    </row>
    <row r="15" spans="1:47" ht="12.75" customHeight="1" x14ac:dyDescent="0.2">
      <c r="A15" s="70" t="str">
        <f t="shared" si="1"/>
        <v/>
      </c>
      <c r="B15" s="38"/>
      <c r="C15" s="38"/>
      <c r="D15" s="39"/>
      <c r="E15" s="39"/>
      <c r="F15" s="39"/>
      <c r="G15" s="39"/>
      <c r="H15" s="39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9"/>
      <c r="W15" s="38"/>
      <c r="X15" s="38"/>
      <c r="Y15" s="38"/>
      <c r="Z15" s="38"/>
      <c r="AA15" s="38"/>
      <c r="AB15" s="38"/>
      <c r="AC15" s="38"/>
      <c r="AD15" s="53"/>
      <c r="AE15" s="66"/>
      <c r="AF15" s="67"/>
      <c r="AH15" s="47"/>
      <c r="AI15" s="28" cm="1">
        <f t="array" ref="AI15">SUMPRODUCT((A8:A16 = AH15)*(B8:AF16=AU7)+(A8:A16 = AH15)*(B8:AF16=AU8)/2)</f>
        <v>0</v>
      </c>
      <c r="AJ15" s="28" cm="1">
        <f t="array" ref="AJ15">SUMPRODUCT((A8:A16 = AH15)*(B8:AF16=AU9))</f>
        <v>0</v>
      </c>
      <c r="AK15" s="28" cm="1">
        <f t="array" ref="AK15">SUMPRODUCT(($A$8:$A$16 = $AH15)*($B$8:$AF$16=$AU$10))</f>
        <v>0</v>
      </c>
      <c r="AL15" s="28" cm="1">
        <f t="array" ref="AL15">SUMPRODUCT(($A$8:$A$16 = $AH15)*($B$8:$AF$16=$AU$11))</f>
        <v>0</v>
      </c>
      <c r="AM15" s="28" cm="1">
        <f t="array" ref="AM15">SUMPRODUCT((A8:A16 = AH15)*(B8:AF16=AU12))</f>
        <v>0</v>
      </c>
      <c r="AN15" s="94">
        <f t="shared" si="2"/>
        <v>0</v>
      </c>
      <c r="AO15" s="116">
        <f>(NETWORKDAYS(B7,AF7,AQ7:AQ17))-AI15</f>
        <v>20</v>
      </c>
      <c r="AQ15" s="8">
        <f>DATE(An,11,1)</f>
        <v>44501</v>
      </c>
      <c r="AR15" s="17"/>
    </row>
    <row r="16" spans="1:47" ht="12.75" x14ac:dyDescent="0.2">
      <c r="A16" s="70" t="str">
        <f t="shared" si="1"/>
        <v/>
      </c>
      <c r="B16" s="38"/>
      <c r="C16" s="38"/>
      <c r="D16" s="38"/>
      <c r="E16" s="38"/>
      <c r="F16" s="38"/>
      <c r="G16" s="38"/>
      <c r="H16" s="38"/>
      <c r="I16" s="46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53"/>
      <c r="AA16" s="53"/>
      <c r="AB16" s="53"/>
      <c r="AC16" s="53"/>
      <c r="AD16" s="54"/>
      <c r="AE16" s="91"/>
      <c r="AF16" s="40"/>
      <c r="AG16" s="63"/>
      <c r="AH16" s="47"/>
      <c r="AI16" s="28" cm="1">
        <f t="array" ref="AI16">SUMPRODUCT((A8:A16 = AH16)*(B8:AF16=AU7)+(A8:A16 = AH16)*(B8:AF16=AU8)/2)</f>
        <v>0</v>
      </c>
      <c r="AJ16" s="28" cm="1">
        <f t="array" ref="AJ16">SUMPRODUCT(($A$8:$A$16 = $AH16)*($B$8:$AF$16=$AU$9))</f>
        <v>0</v>
      </c>
      <c r="AK16" s="28" cm="1">
        <f t="array" ref="AK16">SUMPRODUCT(($A$8:$A$16 = $AH16)*($B$8:$AF$16=$AU$10))</f>
        <v>0</v>
      </c>
      <c r="AL16" s="28" cm="1">
        <f t="array" ref="AL16">SUMPRODUCT(($A$8:$A$16 = $AH16)*($B$8:$AF$16=$AU$11))</f>
        <v>0</v>
      </c>
      <c r="AM16" s="28" cm="1">
        <f t="array" ref="AM16">SUMPRODUCT(($A$8:$A$16 = $AH16)*($B$8:$AF$16=$AU$12))</f>
        <v>0</v>
      </c>
      <c r="AN16" s="94">
        <f t="shared" si="2"/>
        <v>0</v>
      </c>
      <c r="AO16" s="116">
        <f>(NETWORKDAYS($B$7,$AF$7,$AQ$7:$AQ$17))-AI16</f>
        <v>20</v>
      </c>
      <c r="AQ16" s="8">
        <f>DATE(An,11,11)</f>
        <v>44511</v>
      </c>
      <c r="AR16" s="17"/>
    </row>
    <row r="17" spans="1:47" ht="13.5" thickBot="1" x14ac:dyDescent="0.25">
      <c r="A17" s="76" t="str">
        <f t="shared" si="1"/>
        <v/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52"/>
      <c r="AE17" s="30"/>
      <c r="AF17" s="31"/>
      <c r="AG17" s="71"/>
      <c r="AH17" s="83" t="s">
        <v>11</v>
      </c>
      <c r="AI17" s="84">
        <f t="shared" ref="AI17:AN17" si="3">SUM(AI7:AI16)</f>
        <v>13</v>
      </c>
      <c r="AJ17" s="84">
        <f t="shared" si="3"/>
        <v>0</v>
      </c>
      <c r="AK17" s="84">
        <f t="shared" si="3"/>
        <v>0</v>
      </c>
      <c r="AL17" s="84">
        <f t="shared" si="3"/>
        <v>0</v>
      </c>
      <c r="AM17" s="84">
        <f t="shared" si="3"/>
        <v>0</v>
      </c>
      <c r="AN17" s="92">
        <f t="shared" si="3"/>
        <v>0</v>
      </c>
      <c r="AO17" s="117"/>
      <c r="AQ17" s="10">
        <f>DATE(An,12,25)</f>
        <v>44555</v>
      </c>
      <c r="AR17" s="27"/>
    </row>
    <row r="18" spans="1:47" ht="12.75" x14ac:dyDescent="0.2">
      <c r="A18" s="122"/>
      <c r="B18" s="123"/>
      <c r="C18" s="123"/>
      <c r="D18" s="123"/>
      <c r="E18" s="123"/>
      <c r="F18" s="123"/>
      <c r="G18" s="123"/>
      <c r="H18" s="123"/>
      <c r="I18" s="123"/>
      <c r="J18" s="123"/>
      <c r="K18" s="123"/>
      <c r="L18" s="123"/>
      <c r="M18" s="123"/>
      <c r="N18" s="123"/>
      <c r="O18" s="123"/>
      <c r="P18" s="123"/>
      <c r="Q18" s="123"/>
      <c r="R18" s="123"/>
      <c r="S18" s="123"/>
      <c r="T18" s="123"/>
      <c r="U18" s="123"/>
      <c r="V18" s="123"/>
      <c r="W18" s="123"/>
      <c r="X18" s="123"/>
      <c r="Y18" s="123"/>
      <c r="Z18" s="123"/>
      <c r="AA18" s="123"/>
      <c r="AB18" s="123"/>
      <c r="AC18" s="123"/>
      <c r="AD18" s="124"/>
      <c r="AE18" s="123"/>
      <c r="AF18" s="123"/>
      <c r="AG18" s="71"/>
      <c r="AH18" s="125"/>
      <c r="AI18" s="126"/>
      <c r="AJ18" s="126"/>
      <c r="AK18" s="126"/>
      <c r="AL18" s="126"/>
      <c r="AM18" s="126"/>
      <c r="AN18" s="114"/>
      <c r="AO18" s="114"/>
      <c r="AQ18" s="127"/>
      <c r="AR18" s="128"/>
    </row>
    <row r="19" spans="1:47" ht="13.5" thickBot="1" x14ac:dyDescent="0.25">
      <c r="AG19" s="6"/>
      <c r="AT19" s="13"/>
    </row>
    <row r="20" spans="1:47" ht="25.5" customHeight="1" x14ac:dyDescent="0.2">
      <c r="A20" s="95"/>
      <c r="B20" s="201">
        <f>DATE(An,MONTH(B6)+1,1)</f>
        <v>44228</v>
      </c>
      <c r="C20" s="202"/>
      <c r="D20" s="202"/>
      <c r="E20" s="202"/>
      <c r="F20" s="202"/>
      <c r="G20" s="202"/>
      <c r="H20" s="202"/>
      <c r="I20" s="202"/>
      <c r="J20" s="202"/>
      <c r="K20" s="202"/>
      <c r="L20" s="202"/>
      <c r="M20" s="202"/>
      <c r="N20" s="202"/>
      <c r="O20" s="202"/>
      <c r="P20" s="202"/>
      <c r="Q20" s="202"/>
      <c r="R20" s="202"/>
      <c r="S20" s="202"/>
      <c r="T20" s="202"/>
      <c r="U20" s="202"/>
      <c r="V20" s="202"/>
      <c r="W20" s="202"/>
      <c r="X20" s="202"/>
      <c r="Y20" s="202"/>
      <c r="Z20" s="202"/>
      <c r="AA20" s="202"/>
      <c r="AB20" s="202"/>
      <c r="AC20" s="202"/>
      <c r="AD20" s="202"/>
      <c r="AE20" s="202"/>
      <c r="AF20" s="203"/>
      <c r="AH20" s="41" t="s">
        <v>7</v>
      </c>
      <c r="AI20" s="90" t="s">
        <v>20</v>
      </c>
      <c r="AJ20" s="87" t="str">
        <f>"Nbre jours "&amp; $AU$9</f>
        <v>Nbre jours MT1</v>
      </c>
      <c r="AK20" s="86" t="str">
        <f>"Nbre jours "&amp; $AU$10</f>
        <v>Nbre jours MT2</v>
      </c>
      <c r="AL20" s="88" t="str">
        <f>"Nbre jours "&amp; $AU$11</f>
        <v>Nbre jours MT3</v>
      </c>
      <c r="AM20" s="88" t="str">
        <f>"Nbre jours "&amp; $AU$12</f>
        <v>Nbre jours df</v>
      </c>
      <c r="AN20" s="93" t="s">
        <v>16</v>
      </c>
      <c r="AO20" s="93" t="s">
        <v>51</v>
      </c>
      <c r="AQ20" s="41" t="s">
        <v>3</v>
      </c>
      <c r="AR20" s="42" t="s">
        <v>12</v>
      </c>
      <c r="AT20" s="41" t="s">
        <v>9</v>
      </c>
      <c r="AU20" s="42" t="s">
        <v>34</v>
      </c>
    </row>
    <row r="21" spans="1:47" ht="15" x14ac:dyDescent="0.25">
      <c r="A21" s="96"/>
      <c r="B21" s="4">
        <f>DATE(An,MONTH(B20),1)</f>
        <v>44228</v>
      </c>
      <c r="C21" s="4">
        <f t="shared" ref="C21:AC21" si="4">B21+1</f>
        <v>44229</v>
      </c>
      <c r="D21" s="4">
        <f t="shared" si="4"/>
        <v>44230</v>
      </c>
      <c r="E21" s="4">
        <f t="shared" si="4"/>
        <v>44231</v>
      </c>
      <c r="F21" s="4">
        <f t="shared" si="4"/>
        <v>44232</v>
      </c>
      <c r="G21" s="4">
        <f t="shared" si="4"/>
        <v>44233</v>
      </c>
      <c r="H21" s="4">
        <f t="shared" si="4"/>
        <v>44234</v>
      </c>
      <c r="I21" s="4">
        <f t="shared" si="4"/>
        <v>44235</v>
      </c>
      <c r="J21" s="4">
        <f t="shared" si="4"/>
        <v>44236</v>
      </c>
      <c r="K21" s="4">
        <f t="shared" si="4"/>
        <v>44237</v>
      </c>
      <c r="L21" s="4">
        <f t="shared" si="4"/>
        <v>44238</v>
      </c>
      <c r="M21" s="4">
        <f t="shared" si="4"/>
        <v>44239</v>
      </c>
      <c r="N21" s="4">
        <f t="shared" si="4"/>
        <v>44240</v>
      </c>
      <c r="O21" s="4">
        <f t="shared" si="4"/>
        <v>44241</v>
      </c>
      <c r="P21" s="4">
        <f t="shared" si="4"/>
        <v>44242</v>
      </c>
      <c r="Q21" s="4">
        <f t="shared" si="4"/>
        <v>44243</v>
      </c>
      <c r="R21" s="4">
        <f t="shared" si="4"/>
        <v>44244</v>
      </c>
      <c r="S21" s="4">
        <f t="shared" si="4"/>
        <v>44245</v>
      </c>
      <c r="T21" s="4">
        <f t="shared" si="4"/>
        <v>44246</v>
      </c>
      <c r="U21" s="4">
        <f t="shared" si="4"/>
        <v>44247</v>
      </c>
      <c r="V21" s="4">
        <f t="shared" si="4"/>
        <v>44248</v>
      </c>
      <c r="W21" s="4">
        <f t="shared" si="4"/>
        <v>44249</v>
      </c>
      <c r="X21" s="4">
        <f t="shared" si="4"/>
        <v>44250</v>
      </c>
      <c r="Y21" s="4">
        <f t="shared" si="4"/>
        <v>44251</v>
      </c>
      <c r="Z21" s="4">
        <f t="shared" si="4"/>
        <v>44252</v>
      </c>
      <c r="AA21" s="4">
        <f t="shared" si="4"/>
        <v>44253</v>
      </c>
      <c r="AB21" s="4">
        <f t="shared" si="4"/>
        <v>44254</v>
      </c>
      <c r="AC21" s="4">
        <f t="shared" si="4"/>
        <v>44255</v>
      </c>
      <c r="AD21" s="50"/>
      <c r="AE21" s="50"/>
      <c r="AF21" s="57"/>
      <c r="AH21" s="109" t="s">
        <v>43</v>
      </c>
      <c r="AI21" s="28" cm="1">
        <f t="array" ref="AI21">SUMPRODUCT((A22:A30 = AH21)*(B22:AF30=AU21)+(A22:A30 = AH21)*(B22:AF30=AU22)/2)</f>
        <v>0</v>
      </c>
      <c r="AJ21" s="28" cm="1">
        <f t="array" ref="AJ21">SUMPRODUCT((A22:A30 = AH21)*(B22:AF30=AU23))</f>
        <v>0</v>
      </c>
      <c r="AK21" s="28" cm="1">
        <f t="array" ref="AK21">SUMPRODUCT((A22:A30 = AH21)*(B22:AF30=AU24))</f>
        <v>0</v>
      </c>
      <c r="AL21" s="28" cm="1">
        <f t="array" ref="AL21">SUMPRODUCT((A22:A30 = AH21)*(B22:AF30=AU25))</f>
        <v>0</v>
      </c>
      <c r="AM21" s="28" cm="1">
        <f t="array" ref="AM21">SUMPRODUCT((A22:A30 = AH21)*(B22:AF30=AU26))</f>
        <v>0</v>
      </c>
      <c r="AN21" s="94">
        <f>SUM(AI21:AM21)</f>
        <v>0</v>
      </c>
      <c r="AO21" s="116">
        <f>(NETWORKDAYS(B21,AC21,AQ21:AQ31))-AI21</f>
        <v>20</v>
      </c>
      <c r="AQ21" s="7">
        <f>DATE(An,1,1)</f>
        <v>44197</v>
      </c>
      <c r="AR21" s="7">
        <v>43735</v>
      </c>
      <c r="AT21" s="7" t="s">
        <v>0</v>
      </c>
      <c r="AU21" s="44" t="s">
        <v>2</v>
      </c>
    </row>
    <row r="22" spans="1:47" ht="15" x14ac:dyDescent="0.25">
      <c r="A22" s="1" t="str">
        <f t="shared" ref="A22:A31" si="5">IF(ISBLANK(A8),"",A8)</f>
        <v>PZ</v>
      </c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29"/>
      <c r="AD22" s="50"/>
      <c r="AE22" s="50"/>
      <c r="AF22" s="57"/>
      <c r="AH22" s="109" t="s">
        <v>44</v>
      </c>
      <c r="AI22" s="28" cm="1">
        <f t="array" ref="AI22">SUMPRODUCT((A22:A30 = AH22)*(B22:AF30=AU21)+(A22:A30 = AH22)*(B22:AF30=AU22)/2)</f>
        <v>0</v>
      </c>
      <c r="AJ22" s="28" cm="1">
        <f t="array" ref="AJ22">SUMPRODUCT((A22:A30 = AH22)*(B22:AF30=AU23))</f>
        <v>0</v>
      </c>
      <c r="AK22" s="28" cm="1">
        <f t="array" ref="AK22">SUMPRODUCT((A22:A30 = AH22)*(B22:AF30=AU24))</f>
        <v>0</v>
      </c>
      <c r="AL22" s="28" cm="1">
        <f t="array" ref="AL22">SUMPRODUCT((A22:A30 = AH22)*(B22:AF30=AU25))</f>
        <v>0</v>
      </c>
      <c r="AM22" s="28" cm="1">
        <f t="array" ref="AM22">SUMPRODUCT((A22:A30 = AH22)*(B22:AF30=AU26))</f>
        <v>0</v>
      </c>
      <c r="AN22" s="94">
        <f t="shared" ref="AN22:AN27" si="6">SUM(AI22:AM22)</f>
        <v>0</v>
      </c>
      <c r="AO22" s="116">
        <f>(NETWORKDAYS(B21,AC21,AQ21:AQ31))-AI22</f>
        <v>20</v>
      </c>
      <c r="AQ22" s="8">
        <f>ROUND(DATE($A$1,4,MOD(234-11*MOD($A$1,19),30))/7,0)*7-5</f>
        <v>44291</v>
      </c>
      <c r="AR22" s="8"/>
      <c r="AT22" s="7" t="s">
        <v>10</v>
      </c>
      <c r="AU22" s="44" t="s">
        <v>5</v>
      </c>
    </row>
    <row r="23" spans="1:47" ht="15" x14ac:dyDescent="0.25">
      <c r="A23" s="1" t="str">
        <f t="shared" si="5"/>
        <v>LG</v>
      </c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29"/>
      <c r="AD23" s="18"/>
      <c r="AE23" s="18"/>
      <c r="AF23" s="29"/>
      <c r="AH23" s="109" t="s">
        <v>45</v>
      </c>
      <c r="AI23" s="28" cm="1">
        <f t="array" ref="AI23">SUMPRODUCT((A22:A30 = AH23)*(B22:AF30=AU21)+(A22:A30 = AH23)*(B22:AF30=AU22)/2)</f>
        <v>0</v>
      </c>
      <c r="AJ23" s="28" cm="1">
        <f t="array" ref="AJ23">SUMPRODUCT((A22:A30 = AH23)*(B22:AF30=AU23))</f>
        <v>0</v>
      </c>
      <c r="AK23" s="28" cm="1">
        <f t="array" ref="AK23">SUMPRODUCT((A22:A30 = AH23)*(B22:AF30=AU24))</f>
        <v>0</v>
      </c>
      <c r="AL23" s="28" cm="1">
        <f t="array" ref="AL23">SUMPRODUCT((A22:A30 = AH23)*(B22:AF30=AU25))</f>
        <v>0</v>
      </c>
      <c r="AM23" s="28" cm="1">
        <f t="array" ref="AM23">SUMPRODUCT((A22:A30 = AH23)*(B22:AF30=AU26))</f>
        <v>0</v>
      </c>
      <c r="AN23" s="94">
        <f t="shared" si="6"/>
        <v>0</v>
      </c>
      <c r="AO23" s="116">
        <f>(NETWORKDAYS(B21,AC21,AQ21:AQ31))-AI23</f>
        <v>20</v>
      </c>
      <c r="AQ23" s="8">
        <f>DATE(An,5,1)</f>
        <v>44317</v>
      </c>
      <c r="AR23" s="8"/>
      <c r="AT23" s="7" t="s">
        <v>13</v>
      </c>
      <c r="AU23" s="51" t="s">
        <v>17</v>
      </c>
    </row>
    <row r="24" spans="1:47" ht="12.75" customHeight="1" x14ac:dyDescent="0.25">
      <c r="A24" s="1" t="str">
        <f t="shared" si="5"/>
        <v>CM</v>
      </c>
      <c r="B24" s="18"/>
      <c r="C24" s="18"/>
      <c r="D24" s="18"/>
      <c r="E24" s="18"/>
      <c r="F24" s="49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29"/>
      <c r="AD24" s="50"/>
      <c r="AE24" s="50"/>
      <c r="AF24" s="20"/>
      <c r="AH24" s="109" t="s">
        <v>46</v>
      </c>
      <c r="AI24" s="28" cm="1">
        <f t="array" ref="AI24">SUMPRODUCT((A22:A30 = AH24)*(B22:AF30=AU21)+(A22:A30 = AH24)*(B22:AF30=AU22)/2)</f>
        <v>0</v>
      </c>
      <c r="AJ24" s="28" cm="1">
        <f t="array" ref="AJ24">SUMPRODUCT((A22:A30 = AH24)*(B22:AF30=AU23))</f>
        <v>0</v>
      </c>
      <c r="AK24" s="28" cm="1">
        <f t="array" ref="AK24">SUMPRODUCT((A22:A30 = AH24)*(B22:AF30=AU24))</f>
        <v>0</v>
      </c>
      <c r="AL24" s="28" cm="1">
        <f t="array" ref="AL24">SUMPRODUCT((A22:A30 = AH24)*(B22:AF30=AU25))</f>
        <v>0</v>
      </c>
      <c r="AM24" s="28" cm="1">
        <f t="array" ref="AM24">SUMPRODUCT((A22:A30 = AH24)*(B22:AF30=AU26))</f>
        <v>0</v>
      </c>
      <c r="AN24" s="94">
        <f t="shared" si="6"/>
        <v>0</v>
      </c>
      <c r="AO24" s="116">
        <f>(NETWORKDAYS(B21,AC21,AQ21:AQ31))-AI23</f>
        <v>20</v>
      </c>
      <c r="AQ24" s="8">
        <f>DATE(An,5,8)</f>
        <v>44324</v>
      </c>
      <c r="AR24" s="8"/>
      <c r="AT24" s="43" t="s">
        <v>14</v>
      </c>
      <c r="AU24" s="89" t="s">
        <v>18</v>
      </c>
    </row>
    <row r="25" spans="1:47" ht="15" x14ac:dyDescent="0.25">
      <c r="A25" s="1" t="str">
        <f t="shared" si="5"/>
        <v>SR</v>
      </c>
      <c r="B25" s="18"/>
      <c r="C25" s="18"/>
      <c r="D25" s="18"/>
      <c r="E25" s="18"/>
      <c r="F25" s="19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29"/>
      <c r="AD25" s="19"/>
      <c r="AE25" s="18"/>
      <c r="AF25" s="29"/>
      <c r="AH25" s="109" t="s">
        <v>47</v>
      </c>
      <c r="AI25" s="28" cm="1">
        <f t="array" ref="AI25">SUMPRODUCT((A22:A30= AH25)*(B22:AF30=AU21)+(A22:A30 = AH25)*(B22:AF30=AU22)/2)</f>
        <v>0</v>
      </c>
      <c r="AJ25" s="28" cm="1">
        <f t="array" ref="AJ25">SUMPRODUCT((A22:A30 = AH25)*(B22:AF30=AU23))</f>
        <v>0</v>
      </c>
      <c r="AK25" s="28" cm="1">
        <f t="array" ref="AK25">SUMPRODUCT((A22:A30 = AH25)*(B22:AF30=AU24))</f>
        <v>0</v>
      </c>
      <c r="AL25" s="28" cm="1">
        <f t="array" ref="AL25">SUMPRODUCT((A22:A30 = AH25)*(B22:AF30=AU25))</f>
        <v>0</v>
      </c>
      <c r="AM25" s="28" cm="1">
        <f t="array" ref="AM25">SUMPRODUCT((A22:A30 = AH25)*(B22:AF30=AU26))</f>
        <v>0</v>
      </c>
      <c r="AN25" s="94">
        <f t="shared" si="6"/>
        <v>0</v>
      </c>
      <c r="AO25" s="116">
        <f>(NETWORKDAYS(B21,AC21,AQ21:AQ31))-AI25</f>
        <v>20</v>
      </c>
      <c r="AQ25" s="8">
        <f>AQ22+38</f>
        <v>44329</v>
      </c>
      <c r="AR25" s="8"/>
      <c r="AT25" s="43" t="s">
        <v>15</v>
      </c>
      <c r="AU25" s="62" t="s">
        <v>19</v>
      </c>
    </row>
    <row r="26" spans="1:47" ht="15" x14ac:dyDescent="0.25">
      <c r="A26" s="1" t="str">
        <f t="shared" si="5"/>
        <v>CD</v>
      </c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29"/>
      <c r="AD26" s="49"/>
      <c r="AE26" s="49"/>
      <c r="AF26" s="65"/>
      <c r="AH26" s="109" t="s">
        <v>48</v>
      </c>
      <c r="AI26" s="28" cm="1">
        <f t="array" ref="AI26">SUMPRODUCT((A22:A30 = AH26)*(B22:AF30=AU21)+(A22:A30 = AH26)*(B22:AF30=AU22)/2)</f>
        <v>0</v>
      </c>
      <c r="AJ26" s="28" cm="1">
        <f t="array" ref="AJ26">SUMPRODUCT((A22:A30 = AH26)*(B22:AF30=AU23))</f>
        <v>0</v>
      </c>
      <c r="AK26" s="28" cm="1">
        <f t="array" ref="AK26">SUMPRODUCT((A22:A30 = AH26)*(B22:AF30=AU24))</f>
        <v>0</v>
      </c>
      <c r="AL26" s="28" cm="1">
        <f t="array" ref="AL26">SUMPRODUCT((A22:A30 = AH26)*(B22:AF30=AU25))</f>
        <v>0</v>
      </c>
      <c r="AM26" s="28" cm="1">
        <f t="array" ref="AM26">SUMPRODUCT((A22:A30 = AH26)*(B22:AF30=AU26))</f>
        <v>0</v>
      </c>
      <c r="AN26" s="94">
        <f t="shared" si="6"/>
        <v>0</v>
      </c>
      <c r="AO26" s="116">
        <f>(NETWORKDAYS(B21,AC21,AQ21:AQ31))-AI26</f>
        <v>20</v>
      </c>
      <c r="AQ26" s="8">
        <f>AQ22+49</f>
        <v>44340</v>
      </c>
      <c r="AR26" s="17"/>
      <c r="AU26" s="62" t="s">
        <v>50</v>
      </c>
    </row>
    <row r="27" spans="1:47" ht="15" x14ac:dyDescent="0.25">
      <c r="A27" s="1" t="str">
        <f t="shared" si="5"/>
        <v>ACH</v>
      </c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18"/>
      <c r="V27" s="38"/>
      <c r="W27" s="38"/>
      <c r="X27" s="38"/>
      <c r="Y27" s="38"/>
      <c r="Z27" s="38"/>
      <c r="AA27" s="38"/>
      <c r="AB27" s="38"/>
      <c r="AC27" s="40"/>
      <c r="AD27" s="18"/>
      <c r="AE27" s="18"/>
      <c r="AF27" s="29"/>
      <c r="AG27" s="71"/>
      <c r="AH27" s="109" t="s">
        <v>49</v>
      </c>
      <c r="AI27" s="28" cm="1">
        <f t="array" ref="AI27">SUMPRODUCT((A22:A30 = AH27)*(B22:AF30=AU21)+(A22:A30 = AH27)*(B22:AF30=AU22)/2)</f>
        <v>0</v>
      </c>
      <c r="AJ27" s="28" cm="1">
        <f t="array" ref="AJ27">SUMPRODUCT((A22:A30 = AH27)*(B22:AF30=AU23))</f>
        <v>0</v>
      </c>
      <c r="AK27" s="28" cm="1">
        <f t="array" ref="AK27">SUMPRODUCT((A22:A30 = AH27)*(B22:AF30=AU24))</f>
        <v>0</v>
      </c>
      <c r="AL27" s="28" cm="1">
        <f t="array" ref="AL27">SUMPRODUCT((A22:A30 = AH27)*(B22:AF30=AU25))</f>
        <v>0</v>
      </c>
      <c r="AM27" s="28" cm="1">
        <f t="array" ref="AM27">SUMPRODUCT((A22:A30 = AH27)*(B22:AF30=AU26))</f>
        <v>0</v>
      </c>
      <c r="AN27" s="94">
        <f t="shared" si="6"/>
        <v>0</v>
      </c>
      <c r="AO27" s="116">
        <f>(NETWORKDAYS(B21,AC21,AQ21:AQ31))-AI27</f>
        <v>20</v>
      </c>
      <c r="AQ27" s="8">
        <f>DATE(An,7,21)</f>
        <v>44398</v>
      </c>
      <c r="AR27" s="17"/>
    </row>
    <row r="28" spans="1:47" ht="12.75" x14ac:dyDescent="0.2">
      <c r="A28" s="1" t="str">
        <f t="shared" si="5"/>
        <v>NO</v>
      </c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59"/>
      <c r="AC28" s="40"/>
      <c r="AD28" s="18"/>
      <c r="AE28" s="18"/>
      <c r="AF28" s="29"/>
      <c r="AH28" s="47"/>
      <c r="AI28" s="28"/>
      <c r="AJ28" s="28"/>
      <c r="AK28" s="28"/>
      <c r="AL28" s="28"/>
      <c r="AM28" s="28"/>
      <c r="AN28" s="94"/>
      <c r="AO28" s="116"/>
      <c r="AQ28" s="8">
        <f>DATE(An,8,15)</f>
        <v>44423</v>
      </c>
      <c r="AR28" s="17"/>
    </row>
    <row r="29" spans="1:47" ht="15" x14ac:dyDescent="0.25">
      <c r="A29" s="1" t="str">
        <f t="shared" si="5"/>
        <v/>
      </c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59"/>
      <c r="AC29" s="40"/>
      <c r="AD29" s="18"/>
      <c r="AE29" s="18"/>
      <c r="AF29" s="29"/>
      <c r="AH29" s="109"/>
      <c r="AI29" s="28"/>
      <c r="AJ29" s="28"/>
      <c r="AK29" s="28"/>
      <c r="AL29" s="28"/>
      <c r="AM29" s="28"/>
      <c r="AN29" s="94"/>
      <c r="AO29" s="121"/>
      <c r="AQ29" s="8">
        <f>DATE(An,11,1)</f>
        <v>44501</v>
      </c>
      <c r="AR29" s="17"/>
    </row>
    <row r="30" spans="1:47" s="63" customFormat="1" ht="12.75" x14ac:dyDescent="0.2">
      <c r="A30" s="1" t="str">
        <f t="shared" si="5"/>
        <v/>
      </c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59"/>
      <c r="AC30" s="40"/>
      <c r="AD30" s="18"/>
      <c r="AE30" s="18"/>
      <c r="AF30" s="29"/>
      <c r="AH30" s="47"/>
      <c r="AI30" s="28"/>
      <c r="AJ30" s="28"/>
      <c r="AK30" s="28"/>
      <c r="AL30" s="28"/>
      <c r="AM30" s="28"/>
      <c r="AN30" s="94"/>
      <c r="AO30" s="121"/>
      <c r="AQ30" s="8">
        <f>DATE(An,11,11)</f>
        <v>44511</v>
      </c>
      <c r="AR30" s="17"/>
    </row>
    <row r="31" spans="1:47" s="63" customFormat="1" ht="13.5" thickBot="1" x14ac:dyDescent="0.25">
      <c r="A31" s="76" t="str">
        <f t="shared" si="5"/>
        <v/>
      </c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1"/>
      <c r="AD31" s="36"/>
      <c r="AE31" s="36"/>
      <c r="AF31" s="34"/>
      <c r="AH31" s="140" t="s">
        <v>11</v>
      </c>
      <c r="AI31" s="141">
        <f t="shared" ref="AI31:AN31" si="7">SUM(AI21:AI30)</f>
        <v>0</v>
      </c>
      <c r="AJ31" s="141">
        <f t="shared" si="7"/>
        <v>0</v>
      </c>
      <c r="AK31" s="141">
        <f t="shared" si="7"/>
        <v>0</v>
      </c>
      <c r="AL31" s="141">
        <f t="shared" si="7"/>
        <v>0</v>
      </c>
      <c r="AM31" s="141">
        <f t="shared" si="7"/>
        <v>0</v>
      </c>
      <c r="AN31" s="141">
        <f t="shared" si="7"/>
        <v>0</v>
      </c>
      <c r="AO31" s="142"/>
      <c r="AQ31" s="10">
        <f>DATE(An,12,25)</f>
        <v>44555</v>
      </c>
      <c r="AR31" s="27"/>
    </row>
    <row r="32" spans="1:47" s="132" customFormat="1" ht="13.5" thickBot="1" x14ac:dyDescent="0.25">
      <c r="A32" s="129"/>
      <c r="B32" s="130"/>
      <c r="C32" s="130"/>
      <c r="D32" s="130"/>
      <c r="E32" s="130"/>
      <c r="F32" s="130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130"/>
      <c r="R32" s="130"/>
      <c r="S32" s="130"/>
      <c r="T32" s="130"/>
      <c r="U32" s="130"/>
      <c r="V32" s="130"/>
      <c r="W32" s="130"/>
      <c r="X32" s="130"/>
      <c r="Y32" s="130"/>
      <c r="Z32" s="130"/>
      <c r="AA32" s="130"/>
      <c r="AB32" s="130"/>
      <c r="AC32" s="130"/>
      <c r="AD32" s="131"/>
      <c r="AE32" s="130"/>
      <c r="AF32" s="130"/>
      <c r="AH32" s="133"/>
      <c r="AI32" s="134"/>
      <c r="AJ32" s="134"/>
      <c r="AK32" s="134"/>
      <c r="AL32" s="134"/>
      <c r="AM32" s="134"/>
      <c r="AN32" s="135"/>
      <c r="AO32" s="135"/>
      <c r="AQ32" s="136"/>
      <c r="AR32" s="137"/>
    </row>
    <row r="33" spans="1:47" s="132" customFormat="1" ht="13.5" thickBot="1" x14ac:dyDescent="0.25">
      <c r="A33" s="129"/>
      <c r="B33" s="130"/>
      <c r="C33" s="130"/>
      <c r="D33" s="130"/>
      <c r="E33" s="130"/>
      <c r="F33" s="130"/>
      <c r="G33" s="130"/>
      <c r="H33" s="130"/>
      <c r="I33" s="130"/>
      <c r="J33" s="130"/>
      <c r="K33" s="130"/>
      <c r="L33" s="130"/>
      <c r="M33" s="130"/>
      <c r="N33" s="130"/>
      <c r="O33" s="130"/>
      <c r="P33" s="130"/>
      <c r="Q33" s="130"/>
      <c r="R33" s="130"/>
      <c r="S33" s="130"/>
      <c r="T33" s="130"/>
      <c r="U33" s="130"/>
      <c r="V33" s="130"/>
      <c r="W33" s="130"/>
      <c r="X33" s="130"/>
      <c r="Y33" s="130"/>
      <c r="Z33" s="130"/>
      <c r="AA33" s="130"/>
      <c r="AB33" s="130"/>
      <c r="AC33" s="130"/>
      <c r="AD33" s="131"/>
      <c r="AE33" s="130"/>
      <c r="AF33" s="130"/>
      <c r="AH33" s="133"/>
      <c r="AI33" s="134"/>
      <c r="AJ33" s="134"/>
      <c r="AK33" s="134"/>
      <c r="AL33" s="134"/>
      <c r="AM33" s="134"/>
      <c r="AN33" s="135"/>
      <c r="AO33" s="135"/>
      <c r="AQ33" s="136"/>
      <c r="AR33" s="137"/>
    </row>
    <row r="34" spans="1:47" s="111" customFormat="1" ht="13.5" thickBot="1" x14ac:dyDescent="0.25">
      <c r="AD34" s="138"/>
      <c r="AQ34" s="136"/>
      <c r="AR34" s="137"/>
    </row>
    <row r="35" spans="1:47" ht="25.5" customHeight="1" x14ac:dyDescent="0.2">
      <c r="A35" s="95"/>
      <c r="B35" s="201">
        <f>DATE(An,MONTH(B20)+1,1)</f>
        <v>44256</v>
      </c>
      <c r="C35" s="202"/>
      <c r="D35" s="202"/>
      <c r="E35" s="202"/>
      <c r="F35" s="202"/>
      <c r="G35" s="202"/>
      <c r="H35" s="202"/>
      <c r="I35" s="202"/>
      <c r="J35" s="202"/>
      <c r="K35" s="202"/>
      <c r="L35" s="202"/>
      <c r="M35" s="202"/>
      <c r="N35" s="202"/>
      <c r="O35" s="202"/>
      <c r="P35" s="202"/>
      <c r="Q35" s="202"/>
      <c r="R35" s="202"/>
      <c r="S35" s="202"/>
      <c r="T35" s="202"/>
      <c r="U35" s="202"/>
      <c r="V35" s="202"/>
      <c r="W35" s="202"/>
      <c r="X35" s="202"/>
      <c r="Y35" s="202"/>
      <c r="Z35" s="202"/>
      <c r="AA35" s="202"/>
      <c r="AB35" s="202"/>
      <c r="AC35" s="202"/>
      <c r="AD35" s="202"/>
      <c r="AE35" s="202"/>
      <c r="AF35" s="203"/>
      <c r="AH35" s="41" t="s">
        <v>7</v>
      </c>
      <c r="AI35" s="90" t="s">
        <v>20</v>
      </c>
      <c r="AJ35" s="87" t="str">
        <f>"Nbre jours "&amp; $AU$9</f>
        <v>Nbre jours MT1</v>
      </c>
      <c r="AK35" s="86" t="str">
        <f>"Nbre jours "&amp; $AU$10</f>
        <v>Nbre jours MT2</v>
      </c>
      <c r="AL35" s="88" t="str">
        <f>"Nbre jours "&amp; $AU$11</f>
        <v>Nbre jours MT3</v>
      </c>
      <c r="AM35" s="88" t="str">
        <f>"Nbre jours "&amp; $AU$12</f>
        <v>Nbre jours df</v>
      </c>
      <c r="AN35" s="93" t="s">
        <v>16</v>
      </c>
      <c r="AO35" s="93" t="s">
        <v>51</v>
      </c>
      <c r="AQ35" s="41" t="s">
        <v>3</v>
      </c>
      <c r="AR35" s="42" t="s">
        <v>12</v>
      </c>
      <c r="AT35" s="41" t="s">
        <v>9</v>
      </c>
      <c r="AU35" s="42" t="s">
        <v>34</v>
      </c>
    </row>
    <row r="36" spans="1:47" ht="15" x14ac:dyDescent="0.25">
      <c r="A36" s="96"/>
      <c r="B36" s="4">
        <f>DATE(An,MONTH(B35),1)</f>
        <v>44256</v>
      </c>
      <c r="C36" s="4">
        <f t="shared" ref="C36:AF36" si="8">B36+1</f>
        <v>44257</v>
      </c>
      <c r="D36" s="4">
        <f t="shared" si="8"/>
        <v>44258</v>
      </c>
      <c r="E36" s="4">
        <f t="shared" si="8"/>
        <v>44259</v>
      </c>
      <c r="F36" s="4">
        <f t="shared" si="8"/>
        <v>44260</v>
      </c>
      <c r="G36" s="4">
        <f t="shared" si="8"/>
        <v>44261</v>
      </c>
      <c r="H36" s="4">
        <f t="shared" si="8"/>
        <v>44262</v>
      </c>
      <c r="I36" s="4">
        <f t="shared" si="8"/>
        <v>44263</v>
      </c>
      <c r="J36" s="4">
        <f t="shared" si="8"/>
        <v>44264</v>
      </c>
      <c r="K36" s="4">
        <f t="shared" si="8"/>
        <v>44265</v>
      </c>
      <c r="L36" s="4">
        <f t="shared" si="8"/>
        <v>44266</v>
      </c>
      <c r="M36" s="4">
        <f t="shared" si="8"/>
        <v>44267</v>
      </c>
      <c r="N36" s="4">
        <f t="shared" si="8"/>
        <v>44268</v>
      </c>
      <c r="O36" s="4">
        <f t="shared" si="8"/>
        <v>44269</v>
      </c>
      <c r="P36" s="4">
        <f t="shared" si="8"/>
        <v>44270</v>
      </c>
      <c r="Q36" s="4">
        <f t="shared" si="8"/>
        <v>44271</v>
      </c>
      <c r="R36" s="4">
        <f t="shared" si="8"/>
        <v>44272</v>
      </c>
      <c r="S36" s="4">
        <f t="shared" si="8"/>
        <v>44273</v>
      </c>
      <c r="T36" s="4">
        <f t="shared" si="8"/>
        <v>44274</v>
      </c>
      <c r="U36" s="4">
        <f t="shared" si="8"/>
        <v>44275</v>
      </c>
      <c r="V36" s="4">
        <f t="shared" si="8"/>
        <v>44276</v>
      </c>
      <c r="W36" s="4">
        <f t="shared" si="8"/>
        <v>44277</v>
      </c>
      <c r="X36" s="4">
        <f t="shared" si="8"/>
        <v>44278</v>
      </c>
      <c r="Y36" s="4">
        <f t="shared" si="8"/>
        <v>44279</v>
      </c>
      <c r="Z36" s="4">
        <f t="shared" si="8"/>
        <v>44280</v>
      </c>
      <c r="AA36" s="4">
        <f t="shared" si="8"/>
        <v>44281</v>
      </c>
      <c r="AB36" s="4">
        <f t="shared" si="8"/>
        <v>44282</v>
      </c>
      <c r="AC36" s="4">
        <f t="shared" si="8"/>
        <v>44283</v>
      </c>
      <c r="AD36" s="4">
        <f t="shared" si="8"/>
        <v>44284</v>
      </c>
      <c r="AE36" s="4">
        <f t="shared" si="8"/>
        <v>44285</v>
      </c>
      <c r="AF36" s="5">
        <f t="shared" si="8"/>
        <v>44286</v>
      </c>
      <c r="AH36" s="109" t="s">
        <v>43</v>
      </c>
      <c r="AI36" s="28" cm="1">
        <f t="array" ref="AI36">SUMPRODUCT((A37:A45 = AH36)*(B37:AF45=AU36)+(A37:A45 = AH36)*(B37:AF45=AU37)/2)</f>
        <v>0</v>
      </c>
      <c r="AJ36" s="28" cm="1">
        <f t="array" ref="AJ36">SUMPRODUCT((A37:A45 = AH36)*(B37:AF45=AU38))</f>
        <v>0</v>
      </c>
      <c r="AK36" s="28" cm="1">
        <f t="array" ref="AK36">SUMPRODUCT((A37:A45 = AH36)*(B37:AF45=AU39))</f>
        <v>0</v>
      </c>
      <c r="AL36" s="28" cm="1">
        <f t="array" ref="AL36">SUMPRODUCT((A37:A45 = AH36)*(B37:AF45=AU40))</f>
        <v>0</v>
      </c>
      <c r="AM36" s="28" cm="1">
        <f t="array" ref="AM36">SUMPRODUCT((A37:A45 = AH36)*(B37:AF45=AU41))</f>
        <v>0</v>
      </c>
      <c r="AN36" s="94">
        <f>SUM(AI36:AM36)</f>
        <v>0</v>
      </c>
      <c r="AO36" s="121">
        <f>(NETWORKDAYS(B36,AF36,AQ36:AQ46))-AI36</f>
        <v>23</v>
      </c>
      <c r="AQ36" s="7">
        <f>DATE(An,1,1)</f>
        <v>44197</v>
      </c>
      <c r="AR36" s="7">
        <v>43735</v>
      </c>
      <c r="AT36" s="7" t="s">
        <v>0</v>
      </c>
      <c r="AU36" s="44" t="s">
        <v>2</v>
      </c>
    </row>
    <row r="37" spans="1:47" ht="15" x14ac:dyDescent="0.25">
      <c r="A37" s="1" t="str">
        <f t="shared" ref="A37:A46" si="9">IF(ISBLANK(A22),"",A22)</f>
        <v>PZ</v>
      </c>
      <c r="B37" s="49"/>
      <c r="C37" s="49"/>
      <c r="D37" s="18"/>
      <c r="E37" s="18"/>
      <c r="F37" s="18"/>
      <c r="G37" s="18"/>
      <c r="H37" s="19"/>
      <c r="I37" s="19"/>
      <c r="J37" s="19"/>
      <c r="K37" s="18"/>
      <c r="L37" s="18"/>
      <c r="M37" s="18"/>
      <c r="N37" s="18"/>
      <c r="O37" s="18"/>
      <c r="P37" s="19"/>
      <c r="Q37" s="18"/>
      <c r="R37" s="18"/>
      <c r="S37" s="18"/>
      <c r="T37" s="18"/>
      <c r="U37" s="18"/>
      <c r="V37" s="18"/>
      <c r="W37" s="18"/>
      <c r="X37" s="18"/>
      <c r="Y37" s="18"/>
      <c r="Z37" s="50"/>
      <c r="AA37" s="50"/>
      <c r="AB37" s="50"/>
      <c r="AC37" s="18"/>
      <c r="AD37" s="50"/>
      <c r="AE37" s="50"/>
      <c r="AF37" s="57"/>
      <c r="AH37" s="109" t="s">
        <v>44</v>
      </c>
      <c r="AI37" s="28" cm="1">
        <f t="array" ref="AI37">SUMPRODUCT((A37:A45 = AH37)*(B37:AF45=AU36)+(A37:A45 = AH37)*(B37:AF45=AU37)/2)</f>
        <v>0</v>
      </c>
      <c r="AJ37" s="28" cm="1">
        <f t="array" ref="AJ37">SUMPRODUCT((A37:A45 = AH37)*(B37:AF45=AU38))</f>
        <v>0</v>
      </c>
      <c r="AK37" s="28" cm="1">
        <f t="array" ref="AK37">SUMPRODUCT((A37:A45 = AH37)*(B37:AF45=AU39))</f>
        <v>0</v>
      </c>
      <c r="AL37" s="28" cm="1">
        <f t="array" ref="AL37">SUMPRODUCT((A37:A45 = AH37)*(B37:AF45=AU40))</f>
        <v>0</v>
      </c>
      <c r="AM37" s="28" cm="1">
        <f t="array" ref="AM37">SUMPRODUCT((A37:A45 = AH37)*(B37:AF45=AU41))</f>
        <v>0</v>
      </c>
      <c r="AN37" s="94">
        <f t="shared" ref="AN37:AN43" si="10">SUM(AI37:AM37)</f>
        <v>0</v>
      </c>
      <c r="AO37" s="116">
        <f>(NETWORKDAYS(B36,AF36,AQ36:AQ46))-AI37</f>
        <v>23</v>
      </c>
      <c r="AQ37" s="8">
        <f>ROUND(DATE($A$1,4,MOD(234-11*MOD($A$1,19),30))/7,0)*7-5</f>
        <v>44291</v>
      </c>
      <c r="AR37" s="8"/>
      <c r="AT37" s="7" t="s">
        <v>10</v>
      </c>
      <c r="AU37" s="44" t="s">
        <v>5</v>
      </c>
    </row>
    <row r="38" spans="1:47" ht="15" x14ac:dyDescent="0.25">
      <c r="A38" s="1" t="str">
        <f t="shared" si="9"/>
        <v>LG</v>
      </c>
      <c r="B38" s="50"/>
      <c r="C38" s="50"/>
      <c r="D38" s="50"/>
      <c r="E38" s="50"/>
      <c r="F38" s="50"/>
      <c r="G38" s="50"/>
      <c r="H38" s="50"/>
      <c r="I38" s="18"/>
      <c r="J38" s="19"/>
      <c r="K38" s="18"/>
      <c r="L38" s="18"/>
      <c r="M38" s="18"/>
      <c r="N38" s="18"/>
      <c r="O38" s="18"/>
      <c r="P38" s="50"/>
      <c r="Q38" s="50"/>
      <c r="R38" s="50"/>
      <c r="S38" s="50"/>
      <c r="T38" s="50"/>
      <c r="U38" s="50"/>
      <c r="V38" s="50"/>
      <c r="W38" s="50"/>
      <c r="X38" s="50"/>
      <c r="Y38" s="18"/>
      <c r="Z38" s="18"/>
      <c r="AA38" s="50"/>
      <c r="AB38" s="50"/>
      <c r="AC38" s="50"/>
      <c r="AD38" s="18"/>
      <c r="AE38" s="18"/>
      <c r="AF38" s="29"/>
      <c r="AH38" s="109" t="s">
        <v>45</v>
      </c>
      <c r="AI38" s="28" cm="1">
        <f t="array" ref="AI38">SUMPRODUCT((A37:A45 = AH38)*(B37:AF45=AU36)+(A37:A45 = AH38)*(B37:AF45=AU37)/2)</f>
        <v>0</v>
      </c>
      <c r="AJ38" s="28" cm="1">
        <f t="array" ref="AJ38">SUMPRODUCT((A37:A45 = AH38)*(B37:AF45=AU38))</f>
        <v>0</v>
      </c>
      <c r="AK38" s="28" cm="1">
        <f t="array" ref="AK38">SUMPRODUCT((A37:A45 = AH38)*(B37:AF45=AU39))</f>
        <v>0</v>
      </c>
      <c r="AL38" s="28" cm="1">
        <f t="array" ref="AL38">SUMPRODUCT((A37:A45 = AH38)*(B37:AF45=AU40))</f>
        <v>0</v>
      </c>
      <c r="AM38" s="28" cm="1">
        <f t="array" ref="AM38">SUMPRODUCT((A37:A45 = AH38)*(B37:AF45=AU41))</f>
        <v>0</v>
      </c>
      <c r="AN38" s="94">
        <f t="shared" si="10"/>
        <v>0</v>
      </c>
      <c r="AO38" s="116">
        <f>(NETWORKDAYS(B36,AF36,AQ36:AQ46))-AI38</f>
        <v>23</v>
      </c>
      <c r="AQ38" s="8">
        <f>DATE(An,5,1)</f>
        <v>44317</v>
      </c>
      <c r="AR38" s="8"/>
      <c r="AT38" s="7" t="s">
        <v>13</v>
      </c>
      <c r="AU38" s="51" t="s">
        <v>17</v>
      </c>
    </row>
    <row r="39" spans="1:47" ht="15" x14ac:dyDescent="0.25">
      <c r="A39" s="1" t="str">
        <f t="shared" si="9"/>
        <v>CM</v>
      </c>
      <c r="B39" s="33"/>
      <c r="C39" s="18"/>
      <c r="D39" s="19"/>
      <c r="E39" s="18"/>
      <c r="F39" s="18"/>
      <c r="G39" s="19"/>
      <c r="H39" s="49"/>
      <c r="I39" s="49"/>
      <c r="J39" s="49"/>
      <c r="K39" s="18"/>
      <c r="L39" s="18"/>
      <c r="M39" s="33"/>
      <c r="N39" s="18"/>
      <c r="O39" s="18"/>
      <c r="P39" s="18"/>
      <c r="Q39" s="18"/>
      <c r="R39" s="64"/>
      <c r="S39" s="49"/>
      <c r="T39" s="49"/>
      <c r="U39" s="49"/>
      <c r="V39" s="49"/>
      <c r="W39" s="49"/>
      <c r="X39" s="49"/>
      <c r="Y39" s="50"/>
      <c r="Z39" s="50"/>
      <c r="AA39" s="50"/>
      <c r="AB39" s="50"/>
      <c r="AC39" s="50"/>
      <c r="AD39" s="50"/>
      <c r="AE39" s="50"/>
      <c r="AF39" s="20"/>
      <c r="AH39" s="109" t="s">
        <v>46</v>
      </c>
      <c r="AI39" s="28" cm="1">
        <f t="array" ref="AI39">SUMPRODUCT((A37:A45 = AH39)*(B37:AF45=AU36)+(A37:A45 = AH39)*(B37:AF45=AU37)/2)</f>
        <v>0</v>
      </c>
      <c r="AJ39" s="28" cm="1">
        <f t="array" ref="AJ39">SUMPRODUCT((A37:A45 = AH39)*(B37:AF45=AU38))</f>
        <v>0</v>
      </c>
      <c r="AK39" s="28" cm="1">
        <f t="array" ref="AK39">SUMPRODUCT((A37:A45 = AH39)*(B37:AF45=AU39))</f>
        <v>0</v>
      </c>
      <c r="AL39" s="28" cm="1">
        <f t="array" ref="AL39">SUMPRODUCT((A37:A45 = AH39)*(B37:AF45=AU40))</f>
        <v>0</v>
      </c>
      <c r="AM39" s="28" cm="1">
        <f t="array" ref="AM39">SUMPRODUCT((A37:A45 = AH39)*(B37:AF45=AU41))</f>
        <v>0</v>
      </c>
      <c r="AN39" s="94">
        <f t="shared" si="10"/>
        <v>0</v>
      </c>
      <c r="AO39" s="116">
        <f>(NETWORKDAYS(B36,AF36,AQ36:AQ46))-AI39</f>
        <v>23</v>
      </c>
      <c r="AQ39" s="8">
        <f>DATE(An,5,8)</f>
        <v>44324</v>
      </c>
      <c r="AR39" s="8"/>
      <c r="AT39" s="43" t="s">
        <v>14</v>
      </c>
      <c r="AU39" s="89" t="s">
        <v>18</v>
      </c>
    </row>
    <row r="40" spans="1:47" ht="15" x14ac:dyDescent="0.25">
      <c r="A40" s="1" t="str">
        <f t="shared" si="9"/>
        <v>SR</v>
      </c>
      <c r="B40" s="19"/>
      <c r="C40" s="49"/>
      <c r="D40" s="49"/>
      <c r="E40" s="19"/>
      <c r="F40" s="49"/>
      <c r="G40" s="19"/>
      <c r="H40" s="18"/>
      <c r="I40" s="18"/>
      <c r="J40" s="18"/>
      <c r="K40" s="18"/>
      <c r="L40" s="18"/>
      <c r="M40" s="18"/>
      <c r="N40" s="19"/>
      <c r="O40" s="18"/>
      <c r="P40" s="49"/>
      <c r="Q40" s="49"/>
      <c r="R40" s="49"/>
      <c r="S40" s="49"/>
      <c r="T40" s="49"/>
      <c r="U40" s="19"/>
      <c r="V40" s="49"/>
      <c r="W40" s="49"/>
      <c r="X40" s="18"/>
      <c r="Y40" s="50"/>
      <c r="Z40" s="19"/>
      <c r="AA40" s="19"/>
      <c r="AB40" s="19"/>
      <c r="AC40" s="19"/>
      <c r="AD40" s="19"/>
      <c r="AE40" s="18"/>
      <c r="AF40" s="29"/>
      <c r="AH40" s="109" t="s">
        <v>47</v>
      </c>
      <c r="AI40" s="28" cm="1">
        <f t="array" ref="AI40">SUMPRODUCT((A37:A45= AH40)*(B37:AF45=AU36)+(A37:A45 = AH40)*(B37:AF45=AU37)/2)</f>
        <v>0</v>
      </c>
      <c r="AJ40" s="28" cm="1">
        <f t="array" ref="AJ40">SUMPRODUCT((A37:A45 = AH40)*(B37:AF45=AU38))</f>
        <v>0</v>
      </c>
      <c r="AK40" s="28" cm="1">
        <f t="array" ref="AK40">SUMPRODUCT((A37:A45 = AH40)*(B37:AF45=AU39))</f>
        <v>0</v>
      </c>
      <c r="AL40" s="28" cm="1">
        <f t="array" ref="AL40">SUMPRODUCT((A37:A45 = AH40)*(B37:AF45=AU40))</f>
        <v>0</v>
      </c>
      <c r="AM40" s="28" cm="1">
        <f t="array" ref="AM40">SUMPRODUCT((A37:A45 = AH40)*(B37:AF45=AU41))</f>
        <v>0</v>
      </c>
      <c r="AN40" s="94">
        <f t="shared" si="10"/>
        <v>0</v>
      </c>
      <c r="AO40" s="116">
        <f>(NETWORKDAYS(B36,AF36,AQ36:AQ46))-AI40</f>
        <v>23</v>
      </c>
      <c r="AQ40" s="8">
        <f>AQ37+38</f>
        <v>44329</v>
      </c>
      <c r="AR40" s="8"/>
      <c r="AT40" s="43" t="s">
        <v>15</v>
      </c>
      <c r="AU40" s="62" t="s">
        <v>19</v>
      </c>
    </row>
    <row r="41" spans="1:47" ht="15" x14ac:dyDescent="0.25">
      <c r="A41" s="1" t="str">
        <f t="shared" si="9"/>
        <v>CD</v>
      </c>
      <c r="B41" s="49"/>
      <c r="C41" s="19"/>
      <c r="D41" s="19"/>
      <c r="E41" s="19"/>
      <c r="F41" s="33"/>
      <c r="G41" s="19"/>
      <c r="H41" s="18"/>
      <c r="I41" s="18"/>
      <c r="J41" s="18"/>
      <c r="K41" s="18"/>
      <c r="L41" s="18"/>
      <c r="M41" s="18"/>
      <c r="N41" s="18"/>
      <c r="O41" s="18"/>
      <c r="P41" s="19"/>
      <c r="Q41" s="18"/>
      <c r="R41" s="50"/>
      <c r="S41" s="50"/>
      <c r="T41" s="50"/>
      <c r="U41" s="18"/>
      <c r="V41" s="33"/>
      <c r="W41" s="33"/>
      <c r="X41" s="18"/>
      <c r="Y41" s="18"/>
      <c r="Z41" s="18"/>
      <c r="AA41" s="18"/>
      <c r="AB41" s="33"/>
      <c r="AC41" s="19"/>
      <c r="AD41" s="49"/>
      <c r="AE41" s="49"/>
      <c r="AF41" s="65"/>
      <c r="AH41" s="109" t="s">
        <v>48</v>
      </c>
      <c r="AI41" s="28" cm="1">
        <f t="array" ref="AI41">SUMPRODUCT((A37:A45 = AH41)*(B37:AF45=AU36)+(A37:A45 = AH41)*(B37:AF45=AU37)/2)</f>
        <v>0</v>
      </c>
      <c r="AJ41" s="28" cm="1">
        <f t="array" ref="AJ41">SUMPRODUCT((A37:A45 = AH41)*(B37:AF45=AU38))</f>
        <v>0</v>
      </c>
      <c r="AK41" s="28" cm="1">
        <f t="array" ref="AK41">SUMPRODUCT((A37:A45 = AH41)*(B37:AF45=AU39))</f>
        <v>0</v>
      </c>
      <c r="AL41" s="28" cm="1">
        <f t="array" ref="AL41">SUMPRODUCT((A37:A45 = AH41)*(B37:AF45=AU40))</f>
        <v>0</v>
      </c>
      <c r="AM41" s="28" cm="1">
        <f t="array" ref="AM41">SUMPRODUCT((A37:A45 = AH41)*(B37:AF45=AU41))</f>
        <v>0</v>
      </c>
      <c r="AN41" s="94">
        <f t="shared" si="10"/>
        <v>0</v>
      </c>
      <c r="AO41" s="116">
        <f>(NETWORKDAYS(B36,AF36,AQ36:AQ46))-AI41</f>
        <v>23</v>
      </c>
      <c r="AQ41" s="8">
        <f>AQ37+49</f>
        <v>44340</v>
      </c>
      <c r="AR41" s="17"/>
      <c r="AU41" s="62" t="s">
        <v>50</v>
      </c>
    </row>
    <row r="42" spans="1:47" ht="15" x14ac:dyDescent="0.25">
      <c r="A42" s="1" t="str">
        <f t="shared" si="9"/>
        <v>ACH</v>
      </c>
      <c r="B42" s="38"/>
      <c r="C42" s="38"/>
      <c r="D42" s="38"/>
      <c r="E42" s="38"/>
      <c r="F42" s="54"/>
      <c r="G42" s="38"/>
      <c r="H42" s="38"/>
      <c r="I42" s="38"/>
      <c r="J42" s="38"/>
      <c r="K42" s="38"/>
      <c r="L42" s="54"/>
      <c r="M42" s="54"/>
      <c r="N42" s="38"/>
      <c r="O42" s="38"/>
      <c r="P42" s="38"/>
      <c r="Q42" s="38"/>
      <c r="R42" s="39"/>
      <c r="S42" s="39"/>
      <c r="T42" s="39"/>
      <c r="U42" s="46"/>
      <c r="V42" s="38"/>
      <c r="W42" s="38"/>
      <c r="X42" s="38"/>
      <c r="Y42" s="38"/>
      <c r="Z42" s="38"/>
      <c r="AA42" s="38"/>
      <c r="AB42" s="39"/>
      <c r="AC42" s="18"/>
      <c r="AD42" s="18"/>
      <c r="AE42" s="18"/>
      <c r="AF42" s="29"/>
      <c r="AG42" s="71"/>
      <c r="AH42" s="109" t="s">
        <v>49</v>
      </c>
      <c r="AI42" s="28" cm="1">
        <f t="array" ref="AI42">SUMPRODUCT((A37:A45 = AH42)*(B37:AF45=AU36)+(A37:A45 = AH42)*(B37:AF45=AU37)/2)</f>
        <v>0</v>
      </c>
      <c r="AJ42" s="28" cm="1">
        <f t="array" ref="AJ42">SUMPRODUCT((A37:A45 = AH42)*(B37:AF45=AU38))</f>
        <v>0</v>
      </c>
      <c r="AK42" s="28" cm="1">
        <f t="array" ref="AK42">SUMPRODUCT((A37:A45 = AH42)*(B37:AF45=AU39))</f>
        <v>0</v>
      </c>
      <c r="AL42" s="28" cm="1">
        <f t="array" ref="AL42">SUMPRODUCT((A37:A45 = AH42)*(B37:AF45=AU40))</f>
        <v>0</v>
      </c>
      <c r="AM42" s="28" cm="1">
        <f t="array" ref="AM42">SUMPRODUCT((A37:A45 = AH42)*(B37:AF45=AU41))</f>
        <v>0</v>
      </c>
      <c r="AN42" s="94">
        <f t="shared" si="10"/>
        <v>0</v>
      </c>
      <c r="AO42" s="116">
        <f>(NETWORKDAYS(B36,AF36,AQ36:AQ46))-AI42</f>
        <v>23</v>
      </c>
      <c r="AQ42" s="8">
        <f>DATE(An,7,21)</f>
        <v>44398</v>
      </c>
      <c r="AR42" s="17"/>
    </row>
    <row r="43" spans="1:47" ht="12.75" x14ac:dyDescent="0.2">
      <c r="A43" s="1" t="str">
        <f t="shared" si="9"/>
        <v>NO</v>
      </c>
      <c r="B43" s="38"/>
      <c r="C43" s="38"/>
      <c r="D43" s="38"/>
      <c r="E43" s="38"/>
      <c r="F43" s="38"/>
      <c r="G43" s="39"/>
      <c r="H43" s="38"/>
      <c r="I43" s="38"/>
      <c r="J43" s="38"/>
      <c r="K43" s="38"/>
      <c r="L43" s="54"/>
      <c r="M43" s="54"/>
      <c r="N43" s="38"/>
      <c r="O43" s="38"/>
      <c r="P43" s="38"/>
      <c r="Q43" s="39"/>
      <c r="R43" s="38"/>
      <c r="S43" s="38"/>
      <c r="T43" s="38"/>
      <c r="U43" s="38"/>
      <c r="V43" s="38"/>
      <c r="W43" s="38"/>
      <c r="X43" s="46"/>
      <c r="Y43" s="38"/>
      <c r="Z43" s="38"/>
      <c r="AA43" s="38"/>
      <c r="AB43" s="38"/>
      <c r="AC43" s="18"/>
      <c r="AD43" s="18"/>
      <c r="AE43" s="18"/>
      <c r="AF43" s="29"/>
      <c r="AH43" s="47"/>
      <c r="AI43" s="28" cm="1">
        <f t="array" ref="AI43">SUMPRODUCT((A37:A45 = AH43)*(B37:AF45=AU36)+(A37:A45 = AH43)*(B37:AF45=AU37)/2)</f>
        <v>0</v>
      </c>
      <c r="AJ43" s="28" cm="1">
        <f t="array" ref="AJ43">SUMPRODUCT((A37:A45 = AH43)*(B37:AF45=AU38))</f>
        <v>0</v>
      </c>
      <c r="AK43" s="28" cm="1">
        <f t="array" ref="AK43">SUMPRODUCT((A37:A45 = AH43)*(B37:AF45=AU39))</f>
        <v>0</v>
      </c>
      <c r="AL43" s="28" cm="1">
        <f t="array" ref="AL43">SUMPRODUCT((A37:A45 = AH43)*(B37:AF45=AU40))</f>
        <v>0</v>
      </c>
      <c r="AM43" s="28" cm="1">
        <f t="array" ref="AM43">SUMPRODUCT((A37:A45 = AH43)*(B37:AF45=AU41))</f>
        <v>0</v>
      </c>
      <c r="AN43" s="94">
        <f t="shared" si="10"/>
        <v>0</v>
      </c>
      <c r="AO43" s="116">
        <f>(NETWORKDAYS(B36,AF36,AQ36:AQ46))-AI43</f>
        <v>23</v>
      </c>
      <c r="AQ43" s="8">
        <f>DATE(An,8,15)</f>
        <v>44423</v>
      </c>
      <c r="AR43" s="17"/>
    </row>
    <row r="44" spans="1:47" ht="12.75" x14ac:dyDescent="0.2">
      <c r="A44" s="1" t="str">
        <f t="shared" si="9"/>
        <v/>
      </c>
      <c r="B44" s="38"/>
      <c r="C44" s="38"/>
      <c r="D44" s="38"/>
      <c r="E44" s="38"/>
      <c r="F44" s="54"/>
      <c r="G44" s="54"/>
      <c r="H44" s="54"/>
      <c r="I44" s="54"/>
      <c r="J44" s="54"/>
      <c r="K44" s="54"/>
      <c r="L44" s="54"/>
      <c r="M44" s="54"/>
      <c r="N44" s="38"/>
      <c r="O44" s="38"/>
      <c r="P44" s="38"/>
      <c r="Q44" s="38"/>
      <c r="R44" s="53"/>
      <c r="S44" s="53"/>
      <c r="T44" s="53"/>
      <c r="U44" s="53"/>
      <c r="V44" s="53"/>
      <c r="W44" s="53"/>
      <c r="X44" s="38"/>
      <c r="Y44" s="38"/>
      <c r="Z44" s="38"/>
      <c r="AA44" s="38"/>
      <c r="AB44" s="39"/>
      <c r="AC44" s="18"/>
      <c r="AD44" s="18"/>
      <c r="AE44" s="18"/>
      <c r="AF44" s="29"/>
      <c r="AQ44" s="8">
        <f>DATE(An,11,1)</f>
        <v>44501</v>
      </c>
      <c r="AR44" s="17"/>
    </row>
    <row r="45" spans="1:47" s="63" customFormat="1" ht="12.75" x14ac:dyDescent="0.2">
      <c r="A45" s="1" t="str">
        <f t="shared" si="9"/>
        <v/>
      </c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18"/>
      <c r="AD45" s="18"/>
      <c r="AE45" s="18"/>
      <c r="AF45" s="29"/>
      <c r="AH45"/>
      <c r="AI45"/>
      <c r="AJ45"/>
      <c r="AK45"/>
      <c r="AL45"/>
      <c r="AM45"/>
      <c r="AN45"/>
      <c r="AO45"/>
      <c r="AQ45" s="8">
        <f>DATE(An,11,11)</f>
        <v>44511</v>
      </c>
      <c r="AR45" s="17"/>
      <c r="AS45"/>
      <c r="AT45"/>
      <c r="AU45"/>
    </row>
    <row r="46" spans="1:47" ht="13.5" thickBot="1" x14ac:dyDescent="0.25">
      <c r="A46" s="76" t="str">
        <f t="shared" si="9"/>
        <v/>
      </c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6"/>
      <c r="AD46" s="36"/>
      <c r="AE46" s="36"/>
      <c r="AF46" s="34"/>
      <c r="AG46" s="71"/>
      <c r="AH46" s="83" t="s">
        <v>11</v>
      </c>
      <c r="AI46" s="84">
        <f t="shared" ref="AI46:AN46" si="11">SUM(AI36:AI45)</f>
        <v>0</v>
      </c>
      <c r="AJ46" s="84">
        <f t="shared" si="11"/>
        <v>0</v>
      </c>
      <c r="AK46" s="84">
        <f t="shared" si="11"/>
        <v>0</v>
      </c>
      <c r="AL46" s="84">
        <f t="shared" si="11"/>
        <v>0</v>
      </c>
      <c r="AM46" s="84">
        <f t="shared" si="11"/>
        <v>0</v>
      </c>
      <c r="AN46" s="92">
        <f t="shared" si="11"/>
        <v>0</v>
      </c>
      <c r="AO46" s="117"/>
      <c r="AQ46" s="10">
        <f>DATE(An,12,25)</f>
        <v>44555</v>
      </c>
      <c r="AR46" s="27"/>
    </row>
    <row r="47" spans="1:47" ht="12.75" x14ac:dyDescent="0.2">
      <c r="A47" s="122"/>
      <c r="B47" s="123"/>
      <c r="C47" s="123"/>
      <c r="D47" s="123"/>
      <c r="E47" s="123"/>
      <c r="F47" s="123"/>
      <c r="G47" s="123"/>
      <c r="H47" s="123"/>
      <c r="I47" s="123"/>
      <c r="J47" s="123"/>
      <c r="K47" s="123"/>
      <c r="L47" s="123"/>
      <c r="M47" s="123"/>
      <c r="N47" s="123"/>
      <c r="O47" s="123"/>
      <c r="P47" s="123"/>
      <c r="Q47" s="123"/>
      <c r="R47" s="123"/>
      <c r="S47" s="123"/>
      <c r="T47" s="123"/>
      <c r="U47" s="123"/>
      <c r="V47" s="123"/>
      <c r="W47" s="123"/>
      <c r="X47" s="123"/>
      <c r="Y47" s="123"/>
      <c r="Z47" s="123"/>
      <c r="AA47" s="123"/>
      <c r="AB47" s="123"/>
      <c r="AC47" s="123"/>
      <c r="AD47" s="123"/>
      <c r="AE47" s="123"/>
      <c r="AF47" s="123"/>
      <c r="AG47" s="71"/>
      <c r="AH47" s="63"/>
      <c r="AI47" s="63"/>
      <c r="AJ47" s="63"/>
      <c r="AK47" s="63"/>
      <c r="AL47" s="63"/>
      <c r="AM47" s="63"/>
      <c r="AN47" s="63"/>
      <c r="AO47" s="63"/>
      <c r="AQ47" s="127"/>
      <c r="AR47" s="128"/>
    </row>
    <row r="48" spans="1:47" ht="12.75" x14ac:dyDescent="0.2">
      <c r="A48" s="122"/>
      <c r="B48" s="123"/>
      <c r="C48" s="123"/>
      <c r="D48" s="123"/>
      <c r="E48" s="123"/>
      <c r="F48" s="123"/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23"/>
      <c r="S48" s="123"/>
      <c r="T48" s="123"/>
      <c r="U48" s="123"/>
      <c r="V48" s="123"/>
      <c r="W48" s="123"/>
      <c r="X48" s="123"/>
      <c r="Y48" s="123"/>
      <c r="Z48" s="123"/>
      <c r="AA48" s="123"/>
      <c r="AB48" s="123"/>
      <c r="AC48" s="123"/>
      <c r="AD48" s="123"/>
      <c r="AE48" s="123"/>
      <c r="AF48" s="123"/>
      <c r="AG48" s="71"/>
      <c r="AH48" s="63"/>
      <c r="AI48" s="63"/>
      <c r="AJ48" s="63"/>
      <c r="AK48" s="63"/>
      <c r="AL48" s="63"/>
      <c r="AM48" s="63"/>
      <c r="AN48" s="63"/>
      <c r="AO48" s="63"/>
      <c r="AQ48" s="127"/>
      <c r="AR48" s="128"/>
    </row>
    <row r="49" spans="1:47" s="71" customFormat="1" ht="13.5" thickBot="1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Q49"/>
      <c r="AR49"/>
    </row>
    <row r="50" spans="1:47" ht="25.5" x14ac:dyDescent="0.2">
      <c r="A50" s="95"/>
      <c r="B50" s="201">
        <f>DATE(An,MONTH(B35)+1,1)</f>
        <v>44287</v>
      </c>
      <c r="C50" s="202"/>
      <c r="D50" s="202"/>
      <c r="E50" s="202"/>
      <c r="F50" s="202"/>
      <c r="G50" s="202"/>
      <c r="H50" s="202"/>
      <c r="I50" s="202"/>
      <c r="J50" s="202"/>
      <c r="K50" s="202"/>
      <c r="L50" s="202"/>
      <c r="M50" s="202"/>
      <c r="N50" s="202"/>
      <c r="O50" s="202"/>
      <c r="P50" s="202"/>
      <c r="Q50" s="202"/>
      <c r="R50" s="202"/>
      <c r="S50" s="202"/>
      <c r="T50" s="202"/>
      <c r="U50" s="202"/>
      <c r="V50" s="202"/>
      <c r="W50" s="202"/>
      <c r="X50" s="202"/>
      <c r="Y50" s="202"/>
      <c r="Z50" s="202"/>
      <c r="AA50" s="202"/>
      <c r="AB50" s="202"/>
      <c r="AC50" s="202"/>
      <c r="AD50" s="202"/>
      <c r="AE50" s="202"/>
      <c r="AF50" s="203"/>
      <c r="AH50" s="41" t="s">
        <v>7</v>
      </c>
      <c r="AI50" s="90" t="s">
        <v>20</v>
      </c>
      <c r="AJ50" s="87" t="str">
        <f>"Nbre jours "&amp; $AU$9</f>
        <v>Nbre jours MT1</v>
      </c>
      <c r="AK50" s="86" t="str">
        <f>"Nbre jours "&amp; $AU$10</f>
        <v>Nbre jours MT2</v>
      </c>
      <c r="AL50" s="88" t="str">
        <f>"Nbre jours "&amp; $AU$11</f>
        <v>Nbre jours MT3</v>
      </c>
      <c r="AM50" s="88" t="str">
        <f>"Nbre jours "&amp; $AU$12</f>
        <v>Nbre jours df</v>
      </c>
      <c r="AN50" s="93" t="s">
        <v>16</v>
      </c>
      <c r="AO50" s="93" t="s">
        <v>51</v>
      </c>
      <c r="AQ50" s="41" t="s">
        <v>3</v>
      </c>
      <c r="AR50" s="42" t="s">
        <v>12</v>
      </c>
      <c r="AT50" s="41" t="s">
        <v>9</v>
      </c>
      <c r="AU50" s="42" t="s">
        <v>34</v>
      </c>
    </row>
    <row r="51" spans="1:47" ht="15" x14ac:dyDescent="0.25">
      <c r="A51" s="96"/>
      <c r="B51" s="4">
        <f>DATE(An,MONTH(B50),1)</f>
        <v>44287</v>
      </c>
      <c r="C51" s="4">
        <f t="shared" ref="C51:AE51" si="12">B51+1</f>
        <v>44288</v>
      </c>
      <c r="D51" s="4">
        <f t="shared" si="12"/>
        <v>44289</v>
      </c>
      <c r="E51" s="4">
        <f t="shared" si="12"/>
        <v>44290</v>
      </c>
      <c r="F51" s="4">
        <f t="shared" si="12"/>
        <v>44291</v>
      </c>
      <c r="G51" s="4">
        <f t="shared" si="12"/>
        <v>44292</v>
      </c>
      <c r="H51" s="4">
        <f t="shared" si="12"/>
        <v>44293</v>
      </c>
      <c r="I51" s="4">
        <f t="shared" si="12"/>
        <v>44294</v>
      </c>
      <c r="J51" s="4">
        <f t="shared" si="12"/>
        <v>44295</v>
      </c>
      <c r="K51" s="4">
        <f t="shared" si="12"/>
        <v>44296</v>
      </c>
      <c r="L51" s="4">
        <f t="shared" si="12"/>
        <v>44297</v>
      </c>
      <c r="M51" s="4">
        <f t="shared" si="12"/>
        <v>44298</v>
      </c>
      <c r="N51" s="4">
        <f t="shared" si="12"/>
        <v>44299</v>
      </c>
      <c r="O51" s="4">
        <f t="shared" si="12"/>
        <v>44300</v>
      </c>
      <c r="P51" s="4">
        <f t="shared" si="12"/>
        <v>44301</v>
      </c>
      <c r="Q51" s="4">
        <f t="shared" si="12"/>
        <v>44302</v>
      </c>
      <c r="R51" s="4">
        <f t="shared" si="12"/>
        <v>44303</v>
      </c>
      <c r="S51" s="4">
        <f t="shared" si="12"/>
        <v>44304</v>
      </c>
      <c r="T51" s="4">
        <f t="shared" si="12"/>
        <v>44305</v>
      </c>
      <c r="U51" s="4">
        <f t="shared" si="12"/>
        <v>44306</v>
      </c>
      <c r="V51" s="4">
        <f t="shared" si="12"/>
        <v>44307</v>
      </c>
      <c r="W51" s="4">
        <f t="shared" si="12"/>
        <v>44308</v>
      </c>
      <c r="X51" s="4">
        <f t="shared" si="12"/>
        <v>44309</v>
      </c>
      <c r="Y51" s="4">
        <f t="shared" si="12"/>
        <v>44310</v>
      </c>
      <c r="Z51" s="4">
        <f t="shared" si="12"/>
        <v>44311</v>
      </c>
      <c r="AA51" s="4">
        <f t="shared" si="12"/>
        <v>44312</v>
      </c>
      <c r="AB51" s="4">
        <f t="shared" si="12"/>
        <v>44313</v>
      </c>
      <c r="AC51" s="4">
        <f t="shared" si="12"/>
        <v>44314</v>
      </c>
      <c r="AD51" s="4">
        <f t="shared" si="12"/>
        <v>44315</v>
      </c>
      <c r="AE51" s="4">
        <f t="shared" si="12"/>
        <v>44316</v>
      </c>
      <c r="AF51" s="16"/>
      <c r="AH51" s="109" t="s">
        <v>43</v>
      </c>
      <c r="AI51" s="28" cm="1">
        <f t="array" ref="AI51">SUMPRODUCT((A52:A60 = AH51)*(B52:AF60=AU51)+(A52:A60 = AH51)*(B52:AF60=AU52)/2)</f>
        <v>0</v>
      </c>
      <c r="AJ51" s="28" cm="1">
        <f t="array" ref="AJ51">SUMPRODUCT((A52:A60 = AH51)*(B52:AF60=AU53))</f>
        <v>0</v>
      </c>
      <c r="AK51" s="28" cm="1">
        <f t="array" ref="AK51">SUMPRODUCT((A52:A60 = AH51)*(B52:AF60=AU54))</f>
        <v>0</v>
      </c>
      <c r="AL51" s="28" cm="1">
        <f t="array" ref="AL51">SUMPRODUCT((A52:A60 = AH51)*(B52:AF60=AU55))</f>
        <v>0</v>
      </c>
      <c r="AM51" s="28" cm="1">
        <f t="array" ref="AM51">SUMPRODUCT((A52:A60 = AH51)*(B52:AF60=AU56))</f>
        <v>0</v>
      </c>
      <c r="AN51" s="94">
        <f>SUM(AI51:AM51)</f>
        <v>0</v>
      </c>
      <c r="AO51" s="116">
        <f>(NETWORKDAYS(B51,AE51,AQ51:AQ61))-AI51</f>
        <v>21</v>
      </c>
      <c r="AQ51" s="7">
        <f>DATE(An,1,1)</f>
        <v>44197</v>
      </c>
      <c r="AR51" s="7">
        <v>43735</v>
      </c>
      <c r="AT51" s="7" t="s">
        <v>0</v>
      </c>
      <c r="AU51" s="44" t="s">
        <v>2</v>
      </c>
    </row>
    <row r="52" spans="1:47" ht="15" x14ac:dyDescent="0.25">
      <c r="A52" s="1" t="str">
        <f t="shared" ref="A52:A61" si="13">IF(ISBLANK(A37),"",A37)</f>
        <v>PZ</v>
      </c>
      <c r="B52" s="50"/>
      <c r="C52" s="18"/>
      <c r="D52" s="18"/>
      <c r="E52" s="18"/>
      <c r="F52" s="18"/>
      <c r="G52" s="19"/>
      <c r="H52" s="19"/>
      <c r="I52" s="19"/>
      <c r="J52" s="19"/>
      <c r="K52" s="19"/>
      <c r="L52" s="50"/>
      <c r="M52" s="50"/>
      <c r="N52" s="50"/>
      <c r="O52" s="50"/>
      <c r="P52" s="50"/>
      <c r="Q52" s="50"/>
      <c r="R52" s="50"/>
      <c r="S52" s="50"/>
      <c r="T52" s="50"/>
      <c r="U52" s="49"/>
      <c r="V52" s="49"/>
      <c r="W52" s="18"/>
      <c r="X52" s="18"/>
      <c r="Y52" s="18"/>
      <c r="Z52" s="50"/>
      <c r="AA52" s="50"/>
      <c r="AB52" s="50"/>
      <c r="AC52" s="18"/>
      <c r="AD52" s="19"/>
      <c r="AE52" s="19"/>
      <c r="AF52" s="32"/>
      <c r="AH52" s="109" t="s">
        <v>44</v>
      </c>
      <c r="AI52" s="28" cm="1">
        <f t="array" ref="AI52">SUMPRODUCT((A52:A60 = AH52)*(B52:AF60=AU51)+(A52:A60 = AH52)*(B52:AF60=AU52)/2)</f>
        <v>0</v>
      </c>
      <c r="AJ52" s="28" cm="1">
        <f t="array" ref="AJ52">SUMPRODUCT((A52:A60 = AH52)*(B52:AF60=AU53))</f>
        <v>0</v>
      </c>
      <c r="AK52" s="28" cm="1">
        <f t="array" ref="AK52">SUMPRODUCT((A52:A60 = AH52)*(B52:AF60=AU54))</f>
        <v>0</v>
      </c>
      <c r="AL52" s="28" cm="1">
        <f t="array" ref="AL52">SUMPRODUCT((A52:A60 = AH52)*(B52:AF60=AU55))</f>
        <v>0</v>
      </c>
      <c r="AM52" s="28" cm="1">
        <f t="array" ref="AM52">SUMPRODUCT((A52:A60 = AH52)*(B52:AF60=AU56))</f>
        <v>0</v>
      </c>
      <c r="AN52" s="94">
        <f t="shared" ref="AN52:AN58" si="14">SUM(AI52:AM52)</f>
        <v>0</v>
      </c>
      <c r="AO52" s="116">
        <f>(NETWORKDAYS(B51,AE51,AQ51:AQ61))-AI52</f>
        <v>21</v>
      </c>
      <c r="AQ52" s="8">
        <f>ROUND(DATE($A$1,4,MOD(234-11*MOD($A$1,19),30))/7,0)*7-5</f>
        <v>44291</v>
      </c>
      <c r="AR52" s="8"/>
      <c r="AT52" s="7" t="s">
        <v>10</v>
      </c>
      <c r="AU52" s="44" t="s">
        <v>5</v>
      </c>
    </row>
    <row r="53" spans="1:47" ht="15" x14ac:dyDescent="0.25">
      <c r="A53" s="1" t="str">
        <f t="shared" si="13"/>
        <v>LG</v>
      </c>
      <c r="B53" s="18"/>
      <c r="C53" s="19"/>
      <c r="D53" s="19"/>
      <c r="E53" s="18"/>
      <c r="F53" s="18"/>
      <c r="G53" s="49"/>
      <c r="H53" s="18"/>
      <c r="I53" s="18"/>
      <c r="J53" s="19"/>
      <c r="K53" s="19"/>
      <c r="L53" s="18"/>
      <c r="M53" s="18"/>
      <c r="N53" s="33"/>
      <c r="O53" s="18"/>
      <c r="P53" s="33"/>
      <c r="Q53" s="19"/>
      <c r="R53" s="19"/>
      <c r="S53" s="18"/>
      <c r="T53" s="18"/>
      <c r="U53" s="19"/>
      <c r="V53" s="18"/>
      <c r="W53" s="18"/>
      <c r="X53" s="19"/>
      <c r="Y53" s="19"/>
      <c r="Z53" s="19"/>
      <c r="AA53" s="19"/>
      <c r="AB53" s="19"/>
      <c r="AC53" s="18"/>
      <c r="AD53" s="33"/>
      <c r="AE53" s="19"/>
      <c r="AF53" s="32"/>
      <c r="AH53" s="109" t="s">
        <v>45</v>
      </c>
      <c r="AI53" s="28" cm="1">
        <f t="array" ref="AI53">SUMPRODUCT((A52:A60 = AH53)*(B52:AF60=AU51)+(A52:A60 = AH53)*(B52:AF60=AU52)/2)</f>
        <v>0</v>
      </c>
      <c r="AJ53" s="28" cm="1">
        <f t="array" ref="AJ53">SUMPRODUCT((A52:A60 = AH53)*(B52:AF60=AU53))</f>
        <v>0</v>
      </c>
      <c r="AK53" s="28" cm="1">
        <f t="array" ref="AK53">SUMPRODUCT((A52:A60 = AH53)*(B52:AF60=AU54))</f>
        <v>0</v>
      </c>
      <c r="AL53" s="28" cm="1">
        <f t="array" ref="AL53">SUMPRODUCT((A52:A60 = AH53)*(B52:AF60=AU55))</f>
        <v>0</v>
      </c>
      <c r="AM53" s="28" cm="1">
        <f t="array" ref="AM53">SUMPRODUCT((A52:A60 = AH53)*(B52:AF60=AU56))</f>
        <v>0</v>
      </c>
      <c r="AN53" s="94">
        <f t="shared" si="14"/>
        <v>0</v>
      </c>
      <c r="AO53" s="116">
        <f>(NETWORKDAYS(B51,AE51,AQ51:AQ61))-AI53</f>
        <v>21</v>
      </c>
      <c r="AQ53" s="8">
        <f>DATE(An,5,1)</f>
        <v>44317</v>
      </c>
      <c r="AR53" s="8"/>
      <c r="AT53" s="7" t="s">
        <v>13</v>
      </c>
      <c r="AU53" s="51" t="s">
        <v>17</v>
      </c>
    </row>
    <row r="54" spans="1:47" ht="15" x14ac:dyDescent="0.25">
      <c r="A54" s="1" t="str">
        <f t="shared" si="13"/>
        <v>CM</v>
      </c>
      <c r="B54" s="18"/>
      <c r="C54" s="18"/>
      <c r="D54" s="18"/>
      <c r="E54" s="18"/>
      <c r="F54" s="33"/>
      <c r="G54" s="19"/>
      <c r="H54" s="18"/>
      <c r="I54" s="19"/>
      <c r="J54" s="19"/>
      <c r="K54" s="18"/>
      <c r="L54" s="50"/>
      <c r="M54" s="18"/>
      <c r="N54" s="18"/>
      <c r="O54" s="50"/>
      <c r="P54" s="50"/>
      <c r="Q54" s="50"/>
      <c r="R54" s="50"/>
      <c r="S54" s="50"/>
      <c r="T54" s="50"/>
      <c r="U54" s="18"/>
      <c r="V54" s="49"/>
      <c r="W54" s="49"/>
      <c r="X54" s="49"/>
      <c r="Y54" s="49"/>
      <c r="Z54" s="18"/>
      <c r="AA54" s="49"/>
      <c r="AB54" s="18"/>
      <c r="AC54" s="18"/>
      <c r="AD54" s="19"/>
      <c r="AE54" s="19"/>
      <c r="AF54" s="32"/>
      <c r="AH54" s="109" t="s">
        <v>46</v>
      </c>
      <c r="AI54" s="28" cm="1">
        <f t="array" ref="AI54">SUMPRODUCT((A52:A60 = AH54)*(B52:AF60=AU51)+(A52:A60 = AH54)*(B52:AF60=AU52)/2)</f>
        <v>0</v>
      </c>
      <c r="AJ54" s="28" cm="1">
        <f t="array" ref="AJ54">SUMPRODUCT((A52:A60 = AH54)*(B52:AF60=AU53))</f>
        <v>0</v>
      </c>
      <c r="AK54" s="28" cm="1">
        <f t="array" ref="AK54">SUMPRODUCT((A52:A60 = AH54)*(B52:AF60=AU54))</f>
        <v>0</v>
      </c>
      <c r="AL54" s="28" cm="1">
        <f t="array" ref="AL54">SUMPRODUCT((A52:A60 = AH54)*(B52:AF60=AU55))</f>
        <v>0</v>
      </c>
      <c r="AM54" s="28" cm="1">
        <f t="array" ref="AM54">SUMPRODUCT((A52:A60 = AH54)*(B52:AF60=AU56))</f>
        <v>0</v>
      </c>
      <c r="AN54" s="94">
        <f t="shared" si="14"/>
        <v>0</v>
      </c>
      <c r="AO54" s="116">
        <f>(NETWORKDAYS(B51,AE51,AQ51:AQ61))-AI54</f>
        <v>21</v>
      </c>
      <c r="AQ54" s="8">
        <f>DATE(An,5,8)</f>
        <v>44324</v>
      </c>
      <c r="AR54" s="8"/>
      <c r="AT54" s="43" t="s">
        <v>14</v>
      </c>
      <c r="AU54" s="89" t="s">
        <v>18</v>
      </c>
    </row>
    <row r="55" spans="1:47" ht="15" x14ac:dyDescent="0.25">
      <c r="A55" s="1" t="str">
        <f t="shared" si="13"/>
        <v>SR</v>
      </c>
      <c r="B55" s="18"/>
      <c r="C55" s="18"/>
      <c r="D55" s="18"/>
      <c r="E55" s="49"/>
      <c r="F55" s="49"/>
      <c r="G55" s="49"/>
      <c r="H55" s="49"/>
      <c r="I55" s="49"/>
      <c r="J55" s="49"/>
      <c r="K55" s="49"/>
      <c r="L55" s="49"/>
      <c r="M55" s="50"/>
      <c r="N55" s="50"/>
      <c r="O55" s="50"/>
      <c r="P55" s="50"/>
      <c r="Q55" s="50"/>
      <c r="R55" s="50"/>
      <c r="S55" s="50"/>
      <c r="T55" s="50"/>
      <c r="U55" s="50"/>
      <c r="V55" s="50"/>
      <c r="W55" s="49"/>
      <c r="X55" s="49"/>
      <c r="Y55" s="49"/>
      <c r="Z55" s="49"/>
      <c r="AA55" s="49"/>
      <c r="AB55" s="18"/>
      <c r="AC55" s="19"/>
      <c r="AD55" s="50"/>
      <c r="AE55" s="19"/>
      <c r="AF55" s="32"/>
      <c r="AH55" s="109" t="s">
        <v>47</v>
      </c>
      <c r="AI55" s="28" cm="1">
        <f t="array" ref="AI55">SUMPRODUCT((A52:A60= AH55)*(B52:AF60=AU51)+(A52:A60 = AH55)*(B52:AF60=AU52)/2)</f>
        <v>0</v>
      </c>
      <c r="AJ55" s="28" cm="1">
        <f t="array" ref="AJ55">SUMPRODUCT((A52:A60 = AH55)*(B52:AF60=AU53))</f>
        <v>0</v>
      </c>
      <c r="AK55" s="28" cm="1">
        <f t="array" ref="AK55">SUMPRODUCT((A52:A60 = AH55)*(B52:AF60=AU54))</f>
        <v>0</v>
      </c>
      <c r="AL55" s="28" cm="1">
        <f t="array" ref="AL55">SUMPRODUCT((A52:A60 = AH55)*(B52:AF60=AU55))</f>
        <v>0</v>
      </c>
      <c r="AM55" s="28" cm="1">
        <f t="array" ref="AM55">SUMPRODUCT((A52:A60 = AH55)*(B52:AF60=AU56))</f>
        <v>0</v>
      </c>
      <c r="AN55" s="94">
        <f t="shared" si="14"/>
        <v>0</v>
      </c>
      <c r="AO55" s="116">
        <f>(NETWORKDAYS(B51,AE51,AQ51:AQ61))-AI55</f>
        <v>21</v>
      </c>
      <c r="AQ55" s="8">
        <f>AQ52+38</f>
        <v>44329</v>
      </c>
      <c r="AR55" s="8"/>
      <c r="AT55" s="43" t="s">
        <v>15</v>
      </c>
      <c r="AU55" s="62" t="s">
        <v>19</v>
      </c>
    </row>
    <row r="56" spans="1:47" ht="15" x14ac:dyDescent="0.25">
      <c r="A56" s="1" t="str">
        <f t="shared" si="13"/>
        <v>CD</v>
      </c>
      <c r="B56" s="49"/>
      <c r="C56" s="49"/>
      <c r="D56" s="49"/>
      <c r="E56" s="18"/>
      <c r="F56" s="18"/>
      <c r="G56" s="33"/>
      <c r="H56" s="18"/>
      <c r="I56" s="19"/>
      <c r="J56" s="19"/>
      <c r="K56" s="19"/>
      <c r="L56" s="18"/>
      <c r="M56" s="37"/>
      <c r="N56" s="18"/>
      <c r="O56" s="18"/>
      <c r="P56" s="19"/>
      <c r="Q56" s="18"/>
      <c r="R56" s="18"/>
      <c r="S56" s="18"/>
      <c r="T56" s="19"/>
      <c r="U56" s="18"/>
      <c r="V56" s="19"/>
      <c r="W56" s="50"/>
      <c r="X56" s="50"/>
      <c r="Y56" s="50"/>
      <c r="Z56" s="18"/>
      <c r="AA56" s="19"/>
      <c r="AB56" s="18"/>
      <c r="AC56" s="18"/>
      <c r="AD56" s="18"/>
      <c r="AE56" s="19"/>
      <c r="AF56" s="32"/>
      <c r="AH56" s="109" t="s">
        <v>48</v>
      </c>
      <c r="AI56" s="28" cm="1">
        <f t="array" ref="AI56">SUMPRODUCT((A52:A60 = AH56)*(B52:AF60=AU51)+(A52:A60 = AH56)*(B52:AF60=AU52)/2)</f>
        <v>0</v>
      </c>
      <c r="AJ56" s="28" cm="1">
        <f t="array" ref="AJ56">SUMPRODUCT((A52:A60 = AH56)*(B52:AF60=AU53))</f>
        <v>0</v>
      </c>
      <c r="AK56" s="28" cm="1">
        <f t="array" ref="AK56">SUMPRODUCT((A52:A60 = AH56)*(B52:AF60=AU54))</f>
        <v>0</v>
      </c>
      <c r="AL56" s="28" cm="1">
        <f t="array" ref="AL56">SUMPRODUCT((A52:A60 = AH56)*(B52:AF60=AU55))</f>
        <v>0</v>
      </c>
      <c r="AM56" s="28" cm="1">
        <f t="array" ref="AM56">SUMPRODUCT((A52:A60 = AH56)*(B52:AF60=AU56))</f>
        <v>0</v>
      </c>
      <c r="AN56" s="94">
        <f t="shared" si="14"/>
        <v>0</v>
      </c>
      <c r="AO56" s="116">
        <f>(NETWORKDAYS(B51,AE51,AQ51:AQ61))-AI56</f>
        <v>21</v>
      </c>
      <c r="AQ56" s="8">
        <f>AQ52+49</f>
        <v>44340</v>
      </c>
      <c r="AR56" s="17"/>
      <c r="AU56" s="62" t="s">
        <v>50</v>
      </c>
    </row>
    <row r="57" spans="1:47" ht="15" x14ac:dyDescent="0.25">
      <c r="A57" s="1" t="str">
        <f t="shared" si="13"/>
        <v>ACH</v>
      </c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37"/>
      <c r="N57" s="38"/>
      <c r="O57" s="38"/>
      <c r="P57" s="39"/>
      <c r="Q57" s="38"/>
      <c r="R57" s="38"/>
      <c r="S57" s="38"/>
      <c r="T57" s="38"/>
      <c r="U57" s="49"/>
      <c r="V57" s="49"/>
      <c r="W57" s="49"/>
      <c r="X57" s="49"/>
      <c r="Y57" s="49"/>
      <c r="Z57" s="49"/>
      <c r="AA57" s="49"/>
      <c r="AB57" s="49"/>
      <c r="AC57" s="38"/>
      <c r="AD57" s="38"/>
      <c r="AE57" s="38"/>
      <c r="AF57" s="32"/>
      <c r="AG57" s="71"/>
      <c r="AH57" s="109" t="s">
        <v>49</v>
      </c>
      <c r="AI57" s="28" cm="1">
        <f t="array" ref="AI57">SUMPRODUCT((A52:A60 = AH57)*(B52:AF60=AU51)+(A52:A60 = AH57)*(B52:AF60=AU52)/2)</f>
        <v>0</v>
      </c>
      <c r="AJ57" s="28" cm="1">
        <f t="array" ref="AJ57">SUMPRODUCT((A52:A60 = AH57)*(B52:AF60=AU53))</f>
        <v>0</v>
      </c>
      <c r="AK57" s="28" cm="1">
        <f t="array" ref="AK57">SUMPRODUCT((A52:A60 = AH57)*(B52:AF60=AU54))</f>
        <v>0</v>
      </c>
      <c r="AL57" s="28" cm="1">
        <f t="array" ref="AL57">SUMPRODUCT((A52:A60 = AH57)*(B52:AF60=AU55))</f>
        <v>0</v>
      </c>
      <c r="AM57" s="28" cm="1">
        <f t="array" ref="AM57">SUMPRODUCT((A52:A60 = AH57)*(B52:AF60=AU56))</f>
        <v>0</v>
      </c>
      <c r="AN57" s="94">
        <f t="shared" si="14"/>
        <v>0</v>
      </c>
      <c r="AO57" s="116">
        <f>(NETWORKDAYS(B51,AE51,AQ51:AQ61))-AI57</f>
        <v>21</v>
      </c>
      <c r="AQ57" s="8">
        <f>DATE(An,7,21)</f>
        <v>44398</v>
      </c>
      <c r="AR57" s="17"/>
    </row>
    <row r="58" spans="1:47" ht="12.75" x14ac:dyDescent="0.2">
      <c r="A58" s="1" t="str">
        <f t="shared" si="13"/>
        <v>NO</v>
      </c>
      <c r="B58" s="38"/>
      <c r="C58" s="18"/>
      <c r="D58" s="18"/>
      <c r="E58" s="18"/>
      <c r="F58" s="18"/>
      <c r="G58" s="18"/>
      <c r="H58" s="49"/>
      <c r="I58" s="49"/>
      <c r="J58" s="49"/>
      <c r="K58" s="49"/>
      <c r="L58" s="49"/>
      <c r="M58" s="73"/>
      <c r="N58" s="53"/>
      <c r="O58" s="53"/>
      <c r="P58" s="53"/>
      <c r="Q58" s="53"/>
      <c r="R58" s="53"/>
      <c r="S58" s="53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2"/>
      <c r="AH58" s="47"/>
      <c r="AI58" s="28" cm="1">
        <f t="array" ref="AI58">SUMPRODUCT((A52:A60 = AH58)*(B52:AF60=AU51)+(A52:A60 = AH58)*(B52:AF60=AU52)/2)</f>
        <v>0</v>
      </c>
      <c r="AJ58" s="28" cm="1">
        <f t="array" ref="AJ58">SUMPRODUCT((A52:A60 = AH58)*(B52:AF60=AU53))</f>
        <v>0</v>
      </c>
      <c r="AK58" s="28" cm="1">
        <f t="array" ref="AK58">SUMPRODUCT((A52:A60 = AH58)*(B52:AF60=AU54))</f>
        <v>0</v>
      </c>
      <c r="AL58" s="28" cm="1">
        <f t="array" ref="AL58">SUMPRODUCT((A52:A60 = AH58)*(B52:AF60=AU55))</f>
        <v>0</v>
      </c>
      <c r="AM58" s="28" cm="1">
        <f t="array" ref="AM58">SUMPRODUCT((A52:A60 = AH58)*(B52:AF60=AU56))</f>
        <v>0</v>
      </c>
      <c r="AN58" s="94">
        <f t="shared" si="14"/>
        <v>0</v>
      </c>
      <c r="AO58" s="116">
        <f>(NETWORKDAYS(B51,AE51,AQ51:AQ61))-AI58</f>
        <v>21</v>
      </c>
      <c r="AQ58" s="8">
        <f>DATE(An,8,15)</f>
        <v>44423</v>
      </c>
      <c r="AR58" s="17"/>
    </row>
    <row r="59" spans="1:47" s="71" customFormat="1" ht="12.75" x14ac:dyDescent="0.2">
      <c r="A59" s="1" t="str">
        <f t="shared" si="13"/>
        <v/>
      </c>
      <c r="B59" s="38"/>
      <c r="C59" s="18"/>
      <c r="D59" s="18"/>
      <c r="E59" s="18"/>
      <c r="F59" s="18"/>
      <c r="G59" s="18"/>
      <c r="H59" s="50"/>
      <c r="I59" s="50"/>
      <c r="J59" s="50"/>
      <c r="K59" s="50"/>
      <c r="L59" s="50"/>
      <c r="M59" s="68"/>
      <c r="N59" s="53"/>
      <c r="O59" s="53"/>
      <c r="P59" s="39"/>
      <c r="Q59" s="38"/>
      <c r="R59" s="38"/>
      <c r="S59" s="38"/>
      <c r="T59" s="38"/>
      <c r="U59" s="38"/>
      <c r="V59" s="39"/>
      <c r="W59" s="53"/>
      <c r="X59" s="53"/>
      <c r="Y59" s="53"/>
      <c r="Z59" s="53"/>
      <c r="AA59" s="53"/>
      <c r="AB59" s="53"/>
      <c r="AC59" s="38"/>
      <c r="AD59" s="39"/>
      <c r="AE59" s="39"/>
      <c r="AF59" s="32"/>
      <c r="AG59"/>
      <c r="AH59"/>
      <c r="AI59"/>
      <c r="AJ59"/>
      <c r="AK59"/>
      <c r="AL59"/>
      <c r="AM59"/>
      <c r="AN59"/>
      <c r="AO59"/>
      <c r="AP59"/>
      <c r="AQ59" s="8">
        <f>DATE(An,11,1)</f>
        <v>44501</v>
      </c>
      <c r="AR59" s="17"/>
      <c r="AS59"/>
      <c r="AT59"/>
      <c r="AU59"/>
    </row>
    <row r="60" spans="1:47" s="63" customFormat="1" ht="12.75" x14ac:dyDescent="0.2">
      <c r="A60" s="1" t="str">
        <f t="shared" si="13"/>
        <v/>
      </c>
      <c r="B60" s="38"/>
      <c r="C60" s="38"/>
      <c r="D60" s="38"/>
      <c r="E60" s="38"/>
      <c r="F60" s="38"/>
      <c r="G60" s="38"/>
      <c r="H60" s="38"/>
      <c r="I60" s="18"/>
      <c r="J60" s="18"/>
      <c r="K60" s="18"/>
      <c r="L60" s="18"/>
      <c r="M60" s="5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2"/>
      <c r="AH60"/>
      <c r="AI60"/>
      <c r="AJ60"/>
      <c r="AK60"/>
      <c r="AL60"/>
      <c r="AM60"/>
      <c r="AN60"/>
      <c r="AO60"/>
      <c r="AQ60" s="8">
        <f>DATE(An,11,11)</f>
        <v>44511</v>
      </c>
      <c r="AR60" s="17"/>
      <c r="AS60"/>
      <c r="AT60"/>
      <c r="AU60"/>
    </row>
    <row r="61" spans="1:47" ht="13.5" thickBot="1" x14ac:dyDescent="0.25">
      <c r="A61" s="76" t="str">
        <f t="shared" si="13"/>
        <v/>
      </c>
      <c r="B61" s="30"/>
      <c r="C61" s="30"/>
      <c r="D61" s="30"/>
      <c r="E61" s="30"/>
      <c r="F61" s="30"/>
      <c r="G61" s="30"/>
      <c r="H61" s="30"/>
      <c r="I61" s="36"/>
      <c r="J61" s="36"/>
      <c r="K61" s="36"/>
      <c r="L61" s="36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30"/>
      <c r="AB61" s="30"/>
      <c r="AC61" s="30"/>
      <c r="AD61" s="30"/>
      <c r="AE61" s="30"/>
      <c r="AF61" s="34"/>
      <c r="AG61" s="71"/>
      <c r="AH61" s="83" t="s">
        <v>11</v>
      </c>
      <c r="AI61" s="84">
        <f t="shared" ref="AI61:AN61" si="15">SUM(AI51:AI60)</f>
        <v>0</v>
      </c>
      <c r="AJ61" s="84">
        <f t="shared" si="15"/>
        <v>0</v>
      </c>
      <c r="AK61" s="84">
        <f t="shared" si="15"/>
        <v>0</v>
      </c>
      <c r="AL61" s="84">
        <f t="shared" si="15"/>
        <v>0</v>
      </c>
      <c r="AM61" s="84">
        <f t="shared" si="15"/>
        <v>0</v>
      </c>
      <c r="AN61" s="92">
        <f t="shared" si="15"/>
        <v>0</v>
      </c>
      <c r="AO61" s="117"/>
      <c r="AQ61" s="10">
        <f>DATE(An,12,25)</f>
        <v>44555</v>
      </c>
      <c r="AR61" s="27"/>
    </row>
    <row r="62" spans="1:47" ht="12.75" x14ac:dyDescent="0.2">
      <c r="A62" s="122"/>
      <c r="B62" s="123"/>
      <c r="C62" s="123"/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3"/>
      <c r="Q62" s="123"/>
      <c r="R62" s="123"/>
      <c r="S62" s="123"/>
      <c r="T62" s="123"/>
      <c r="U62" s="123"/>
      <c r="V62" s="123"/>
      <c r="W62" s="123"/>
      <c r="X62" s="123"/>
      <c r="Y62" s="123"/>
      <c r="Z62" s="123"/>
      <c r="AA62" s="123"/>
      <c r="AB62" s="123"/>
      <c r="AC62" s="123"/>
      <c r="AD62" s="123"/>
      <c r="AE62" s="123"/>
      <c r="AF62" s="123"/>
      <c r="AG62" s="71"/>
      <c r="AH62" s="63"/>
      <c r="AI62" s="63"/>
      <c r="AJ62" s="63"/>
      <c r="AK62" s="63"/>
      <c r="AL62" s="63"/>
      <c r="AM62" s="63"/>
      <c r="AN62" s="63"/>
      <c r="AO62" s="63"/>
      <c r="AQ62" s="127"/>
      <c r="AR62" s="128"/>
    </row>
    <row r="63" spans="1:47" ht="12.75" x14ac:dyDescent="0.2">
      <c r="A63" s="122"/>
      <c r="B63" s="123"/>
      <c r="C63" s="123"/>
      <c r="D63" s="123"/>
      <c r="E63" s="123"/>
      <c r="F63" s="123"/>
      <c r="G63" s="123"/>
      <c r="H63" s="123"/>
      <c r="I63" s="123"/>
      <c r="J63" s="123"/>
      <c r="K63" s="123"/>
      <c r="L63" s="123"/>
      <c r="M63" s="123"/>
      <c r="N63" s="123"/>
      <c r="O63" s="123"/>
      <c r="P63" s="123"/>
      <c r="Q63" s="123"/>
      <c r="R63" s="123"/>
      <c r="S63" s="123"/>
      <c r="T63" s="123"/>
      <c r="U63" s="123"/>
      <c r="V63" s="123"/>
      <c r="W63" s="123"/>
      <c r="X63" s="123"/>
      <c r="Y63" s="123"/>
      <c r="Z63" s="123"/>
      <c r="AA63" s="123"/>
      <c r="AB63" s="123"/>
      <c r="AC63" s="123"/>
      <c r="AD63" s="123"/>
      <c r="AE63" s="123"/>
      <c r="AF63" s="123"/>
      <c r="AG63" s="71"/>
      <c r="AH63" s="63"/>
      <c r="AI63" s="63"/>
      <c r="AJ63" s="63"/>
      <c r="AK63" s="63"/>
      <c r="AL63" s="63"/>
      <c r="AM63" s="63"/>
      <c r="AN63" s="63"/>
      <c r="AO63" s="63"/>
      <c r="AQ63" s="127"/>
      <c r="AR63" s="128"/>
    </row>
    <row r="64" spans="1:47" ht="13.5" thickBot="1" x14ac:dyDescent="0.25"/>
    <row r="65" spans="1:47" s="71" customFormat="1" ht="25.5" x14ac:dyDescent="0.2">
      <c r="A65" s="95"/>
      <c r="B65" s="201">
        <f>DATE(An,MONTH(B50)+1,1)</f>
        <v>44317</v>
      </c>
      <c r="C65" s="202"/>
      <c r="D65" s="202"/>
      <c r="E65" s="202"/>
      <c r="F65" s="202"/>
      <c r="G65" s="202"/>
      <c r="H65" s="202"/>
      <c r="I65" s="202"/>
      <c r="J65" s="202"/>
      <c r="K65" s="202"/>
      <c r="L65" s="202"/>
      <c r="M65" s="202"/>
      <c r="N65" s="202"/>
      <c r="O65" s="202"/>
      <c r="P65" s="202"/>
      <c r="Q65" s="202"/>
      <c r="R65" s="202"/>
      <c r="S65" s="202"/>
      <c r="T65" s="202"/>
      <c r="U65" s="202"/>
      <c r="V65" s="202"/>
      <c r="W65" s="202"/>
      <c r="X65" s="202"/>
      <c r="Y65" s="202"/>
      <c r="Z65" s="202"/>
      <c r="AA65" s="202"/>
      <c r="AB65" s="202"/>
      <c r="AC65" s="202"/>
      <c r="AD65" s="202"/>
      <c r="AE65" s="202"/>
      <c r="AF65" s="203"/>
      <c r="AG65"/>
      <c r="AH65" s="41" t="s">
        <v>7</v>
      </c>
      <c r="AI65" s="90" t="s">
        <v>20</v>
      </c>
      <c r="AJ65" s="87" t="str">
        <f>"Nbre jours "&amp; $AU$9</f>
        <v>Nbre jours MT1</v>
      </c>
      <c r="AK65" s="86" t="str">
        <f>"Nbre jours "&amp; $AU$10</f>
        <v>Nbre jours MT2</v>
      </c>
      <c r="AL65" s="88" t="str">
        <f>"Nbre jours "&amp; $AU$11</f>
        <v>Nbre jours MT3</v>
      </c>
      <c r="AM65" s="88" t="str">
        <f>"Nbre jours "&amp; $AU$12</f>
        <v>Nbre jours df</v>
      </c>
      <c r="AN65" s="93" t="s">
        <v>16</v>
      </c>
      <c r="AO65" s="93" t="s">
        <v>51</v>
      </c>
      <c r="AP65"/>
      <c r="AQ65" s="41" t="s">
        <v>3</v>
      </c>
      <c r="AR65" s="42" t="s">
        <v>12</v>
      </c>
      <c r="AS65"/>
      <c r="AT65" s="41" t="s">
        <v>9</v>
      </c>
      <c r="AU65" s="42" t="s">
        <v>34</v>
      </c>
    </row>
    <row r="66" spans="1:47" ht="15" x14ac:dyDescent="0.25">
      <c r="A66" s="96"/>
      <c r="B66" s="4">
        <f>DATE(An,MONTH(B65),1)</f>
        <v>44317</v>
      </c>
      <c r="C66" s="4">
        <f t="shared" ref="C66:AF66" si="16">B66+1</f>
        <v>44318</v>
      </c>
      <c r="D66" s="4">
        <f t="shared" si="16"/>
        <v>44319</v>
      </c>
      <c r="E66" s="4">
        <f t="shared" si="16"/>
        <v>44320</v>
      </c>
      <c r="F66" s="4">
        <f t="shared" si="16"/>
        <v>44321</v>
      </c>
      <c r="G66" s="4">
        <f t="shared" si="16"/>
        <v>44322</v>
      </c>
      <c r="H66" s="4">
        <f t="shared" si="16"/>
        <v>44323</v>
      </c>
      <c r="I66" s="4">
        <f t="shared" si="16"/>
        <v>44324</v>
      </c>
      <c r="J66" s="4">
        <f t="shared" si="16"/>
        <v>44325</v>
      </c>
      <c r="K66" s="4">
        <f t="shared" si="16"/>
        <v>44326</v>
      </c>
      <c r="L66" s="4">
        <f t="shared" si="16"/>
        <v>44327</v>
      </c>
      <c r="M66" s="4">
        <f t="shared" si="16"/>
        <v>44328</v>
      </c>
      <c r="N66" s="4">
        <f t="shared" si="16"/>
        <v>44329</v>
      </c>
      <c r="O66" s="4">
        <f t="shared" si="16"/>
        <v>44330</v>
      </c>
      <c r="P66" s="4">
        <f t="shared" si="16"/>
        <v>44331</v>
      </c>
      <c r="Q66" s="4">
        <f t="shared" si="16"/>
        <v>44332</v>
      </c>
      <c r="R66" s="4">
        <f t="shared" si="16"/>
        <v>44333</v>
      </c>
      <c r="S66" s="4">
        <f t="shared" si="16"/>
        <v>44334</v>
      </c>
      <c r="T66" s="4">
        <f t="shared" si="16"/>
        <v>44335</v>
      </c>
      <c r="U66" s="4">
        <f t="shared" si="16"/>
        <v>44336</v>
      </c>
      <c r="V66" s="4">
        <f t="shared" si="16"/>
        <v>44337</v>
      </c>
      <c r="W66" s="4">
        <f t="shared" si="16"/>
        <v>44338</v>
      </c>
      <c r="X66" s="4">
        <f t="shared" si="16"/>
        <v>44339</v>
      </c>
      <c r="Y66" s="4">
        <f t="shared" si="16"/>
        <v>44340</v>
      </c>
      <c r="Z66" s="4">
        <f t="shared" si="16"/>
        <v>44341</v>
      </c>
      <c r="AA66" s="4">
        <f t="shared" si="16"/>
        <v>44342</v>
      </c>
      <c r="AB66" s="4">
        <f t="shared" si="16"/>
        <v>44343</v>
      </c>
      <c r="AC66" s="4">
        <f t="shared" si="16"/>
        <v>44344</v>
      </c>
      <c r="AD66" s="4">
        <f t="shared" si="16"/>
        <v>44345</v>
      </c>
      <c r="AE66" s="4">
        <f t="shared" si="16"/>
        <v>44346</v>
      </c>
      <c r="AF66" s="5">
        <f t="shared" si="16"/>
        <v>44347</v>
      </c>
      <c r="AH66" s="109" t="s">
        <v>43</v>
      </c>
      <c r="AI66" s="28" cm="1">
        <f t="array" ref="AI66">SUMPRODUCT((A67:A75 = AH66)*(B67:AF75=AU66)+(A67:A75 = AH66)*(B67:AF75=AU67)/2)</f>
        <v>0</v>
      </c>
      <c r="AJ66" s="28" cm="1">
        <f t="array" ref="AJ66">SUMPRODUCT((A67:A75 = AH66)*(B67:AF75=AU68))</f>
        <v>0</v>
      </c>
      <c r="AK66" s="28" cm="1">
        <f t="array" ref="AK66">SUMPRODUCT((A67:A75 = AH66)*(B67:AF75=AU69))</f>
        <v>0</v>
      </c>
      <c r="AL66" s="28" cm="1">
        <f t="array" ref="AL66">SUMPRODUCT((A67:A75 = AH66)*(B67:AF75=AU70))</f>
        <v>0</v>
      </c>
      <c r="AM66" s="28" cm="1">
        <f t="array" ref="AM66">SUMPRODUCT((A67:A75 = AH66)*(B67:AF75=AU71))</f>
        <v>0</v>
      </c>
      <c r="AN66" s="94">
        <f>SUM(AI66:AM66)</f>
        <v>0</v>
      </c>
      <c r="AO66" s="121">
        <f>(NETWORKDAYS(B66,AF66,AQ66:AQ76))-AI66</f>
        <v>19</v>
      </c>
      <c r="AQ66" s="7">
        <f>DATE(An,1,1)</f>
        <v>44197</v>
      </c>
      <c r="AR66" s="7">
        <v>43735</v>
      </c>
      <c r="AT66" s="7" t="s">
        <v>0</v>
      </c>
      <c r="AU66" s="44" t="s">
        <v>2</v>
      </c>
    </row>
    <row r="67" spans="1:47" ht="15" x14ac:dyDescent="0.25">
      <c r="A67" s="1" t="str">
        <f t="shared" ref="A67:A76" si="17">IF(ISBLANK(A52),"",A52)</f>
        <v>PZ</v>
      </c>
      <c r="B67" s="18"/>
      <c r="C67" s="18"/>
      <c r="D67" s="19"/>
      <c r="E67" s="18"/>
      <c r="F67" s="18"/>
      <c r="G67" s="50"/>
      <c r="H67" s="50"/>
      <c r="I67" s="50"/>
      <c r="J67" s="49"/>
      <c r="K67" s="50"/>
      <c r="L67" s="50"/>
      <c r="M67" s="50"/>
      <c r="N67" s="18"/>
      <c r="O67" s="18"/>
      <c r="P67" s="18"/>
      <c r="Q67" s="18"/>
      <c r="R67" s="18"/>
      <c r="S67" s="18"/>
      <c r="T67" s="18"/>
      <c r="U67" s="50"/>
      <c r="V67" s="50"/>
      <c r="W67" s="50"/>
      <c r="X67" s="50"/>
      <c r="Y67" s="50"/>
      <c r="Z67" s="50"/>
      <c r="AA67" s="50"/>
      <c r="AB67" s="18"/>
      <c r="AC67" s="18"/>
      <c r="AD67" s="18"/>
      <c r="AE67" s="18"/>
      <c r="AF67" s="56"/>
      <c r="AH67" s="109" t="s">
        <v>44</v>
      </c>
      <c r="AI67" s="28" cm="1">
        <f t="array" ref="AI67">SUMPRODUCT((A67:A75 = AH67)*(B67:AF75=AU66)+(A67:A75 = AH67)*(B67:AF75=AU67)/2)</f>
        <v>0</v>
      </c>
      <c r="AJ67" s="28" cm="1">
        <f t="array" ref="AJ67">SUMPRODUCT((A67:A75 = AH67)*(B67:AF75=AU68))</f>
        <v>0</v>
      </c>
      <c r="AK67" s="28" cm="1">
        <f t="array" ref="AK67">SUMPRODUCT((A67:A75 = AH67)*(B67:AF75=AU69))</f>
        <v>0</v>
      </c>
      <c r="AL67" s="28" cm="1">
        <f t="array" ref="AL67">SUMPRODUCT((A67:A75 = AH67)*(B67:AF75=AU70))</f>
        <v>0</v>
      </c>
      <c r="AM67" s="28" cm="1">
        <f t="array" ref="AM67">SUMPRODUCT((A67:A75 = AH67)*(B67:AF75=AU71))</f>
        <v>0</v>
      </c>
      <c r="AN67" s="94">
        <f t="shared" ref="AN67:AN73" si="18">SUM(AI67:AM67)</f>
        <v>0</v>
      </c>
      <c r="AO67" s="116">
        <f>(NETWORKDAYS(B66,AF66,AQ66:AQ76))-AI67</f>
        <v>19</v>
      </c>
      <c r="AQ67" s="8">
        <f>ROUND(DATE($A$1,4,MOD(234-11*MOD($A$1,19),30))/7,0)*7-5</f>
        <v>44291</v>
      </c>
      <c r="AR67" s="8"/>
      <c r="AT67" s="7" t="s">
        <v>10</v>
      </c>
      <c r="AU67" s="44" t="s">
        <v>5</v>
      </c>
    </row>
    <row r="68" spans="1:47" ht="15" x14ac:dyDescent="0.25">
      <c r="A68" s="1" t="str">
        <f t="shared" si="17"/>
        <v>LG</v>
      </c>
      <c r="B68" s="18"/>
      <c r="C68" s="18"/>
      <c r="D68" s="19"/>
      <c r="E68" s="18"/>
      <c r="F68" s="18"/>
      <c r="G68" s="18"/>
      <c r="H68" s="18"/>
      <c r="I68" s="19"/>
      <c r="J68" s="64"/>
      <c r="K68" s="19"/>
      <c r="L68" s="50"/>
      <c r="M68" s="19"/>
      <c r="N68" s="50"/>
      <c r="O68" s="50"/>
      <c r="P68" s="19"/>
      <c r="Q68" s="50"/>
      <c r="R68" s="50"/>
      <c r="S68" s="50"/>
      <c r="T68" s="18"/>
      <c r="U68" s="19"/>
      <c r="V68" s="19"/>
      <c r="W68" s="19"/>
      <c r="X68" s="50"/>
      <c r="Y68" s="50"/>
      <c r="Z68" s="50"/>
      <c r="AA68" s="18"/>
      <c r="AB68" s="18"/>
      <c r="AC68" s="18"/>
      <c r="AD68" s="18"/>
      <c r="AE68" s="18"/>
      <c r="AF68" s="29"/>
      <c r="AH68" s="109" t="s">
        <v>45</v>
      </c>
      <c r="AI68" s="28" cm="1">
        <f t="array" ref="AI68">SUMPRODUCT((A67:A75 = AH68)*(B67:AF75=AU66)+(A67:A75 = AH68)*(B67:AF75=AU67)/2)</f>
        <v>0</v>
      </c>
      <c r="AJ68" s="28" cm="1">
        <f t="array" ref="AJ68">SUMPRODUCT((A67:A75 = AH68)*(B67:AF75=AU68))</f>
        <v>0</v>
      </c>
      <c r="AK68" s="28" cm="1">
        <f t="array" ref="AK68">SUMPRODUCT((A67:A75 = AH68)*(B67:AF75=AU69))</f>
        <v>0</v>
      </c>
      <c r="AL68" s="28" cm="1">
        <f t="array" ref="AL68">SUMPRODUCT((A67:A75 = AH68)*(B67:AF75=AU70))</f>
        <v>0</v>
      </c>
      <c r="AM68" s="28" cm="1">
        <f t="array" ref="AM68">SUMPRODUCT((A67:A75 = AH68)*(B67:AF75=AU71))</f>
        <v>0</v>
      </c>
      <c r="AN68" s="94">
        <f t="shared" si="18"/>
        <v>0</v>
      </c>
      <c r="AO68" s="116">
        <f>(NETWORKDAYS(B66,AF66,AQ66:AQ76))-AI68</f>
        <v>19</v>
      </c>
      <c r="AQ68" s="8">
        <f>DATE(An,5,1)</f>
        <v>44317</v>
      </c>
      <c r="AR68" s="8"/>
      <c r="AT68" s="7" t="s">
        <v>13</v>
      </c>
      <c r="AU68" s="51" t="s">
        <v>17</v>
      </c>
    </row>
    <row r="69" spans="1:47" ht="15" x14ac:dyDescent="0.25">
      <c r="A69" s="1" t="str">
        <f t="shared" si="17"/>
        <v>CM</v>
      </c>
      <c r="B69" s="18"/>
      <c r="C69" s="19"/>
      <c r="D69" s="19"/>
      <c r="E69" s="19"/>
      <c r="F69" s="50"/>
      <c r="G69" s="50"/>
      <c r="H69" s="50"/>
      <c r="I69" s="50"/>
      <c r="J69" s="18"/>
      <c r="K69" s="19"/>
      <c r="L69" s="18"/>
      <c r="M69" s="18"/>
      <c r="N69" s="49"/>
      <c r="O69" s="49"/>
      <c r="P69" s="49"/>
      <c r="Q69" s="50"/>
      <c r="R69" s="50"/>
      <c r="S69" s="50"/>
      <c r="T69" s="49"/>
      <c r="U69" s="49"/>
      <c r="V69" s="49"/>
      <c r="W69" s="49"/>
      <c r="X69" s="33"/>
      <c r="Y69" s="49"/>
      <c r="Z69" s="49"/>
      <c r="AA69" s="18"/>
      <c r="AB69" s="18"/>
      <c r="AC69" s="18"/>
      <c r="AD69" s="18"/>
      <c r="AE69" s="19"/>
      <c r="AF69" s="20"/>
      <c r="AH69" s="109" t="s">
        <v>46</v>
      </c>
      <c r="AI69" s="28" cm="1">
        <f t="array" ref="AI69">SUMPRODUCT((A67:A75 = AH69)*(B67:AF75=AU66)+(A67:A75 = AH69)*(B67:AF75=AU67)/2)</f>
        <v>0</v>
      </c>
      <c r="AJ69" s="28" cm="1">
        <f t="array" ref="AJ69">SUMPRODUCT((A67:A75 = AH69)*(B67:AF75=AU68))</f>
        <v>0</v>
      </c>
      <c r="AK69" s="28" cm="1">
        <f t="array" ref="AK69">SUMPRODUCT((A67:A75 = AH69)*(B67:AF75=AU69))</f>
        <v>0</v>
      </c>
      <c r="AL69" s="28" cm="1">
        <f t="array" ref="AL69">SUMPRODUCT((A67:A75 = AH69)*(B67:AF75=AU70))</f>
        <v>0</v>
      </c>
      <c r="AM69" s="28" cm="1">
        <f t="array" ref="AM69">SUMPRODUCT((A67:A75 = AH69)*(B67:AF75=AU71))</f>
        <v>0</v>
      </c>
      <c r="AN69" s="94">
        <f t="shared" si="18"/>
        <v>0</v>
      </c>
      <c r="AO69" s="116">
        <f>(NETWORKDAYS(B66,AF66,AQ66:AQ76))-AI69</f>
        <v>19</v>
      </c>
      <c r="AQ69" s="8">
        <f>DATE(An,5,8)</f>
        <v>44324</v>
      </c>
      <c r="AR69" s="8"/>
      <c r="AT69" s="43" t="s">
        <v>14</v>
      </c>
      <c r="AU69" s="89" t="s">
        <v>18</v>
      </c>
    </row>
    <row r="70" spans="1:47" ht="15" x14ac:dyDescent="0.25">
      <c r="A70" s="1" t="str">
        <f t="shared" si="17"/>
        <v>SR</v>
      </c>
      <c r="B70" s="50"/>
      <c r="C70" s="19"/>
      <c r="D70" s="18"/>
      <c r="E70" s="18"/>
      <c r="F70" s="18"/>
      <c r="G70" s="19"/>
      <c r="H70" s="18"/>
      <c r="I70" s="18"/>
      <c r="J70" s="19"/>
      <c r="K70" s="18"/>
      <c r="L70" s="19"/>
      <c r="M70" s="18"/>
      <c r="N70" s="18"/>
      <c r="O70" s="18"/>
      <c r="P70" s="19"/>
      <c r="Q70" s="18"/>
      <c r="R70" s="50"/>
      <c r="S70" s="19"/>
      <c r="T70" s="18"/>
      <c r="U70" s="18"/>
      <c r="V70" s="18"/>
      <c r="W70" s="18"/>
      <c r="X70" s="18"/>
      <c r="Y70" s="18"/>
      <c r="Z70" s="33"/>
      <c r="AA70" s="19"/>
      <c r="AB70" s="49"/>
      <c r="AC70" s="19"/>
      <c r="AD70" s="49"/>
      <c r="AE70" s="19"/>
      <c r="AF70" s="56"/>
      <c r="AH70" s="109" t="s">
        <v>47</v>
      </c>
      <c r="AI70" s="28" cm="1">
        <f t="array" ref="AI70">SUMPRODUCT((A67:A75= AH70)*(B67:AF75=AU66)+(A67:A75 = AH70)*(B67:AF75=AU67)/2)</f>
        <v>0</v>
      </c>
      <c r="AJ70" s="28" cm="1">
        <f t="array" ref="AJ70">SUMPRODUCT((A67:A75 = AH70)*(B67:AF75=AU68))</f>
        <v>0</v>
      </c>
      <c r="AK70" s="28" cm="1">
        <f t="array" ref="AK70">SUMPRODUCT((A67:A75 = AH70)*(B67:AF75=AU69))</f>
        <v>0</v>
      </c>
      <c r="AL70" s="28" cm="1">
        <f t="array" ref="AL70">SUMPRODUCT((A67:A75 = AH70)*(B67:AF75=AU70))</f>
        <v>0</v>
      </c>
      <c r="AM70" s="28" cm="1">
        <f t="array" ref="AM70">SUMPRODUCT((A67:A75 = AH70)*(B67:AF75=AU71))</f>
        <v>0</v>
      </c>
      <c r="AN70" s="94">
        <f t="shared" si="18"/>
        <v>0</v>
      </c>
      <c r="AO70" s="116">
        <f>(NETWORKDAYS(B66,AF66,AQ66:AQ76))-AI70</f>
        <v>19</v>
      </c>
      <c r="AQ70" s="8">
        <f>AQ67+38</f>
        <v>44329</v>
      </c>
      <c r="AR70" s="8"/>
      <c r="AT70" s="43" t="s">
        <v>15</v>
      </c>
      <c r="AU70" s="62" t="s">
        <v>19</v>
      </c>
    </row>
    <row r="71" spans="1:47" ht="15" x14ac:dyDescent="0.25">
      <c r="A71" s="1" t="str">
        <f t="shared" si="17"/>
        <v>CD</v>
      </c>
      <c r="B71" s="18"/>
      <c r="C71" s="19"/>
      <c r="D71" s="33"/>
      <c r="E71" s="18"/>
      <c r="F71" s="18"/>
      <c r="G71" s="18"/>
      <c r="H71" s="18"/>
      <c r="I71" s="18"/>
      <c r="J71" s="50"/>
      <c r="K71" s="33"/>
      <c r="L71" s="50"/>
      <c r="M71" s="50"/>
      <c r="N71" s="50"/>
      <c r="O71" s="19"/>
      <c r="P71" s="18"/>
      <c r="Q71" s="19"/>
      <c r="R71" s="18"/>
      <c r="S71" s="18"/>
      <c r="T71" s="18"/>
      <c r="U71" s="18"/>
      <c r="V71" s="18"/>
      <c r="W71" s="19"/>
      <c r="X71" s="19"/>
      <c r="Y71" s="50"/>
      <c r="Z71" s="49"/>
      <c r="AA71" s="50"/>
      <c r="AB71" s="50"/>
      <c r="AC71" s="50"/>
      <c r="AD71" s="19"/>
      <c r="AE71" s="50"/>
      <c r="AF71" s="20"/>
      <c r="AH71" s="109" t="s">
        <v>48</v>
      </c>
      <c r="AI71" s="28" cm="1">
        <f t="array" ref="AI71">SUMPRODUCT((A67:A75 = AH71)*(B67:AF75=AU66)+(A67:A75 = AH71)*(B67:AF75=AU67)/2)</f>
        <v>0</v>
      </c>
      <c r="AJ71" s="28" cm="1">
        <f t="array" ref="AJ71">SUMPRODUCT((A67:A75 = AH71)*(B67:AF75=AU68))</f>
        <v>0</v>
      </c>
      <c r="AK71" s="28" cm="1">
        <f t="array" ref="AK71">SUMPRODUCT((A67:A75 = AH71)*(B67:AF75=AU69))</f>
        <v>0</v>
      </c>
      <c r="AL71" s="28" cm="1">
        <f t="array" ref="AL71">SUMPRODUCT((A67:A75 = AH71)*(B67:AF75=AU70))</f>
        <v>0</v>
      </c>
      <c r="AM71" s="28" cm="1">
        <f t="array" ref="AM71">SUMPRODUCT((A67:A75 = AH71)*(B67:AF75=AU71))</f>
        <v>0</v>
      </c>
      <c r="AN71" s="94">
        <f t="shared" si="18"/>
        <v>0</v>
      </c>
      <c r="AO71" s="116">
        <f>(NETWORKDAYS(B66,AF66,AQ66:AQ76))-AI71</f>
        <v>19</v>
      </c>
      <c r="AQ71" s="8">
        <f>AQ67+49</f>
        <v>44340</v>
      </c>
      <c r="AR71" s="17"/>
      <c r="AU71" s="62" t="s">
        <v>50</v>
      </c>
    </row>
    <row r="72" spans="1:47" ht="15" x14ac:dyDescent="0.25">
      <c r="A72" s="1" t="str">
        <f t="shared" si="17"/>
        <v>ACH</v>
      </c>
      <c r="B72" s="38"/>
      <c r="C72" s="38"/>
      <c r="D72" s="46"/>
      <c r="E72" s="38"/>
      <c r="F72" s="38"/>
      <c r="G72" s="39"/>
      <c r="H72" s="38"/>
      <c r="I72" s="46"/>
      <c r="J72" s="38"/>
      <c r="K72" s="39"/>
      <c r="L72" s="53"/>
      <c r="M72" s="53"/>
      <c r="N72" s="53"/>
      <c r="O72" s="53"/>
      <c r="P72" s="53"/>
      <c r="Q72" s="53"/>
      <c r="R72" s="46"/>
      <c r="S72" s="53"/>
      <c r="T72" s="38"/>
      <c r="U72" s="38"/>
      <c r="V72" s="38"/>
      <c r="W72" s="38"/>
      <c r="X72" s="38"/>
      <c r="Y72" s="38"/>
      <c r="Z72" s="38"/>
      <c r="AA72" s="39"/>
      <c r="AB72" s="38"/>
      <c r="AC72" s="38"/>
      <c r="AD72" s="38"/>
      <c r="AE72" s="39"/>
      <c r="AF72" s="45"/>
      <c r="AG72" s="71"/>
      <c r="AH72" s="109" t="s">
        <v>49</v>
      </c>
      <c r="AI72" s="28" cm="1">
        <f t="array" ref="AI72">SUMPRODUCT((A67:A75 = AH72)*(B67:AF75=AU66)+(A67:A75 = AH72)*(B67:AF75=AU67)/2)</f>
        <v>0</v>
      </c>
      <c r="AJ72" s="28" cm="1">
        <f t="array" ref="AJ72">SUMPRODUCT((A67:A75 = AH72)*(B67:AF75=AU68))</f>
        <v>0</v>
      </c>
      <c r="AK72" s="28" cm="1">
        <f t="array" ref="AK72">SUMPRODUCT((A67:A75 = AH72)*(B67:AF75=AU69))</f>
        <v>0</v>
      </c>
      <c r="AL72" s="28" cm="1">
        <f t="array" ref="AL72">SUMPRODUCT((A67:A75 = AH72)*(B67:AF75=AU70))</f>
        <v>0</v>
      </c>
      <c r="AM72" s="28" cm="1">
        <f t="array" ref="AM72">SUMPRODUCT((A67:A75 = AH72)*(B67:AF75=AU71))</f>
        <v>0</v>
      </c>
      <c r="AN72" s="94">
        <f t="shared" si="18"/>
        <v>0</v>
      </c>
      <c r="AO72" s="116">
        <f>(NETWORKDAYS(B66,AF66,AQ66:AQ76))-AI72</f>
        <v>19</v>
      </c>
      <c r="AQ72" s="8">
        <f>DATE(An,7,21)</f>
        <v>44398</v>
      </c>
      <c r="AR72" s="17"/>
    </row>
    <row r="73" spans="1:47" ht="12.75" x14ac:dyDescent="0.2">
      <c r="A73" s="1" t="str">
        <f t="shared" si="17"/>
        <v>NO</v>
      </c>
      <c r="B73" s="38"/>
      <c r="C73" s="38"/>
      <c r="D73" s="38"/>
      <c r="E73" s="39"/>
      <c r="F73" s="39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54"/>
      <c r="R73" s="54"/>
      <c r="S73" s="54"/>
      <c r="T73" s="54"/>
      <c r="U73" s="53"/>
      <c r="V73" s="53"/>
      <c r="W73" s="53"/>
      <c r="X73" s="38"/>
      <c r="Y73" s="38"/>
      <c r="Z73" s="38"/>
      <c r="AA73" s="38"/>
      <c r="AB73" s="38"/>
      <c r="AC73" s="38"/>
      <c r="AD73" s="38"/>
      <c r="AE73" s="38"/>
      <c r="AF73" s="40"/>
      <c r="AH73" s="47"/>
      <c r="AI73" s="28" cm="1">
        <f t="array" ref="AI73">SUMPRODUCT((A67:A75 = AH73)*(B67:AF75=AU66)+(A67:A75 = AH73)*(B67:AF75=AU67)/2)</f>
        <v>0</v>
      </c>
      <c r="AJ73" s="28" cm="1">
        <f t="array" ref="AJ73">SUMPRODUCT((A67:A75 = AH73)*(B67:AF75=AU68))</f>
        <v>0</v>
      </c>
      <c r="AK73" s="28" cm="1">
        <f t="array" ref="AK73">SUMPRODUCT((A67:A75 = AH73)*(B67:AF75=AU69))</f>
        <v>0</v>
      </c>
      <c r="AL73" s="28" cm="1">
        <f t="array" ref="AL73">SUMPRODUCT((A67:A75 = AH73)*(B67:AF75=AU70))</f>
        <v>0</v>
      </c>
      <c r="AM73" s="28" cm="1">
        <f t="array" ref="AM73">SUMPRODUCT((A67:A75 = AH73)*(B67:AF75=AU71))</f>
        <v>0</v>
      </c>
      <c r="AN73" s="94">
        <f t="shared" si="18"/>
        <v>0</v>
      </c>
      <c r="AO73" s="116">
        <f>(NETWORKDAYS(B66,AF66,AQ66:AQ76))-AI73</f>
        <v>19</v>
      </c>
      <c r="AQ73" s="8">
        <f>DATE(An,8,15)</f>
        <v>44423</v>
      </c>
      <c r="AR73" s="17"/>
    </row>
    <row r="74" spans="1:47" ht="12.75" x14ac:dyDescent="0.2">
      <c r="A74" s="1" t="str">
        <f t="shared" si="17"/>
        <v/>
      </c>
      <c r="B74" s="38"/>
      <c r="C74" s="39"/>
      <c r="D74" s="39"/>
      <c r="E74" s="38"/>
      <c r="F74" s="38"/>
      <c r="G74" s="53"/>
      <c r="H74" s="53"/>
      <c r="I74" s="53"/>
      <c r="J74" s="53"/>
      <c r="K74" s="53"/>
      <c r="L74" s="53"/>
      <c r="M74" s="53"/>
      <c r="N74" s="38"/>
      <c r="O74" s="39"/>
      <c r="P74" s="38"/>
      <c r="Q74" s="38"/>
      <c r="R74" s="38"/>
      <c r="S74" s="39"/>
      <c r="T74" s="38"/>
      <c r="U74" s="38"/>
      <c r="V74" s="38"/>
      <c r="W74" s="38"/>
      <c r="X74" s="38"/>
      <c r="Y74" s="39"/>
      <c r="Z74" s="39"/>
      <c r="AA74" s="38"/>
      <c r="AB74" s="38"/>
      <c r="AC74" s="38"/>
      <c r="AD74" s="46"/>
      <c r="AE74" s="46"/>
      <c r="AF74" s="45"/>
      <c r="AQ74" s="8">
        <f>DATE(An,11,1)</f>
        <v>44501</v>
      </c>
      <c r="AR74" s="17"/>
    </row>
    <row r="75" spans="1:47" s="63" customFormat="1" ht="12.75" x14ac:dyDescent="0.2">
      <c r="A75" s="1" t="str">
        <f t="shared" si="17"/>
        <v/>
      </c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40"/>
      <c r="AH75"/>
      <c r="AI75"/>
      <c r="AJ75"/>
      <c r="AK75"/>
      <c r="AL75"/>
      <c r="AM75"/>
      <c r="AN75"/>
      <c r="AO75"/>
      <c r="AQ75" s="8">
        <f>DATE(An,11,11)</f>
        <v>44511</v>
      </c>
      <c r="AR75" s="17"/>
      <c r="AS75"/>
      <c r="AT75"/>
      <c r="AU75"/>
    </row>
    <row r="76" spans="1:47" s="71" customFormat="1" ht="13.5" thickBot="1" x14ac:dyDescent="0.25">
      <c r="A76" s="76" t="str">
        <f t="shared" si="17"/>
        <v/>
      </c>
      <c r="B76" s="30"/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  <c r="AA76" s="30"/>
      <c r="AB76" s="30"/>
      <c r="AC76" s="30"/>
      <c r="AD76" s="30"/>
      <c r="AE76" s="30"/>
      <c r="AF76" s="31"/>
      <c r="AH76" s="83" t="s">
        <v>11</v>
      </c>
      <c r="AI76" s="84">
        <f t="shared" ref="AI76:AN76" si="19">SUM(AI66:AI75)</f>
        <v>0</v>
      </c>
      <c r="AJ76" s="84">
        <f t="shared" si="19"/>
        <v>0</v>
      </c>
      <c r="AK76" s="84">
        <f t="shared" si="19"/>
        <v>0</v>
      </c>
      <c r="AL76" s="84">
        <f t="shared" si="19"/>
        <v>0</v>
      </c>
      <c r="AM76" s="84">
        <f t="shared" si="19"/>
        <v>0</v>
      </c>
      <c r="AN76" s="92">
        <f t="shared" si="19"/>
        <v>0</v>
      </c>
      <c r="AO76" s="117"/>
      <c r="AP76"/>
      <c r="AQ76" s="10">
        <f>DATE(An,12,25)</f>
        <v>44555</v>
      </c>
      <c r="AR76" s="27"/>
      <c r="AS76"/>
      <c r="AT76"/>
      <c r="AU76"/>
    </row>
    <row r="77" spans="1:47" s="71" customFormat="1" ht="12.75" x14ac:dyDescent="0.2">
      <c r="A77" s="122"/>
      <c r="B77" s="123"/>
      <c r="C77" s="123"/>
      <c r="D77" s="123"/>
      <c r="E77" s="123"/>
      <c r="F77" s="123"/>
      <c r="G77" s="123"/>
      <c r="H77" s="123"/>
      <c r="I77" s="123"/>
      <c r="J77" s="123"/>
      <c r="K77" s="123"/>
      <c r="L77" s="123"/>
      <c r="M77" s="123"/>
      <c r="N77" s="123"/>
      <c r="O77" s="123"/>
      <c r="P77" s="123"/>
      <c r="Q77" s="123"/>
      <c r="R77" s="123"/>
      <c r="S77" s="123"/>
      <c r="T77" s="123"/>
      <c r="U77" s="123"/>
      <c r="V77" s="123"/>
      <c r="W77" s="123"/>
      <c r="X77" s="123"/>
      <c r="Y77" s="123"/>
      <c r="Z77" s="123"/>
      <c r="AA77" s="123"/>
      <c r="AB77" s="123"/>
      <c r="AC77" s="123"/>
      <c r="AD77" s="123"/>
      <c r="AE77" s="123"/>
      <c r="AF77" s="123"/>
      <c r="AH77" s="63"/>
      <c r="AI77" s="63"/>
      <c r="AJ77" s="63"/>
      <c r="AK77" s="63"/>
      <c r="AL77" s="63"/>
      <c r="AM77" s="63"/>
      <c r="AN77" s="63"/>
      <c r="AO77" s="63"/>
      <c r="AQ77" s="63"/>
      <c r="AR77" s="63"/>
    </row>
    <row r="78" spans="1:47" s="71" customFormat="1" ht="12.75" x14ac:dyDescent="0.2">
      <c r="A78" s="122"/>
      <c r="B78" s="123"/>
      <c r="C78" s="123"/>
      <c r="D78" s="123"/>
      <c r="E78" s="123"/>
      <c r="F78" s="123"/>
      <c r="G78" s="123"/>
      <c r="H78" s="123"/>
      <c r="I78" s="123"/>
      <c r="J78" s="123"/>
      <c r="K78" s="123"/>
      <c r="L78" s="123"/>
      <c r="M78" s="123"/>
      <c r="N78" s="123"/>
      <c r="O78" s="123"/>
      <c r="P78" s="123"/>
      <c r="Q78" s="123"/>
      <c r="R78" s="123"/>
      <c r="S78" s="123"/>
      <c r="T78" s="123"/>
      <c r="U78" s="123"/>
      <c r="V78" s="123"/>
      <c r="W78" s="123"/>
      <c r="X78" s="123"/>
      <c r="Y78" s="123"/>
      <c r="Z78" s="123"/>
      <c r="AA78" s="123"/>
      <c r="AB78" s="123"/>
      <c r="AC78" s="123"/>
      <c r="AD78" s="123"/>
      <c r="AE78" s="123"/>
      <c r="AF78" s="123"/>
      <c r="AH78" s="63"/>
      <c r="AI78" s="63"/>
      <c r="AJ78" s="63"/>
      <c r="AK78" s="63"/>
      <c r="AL78" s="63"/>
      <c r="AM78" s="63"/>
      <c r="AN78" s="63"/>
      <c r="AO78" s="63"/>
      <c r="AQ78" s="63"/>
      <c r="AR78" s="63"/>
    </row>
    <row r="79" spans="1:47" ht="13.5" thickBot="1" x14ac:dyDescent="0.25">
      <c r="AH79" s="71"/>
      <c r="AI79" s="71"/>
      <c r="AJ79" s="71"/>
      <c r="AK79" s="71"/>
      <c r="AL79" s="71"/>
      <c r="AM79" s="71"/>
      <c r="AN79" s="71"/>
      <c r="AO79" s="71"/>
      <c r="AQ79" s="71"/>
      <c r="AR79" s="71"/>
    </row>
    <row r="80" spans="1:47" ht="25.5" x14ac:dyDescent="0.2">
      <c r="A80" s="95"/>
      <c r="B80" s="201">
        <f>DATE(An,MONTH(B65)+1,1)</f>
        <v>44348</v>
      </c>
      <c r="C80" s="202"/>
      <c r="D80" s="202"/>
      <c r="E80" s="202"/>
      <c r="F80" s="202"/>
      <c r="G80" s="202"/>
      <c r="H80" s="202"/>
      <c r="I80" s="202"/>
      <c r="J80" s="202"/>
      <c r="K80" s="202"/>
      <c r="L80" s="202"/>
      <c r="M80" s="202"/>
      <c r="N80" s="202"/>
      <c r="O80" s="202"/>
      <c r="P80" s="202"/>
      <c r="Q80" s="202"/>
      <c r="R80" s="202"/>
      <c r="S80" s="202"/>
      <c r="T80" s="202"/>
      <c r="U80" s="202"/>
      <c r="V80" s="202"/>
      <c r="W80" s="202"/>
      <c r="X80" s="202"/>
      <c r="Y80" s="202"/>
      <c r="Z80" s="202"/>
      <c r="AA80" s="202"/>
      <c r="AB80" s="202"/>
      <c r="AC80" s="202"/>
      <c r="AD80" s="202"/>
      <c r="AE80" s="202"/>
      <c r="AF80" s="203"/>
      <c r="AH80" s="41" t="s">
        <v>7</v>
      </c>
      <c r="AI80" s="90" t="s">
        <v>20</v>
      </c>
      <c r="AJ80" s="87" t="str">
        <f>"Nbre jours "&amp; $AU$9</f>
        <v>Nbre jours MT1</v>
      </c>
      <c r="AK80" s="86" t="str">
        <f>"Nbre jours "&amp; $AU$10</f>
        <v>Nbre jours MT2</v>
      </c>
      <c r="AL80" s="88" t="str">
        <f>"Nbre jours "&amp; $AU$11</f>
        <v>Nbre jours MT3</v>
      </c>
      <c r="AM80" s="88" t="str">
        <f>"Nbre jours "&amp; $AU$12</f>
        <v>Nbre jours df</v>
      </c>
      <c r="AN80" s="93" t="s">
        <v>16</v>
      </c>
      <c r="AO80" s="93" t="s">
        <v>51</v>
      </c>
      <c r="AQ80" s="41" t="s">
        <v>3</v>
      </c>
      <c r="AR80" s="42" t="s">
        <v>12</v>
      </c>
      <c r="AT80" s="41" t="s">
        <v>9</v>
      </c>
      <c r="AU80" s="42" t="s">
        <v>34</v>
      </c>
    </row>
    <row r="81" spans="1:47" s="71" customFormat="1" ht="15" x14ac:dyDescent="0.25">
      <c r="A81" s="96"/>
      <c r="B81" s="4">
        <f>DATE(An,MONTH(B80),1)</f>
        <v>44348</v>
      </c>
      <c r="C81" s="4">
        <f t="shared" ref="C81:AE81" si="20">B81+1</f>
        <v>44349</v>
      </c>
      <c r="D81" s="4">
        <f t="shared" si="20"/>
        <v>44350</v>
      </c>
      <c r="E81" s="4">
        <f t="shared" si="20"/>
        <v>44351</v>
      </c>
      <c r="F81" s="4">
        <f t="shared" si="20"/>
        <v>44352</v>
      </c>
      <c r="G81" s="4">
        <f t="shared" si="20"/>
        <v>44353</v>
      </c>
      <c r="H81" s="4">
        <f t="shared" si="20"/>
        <v>44354</v>
      </c>
      <c r="I81" s="4">
        <f t="shared" si="20"/>
        <v>44355</v>
      </c>
      <c r="J81" s="4">
        <f t="shared" si="20"/>
        <v>44356</v>
      </c>
      <c r="K81" s="4">
        <f t="shared" si="20"/>
        <v>44357</v>
      </c>
      <c r="L81" s="4">
        <f t="shared" si="20"/>
        <v>44358</v>
      </c>
      <c r="M81" s="4">
        <f t="shared" si="20"/>
        <v>44359</v>
      </c>
      <c r="N81" s="4">
        <f t="shared" si="20"/>
        <v>44360</v>
      </c>
      <c r="O81" s="4">
        <f t="shared" si="20"/>
        <v>44361</v>
      </c>
      <c r="P81" s="4">
        <f t="shared" si="20"/>
        <v>44362</v>
      </c>
      <c r="Q81" s="4">
        <f t="shared" si="20"/>
        <v>44363</v>
      </c>
      <c r="R81" s="4">
        <f t="shared" si="20"/>
        <v>44364</v>
      </c>
      <c r="S81" s="4">
        <f t="shared" si="20"/>
        <v>44365</v>
      </c>
      <c r="T81" s="4">
        <f t="shared" si="20"/>
        <v>44366</v>
      </c>
      <c r="U81" s="4">
        <f t="shared" si="20"/>
        <v>44367</v>
      </c>
      <c r="V81" s="4">
        <f t="shared" si="20"/>
        <v>44368</v>
      </c>
      <c r="W81" s="4">
        <f t="shared" si="20"/>
        <v>44369</v>
      </c>
      <c r="X81" s="4">
        <f t="shared" si="20"/>
        <v>44370</v>
      </c>
      <c r="Y81" s="4">
        <f t="shared" si="20"/>
        <v>44371</v>
      </c>
      <c r="Z81" s="4">
        <f t="shared" si="20"/>
        <v>44372</v>
      </c>
      <c r="AA81" s="4">
        <f t="shared" si="20"/>
        <v>44373</v>
      </c>
      <c r="AB81" s="4">
        <f t="shared" si="20"/>
        <v>44374</v>
      </c>
      <c r="AC81" s="4">
        <f t="shared" si="20"/>
        <v>44375</v>
      </c>
      <c r="AD81" s="4">
        <f t="shared" si="20"/>
        <v>44376</v>
      </c>
      <c r="AE81" s="4">
        <f t="shared" si="20"/>
        <v>44377</v>
      </c>
      <c r="AF81" s="15"/>
      <c r="AG81"/>
      <c r="AH81" s="109" t="s">
        <v>43</v>
      </c>
      <c r="AI81" s="28" cm="1">
        <f t="array" ref="AI81">SUMPRODUCT((A82:A90 = AH81)*(B82:AF90=AU81)+(A82:A90 = AH81)*(B82:AF90=AU82)/2)</f>
        <v>0</v>
      </c>
      <c r="AJ81" s="28" cm="1">
        <f t="array" ref="AJ81">SUMPRODUCT((A82:A90 = AH81)*(B82:AF90=AU83))</f>
        <v>0</v>
      </c>
      <c r="AK81" s="28" cm="1">
        <f t="array" ref="AK81">SUMPRODUCT((A82:A90 = AH81)*(B82:AF90=AU84))</f>
        <v>0</v>
      </c>
      <c r="AL81" s="28" cm="1">
        <f t="array" ref="AL81">SUMPRODUCT((A82:A90 = AH81)*(B82:AF90=AU85))</f>
        <v>0</v>
      </c>
      <c r="AM81" s="28" cm="1">
        <f t="array" ref="AM81">SUMPRODUCT((A82:A90 = AH81)*(B82:AF90=AU86))</f>
        <v>0</v>
      </c>
      <c r="AN81" s="94">
        <f>SUM(AI81:AM81)</f>
        <v>0</v>
      </c>
      <c r="AO81" s="116">
        <f>(NETWORKDAYS(B81,AE81,AQ81:AQ91))-AI81</f>
        <v>22</v>
      </c>
      <c r="AP81"/>
      <c r="AQ81" s="7">
        <f>DATE(An,1,1)</f>
        <v>44197</v>
      </c>
      <c r="AR81" s="7">
        <v>43735</v>
      </c>
      <c r="AS81"/>
      <c r="AT81" s="7" t="s">
        <v>0</v>
      </c>
      <c r="AU81" s="44" t="s">
        <v>2</v>
      </c>
    </row>
    <row r="82" spans="1:47" ht="15" x14ac:dyDescent="0.25">
      <c r="A82" s="1" t="str">
        <f t="shared" ref="A82:A91" si="21">IF(ISBLANK(A67),"",A67)</f>
        <v>PZ</v>
      </c>
      <c r="B82" s="18"/>
      <c r="C82" s="18"/>
      <c r="D82" s="18"/>
      <c r="E82" s="18"/>
      <c r="F82" s="33"/>
      <c r="G82" s="18"/>
      <c r="H82" s="18"/>
      <c r="I82" s="18"/>
      <c r="J82" s="19"/>
      <c r="K82" s="50"/>
      <c r="L82" s="19"/>
      <c r="M82" s="50"/>
      <c r="N82" s="50"/>
      <c r="O82" s="50"/>
      <c r="P82" s="50"/>
      <c r="Q82" s="49"/>
      <c r="R82" s="49"/>
      <c r="S82" s="49"/>
      <c r="T82" s="49"/>
      <c r="U82" s="49"/>
      <c r="V82" s="49"/>
      <c r="W82" s="50"/>
      <c r="X82" s="18"/>
      <c r="Y82" s="50"/>
      <c r="Z82" s="18"/>
      <c r="AA82" s="18"/>
      <c r="AB82" s="18"/>
      <c r="AC82" s="18"/>
      <c r="AD82" s="18"/>
      <c r="AE82" s="49"/>
      <c r="AF82" s="35"/>
      <c r="AH82" s="109" t="s">
        <v>44</v>
      </c>
      <c r="AI82" s="28" cm="1">
        <f t="array" ref="AI82">SUMPRODUCT((A82:A90 = AH82)*(B82:AF90=AU81)+(A82:A90 = AH82)*(B82:AF90=AU82)/2)</f>
        <v>0</v>
      </c>
      <c r="AJ82" s="28" cm="1">
        <f t="array" ref="AJ82">SUMPRODUCT((A82:A90 = AH82)*(B82:AF90=AU83))</f>
        <v>0</v>
      </c>
      <c r="AK82" s="28" cm="1">
        <f t="array" ref="AK82">SUMPRODUCT((A82:A90 = AH82)*(B82:AF90=AU84))</f>
        <v>0</v>
      </c>
      <c r="AL82" s="28" cm="1">
        <f t="array" ref="AL82">SUMPRODUCT((A82:A90 = AH82)*(B82:AF90=AU85))</f>
        <v>0</v>
      </c>
      <c r="AM82" s="28" cm="1">
        <f t="array" ref="AM82">SUMPRODUCT((A82:A90 = AH82)*(B82:AF90=AU86))</f>
        <v>0</v>
      </c>
      <c r="AN82" s="94">
        <f t="shared" ref="AN82:AN88" si="22">SUM(AI82:AM82)</f>
        <v>0</v>
      </c>
      <c r="AO82" s="116">
        <f>(NETWORKDAYS(B81,AE81,AQ81:AQ91))-AI82</f>
        <v>22</v>
      </c>
      <c r="AQ82" s="8">
        <f>ROUND(DATE($A$1,4,MOD(234-11*MOD($A$1,19),30))/7,0)*7-5</f>
        <v>44291</v>
      </c>
      <c r="AR82" s="8"/>
      <c r="AT82" s="7" t="s">
        <v>10</v>
      </c>
      <c r="AU82" s="44" t="s">
        <v>5</v>
      </c>
    </row>
    <row r="83" spans="1:47" ht="15" x14ac:dyDescent="0.25">
      <c r="A83" s="1" t="str">
        <f t="shared" si="21"/>
        <v>LG</v>
      </c>
      <c r="B83" s="18"/>
      <c r="C83" s="18"/>
      <c r="D83" s="50"/>
      <c r="E83" s="50"/>
      <c r="F83" s="50"/>
      <c r="G83" s="50"/>
      <c r="H83" s="18"/>
      <c r="I83" s="18"/>
      <c r="J83" s="18"/>
      <c r="K83" s="18"/>
      <c r="L83" s="18"/>
      <c r="M83" s="18"/>
      <c r="N83" s="18"/>
      <c r="O83" s="50"/>
      <c r="P83" s="50"/>
      <c r="Q83" s="50"/>
      <c r="R83" s="50"/>
      <c r="S83" s="50"/>
      <c r="T83" s="50"/>
      <c r="U83" s="50"/>
      <c r="V83" s="50"/>
      <c r="W83" s="18"/>
      <c r="X83" s="18"/>
      <c r="Y83" s="18"/>
      <c r="Z83" s="18"/>
      <c r="AA83" s="18"/>
      <c r="AB83" s="64"/>
      <c r="AC83" s="19"/>
      <c r="AD83" s="19"/>
      <c r="AE83" s="64"/>
      <c r="AF83" s="35"/>
      <c r="AH83" s="109" t="s">
        <v>45</v>
      </c>
      <c r="AI83" s="28" cm="1">
        <f t="array" ref="AI83">SUMPRODUCT((A82:A90 = AH83)*(B82:AF90=AU81)+(A82:A90 = AH83)*(B82:AF90=AU82)/2)</f>
        <v>0</v>
      </c>
      <c r="AJ83" s="28" cm="1">
        <f t="array" ref="AJ83">SUMPRODUCT((A82:A90 = AH83)*(B82:AF90=AU83))</f>
        <v>0</v>
      </c>
      <c r="AK83" s="28" cm="1">
        <f t="array" ref="AK83">SUMPRODUCT((A82:A90 = AH83)*(B82:AF90=AU84))</f>
        <v>0</v>
      </c>
      <c r="AL83" s="28" cm="1">
        <f t="array" ref="AL83">SUMPRODUCT((A82:A90 = AH83)*(B82:AF90=AU85))</f>
        <v>0</v>
      </c>
      <c r="AM83" s="28" cm="1">
        <f t="array" ref="AM83">SUMPRODUCT((A82:A90 = AH83)*(B82:AF90=AU86))</f>
        <v>0</v>
      </c>
      <c r="AN83" s="94">
        <f t="shared" si="22"/>
        <v>0</v>
      </c>
      <c r="AO83" s="116">
        <f>(NETWORKDAYS(B81,AE81,AQ81:AQ91))-AI83</f>
        <v>22</v>
      </c>
      <c r="AQ83" s="8">
        <f>DATE(An,5,1)</f>
        <v>44317</v>
      </c>
      <c r="AR83" s="8"/>
      <c r="AT83" s="7" t="s">
        <v>13</v>
      </c>
      <c r="AU83" s="51" t="s">
        <v>17</v>
      </c>
    </row>
    <row r="84" spans="1:47" ht="15" x14ac:dyDescent="0.25">
      <c r="A84" s="1" t="str">
        <f t="shared" si="21"/>
        <v>CM</v>
      </c>
      <c r="B84" s="19"/>
      <c r="C84" s="18"/>
      <c r="D84" s="19"/>
      <c r="E84" s="18"/>
      <c r="F84" s="18"/>
      <c r="G84" s="18"/>
      <c r="H84" s="49"/>
      <c r="I84" s="49"/>
      <c r="J84" s="49"/>
      <c r="K84" s="18"/>
      <c r="L84" s="50"/>
      <c r="M84" s="50"/>
      <c r="N84" s="50"/>
      <c r="O84" s="50"/>
      <c r="P84" s="50"/>
      <c r="Q84" s="50"/>
      <c r="R84" s="50"/>
      <c r="S84" s="50"/>
      <c r="T84" s="50"/>
      <c r="U84" s="50"/>
      <c r="V84" s="50"/>
      <c r="W84" s="18"/>
      <c r="X84" s="18"/>
      <c r="Y84" s="18"/>
      <c r="Z84" s="18"/>
      <c r="AA84" s="18"/>
      <c r="AB84" s="18"/>
      <c r="AC84" s="18"/>
      <c r="AD84" s="18"/>
      <c r="AE84" s="18"/>
      <c r="AF84" s="35"/>
      <c r="AH84" s="109" t="s">
        <v>46</v>
      </c>
      <c r="AI84" s="28" cm="1">
        <f t="array" ref="AI84">SUMPRODUCT((A82:A90 = AH84)*(B82:AF90=AU81)+(A82:A90 = AH84)*(B82:AF90=AU82)/2)</f>
        <v>1</v>
      </c>
      <c r="AJ84" s="28" cm="1">
        <f t="array" ref="AJ84">SUMPRODUCT((A82:A90 = AH84)*(B82:AF90=AU83))</f>
        <v>0</v>
      </c>
      <c r="AK84" s="28" cm="1">
        <f t="array" ref="AK84">SUMPRODUCT((A82:A90 = AH84)*(B82:AF90=AU84))</f>
        <v>0</v>
      </c>
      <c r="AL84" s="28" cm="1">
        <f t="array" ref="AL84">SUMPRODUCT((A82:A90 = AH84)*(B82:AF90=AU85))</f>
        <v>0</v>
      </c>
      <c r="AM84" s="28" cm="1">
        <f t="array" ref="AM84">SUMPRODUCT((A82:A90 = AH84)*(B82:AF90=AU86))</f>
        <v>0</v>
      </c>
      <c r="AN84" s="94">
        <f t="shared" si="22"/>
        <v>1</v>
      </c>
      <c r="AO84" s="116">
        <f>(NETWORKDAYS(B81,AE81,AQ81:AQ91))-AI84</f>
        <v>21</v>
      </c>
      <c r="AQ84" s="8">
        <f>DATE(An,5,8)</f>
        <v>44324</v>
      </c>
      <c r="AR84" s="8"/>
      <c r="AT84" s="43" t="s">
        <v>14</v>
      </c>
      <c r="AU84" s="89" t="s">
        <v>18</v>
      </c>
    </row>
    <row r="85" spans="1:47" ht="15" x14ac:dyDescent="0.25">
      <c r="A85" s="1" t="str">
        <f t="shared" si="21"/>
        <v>SR</v>
      </c>
      <c r="B85" s="18"/>
      <c r="C85" s="49"/>
      <c r="D85" s="49"/>
      <c r="E85" s="49"/>
      <c r="F85" s="18"/>
      <c r="G85" s="18"/>
      <c r="H85" s="18"/>
      <c r="I85" s="18"/>
      <c r="J85" s="18"/>
      <c r="K85" s="18"/>
      <c r="L85" s="18"/>
      <c r="M85" s="18"/>
      <c r="N85" s="50"/>
      <c r="O85" s="50"/>
      <c r="P85" s="50"/>
      <c r="Q85" s="50"/>
      <c r="R85" s="50"/>
      <c r="S85" s="50"/>
      <c r="T85" s="50"/>
      <c r="U85" s="50"/>
      <c r="V85" s="18"/>
      <c r="W85" s="50"/>
      <c r="X85" s="50" t="s">
        <v>52</v>
      </c>
      <c r="Y85" s="50"/>
      <c r="Z85" s="18"/>
      <c r="AA85" s="50"/>
      <c r="AB85" s="19"/>
      <c r="AC85" s="19"/>
      <c r="AD85" s="19"/>
      <c r="AE85" s="18"/>
      <c r="AF85" s="35"/>
      <c r="AH85" s="109" t="s">
        <v>47</v>
      </c>
      <c r="AI85" s="28" cm="1">
        <f t="array" ref="AI85">SUMPRODUCT((A82:A90= AH85)*(B82:AF90=AU81)+(A82:A90 = AH85)*(B82:AF90=AU82)/2)</f>
        <v>0</v>
      </c>
      <c r="AJ85" s="28" cm="1">
        <f t="array" ref="AJ85">SUMPRODUCT((A82:A90 = AH85)*(B82:AF90=AU83))</f>
        <v>0</v>
      </c>
      <c r="AK85" s="28" cm="1">
        <f t="array" ref="AK85">SUMPRODUCT((A82:A90 = AH85)*(B82:AF90=AU84))</f>
        <v>0</v>
      </c>
      <c r="AL85" s="28" cm="1">
        <f t="array" ref="AL85">SUMPRODUCT((A82:A90 = AH85)*(B82:AF90=AU85))</f>
        <v>0</v>
      </c>
      <c r="AM85" s="28" cm="1">
        <f t="array" ref="AM85">SUMPRODUCT((A82:A90 = AH85)*(B82:AF90=AU86))</f>
        <v>0</v>
      </c>
      <c r="AN85" s="94">
        <f t="shared" si="22"/>
        <v>0</v>
      </c>
      <c r="AO85" s="116">
        <f>(NETWORKDAYS(B81,AE81,AQ81:AQ91))-AI85</f>
        <v>22</v>
      </c>
      <c r="AQ85" s="8">
        <f>AQ82+38</f>
        <v>44329</v>
      </c>
      <c r="AR85" s="8"/>
      <c r="AT85" s="43" t="s">
        <v>15</v>
      </c>
      <c r="AU85" s="62" t="s">
        <v>19</v>
      </c>
    </row>
    <row r="86" spans="1:47" ht="15" x14ac:dyDescent="0.25">
      <c r="A86" s="1" t="str">
        <f t="shared" si="21"/>
        <v>CD</v>
      </c>
      <c r="B86" s="18"/>
      <c r="C86" s="18"/>
      <c r="D86" s="18"/>
      <c r="E86" s="18"/>
      <c r="F86" s="18"/>
      <c r="G86" s="18"/>
      <c r="H86" s="18"/>
      <c r="I86" s="18"/>
      <c r="J86" s="18"/>
      <c r="K86" s="50"/>
      <c r="L86" s="50"/>
      <c r="M86" s="50"/>
      <c r="N86" s="50"/>
      <c r="O86" s="50"/>
      <c r="P86" s="50"/>
      <c r="Q86" s="50"/>
      <c r="R86" s="50"/>
      <c r="S86" s="50"/>
      <c r="T86" s="50"/>
      <c r="U86" s="50"/>
      <c r="V86" s="50"/>
      <c r="W86" s="50"/>
      <c r="X86" s="50"/>
      <c r="Y86" s="50"/>
      <c r="Z86" s="18"/>
      <c r="AA86" s="19"/>
      <c r="AB86" s="19"/>
      <c r="AC86" s="19"/>
      <c r="AD86" s="18"/>
      <c r="AE86" s="18"/>
      <c r="AF86" s="35"/>
      <c r="AH86" s="109" t="s">
        <v>48</v>
      </c>
      <c r="AI86" s="28" cm="1">
        <f t="array" ref="AI86">SUMPRODUCT((A82:A90 = AH86)*(B82:AF90=AU81)+(A82:A90 = AH86)*(B82:AF90=AU82)/2)</f>
        <v>0</v>
      </c>
      <c r="AJ86" s="28" cm="1">
        <f t="array" ref="AJ86">SUMPRODUCT((A82:A90 = AH86)*(B82:AF90=AU83))</f>
        <v>0</v>
      </c>
      <c r="AK86" s="28" cm="1">
        <f t="array" ref="AK86">SUMPRODUCT((A82:A90 = AH86)*(B82:AF90=AU84))</f>
        <v>0</v>
      </c>
      <c r="AL86" s="28" cm="1">
        <f t="array" ref="AL86">SUMPRODUCT((A82:A90 = AH86)*(B82:AF90=AU85))</f>
        <v>0</v>
      </c>
      <c r="AM86" s="28" cm="1">
        <f t="array" ref="AM86">SUMPRODUCT((A82:A90 = AH86)*(B82:AF90=AU86))</f>
        <v>0</v>
      </c>
      <c r="AN86" s="94">
        <f t="shared" si="22"/>
        <v>0</v>
      </c>
      <c r="AO86" s="116">
        <f>(NETWORKDAYS(B81,AE81,AQ81:AQ91))-AI86</f>
        <v>22</v>
      </c>
      <c r="AQ86" s="8">
        <f>AQ82+49</f>
        <v>44340</v>
      </c>
      <c r="AR86" s="17"/>
      <c r="AU86" s="62" t="s">
        <v>50</v>
      </c>
    </row>
    <row r="87" spans="1:47" ht="15" x14ac:dyDescent="0.25">
      <c r="A87" s="1" t="str">
        <f t="shared" si="21"/>
        <v>ACH</v>
      </c>
      <c r="B87" s="39"/>
      <c r="C87" s="39"/>
      <c r="D87" s="39"/>
      <c r="E87" s="39"/>
      <c r="F87" s="39"/>
      <c r="G87" s="38"/>
      <c r="H87" s="38"/>
      <c r="I87" s="38"/>
      <c r="J87" s="38"/>
      <c r="K87" s="38"/>
      <c r="L87" s="38"/>
      <c r="M87" s="38"/>
      <c r="N87" s="53"/>
      <c r="O87" s="53"/>
      <c r="P87" s="53"/>
      <c r="Q87" s="53"/>
      <c r="R87" s="53"/>
      <c r="S87" s="53"/>
      <c r="T87" s="38"/>
      <c r="U87" s="38"/>
      <c r="V87" s="53"/>
      <c r="W87" s="53"/>
      <c r="X87" s="53"/>
      <c r="Y87" s="38"/>
      <c r="Z87" s="38"/>
      <c r="AA87" s="38"/>
      <c r="AB87" s="38"/>
      <c r="AC87" s="38"/>
      <c r="AD87" s="39"/>
      <c r="AE87" s="38"/>
      <c r="AF87" s="35"/>
      <c r="AG87" s="71"/>
      <c r="AH87" s="109" t="s">
        <v>49</v>
      </c>
      <c r="AI87" s="28" cm="1">
        <f t="array" ref="AI87">SUMPRODUCT((A82:A90 = AH87)*(B82:AF90=AU81)+(A82:A90 = AH87)*(B82:AF90=AU82)/2)</f>
        <v>0</v>
      </c>
      <c r="AJ87" s="28" cm="1">
        <f t="array" ref="AJ87">SUMPRODUCT((A82:A90 = AH87)*(B82:AF90=AU83))</f>
        <v>0</v>
      </c>
      <c r="AK87" s="28" cm="1">
        <f t="array" ref="AK87">SUMPRODUCT((A82:A90 = AH87)*(B82:AF90=AU84))</f>
        <v>0</v>
      </c>
      <c r="AL87" s="28" cm="1">
        <f t="array" ref="AL87">SUMPRODUCT((A82:A90 = AH87)*(B82:AF90=AU85))</f>
        <v>0</v>
      </c>
      <c r="AM87" s="28" cm="1">
        <f t="array" ref="AM87">SUMPRODUCT((A82:A90 = AH87)*(B82:AF90=AU86))</f>
        <v>0</v>
      </c>
      <c r="AN87" s="94">
        <f t="shared" si="22"/>
        <v>0</v>
      </c>
      <c r="AO87" s="116">
        <f>(NETWORKDAYS(B81,AE81,AQ81:AQ91))-AI87</f>
        <v>22</v>
      </c>
      <c r="AQ87" s="8">
        <f>DATE(An,7,21)</f>
        <v>44398</v>
      </c>
      <c r="AR87" s="17"/>
    </row>
    <row r="88" spans="1:47" ht="12.75" x14ac:dyDescent="0.2">
      <c r="A88" s="1" t="str">
        <f t="shared" si="21"/>
        <v>NO</v>
      </c>
      <c r="B88" s="38"/>
      <c r="C88" s="38"/>
      <c r="D88" s="38"/>
      <c r="E88" s="39"/>
      <c r="F88" s="38"/>
      <c r="G88" s="38"/>
      <c r="H88" s="38"/>
      <c r="I88" s="38"/>
      <c r="J88" s="38"/>
      <c r="K88" s="38"/>
      <c r="L88" s="38"/>
      <c r="M88" s="38"/>
      <c r="N88" s="38"/>
      <c r="O88" s="53"/>
      <c r="P88" s="53"/>
      <c r="Q88" s="53"/>
      <c r="R88" s="53"/>
      <c r="S88" s="53"/>
      <c r="T88" s="38"/>
      <c r="U88" s="38"/>
      <c r="V88" s="38"/>
      <c r="W88" s="38"/>
      <c r="X88" s="38"/>
      <c r="Y88" s="38"/>
      <c r="Z88" s="38"/>
      <c r="AA88" s="46"/>
      <c r="AB88" s="38"/>
      <c r="AC88" s="38"/>
      <c r="AD88" s="53"/>
      <c r="AE88" s="53"/>
      <c r="AF88" s="72"/>
      <c r="AH88" s="47"/>
      <c r="AI88" s="28" cm="1">
        <f t="array" ref="AI88">SUMPRODUCT((A82:A90 = AH88)*(B82:AF90=AU81)+(A82:A90 = AH88)*(B82:AF90=AU82)/2)</f>
        <v>0</v>
      </c>
      <c r="AJ88" s="28" cm="1">
        <f t="array" ref="AJ88">SUMPRODUCT((A82:A90 = AH88)*(B82:AF90=AU83))</f>
        <v>0</v>
      </c>
      <c r="AK88" s="28" cm="1">
        <f t="array" ref="AK88">SUMPRODUCT((A82:A90 = AH88)*(B82:AF90=AU84))</f>
        <v>0</v>
      </c>
      <c r="AL88" s="28" cm="1">
        <f t="array" ref="AL88">SUMPRODUCT((A82:A90 = AH88)*(B82:AF90=AU85))</f>
        <v>0</v>
      </c>
      <c r="AM88" s="28" cm="1">
        <f t="array" ref="AM88">SUMPRODUCT((A82:A90 = AH88)*(B82:AF90=AU86))</f>
        <v>0</v>
      </c>
      <c r="AN88" s="94">
        <f t="shared" si="22"/>
        <v>0</v>
      </c>
      <c r="AO88" s="116">
        <f>(NETWORKDAYS(B81,AE81,AQ81:AQ91))-AI88</f>
        <v>22</v>
      </c>
      <c r="AQ88" s="8">
        <f>DATE(An,8,15)</f>
        <v>44423</v>
      </c>
      <c r="AR88" s="17"/>
    </row>
    <row r="89" spans="1:47" ht="12.75" customHeight="1" x14ac:dyDescent="0.2">
      <c r="A89" s="1" t="str">
        <f t="shared" si="21"/>
        <v/>
      </c>
      <c r="B89" s="39"/>
      <c r="C89" s="39"/>
      <c r="D89" s="53"/>
      <c r="E89" s="53"/>
      <c r="F89" s="53"/>
      <c r="G89" s="53"/>
      <c r="H89" s="53"/>
      <c r="I89" s="53"/>
      <c r="J89" s="38"/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38"/>
      <c r="Z89" s="38"/>
      <c r="AA89" s="38"/>
      <c r="AB89" s="38"/>
      <c r="AC89" s="38"/>
      <c r="AD89" s="38"/>
      <c r="AE89" s="38"/>
      <c r="AF89" s="35"/>
      <c r="AQ89" s="8">
        <f>DATE(An,11,1)</f>
        <v>44501</v>
      </c>
      <c r="AR89" s="17"/>
    </row>
    <row r="90" spans="1:47" s="63" customFormat="1" ht="12.75" customHeight="1" x14ac:dyDescent="0.2">
      <c r="A90" s="1" t="str">
        <f t="shared" si="21"/>
        <v/>
      </c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  <c r="AF90" s="78"/>
      <c r="AH90"/>
      <c r="AI90"/>
      <c r="AJ90"/>
      <c r="AK90"/>
      <c r="AL90"/>
      <c r="AM90"/>
      <c r="AN90"/>
      <c r="AO90"/>
      <c r="AQ90" s="8">
        <f>DATE(An,11,11)</f>
        <v>44511</v>
      </c>
      <c r="AR90" s="17"/>
      <c r="AS90"/>
      <c r="AT90"/>
      <c r="AU90"/>
    </row>
    <row r="91" spans="1:47" ht="13.5" thickBot="1" x14ac:dyDescent="0.25">
      <c r="A91" s="76" t="str">
        <f t="shared" si="21"/>
        <v/>
      </c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30"/>
      <c r="Z91" s="30"/>
      <c r="AA91" s="30"/>
      <c r="AB91" s="30"/>
      <c r="AC91" s="30"/>
      <c r="AD91" s="30"/>
      <c r="AE91" s="30"/>
      <c r="AF91" s="77"/>
      <c r="AG91" s="71"/>
      <c r="AH91" s="83" t="s">
        <v>11</v>
      </c>
      <c r="AI91" s="84">
        <f t="shared" ref="AI91:AN91" si="23">SUM(AI81:AI90)</f>
        <v>1</v>
      </c>
      <c r="AJ91" s="84">
        <f t="shared" si="23"/>
        <v>0</v>
      </c>
      <c r="AK91" s="84">
        <f t="shared" si="23"/>
        <v>0</v>
      </c>
      <c r="AL91" s="84">
        <f t="shared" si="23"/>
        <v>0</v>
      </c>
      <c r="AM91" s="84">
        <f t="shared" si="23"/>
        <v>0</v>
      </c>
      <c r="AN91" s="92">
        <f t="shared" si="23"/>
        <v>1</v>
      </c>
      <c r="AO91" s="117"/>
      <c r="AQ91" s="10">
        <f>DATE(An,12,25)</f>
        <v>44555</v>
      </c>
      <c r="AR91" s="27"/>
    </row>
    <row r="92" spans="1:47" ht="12.75" x14ac:dyDescent="0.2">
      <c r="A92" s="122"/>
      <c r="B92" s="123"/>
      <c r="C92" s="123"/>
      <c r="D92" s="123"/>
      <c r="E92" s="123"/>
      <c r="F92" s="123"/>
      <c r="G92" s="123"/>
      <c r="H92" s="123"/>
      <c r="I92" s="123"/>
      <c r="J92" s="123"/>
      <c r="K92" s="123"/>
      <c r="L92" s="123"/>
      <c r="M92" s="123"/>
      <c r="N92" s="123"/>
      <c r="O92" s="123"/>
      <c r="P92" s="123"/>
      <c r="Q92" s="123"/>
      <c r="R92" s="123"/>
      <c r="S92" s="123"/>
      <c r="T92" s="123"/>
      <c r="U92" s="123"/>
      <c r="V92" s="123"/>
      <c r="W92" s="123"/>
      <c r="X92" s="123"/>
      <c r="Y92" s="123"/>
      <c r="Z92" s="123"/>
      <c r="AA92" s="123"/>
      <c r="AB92" s="123"/>
      <c r="AC92" s="123"/>
      <c r="AD92" s="123"/>
      <c r="AE92" s="123"/>
      <c r="AF92" s="143"/>
      <c r="AG92" s="71"/>
      <c r="AH92" s="63"/>
      <c r="AI92" s="63"/>
      <c r="AJ92" s="63"/>
      <c r="AK92" s="63"/>
      <c r="AL92" s="63"/>
      <c r="AM92" s="63"/>
      <c r="AN92" s="63"/>
      <c r="AO92" s="63"/>
      <c r="AQ92" s="63"/>
      <c r="AR92" s="63"/>
    </row>
    <row r="93" spans="1:47" ht="12.75" x14ac:dyDescent="0.2">
      <c r="A93" s="122"/>
      <c r="B93" s="123"/>
      <c r="C93" s="123"/>
      <c r="D93" s="123"/>
      <c r="E93" s="123"/>
      <c r="F93" s="123"/>
      <c r="G93" s="123"/>
      <c r="H93" s="123"/>
      <c r="I93" s="123"/>
      <c r="J93" s="123"/>
      <c r="K93" s="123"/>
      <c r="L93" s="123"/>
      <c r="M93" s="123"/>
      <c r="N93" s="123"/>
      <c r="O93" s="123"/>
      <c r="P93" s="123"/>
      <c r="Q93" s="123"/>
      <c r="R93" s="123"/>
      <c r="S93" s="123"/>
      <c r="T93" s="123"/>
      <c r="U93" s="123"/>
      <c r="V93" s="123"/>
      <c r="W93" s="123"/>
      <c r="X93" s="123"/>
      <c r="Y93" s="123"/>
      <c r="Z93" s="123"/>
      <c r="AA93" s="123"/>
      <c r="AB93" s="123"/>
      <c r="AC93" s="123"/>
      <c r="AD93" s="123"/>
      <c r="AE93" s="123"/>
      <c r="AF93" s="143"/>
      <c r="AG93" s="71"/>
      <c r="AH93" s="63"/>
      <c r="AI93" s="63"/>
      <c r="AJ93" s="63"/>
      <c r="AK93" s="63"/>
      <c r="AL93" s="63"/>
      <c r="AM93" s="63"/>
      <c r="AN93" s="63"/>
      <c r="AO93" s="63"/>
      <c r="AQ93" s="63"/>
      <c r="AR93" s="63"/>
    </row>
    <row r="94" spans="1:47" s="71" customFormat="1" ht="13.5" thickBot="1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Q94"/>
      <c r="AR94"/>
    </row>
    <row r="95" spans="1:47" ht="25.5" x14ac:dyDescent="0.2">
      <c r="A95" s="95"/>
      <c r="B95" s="201">
        <f>DATE(An,MONTH(B80)+1,1)</f>
        <v>44378</v>
      </c>
      <c r="C95" s="202"/>
      <c r="D95" s="202"/>
      <c r="E95" s="202"/>
      <c r="F95" s="202"/>
      <c r="G95" s="202"/>
      <c r="H95" s="202"/>
      <c r="I95" s="202"/>
      <c r="J95" s="202"/>
      <c r="K95" s="202"/>
      <c r="L95" s="202"/>
      <c r="M95" s="202"/>
      <c r="N95" s="202"/>
      <c r="O95" s="202"/>
      <c r="P95" s="202"/>
      <c r="Q95" s="202"/>
      <c r="R95" s="202"/>
      <c r="S95" s="202"/>
      <c r="T95" s="202"/>
      <c r="U95" s="202"/>
      <c r="V95" s="202"/>
      <c r="W95" s="202"/>
      <c r="X95" s="202"/>
      <c r="Y95" s="202"/>
      <c r="Z95" s="202"/>
      <c r="AA95" s="202"/>
      <c r="AB95" s="202"/>
      <c r="AC95" s="202"/>
      <c r="AD95" s="202"/>
      <c r="AE95" s="202"/>
      <c r="AF95" s="203"/>
      <c r="AH95" s="41" t="s">
        <v>7</v>
      </c>
      <c r="AI95" s="90" t="s">
        <v>20</v>
      </c>
      <c r="AJ95" s="87" t="str">
        <f>"Nbre jours "&amp; $AU$9</f>
        <v>Nbre jours MT1</v>
      </c>
      <c r="AK95" s="86" t="str">
        <f>"Nbre jours "&amp; $AU$10</f>
        <v>Nbre jours MT2</v>
      </c>
      <c r="AL95" s="88" t="str">
        <f>"Nbre jours "&amp; $AU$11</f>
        <v>Nbre jours MT3</v>
      </c>
      <c r="AM95" s="88" t="str">
        <f>"Nbre jours "&amp; $AU$12</f>
        <v>Nbre jours df</v>
      </c>
      <c r="AN95" s="93" t="s">
        <v>16</v>
      </c>
      <c r="AO95" s="93" t="s">
        <v>51</v>
      </c>
      <c r="AQ95" s="41" t="s">
        <v>3</v>
      </c>
      <c r="AR95" s="42" t="s">
        <v>12</v>
      </c>
      <c r="AT95" s="41" t="s">
        <v>9</v>
      </c>
      <c r="AU95" s="42" t="s">
        <v>34</v>
      </c>
    </row>
    <row r="96" spans="1:47" ht="15" x14ac:dyDescent="0.25">
      <c r="A96" s="96"/>
      <c r="B96" s="4">
        <f>DATE(An,MONTH(B95),1)</f>
        <v>44378</v>
      </c>
      <c r="C96" s="4">
        <f t="shared" ref="C96:AF96" si="24">B96+1</f>
        <v>44379</v>
      </c>
      <c r="D96" s="4">
        <f t="shared" si="24"/>
        <v>44380</v>
      </c>
      <c r="E96" s="4">
        <f t="shared" si="24"/>
        <v>44381</v>
      </c>
      <c r="F96" s="4">
        <f t="shared" si="24"/>
        <v>44382</v>
      </c>
      <c r="G96" s="4">
        <f t="shared" si="24"/>
        <v>44383</v>
      </c>
      <c r="H96" s="4">
        <f t="shared" si="24"/>
        <v>44384</v>
      </c>
      <c r="I96" s="4">
        <f t="shared" si="24"/>
        <v>44385</v>
      </c>
      <c r="J96" s="4">
        <f t="shared" si="24"/>
        <v>44386</v>
      </c>
      <c r="K96" s="4">
        <f t="shared" si="24"/>
        <v>44387</v>
      </c>
      <c r="L96" s="4">
        <f t="shared" si="24"/>
        <v>44388</v>
      </c>
      <c r="M96" s="4">
        <f t="shared" si="24"/>
        <v>44389</v>
      </c>
      <c r="N96" s="4">
        <f t="shared" si="24"/>
        <v>44390</v>
      </c>
      <c r="O96" s="4">
        <f t="shared" si="24"/>
        <v>44391</v>
      </c>
      <c r="P96" s="4">
        <f t="shared" si="24"/>
        <v>44392</v>
      </c>
      <c r="Q96" s="4">
        <f t="shared" si="24"/>
        <v>44393</v>
      </c>
      <c r="R96" s="4">
        <f t="shared" si="24"/>
        <v>44394</v>
      </c>
      <c r="S96" s="4">
        <f t="shared" si="24"/>
        <v>44395</v>
      </c>
      <c r="T96" s="4">
        <f t="shared" si="24"/>
        <v>44396</v>
      </c>
      <c r="U96" s="4">
        <f t="shared" si="24"/>
        <v>44397</v>
      </c>
      <c r="V96" s="4">
        <f t="shared" si="24"/>
        <v>44398</v>
      </c>
      <c r="W96" s="4">
        <f t="shared" si="24"/>
        <v>44399</v>
      </c>
      <c r="X96" s="4">
        <f t="shared" si="24"/>
        <v>44400</v>
      </c>
      <c r="Y96" s="4">
        <f t="shared" si="24"/>
        <v>44401</v>
      </c>
      <c r="Z96" s="4">
        <f t="shared" si="24"/>
        <v>44402</v>
      </c>
      <c r="AA96" s="4">
        <f t="shared" si="24"/>
        <v>44403</v>
      </c>
      <c r="AB96" s="4">
        <f t="shared" si="24"/>
        <v>44404</v>
      </c>
      <c r="AC96" s="4">
        <f t="shared" si="24"/>
        <v>44405</v>
      </c>
      <c r="AD96" s="4">
        <f t="shared" si="24"/>
        <v>44406</v>
      </c>
      <c r="AE96" s="4">
        <f t="shared" si="24"/>
        <v>44407</v>
      </c>
      <c r="AF96" s="5">
        <f t="shared" si="24"/>
        <v>44408</v>
      </c>
      <c r="AH96" s="109" t="s">
        <v>43</v>
      </c>
      <c r="AI96" s="28" cm="1">
        <f t="array" ref="AI96">SUMPRODUCT((A97:A105 = AH96)*(B97:AF105=AU96)+(A97:A105 = AH96)*(B97:AF105=AU97)/2)</f>
        <v>0</v>
      </c>
      <c r="AJ96" s="28" cm="1">
        <f t="array" ref="AJ96">SUMPRODUCT((A97:A105 = AH96)*(B97:AF105=AU98))</f>
        <v>0</v>
      </c>
      <c r="AK96" s="28" cm="1">
        <f t="array" ref="AK96">SUMPRODUCT((A97:A105 = AH96)*(B97:AF105=AU99))</f>
        <v>0</v>
      </c>
      <c r="AL96" s="28" cm="1">
        <f t="array" ref="AL96">SUMPRODUCT((A97:A105 = AH96)*(B97:AF105=AU100))</f>
        <v>0</v>
      </c>
      <c r="AM96" s="28" cm="1">
        <f t="array" ref="AM96">SUMPRODUCT((A97:A105 = AH96)*(B97:AF105=AU101))</f>
        <v>0</v>
      </c>
      <c r="AN96" s="94">
        <f>SUM(AI96:AM96)</f>
        <v>0</v>
      </c>
      <c r="AO96" s="121">
        <f>(NETWORKDAYS(B96,AF96,AQ96:AQ106))-AI96</f>
        <v>21</v>
      </c>
      <c r="AQ96" s="7">
        <f>DATE(An,1,1)</f>
        <v>44197</v>
      </c>
      <c r="AR96" s="7">
        <v>43735</v>
      </c>
      <c r="AT96" s="7" t="s">
        <v>0</v>
      </c>
      <c r="AU96" s="44" t="s">
        <v>2</v>
      </c>
    </row>
    <row r="97" spans="1:47" s="71" customFormat="1" ht="15" x14ac:dyDescent="0.25">
      <c r="A97" s="1" t="str">
        <f t="shared" ref="A97:A106" si="25">IF(ISBLANK(A82),"",A82)</f>
        <v>PZ</v>
      </c>
      <c r="B97" s="19"/>
      <c r="C97" s="19"/>
      <c r="D97" s="19"/>
      <c r="E97" s="19"/>
      <c r="F97" s="19"/>
      <c r="G97" s="19"/>
      <c r="H97" s="18"/>
      <c r="I97" s="19"/>
      <c r="J97" s="19"/>
      <c r="K97" s="19"/>
      <c r="L97" s="19"/>
      <c r="M97" s="19"/>
      <c r="N97" s="19"/>
      <c r="O97" s="18"/>
      <c r="P97" s="19"/>
      <c r="Q97" s="19"/>
      <c r="R97" s="19"/>
      <c r="S97" s="19"/>
      <c r="T97" s="19"/>
      <c r="U97" s="19"/>
      <c r="V97" s="50"/>
      <c r="W97" s="19"/>
      <c r="X97" s="19"/>
      <c r="Y97" s="19"/>
      <c r="Z97" s="19"/>
      <c r="AA97" s="19"/>
      <c r="AB97" s="19"/>
      <c r="AC97" s="18"/>
      <c r="AD97" s="50"/>
      <c r="AE97" s="50"/>
      <c r="AF97" s="57"/>
      <c r="AG97"/>
      <c r="AH97" s="109" t="s">
        <v>44</v>
      </c>
      <c r="AI97" s="28" cm="1">
        <f t="array" ref="AI97">SUMPRODUCT((A97:A105 = AH97)*(B97:AF105=AU96)+(A97:A105 = AH97)*(B97:AF105=AU97)/2)</f>
        <v>0</v>
      </c>
      <c r="AJ97" s="28" cm="1">
        <f t="array" ref="AJ97">SUMPRODUCT((A97:A105 = AH97)*(B97:AF105=AU98))</f>
        <v>0</v>
      </c>
      <c r="AK97" s="28" cm="1">
        <f t="array" ref="AK97">SUMPRODUCT((A97:A105 = AH97)*(B97:AF105=AU99))</f>
        <v>0</v>
      </c>
      <c r="AL97" s="28" cm="1">
        <f t="array" ref="AL97">SUMPRODUCT((A97:A105 = AH97)*(B97:AF105=AU100))</f>
        <v>0</v>
      </c>
      <c r="AM97" s="28" cm="1">
        <f t="array" ref="AM97">SUMPRODUCT((A97:A105 = AH97)*(B97:AF105=AU101))</f>
        <v>0</v>
      </c>
      <c r="AN97" s="94">
        <f t="shared" ref="AN97:AN103" si="26">SUM(AI97:AM97)</f>
        <v>0</v>
      </c>
      <c r="AO97" s="116">
        <f>(NETWORKDAYS(B96,AF96,AQ96:AQ106))-AI97</f>
        <v>21</v>
      </c>
      <c r="AP97"/>
      <c r="AQ97" s="8">
        <f>ROUND(DATE($A$1,4,MOD(234-11*MOD($A$1,19),30))/7,0)*7-5</f>
        <v>44291</v>
      </c>
      <c r="AR97" s="8"/>
      <c r="AS97"/>
      <c r="AT97" s="7" t="s">
        <v>10</v>
      </c>
      <c r="AU97" s="44" t="s">
        <v>5</v>
      </c>
    </row>
    <row r="98" spans="1:47" ht="15" x14ac:dyDescent="0.25">
      <c r="A98" s="1" t="str">
        <f t="shared" si="25"/>
        <v>LG</v>
      </c>
      <c r="B98" s="64"/>
      <c r="C98" s="19"/>
      <c r="D98" s="18"/>
      <c r="E98" s="64"/>
      <c r="F98" s="18"/>
      <c r="G98" s="19"/>
      <c r="H98" s="19"/>
      <c r="I98" s="19"/>
      <c r="J98" s="19"/>
      <c r="K98" s="19"/>
      <c r="L98" s="18"/>
      <c r="M98" s="18"/>
      <c r="N98" s="19"/>
      <c r="O98" s="18"/>
      <c r="P98" s="19"/>
      <c r="Q98" s="19"/>
      <c r="R98" s="19"/>
      <c r="S98" s="18"/>
      <c r="T98" s="49"/>
      <c r="U98" s="19"/>
      <c r="V98" s="18"/>
      <c r="W98" s="19"/>
      <c r="X98" s="19"/>
      <c r="Y98" s="19"/>
      <c r="Z98" s="18"/>
      <c r="AA98" s="18"/>
      <c r="AB98" s="19"/>
      <c r="AC98" s="19"/>
      <c r="AD98" s="19"/>
      <c r="AE98" s="19"/>
      <c r="AF98" s="20"/>
      <c r="AH98" s="109" t="s">
        <v>45</v>
      </c>
      <c r="AI98" s="28" cm="1">
        <f t="array" ref="AI98">SUMPRODUCT((A97:A105 = AH98)*(B97:AF105=AU96)+(A97:A105 = AH98)*(B97:AF105=AU97)/2)</f>
        <v>0</v>
      </c>
      <c r="AJ98" s="28" cm="1">
        <f t="array" ref="AJ98">SUMPRODUCT((A97:A105 = AH98)*(B97:AF105=AU98))</f>
        <v>0</v>
      </c>
      <c r="AK98" s="28" cm="1">
        <f t="array" ref="AK98">SUMPRODUCT((A97:A105 = AH98)*(B97:AF105=AU99))</f>
        <v>0</v>
      </c>
      <c r="AL98" s="28" cm="1">
        <f t="array" ref="AL98">SUMPRODUCT((A97:A105 = AH98)*(B97:AF105=AU100))</f>
        <v>0</v>
      </c>
      <c r="AM98" s="28" cm="1">
        <f t="array" ref="AM98">SUMPRODUCT((A97:A105 = AH98)*(B97:AF105=AU101))</f>
        <v>0</v>
      </c>
      <c r="AN98" s="94">
        <f t="shared" si="26"/>
        <v>0</v>
      </c>
      <c r="AO98" s="116">
        <f>(NETWORKDAYS(B96,AF96,AQ96:AQ106))-AI98</f>
        <v>21</v>
      </c>
      <c r="AQ98" s="8">
        <f>DATE(An,5,1)</f>
        <v>44317</v>
      </c>
      <c r="AR98" s="8"/>
      <c r="AT98" s="7" t="s">
        <v>13</v>
      </c>
      <c r="AU98" s="51" t="s">
        <v>17</v>
      </c>
    </row>
    <row r="99" spans="1:47" ht="15" x14ac:dyDescent="0.25">
      <c r="A99" s="1" t="str">
        <f t="shared" si="25"/>
        <v>CM</v>
      </c>
      <c r="B99" s="18"/>
      <c r="C99" s="19"/>
      <c r="D99" s="19"/>
      <c r="E99" s="49"/>
      <c r="F99" s="49"/>
      <c r="G99" s="49"/>
      <c r="H99" s="33"/>
      <c r="I99" s="19"/>
      <c r="J99" s="19"/>
      <c r="K99" s="19"/>
      <c r="L99" s="19"/>
      <c r="M99" s="19"/>
      <c r="N99" s="19"/>
      <c r="O99" s="33"/>
      <c r="P99" s="19"/>
      <c r="Q99" s="19"/>
      <c r="R99" s="19"/>
      <c r="S99" s="19"/>
      <c r="T99" s="19"/>
      <c r="U99" s="19"/>
      <c r="V99" s="18"/>
      <c r="W99" s="19"/>
      <c r="X99" s="19"/>
      <c r="Y99" s="19"/>
      <c r="Z99" s="19"/>
      <c r="AA99" s="19"/>
      <c r="AB99" s="19"/>
      <c r="AC99" s="19"/>
      <c r="AD99" s="19"/>
      <c r="AE99" s="19"/>
      <c r="AF99" s="20"/>
      <c r="AH99" s="109" t="s">
        <v>46</v>
      </c>
      <c r="AI99" s="28" cm="1">
        <f t="array" ref="AI99">SUMPRODUCT((A97:A105 = AH99)*(B97:AF105=AU96)+(A97:A105 = AH99)*(B97:AF105=AU97)/2)</f>
        <v>0</v>
      </c>
      <c r="AJ99" s="28" cm="1">
        <f t="array" ref="AJ99">SUMPRODUCT((A97:A105 = AH99)*(B97:AF105=AU98))</f>
        <v>0</v>
      </c>
      <c r="AK99" s="28" cm="1">
        <f t="array" ref="AK99">SUMPRODUCT((A97:A105 = AH99)*(B97:AF105=AU99))</f>
        <v>0</v>
      </c>
      <c r="AL99" s="28" cm="1">
        <f t="array" ref="AL99">SUMPRODUCT((A97:A105 = AH99)*(B97:AF105=AU100))</f>
        <v>0</v>
      </c>
      <c r="AM99" s="28" cm="1">
        <f t="array" ref="AM99">SUMPRODUCT((A97:A105 = AH99)*(B97:AF105=AU101))</f>
        <v>0</v>
      </c>
      <c r="AN99" s="94">
        <f t="shared" si="26"/>
        <v>0</v>
      </c>
      <c r="AO99" s="116">
        <f>(NETWORKDAYS(B96,AF96,AQ96:AQ106))-AI99</f>
        <v>21</v>
      </c>
      <c r="AQ99" s="8">
        <f>DATE(An,5,8)</f>
        <v>44324</v>
      </c>
      <c r="AR99" s="8"/>
      <c r="AT99" s="43" t="s">
        <v>14</v>
      </c>
      <c r="AU99" s="89" t="s">
        <v>18</v>
      </c>
    </row>
    <row r="100" spans="1:47" ht="15" x14ac:dyDescent="0.25">
      <c r="A100" s="1" t="str">
        <f t="shared" si="25"/>
        <v>SR</v>
      </c>
      <c r="B100" s="18"/>
      <c r="C100" s="19"/>
      <c r="D100" s="19"/>
      <c r="E100" s="19"/>
      <c r="F100" s="19"/>
      <c r="G100" s="19"/>
      <c r="H100" s="19"/>
      <c r="I100" s="18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8"/>
      <c r="W100" s="19"/>
      <c r="X100" s="19"/>
      <c r="Y100" s="19"/>
      <c r="Z100" s="19"/>
      <c r="AA100" s="19"/>
      <c r="AB100" s="18"/>
      <c r="AC100" s="18"/>
      <c r="AD100" s="18"/>
      <c r="AE100" s="18"/>
      <c r="AF100" s="29"/>
      <c r="AH100" s="109" t="s">
        <v>47</v>
      </c>
      <c r="AI100" s="28" cm="1">
        <f t="array" ref="AI100">SUMPRODUCT((A97:A105= AH100)*(B97:AF105=AU96)+(A97:A105 = AH100)*(B97:AF105=AU97)/2)</f>
        <v>0</v>
      </c>
      <c r="AJ100" s="28" cm="1">
        <f t="array" ref="AJ100">SUMPRODUCT((A97:A105 = AH100)*(B97:AF105=AU98))</f>
        <v>0</v>
      </c>
      <c r="AK100" s="28" cm="1">
        <f t="array" ref="AK100">SUMPRODUCT((A97:A105 = AH100)*(B97:AF105=AU99))</f>
        <v>0</v>
      </c>
      <c r="AL100" s="28" cm="1">
        <f t="array" ref="AL100">SUMPRODUCT((A97:A105 = AH100)*(B97:AF105=AU100))</f>
        <v>0</v>
      </c>
      <c r="AM100" s="28" cm="1">
        <f t="array" ref="AM100">SUMPRODUCT((A97:A105 = AH100)*(B97:AF105=AU101))</f>
        <v>0</v>
      </c>
      <c r="AN100" s="94">
        <f t="shared" si="26"/>
        <v>0</v>
      </c>
      <c r="AO100" s="116">
        <f>(NETWORKDAYS(B96,AF96,AQ96:AQ106))-AI100</f>
        <v>21</v>
      </c>
      <c r="AQ100" s="8">
        <f>AQ97+38</f>
        <v>44329</v>
      </c>
      <c r="AR100" s="8"/>
      <c r="AT100" s="43" t="s">
        <v>15</v>
      </c>
      <c r="AU100" s="62" t="s">
        <v>19</v>
      </c>
    </row>
    <row r="101" spans="1:47" ht="15" x14ac:dyDescent="0.25">
      <c r="A101" s="1" t="str">
        <f t="shared" si="25"/>
        <v>CD</v>
      </c>
      <c r="B101" s="19"/>
      <c r="C101" s="19"/>
      <c r="D101" s="19"/>
      <c r="E101" s="19"/>
      <c r="F101" s="19"/>
      <c r="G101" s="18"/>
      <c r="H101" s="18"/>
      <c r="I101" s="19"/>
      <c r="J101" s="19"/>
      <c r="K101" s="19"/>
      <c r="L101" s="19"/>
      <c r="M101" s="19"/>
      <c r="N101" s="18"/>
      <c r="O101" s="18"/>
      <c r="P101" s="33"/>
      <c r="Q101" s="18"/>
      <c r="R101" s="19"/>
      <c r="S101" s="19"/>
      <c r="T101" s="19"/>
      <c r="U101" s="19"/>
      <c r="V101" s="19"/>
      <c r="W101" s="49"/>
      <c r="X101" s="19"/>
      <c r="Y101" s="19"/>
      <c r="Z101" s="19"/>
      <c r="AA101" s="19"/>
      <c r="AB101" s="19"/>
      <c r="AC101" s="19"/>
      <c r="AD101" s="18"/>
      <c r="AE101" s="19"/>
      <c r="AF101" s="20"/>
      <c r="AH101" s="109" t="s">
        <v>48</v>
      </c>
      <c r="AI101" s="28" cm="1">
        <f t="array" ref="AI101">SUMPRODUCT((A97:A105 = AH101)*(B97:AF105=AU96)+(A97:A105 = AH101)*(B97:AF105=AU97)/2)</f>
        <v>0</v>
      </c>
      <c r="AJ101" s="28" cm="1">
        <f t="array" ref="AJ101">SUMPRODUCT((A97:A105 = AH101)*(B97:AF105=AU98))</f>
        <v>0</v>
      </c>
      <c r="AK101" s="28" cm="1">
        <f t="array" ref="AK101">SUMPRODUCT((A97:A105 = AH101)*(B97:AF105=AU99))</f>
        <v>0</v>
      </c>
      <c r="AL101" s="28" cm="1">
        <f t="array" ref="AL101">SUMPRODUCT((A97:A105 = AH101)*(B97:AF105=AU100))</f>
        <v>0</v>
      </c>
      <c r="AM101" s="28" cm="1">
        <f t="array" ref="AM101">SUMPRODUCT((A97:A105 = AH101)*(B97:AF105=AU101))</f>
        <v>0</v>
      </c>
      <c r="AN101" s="94">
        <f t="shared" si="26"/>
        <v>0</v>
      </c>
      <c r="AO101" s="116">
        <f>(NETWORKDAYS(B96,AF96,AQ96:AQ106))-AI101</f>
        <v>21</v>
      </c>
      <c r="AQ101" s="8">
        <f>AQ97+49</f>
        <v>44340</v>
      </c>
      <c r="AR101" s="17"/>
      <c r="AU101" s="62" t="s">
        <v>50</v>
      </c>
    </row>
    <row r="102" spans="1:47" ht="12.75" customHeight="1" x14ac:dyDescent="0.25">
      <c r="A102" s="1" t="str">
        <f t="shared" si="25"/>
        <v>ACH</v>
      </c>
      <c r="B102" s="39"/>
      <c r="C102" s="39"/>
      <c r="D102" s="39"/>
      <c r="E102" s="39"/>
      <c r="F102" s="39"/>
      <c r="G102" s="39"/>
      <c r="H102" s="38"/>
      <c r="I102" s="39"/>
      <c r="J102" s="39"/>
      <c r="K102" s="39"/>
      <c r="L102" s="39"/>
      <c r="M102" s="39"/>
      <c r="N102" s="39"/>
      <c r="O102" s="39"/>
      <c r="P102" s="39"/>
      <c r="Q102" s="39"/>
      <c r="R102" s="39"/>
      <c r="S102" s="39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19"/>
      <c r="AF102" s="20"/>
      <c r="AG102" s="71"/>
      <c r="AH102" s="109" t="s">
        <v>49</v>
      </c>
      <c r="AI102" s="28" cm="1">
        <f t="array" ref="AI102">SUMPRODUCT((A97:A105 = AH102)*(B97:AF105=AU96)+(A97:A105 = AH102)*(B97:AF105=AU97)/2)</f>
        <v>0</v>
      </c>
      <c r="AJ102" s="28" cm="1">
        <f t="array" ref="AJ102">SUMPRODUCT((A97:A105 = AH102)*(B97:AF105=AU98))</f>
        <v>0</v>
      </c>
      <c r="AK102" s="28" cm="1">
        <f t="array" ref="AK102">SUMPRODUCT((A97:A105 = AH102)*(B97:AF105=AU99))</f>
        <v>0</v>
      </c>
      <c r="AL102" s="28" cm="1">
        <f t="array" ref="AL102">SUMPRODUCT((A97:A105 = AH102)*(B97:AF105=AU100))</f>
        <v>0</v>
      </c>
      <c r="AM102" s="28" cm="1">
        <f t="array" ref="AM102">SUMPRODUCT((A97:A105 = AH102)*(B97:AF105=AU101))</f>
        <v>0</v>
      </c>
      <c r="AN102" s="94">
        <f t="shared" si="26"/>
        <v>0</v>
      </c>
      <c r="AO102" s="116">
        <f>(NETWORKDAYS(B96,AF96,AQ96:AQ106))-AI102</f>
        <v>21</v>
      </c>
      <c r="AQ102" s="8">
        <f>DATE(An,7,21)</f>
        <v>44398</v>
      </c>
      <c r="AR102" s="17"/>
    </row>
    <row r="103" spans="1:47" ht="12.75" customHeight="1" x14ac:dyDescent="0.2">
      <c r="A103" s="1" t="str">
        <f t="shared" si="25"/>
        <v>NO</v>
      </c>
      <c r="B103" s="53"/>
      <c r="C103" s="53"/>
      <c r="D103" s="53"/>
      <c r="E103" s="38"/>
      <c r="F103" s="38"/>
      <c r="G103" s="54"/>
      <c r="H103" s="54"/>
      <c r="I103" s="54"/>
      <c r="J103" s="46"/>
      <c r="K103" s="46"/>
      <c r="L103" s="38"/>
      <c r="M103" s="38"/>
      <c r="N103" s="38"/>
      <c r="O103" s="38"/>
      <c r="P103" s="38"/>
      <c r="Q103" s="38"/>
      <c r="R103" s="38"/>
      <c r="S103" s="38"/>
      <c r="T103" s="38"/>
      <c r="U103" s="39"/>
      <c r="V103" s="38"/>
      <c r="W103" s="39"/>
      <c r="X103" s="39"/>
      <c r="Y103" s="39"/>
      <c r="Z103" s="38"/>
      <c r="AA103" s="38"/>
      <c r="AB103" s="39"/>
      <c r="AC103" s="39"/>
      <c r="AD103" s="39"/>
      <c r="AE103" s="39"/>
      <c r="AF103" s="45"/>
      <c r="AH103" s="47"/>
      <c r="AI103" s="28" cm="1">
        <f t="array" ref="AI103">SUMPRODUCT((A97:A105 = AH103)*(B97:AF105=AU96)+(A97:A105 = AH103)*(B97:AF105=AU97)/2)</f>
        <v>0</v>
      </c>
      <c r="AJ103" s="28" cm="1">
        <f t="array" ref="AJ103">SUMPRODUCT((A97:A105 = AH103)*(B97:AF105=AU98))</f>
        <v>0</v>
      </c>
      <c r="AK103" s="28" cm="1">
        <f t="array" ref="AK103">SUMPRODUCT((A97:A105 = AH103)*(B97:AF105=AU99))</f>
        <v>0</v>
      </c>
      <c r="AL103" s="28" cm="1">
        <f t="array" ref="AL103">SUMPRODUCT((A97:A105 = AH103)*(B97:AF105=AU100))</f>
        <v>0</v>
      </c>
      <c r="AM103" s="28" cm="1">
        <f t="array" ref="AM103">SUMPRODUCT((A97:A105 = AH103)*(B97:AF105=AU101))</f>
        <v>0</v>
      </c>
      <c r="AN103" s="94">
        <f t="shared" si="26"/>
        <v>0</v>
      </c>
      <c r="AO103" s="116">
        <f>(NETWORKDAYS(B96,AF96,AQ96:AQ106))-AI103</f>
        <v>21</v>
      </c>
      <c r="AQ103" s="8">
        <f>DATE(An,8,15)</f>
        <v>44423</v>
      </c>
      <c r="AR103" s="17"/>
    </row>
    <row r="104" spans="1:47" ht="12.75" x14ac:dyDescent="0.2">
      <c r="A104" s="1" t="str">
        <f t="shared" si="25"/>
        <v/>
      </c>
      <c r="B104" s="38"/>
      <c r="C104" s="38"/>
      <c r="D104" s="38"/>
      <c r="E104" s="38"/>
      <c r="F104" s="38"/>
      <c r="G104" s="38"/>
      <c r="H104" s="38"/>
      <c r="I104" s="39"/>
      <c r="J104" s="39"/>
      <c r="K104" s="39"/>
      <c r="L104" s="39"/>
      <c r="M104" s="39"/>
      <c r="N104" s="53"/>
      <c r="O104" s="39"/>
      <c r="P104" s="39"/>
      <c r="Q104" s="39"/>
      <c r="R104" s="39"/>
      <c r="S104" s="39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  <c r="AD104" s="39"/>
      <c r="AE104" s="39"/>
      <c r="AF104" s="45"/>
      <c r="AQ104" s="8">
        <f>DATE(An,11,1)</f>
        <v>44501</v>
      </c>
      <c r="AR104" s="17"/>
    </row>
    <row r="105" spans="1:47" s="63" customFormat="1" ht="12.75" x14ac:dyDescent="0.2">
      <c r="A105" s="1" t="str">
        <f t="shared" si="25"/>
        <v/>
      </c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40"/>
      <c r="AH105"/>
      <c r="AI105"/>
      <c r="AJ105"/>
      <c r="AK105"/>
      <c r="AL105"/>
      <c r="AM105"/>
      <c r="AN105"/>
      <c r="AO105"/>
      <c r="AQ105" s="8">
        <f>DATE(An,11,11)</f>
        <v>44511</v>
      </c>
      <c r="AR105" s="17"/>
      <c r="AS105"/>
      <c r="AT105"/>
      <c r="AU105"/>
    </row>
    <row r="106" spans="1:47" ht="13.5" thickBot="1" x14ac:dyDescent="0.25">
      <c r="A106" s="76" t="str">
        <f t="shared" si="25"/>
        <v/>
      </c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  <c r="Y106" s="30"/>
      <c r="Z106" s="30"/>
      <c r="AA106" s="30"/>
      <c r="AB106" s="30"/>
      <c r="AC106" s="30"/>
      <c r="AD106" s="30"/>
      <c r="AE106" s="30"/>
      <c r="AF106" s="31"/>
      <c r="AG106" s="71"/>
      <c r="AH106" s="83" t="s">
        <v>11</v>
      </c>
      <c r="AI106" s="84">
        <f t="shared" ref="AI106:AN106" si="27">SUM(AI96:AI105)</f>
        <v>0</v>
      </c>
      <c r="AJ106" s="84">
        <f t="shared" si="27"/>
        <v>0</v>
      </c>
      <c r="AK106" s="84">
        <f t="shared" si="27"/>
        <v>0</v>
      </c>
      <c r="AL106" s="84">
        <f t="shared" si="27"/>
        <v>0</v>
      </c>
      <c r="AM106" s="84">
        <f t="shared" si="27"/>
        <v>0</v>
      </c>
      <c r="AN106" s="92">
        <f t="shared" si="27"/>
        <v>0</v>
      </c>
      <c r="AO106" s="117"/>
      <c r="AQ106" s="10">
        <f>DATE(An,12,25)</f>
        <v>44555</v>
      </c>
      <c r="AR106" s="27"/>
    </row>
    <row r="107" spans="1:47" ht="12.75" x14ac:dyDescent="0.2">
      <c r="A107" s="122"/>
      <c r="B107" s="123"/>
      <c r="C107" s="123"/>
      <c r="D107" s="123"/>
      <c r="E107" s="123"/>
      <c r="F107" s="123"/>
      <c r="G107" s="123"/>
      <c r="H107" s="123"/>
      <c r="I107" s="123"/>
      <c r="J107" s="123"/>
      <c r="K107" s="123"/>
      <c r="L107" s="123"/>
      <c r="M107" s="123"/>
      <c r="N107" s="123"/>
      <c r="O107" s="123"/>
      <c r="P107" s="123"/>
      <c r="Q107" s="123"/>
      <c r="R107" s="123"/>
      <c r="S107" s="123"/>
      <c r="T107" s="123"/>
      <c r="U107" s="123"/>
      <c r="V107" s="123"/>
      <c r="W107" s="123"/>
      <c r="X107" s="123"/>
      <c r="Y107" s="123"/>
      <c r="Z107" s="123"/>
      <c r="AA107" s="123"/>
      <c r="AB107" s="123"/>
      <c r="AC107" s="123"/>
      <c r="AD107" s="123"/>
      <c r="AE107" s="123"/>
      <c r="AF107" s="123"/>
      <c r="AG107" s="71"/>
      <c r="AH107" s="63"/>
      <c r="AI107" s="63"/>
      <c r="AJ107" s="63"/>
      <c r="AK107" s="63"/>
      <c r="AL107" s="63"/>
      <c r="AM107" s="63"/>
      <c r="AN107" s="63"/>
      <c r="AO107" s="63"/>
      <c r="AQ107" s="63"/>
      <c r="AR107" s="63"/>
    </row>
    <row r="108" spans="1:47" ht="12.75" x14ac:dyDescent="0.2">
      <c r="A108" s="122"/>
      <c r="B108" s="123"/>
      <c r="C108" s="123"/>
      <c r="D108" s="123"/>
      <c r="E108" s="123"/>
      <c r="F108" s="123"/>
      <c r="G108" s="123"/>
      <c r="H108" s="123"/>
      <c r="I108" s="123"/>
      <c r="J108" s="123"/>
      <c r="K108" s="123"/>
      <c r="L108" s="123"/>
      <c r="M108" s="123"/>
      <c r="N108" s="123"/>
      <c r="O108" s="123"/>
      <c r="P108" s="123"/>
      <c r="Q108" s="123"/>
      <c r="R108" s="123"/>
      <c r="S108" s="123"/>
      <c r="T108" s="123"/>
      <c r="U108" s="123"/>
      <c r="V108" s="123"/>
      <c r="W108" s="123"/>
      <c r="X108" s="123"/>
      <c r="Y108" s="123"/>
      <c r="Z108" s="123"/>
      <c r="AA108" s="123"/>
      <c r="AB108" s="123"/>
      <c r="AC108" s="123"/>
      <c r="AD108" s="123"/>
      <c r="AE108" s="123"/>
      <c r="AF108" s="123"/>
      <c r="AG108" s="71"/>
      <c r="AH108" s="63"/>
      <c r="AI108" s="63"/>
      <c r="AJ108" s="63"/>
      <c r="AK108" s="63"/>
      <c r="AL108" s="63"/>
      <c r="AM108" s="63"/>
      <c r="AN108" s="63"/>
      <c r="AO108" s="63"/>
      <c r="AQ108" s="63"/>
      <c r="AR108" s="63"/>
    </row>
    <row r="109" spans="1:47" ht="13.5" thickBot="1" x14ac:dyDescent="0.25"/>
    <row r="110" spans="1:47" s="71" customFormat="1" ht="25.5" x14ac:dyDescent="0.2">
      <c r="A110" s="95"/>
      <c r="B110" s="201">
        <f>DATE(An,MONTH(B95)+1,1)</f>
        <v>44409</v>
      </c>
      <c r="C110" s="202"/>
      <c r="D110" s="202"/>
      <c r="E110" s="202"/>
      <c r="F110" s="202"/>
      <c r="G110" s="202"/>
      <c r="H110" s="202"/>
      <c r="I110" s="202"/>
      <c r="J110" s="202"/>
      <c r="K110" s="202"/>
      <c r="L110" s="202"/>
      <c r="M110" s="202"/>
      <c r="N110" s="202"/>
      <c r="O110" s="202"/>
      <c r="P110" s="202"/>
      <c r="Q110" s="202"/>
      <c r="R110" s="202"/>
      <c r="S110" s="202"/>
      <c r="T110" s="202"/>
      <c r="U110" s="202"/>
      <c r="V110" s="202"/>
      <c r="W110" s="202"/>
      <c r="X110" s="202"/>
      <c r="Y110" s="202"/>
      <c r="Z110" s="202"/>
      <c r="AA110" s="202"/>
      <c r="AB110" s="202"/>
      <c r="AC110" s="202"/>
      <c r="AD110" s="202"/>
      <c r="AE110" s="202"/>
      <c r="AF110" s="203"/>
      <c r="AG110"/>
      <c r="AH110" s="41" t="s">
        <v>7</v>
      </c>
      <c r="AI110" s="90" t="s">
        <v>20</v>
      </c>
      <c r="AJ110" s="87" t="str">
        <f>"Nbre jours "&amp; $AU$9</f>
        <v>Nbre jours MT1</v>
      </c>
      <c r="AK110" s="86" t="str">
        <f>"Nbre jours "&amp; $AU$10</f>
        <v>Nbre jours MT2</v>
      </c>
      <c r="AL110" s="88" t="str">
        <f>"Nbre jours "&amp; $AU$11</f>
        <v>Nbre jours MT3</v>
      </c>
      <c r="AM110" s="88" t="str">
        <f>"Nbre jours "&amp; $AU$12</f>
        <v>Nbre jours df</v>
      </c>
      <c r="AN110" s="93" t="s">
        <v>16</v>
      </c>
      <c r="AO110" s="93" t="s">
        <v>51</v>
      </c>
      <c r="AP110"/>
      <c r="AQ110" s="41" t="s">
        <v>3</v>
      </c>
      <c r="AR110" s="42" t="s">
        <v>12</v>
      </c>
      <c r="AS110"/>
      <c r="AT110" s="41" t="s">
        <v>9</v>
      </c>
      <c r="AU110" s="42" t="s">
        <v>34</v>
      </c>
    </row>
    <row r="111" spans="1:47" ht="15" x14ac:dyDescent="0.25">
      <c r="A111" s="96"/>
      <c r="B111" s="4">
        <f>DATE(An,MONTH(B110),1)</f>
        <v>44409</v>
      </c>
      <c r="C111" s="4">
        <f t="shared" ref="C111:AF111" si="28">B111+1</f>
        <v>44410</v>
      </c>
      <c r="D111" s="4">
        <f t="shared" si="28"/>
        <v>44411</v>
      </c>
      <c r="E111" s="4">
        <f t="shared" si="28"/>
        <v>44412</v>
      </c>
      <c r="F111" s="4">
        <f t="shared" si="28"/>
        <v>44413</v>
      </c>
      <c r="G111" s="4">
        <f t="shared" si="28"/>
        <v>44414</v>
      </c>
      <c r="H111" s="4">
        <f t="shared" si="28"/>
        <v>44415</v>
      </c>
      <c r="I111" s="4">
        <f t="shared" si="28"/>
        <v>44416</v>
      </c>
      <c r="J111" s="4">
        <f t="shared" si="28"/>
        <v>44417</v>
      </c>
      <c r="K111" s="4">
        <f t="shared" si="28"/>
        <v>44418</v>
      </c>
      <c r="L111" s="4">
        <f t="shared" si="28"/>
        <v>44419</v>
      </c>
      <c r="M111" s="4">
        <f t="shared" si="28"/>
        <v>44420</v>
      </c>
      <c r="N111" s="4">
        <f t="shared" si="28"/>
        <v>44421</v>
      </c>
      <c r="O111" s="4">
        <f t="shared" si="28"/>
        <v>44422</v>
      </c>
      <c r="P111" s="4">
        <f t="shared" si="28"/>
        <v>44423</v>
      </c>
      <c r="Q111" s="4">
        <f t="shared" si="28"/>
        <v>44424</v>
      </c>
      <c r="R111" s="4">
        <f t="shared" si="28"/>
        <v>44425</v>
      </c>
      <c r="S111" s="4">
        <f t="shared" si="28"/>
        <v>44426</v>
      </c>
      <c r="T111" s="4">
        <f t="shared" si="28"/>
        <v>44427</v>
      </c>
      <c r="U111" s="4">
        <f t="shared" si="28"/>
        <v>44428</v>
      </c>
      <c r="V111" s="4">
        <f t="shared" si="28"/>
        <v>44429</v>
      </c>
      <c r="W111" s="4">
        <f t="shared" si="28"/>
        <v>44430</v>
      </c>
      <c r="X111" s="4">
        <f t="shared" si="28"/>
        <v>44431</v>
      </c>
      <c r="Y111" s="4">
        <f t="shared" si="28"/>
        <v>44432</v>
      </c>
      <c r="Z111" s="4">
        <f t="shared" si="28"/>
        <v>44433</v>
      </c>
      <c r="AA111" s="4">
        <f t="shared" si="28"/>
        <v>44434</v>
      </c>
      <c r="AB111" s="4">
        <f t="shared" si="28"/>
        <v>44435</v>
      </c>
      <c r="AC111" s="4">
        <f t="shared" si="28"/>
        <v>44436</v>
      </c>
      <c r="AD111" s="4">
        <f t="shared" si="28"/>
        <v>44437</v>
      </c>
      <c r="AE111" s="4">
        <f t="shared" si="28"/>
        <v>44438</v>
      </c>
      <c r="AF111" s="5">
        <f t="shared" si="28"/>
        <v>44439</v>
      </c>
      <c r="AH111" s="109" t="s">
        <v>43</v>
      </c>
      <c r="AI111" s="28" cm="1">
        <f t="array" ref="AI111">SUMPRODUCT((A112:A120 = AH111)*(B112:AF120=AU111)+(A112:A120 = AH111)*(B112:AF120=AU112)/2)</f>
        <v>0</v>
      </c>
      <c r="AJ111" s="28" cm="1">
        <f t="array" ref="AJ111">SUMPRODUCT((A112:A120 = AH111)*(B112:AF120=AU113))</f>
        <v>0</v>
      </c>
      <c r="AK111" s="28" cm="1">
        <f t="array" ref="AK111">SUMPRODUCT((A112:A120 = AH111)*(B112:AF120=AU114))</f>
        <v>0</v>
      </c>
      <c r="AL111" s="28" cm="1">
        <f t="array" ref="AL111">SUMPRODUCT((A112:A120 = AH111)*(B112:AF120=AU115))</f>
        <v>0</v>
      </c>
      <c r="AM111" s="28" cm="1">
        <f t="array" ref="AM111">SUMPRODUCT((A112:A120 = AH111)*(B112:AF120=AU116))</f>
        <v>0</v>
      </c>
      <c r="AN111" s="94">
        <f>SUM(AI111:AM111)</f>
        <v>0</v>
      </c>
      <c r="AO111" s="121">
        <f>(NETWORKDAYS(B111,AF111,AQ111:AQ121))-AI111</f>
        <v>22</v>
      </c>
      <c r="AQ111" s="7">
        <f>DATE(An,1,1)</f>
        <v>44197</v>
      </c>
      <c r="AR111" s="7">
        <v>43735</v>
      </c>
      <c r="AT111" s="7" t="s">
        <v>0</v>
      </c>
      <c r="AU111" s="44" t="s">
        <v>2</v>
      </c>
    </row>
    <row r="112" spans="1:47" ht="15" x14ac:dyDescent="0.25">
      <c r="A112" s="1" t="str">
        <f t="shared" ref="A112:A121" si="29">IF(ISBLANK(A97),"",A97)</f>
        <v>PZ</v>
      </c>
      <c r="B112" s="50"/>
      <c r="C112" s="50"/>
      <c r="D112" s="50"/>
      <c r="E112" s="19"/>
      <c r="F112" s="19"/>
      <c r="G112" s="49"/>
      <c r="H112" s="49"/>
      <c r="I112" s="49"/>
      <c r="J112" s="33"/>
      <c r="K112" s="49"/>
      <c r="L112" s="49"/>
      <c r="M112" s="19"/>
      <c r="N112" s="19"/>
      <c r="O112" s="19"/>
      <c r="P112" s="50"/>
      <c r="Q112" s="19"/>
      <c r="R112" s="19"/>
      <c r="S112" s="50"/>
      <c r="T112" s="50"/>
      <c r="U112" s="18"/>
      <c r="V112" s="18"/>
      <c r="W112" s="18"/>
      <c r="X112" s="18"/>
      <c r="Y112" s="33"/>
      <c r="Z112" s="50"/>
      <c r="AA112" s="50"/>
      <c r="AB112" s="50"/>
      <c r="AC112" s="50"/>
      <c r="AD112" s="50"/>
      <c r="AE112" s="18"/>
      <c r="AF112" s="29"/>
      <c r="AH112" s="109" t="s">
        <v>44</v>
      </c>
      <c r="AI112" s="28" cm="1">
        <f t="array" ref="AI112">SUMPRODUCT((A112:A120 = AH112)*(B112:AF120=AU111)+(A112:A120 = AH112)*(B112:AF120=AU112)/2)</f>
        <v>0</v>
      </c>
      <c r="AJ112" s="28" cm="1">
        <f t="array" ref="AJ112">SUMPRODUCT((A112:A120 = AH112)*(B112:AF120=AU113))</f>
        <v>0</v>
      </c>
      <c r="AK112" s="28" cm="1">
        <f t="array" ref="AK112">SUMPRODUCT((A112:A120 = AH112)*(B112:AF120=AU114))</f>
        <v>0</v>
      </c>
      <c r="AL112" s="28" cm="1">
        <f t="array" ref="AL112">SUMPRODUCT((A112:A120 = AH112)*(B112:AF120=AU115))</f>
        <v>0</v>
      </c>
      <c r="AM112" s="28" cm="1">
        <f t="array" ref="AM112">SUMPRODUCT((A112:A120 = AH112)*(B112:AF120=AU116))</f>
        <v>0</v>
      </c>
      <c r="AN112" s="94">
        <f t="shared" ref="AN112:AN118" si="30">SUM(AI112:AM112)</f>
        <v>0</v>
      </c>
      <c r="AO112" s="116">
        <f>(NETWORKDAYS(B111,AF111,AQ111:AQ121))-AI112</f>
        <v>22</v>
      </c>
      <c r="AQ112" s="8">
        <f>ROUND(DATE($A$1,4,MOD(234-11*MOD($A$1,19),30))/7,0)*7-5</f>
        <v>44291</v>
      </c>
      <c r="AR112" s="8"/>
      <c r="AT112" s="7" t="s">
        <v>10</v>
      </c>
      <c r="AU112" s="44" t="s">
        <v>5</v>
      </c>
    </row>
    <row r="113" spans="1:47" s="71" customFormat="1" ht="15" x14ac:dyDescent="0.25">
      <c r="A113" s="1" t="str">
        <f t="shared" si="29"/>
        <v>LG</v>
      </c>
      <c r="B113" s="19"/>
      <c r="C113" s="19"/>
      <c r="D113" s="19"/>
      <c r="E113" s="19"/>
      <c r="F113" s="19"/>
      <c r="G113" s="19"/>
      <c r="H113" s="19"/>
      <c r="I113" s="19"/>
      <c r="J113" s="19"/>
      <c r="K113" s="19"/>
      <c r="L113" s="49"/>
      <c r="M113" s="49"/>
      <c r="N113" s="19"/>
      <c r="O113" s="19"/>
      <c r="P113" s="49"/>
      <c r="Q113" s="49"/>
      <c r="R113" s="49"/>
      <c r="S113" s="49"/>
      <c r="T113" s="49"/>
      <c r="U113" s="49"/>
      <c r="V113" s="49"/>
      <c r="W113" s="49"/>
      <c r="X113" s="18"/>
      <c r="Y113" s="18"/>
      <c r="Z113" s="19"/>
      <c r="AA113" s="18"/>
      <c r="AB113" s="18"/>
      <c r="AC113" s="18"/>
      <c r="AD113" s="19"/>
      <c r="AE113" s="19"/>
      <c r="AF113" s="20"/>
      <c r="AG113"/>
      <c r="AH113" s="109" t="s">
        <v>45</v>
      </c>
      <c r="AI113" s="28" cm="1">
        <f t="array" ref="AI113">SUMPRODUCT((A112:A120 = AH113)*(B112:AF120=AU111)+(A112:A120 = AH113)*(B112:AF120=AU112)/2)</f>
        <v>0</v>
      </c>
      <c r="AJ113" s="28" cm="1">
        <f t="array" ref="AJ113">SUMPRODUCT((A112:A120 = AH113)*(B112:AF120=AU113))</f>
        <v>0</v>
      </c>
      <c r="AK113" s="28" cm="1">
        <f t="array" ref="AK113">SUMPRODUCT((A112:A120 = AH113)*(B112:AF120=AU114))</f>
        <v>0</v>
      </c>
      <c r="AL113" s="28" cm="1">
        <f t="array" ref="AL113">SUMPRODUCT((A112:A120 = AH113)*(B112:AF120=AU115))</f>
        <v>0</v>
      </c>
      <c r="AM113" s="28" cm="1">
        <f t="array" ref="AM113">SUMPRODUCT((A112:A120 = AH113)*(B112:AF120=AU116))</f>
        <v>0</v>
      </c>
      <c r="AN113" s="94">
        <f t="shared" si="30"/>
        <v>0</v>
      </c>
      <c r="AO113" s="116">
        <f>(NETWORKDAYS(B111,AF111,AQ111:AQ121))-AI113</f>
        <v>22</v>
      </c>
      <c r="AP113"/>
      <c r="AQ113" s="8">
        <f>DATE(An,5,1)</f>
        <v>44317</v>
      </c>
      <c r="AR113" s="8"/>
      <c r="AS113"/>
      <c r="AT113" s="7" t="s">
        <v>13</v>
      </c>
      <c r="AU113" s="51" t="s">
        <v>17</v>
      </c>
    </row>
    <row r="114" spans="1:47" ht="15" x14ac:dyDescent="0.25">
      <c r="A114" s="1" t="str">
        <f t="shared" si="29"/>
        <v>CM</v>
      </c>
      <c r="B114" s="19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8"/>
      <c r="O114" s="19"/>
      <c r="P114" s="18"/>
      <c r="Q114" s="19"/>
      <c r="R114" s="33"/>
      <c r="S114" s="18"/>
      <c r="T114" s="18"/>
      <c r="U114" s="18"/>
      <c r="V114" s="18"/>
      <c r="W114" s="49"/>
      <c r="X114" s="49"/>
      <c r="Y114" s="49"/>
      <c r="Z114" s="49"/>
      <c r="AA114" s="49"/>
      <c r="AB114" s="49"/>
      <c r="AC114" s="49"/>
      <c r="AD114" s="49"/>
      <c r="AE114" s="18"/>
      <c r="AF114" s="56"/>
      <c r="AH114" s="109" t="s">
        <v>46</v>
      </c>
      <c r="AI114" s="28" cm="1">
        <f t="array" ref="AI114">SUMPRODUCT((A112:A120 = AH114)*(B112:AF120=AU111)+(A112:A120 = AH114)*(B112:AF120=AU112)/2)</f>
        <v>0</v>
      </c>
      <c r="AJ114" s="28" cm="1">
        <f t="array" ref="AJ114">SUMPRODUCT((A112:A120 = AH114)*(B112:AF120=AU113))</f>
        <v>0</v>
      </c>
      <c r="AK114" s="28" cm="1">
        <f t="array" ref="AK114">SUMPRODUCT((A112:A120 = AH114)*(B112:AF120=AU114))</f>
        <v>0</v>
      </c>
      <c r="AL114" s="28" cm="1">
        <f t="array" ref="AL114">SUMPRODUCT((A112:A120 = AH114)*(B112:AF120=AU115))</f>
        <v>0</v>
      </c>
      <c r="AM114" s="28" cm="1">
        <f t="array" ref="AM114">SUMPRODUCT((A112:A120 = AH114)*(B112:AF120=AU116))</f>
        <v>0</v>
      </c>
      <c r="AN114" s="94">
        <f t="shared" si="30"/>
        <v>0</v>
      </c>
      <c r="AO114" s="116">
        <f>(NETWORKDAYS(B111,AF111,AQ111:AQ121))-AI114</f>
        <v>22</v>
      </c>
      <c r="AQ114" s="8">
        <f>DATE(An,5,8)</f>
        <v>44324</v>
      </c>
      <c r="AR114" s="8"/>
      <c r="AT114" s="43" t="s">
        <v>14</v>
      </c>
      <c r="AU114" s="89" t="s">
        <v>18</v>
      </c>
    </row>
    <row r="115" spans="1:47" ht="15" x14ac:dyDescent="0.25">
      <c r="A115" s="1" t="str">
        <f t="shared" si="29"/>
        <v>SR</v>
      </c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9"/>
      <c r="M115" s="19"/>
      <c r="N115" s="19"/>
      <c r="O115" s="19"/>
      <c r="P115" s="18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20"/>
      <c r="AH115" s="109" t="s">
        <v>47</v>
      </c>
      <c r="AI115" s="28" cm="1">
        <f t="array" ref="AI115">SUMPRODUCT((A112:A120= AH115)*(B112:AF120=AU111)+(A112:A120 = AH115)*(B112:AF120=AU112)/2)</f>
        <v>0</v>
      </c>
      <c r="AJ115" s="28" cm="1">
        <f t="array" ref="AJ115">SUMPRODUCT((A112:A120 = AH115)*(B112:AF120=AU113))</f>
        <v>0</v>
      </c>
      <c r="AK115" s="28" cm="1">
        <f t="array" ref="AK115">SUMPRODUCT((A112:A120 = AH115)*(B112:AF120=AU114))</f>
        <v>0</v>
      </c>
      <c r="AL115" s="28" cm="1">
        <f t="array" ref="AL115">SUMPRODUCT((A112:A120 = AH115)*(B112:AF120=AU115))</f>
        <v>0</v>
      </c>
      <c r="AM115" s="28" cm="1">
        <f t="array" ref="AM115">SUMPRODUCT((A112:A120 = AH115)*(B112:AF120=AU116))</f>
        <v>0</v>
      </c>
      <c r="AN115" s="94">
        <f t="shared" si="30"/>
        <v>0</v>
      </c>
      <c r="AO115" s="116">
        <f>(NETWORKDAYS(B111,AF111,AQ111:AQ121))-AI115</f>
        <v>22</v>
      </c>
      <c r="AQ115" s="8">
        <f>AQ112+38</f>
        <v>44329</v>
      </c>
      <c r="AR115" s="8"/>
      <c r="AT115" s="43" t="s">
        <v>15</v>
      </c>
      <c r="AU115" s="62" t="s">
        <v>19</v>
      </c>
    </row>
    <row r="116" spans="1:47" ht="12.75" customHeight="1" x14ac:dyDescent="0.25">
      <c r="A116" s="1" t="str">
        <f t="shared" si="29"/>
        <v>CD</v>
      </c>
      <c r="B116" s="19"/>
      <c r="C116" s="18"/>
      <c r="D116" s="19"/>
      <c r="E116" s="19"/>
      <c r="F116" s="19"/>
      <c r="G116" s="19"/>
      <c r="H116" s="18"/>
      <c r="I116" s="19"/>
      <c r="J116" s="19"/>
      <c r="K116" s="18"/>
      <c r="L116" s="18"/>
      <c r="M116" s="18"/>
      <c r="N116" s="18"/>
      <c r="O116" s="18"/>
      <c r="P116" s="18"/>
      <c r="Q116" s="19"/>
      <c r="R116" s="18"/>
      <c r="S116" s="18"/>
      <c r="T116" s="18"/>
      <c r="U116" s="19"/>
      <c r="V116" s="19"/>
      <c r="W116" s="49"/>
      <c r="X116" s="49"/>
      <c r="Y116" s="49"/>
      <c r="Z116" s="49"/>
      <c r="AA116" s="49"/>
      <c r="AB116" s="49"/>
      <c r="AC116" s="18"/>
      <c r="AD116" s="18"/>
      <c r="AE116" s="18"/>
      <c r="AF116" s="29"/>
      <c r="AH116" s="109" t="s">
        <v>48</v>
      </c>
      <c r="AI116" s="28" cm="1">
        <f t="array" ref="AI116">SUMPRODUCT((A112:A120 = AH116)*(B112:AF120=AU111)+(A112:A120 = AH116)*(B112:AF120=AU112)/2)</f>
        <v>0</v>
      </c>
      <c r="AJ116" s="28" cm="1">
        <f t="array" ref="AJ116">SUMPRODUCT((A112:A120 = AH116)*(B112:AF120=AU113))</f>
        <v>0</v>
      </c>
      <c r="AK116" s="28" cm="1">
        <f t="array" ref="AK116">SUMPRODUCT((A112:A120 = AH116)*(B112:AF120=AU114))</f>
        <v>0</v>
      </c>
      <c r="AL116" s="28" cm="1">
        <f t="array" ref="AL116">SUMPRODUCT((A112:A120 = AH116)*(B112:AF120=AU115))</f>
        <v>0</v>
      </c>
      <c r="AM116" s="28" cm="1">
        <f t="array" ref="AM116">SUMPRODUCT((A112:A120 = AH116)*(B112:AF120=AU116))</f>
        <v>0</v>
      </c>
      <c r="AN116" s="94">
        <f t="shared" si="30"/>
        <v>0</v>
      </c>
      <c r="AO116" s="116">
        <f>(NETWORKDAYS(B111,AF111,AQ111:AQ121))-AI116</f>
        <v>22</v>
      </c>
      <c r="AQ116" s="8">
        <f>AQ112+49</f>
        <v>44340</v>
      </c>
      <c r="AR116" s="17"/>
      <c r="AU116" s="62" t="s">
        <v>50</v>
      </c>
    </row>
    <row r="117" spans="1:47" ht="15" x14ac:dyDescent="0.25">
      <c r="A117" s="1" t="str">
        <f t="shared" si="29"/>
        <v>ACH</v>
      </c>
      <c r="B117" s="39"/>
      <c r="C117" s="39"/>
      <c r="D117" s="39"/>
      <c r="E117" s="39"/>
      <c r="F117" s="39"/>
      <c r="G117" s="38"/>
      <c r="H117" s="38"/>
      <c r="I117" s="38"/>
      <c r="J117" s="38"/>
      <c r="K117" s="38"/>
      <c r="L117" s="38"/>
      <c r="M117" s="38"/>
      <c r="N117" s="38"/>
      <c r="O117" s="39"/>
      <c r="P117" s="38"/>
      <c r="Q117" s="39"/>
      <c r="R117" s="39"/>
      <c r="S117" s="39"/>
      <c r="T117" s="39"/>
      <c r="U117" s="18"/>
      <c r="V117" s="18"/>
      <c r="W117" s="39"/>
      <c r="X117" s="39"/>
      <c r="Y117" s="46"/>
      <c r="Z117" s="39"/>
      <c r="AA117" s="39"/>
      <c r="AB117" s="39"/>
      <c r="AC117" s="39"/>
      <c r="AD117" s="38"/>
      <c r="AE117" s="38"/>
      <c r="AF117" s="45"/>
      <c r="AG117" s="71"/>
      <c r="AH117" s="109" t="s">
        <v>49</v>
      </c>
      <c r="AI117" s="28" cm="1">
        <f t="array" ref="AI117">SUMPRODUCT((A112:A120 = AH117)*(B112:AF120=AU111)+(A112:A120 = AH117)*(B112:AF120=AU112)/2)</f>
        <v>0</v>
      </c>
      <c r="AJ117" s="28" cm="1">
        <f t="array" ref="AJ117">SUMPRODUCT((A112:A120 = AH117)*(B112:AF120=AU113))</f>
        <v>0</v>
      </c>
      <c r="AK117" s="28" cm="1">
        <f t="array" ref="AK117">SUMPRODUCT((A112:A120 = AH117)*(B112:AF120=AU114))</f>
        <v>0</v>
      </c>
      <c r="AL117" s="28" cm="1">
        <f t="array" ref="AL117">SUMPRODUCT((A112:A120 = AH117)*(B112:AF120=AU115))</f>
        <v>0</v>
      </c>
      <c r="AM117" s="28" cm="1">
        <f t="array" ref="AM117">SUMPRODUCT((A112:A120 = AH117)*(B112:AF120=AU116))</f>
        <v>0</v>
      </c>
      <c r="AN117" s="94">
        <f t="shared" si="30"/>
        <v>0</v>
      </c>
      <c r="AO117" s="116">
        <f>(NETWORKDAYS(B111,AF111,AQ111:AQ121))-AI117</f>
        <v>22</v>
      </c>
      <c r="AQ117" s="8">
        <f>DATE(An,7,21)</f>
        <v>44398</v>
      </c>
      <c r="AR117" s="17"/>
    </row>
    <row r="118" spans="1:47" ht="12.75" x14ac:dyDescent="0.2">
      <c r="A118" s="1" t="str">
        <f t="shared" si="29"/>
        <v>NO</v>
      </c>
      <c r="B118" s="38"/>
      <c r="C118" s="38"/>
      <c r="D118" s="39"/>
      <c r="E118" s="39"/>
      <c r="F118" s="39"/>
      <c r="G118" s="39"/>
      <c r="H118" s="39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53"/>
      <c r="Y118" s="53"/>
      <c r="Z118" s="53"/>
      <c r="AA118" s="53"/>
      <c r="AB118" s="53"/>
      <c r="AC118" s="53"/>
      <c r="AD118" s="38"/>
      <c r="AE118" s="38"/>
      <c r="AF118" s="40"/>
      <c r="AH118" s="47"/>
      <c r="AI118" s="28" cm="1">
        <f t="array" ref="AI118">SUMPRODUCT((A112:A120 = AH118)*(B112:AF120=AU111)+(A112:A120 = AH118)*(B112:AF120=AU112)/2)</f>
        <v>0</v>
      </c>
      <c r="AJ118" s="28" cm="1">
        <f t="array" ref="AJ118">SUMPRODUCT((A112:A120 = AH118)*(B112:AF120=AU113))</f>
        <v>0</v>
      </c>
      <c r="AK118" s="28" cm="1">
        <f t="array" ref="AK118">SUMPRODUCT((A112:A120 = AH118)*(B112:AF120=AU114))</f>
        <v>0</v>
      </c>
      <c r="AL118" s="28" cm="1">
        <f t="array" ref="AL118">SUMPRODUCT((A112:A120 = AH118)*(B112:AF120=AU115))</f>
        <v>0</v>
      </c>
      <c r="AM118" s="28" cm="1">
        <f t="array" ref="AM118">SUMPRODUCT((A112:A120 = AH118)*(B112:AF120=AU116))</f>
        <v>0</v>
      </c>
      <c r="AN118" s="94">
        <f t="shared" si="30"/>
        <v>0</v>
      </c>
      <c r="AO118" s="116">
        <f>(NETWORKDAYS(B111,AF111,AQ111:AQ121))-AI118</f>
        <v>22</v>
      </c>
      <c r="AQ118" s="8">
        <f>DATE(An,8,15)</f>
        <v>44423</v>
      </c>
      <c r="AR118" s="17"/>
    </row>
    <row r="119" spans="1:47" ht="12.75" x14ac:dyDescent="0.2">
      <c r="A119" s="1" t="str">
        <f t="shared" si="29"/>
        <v/>
      </c>
      <c r="B119" s="39"/>
      <c r="C119" s="39"/>
      <c r="D119" s="39"/>
      <c r="E119" s="39"/>
      <c r="F119" s="39"/>
      <c r="G119" s="39"/>
      <c r="H119" s="39"/>
      <c r="I119" s="39"/>
      <c r="J119" s="39"/>
      <c r="K119" s="38"/>
      <c r="L119" s="38"/>
      <c r="M119" s="39"/>
      <c r="N119" s="39"/>
      <c r="O119" s="39"/>
      <c r="P119" s="38"/>
      <c r="Q119" s="39"/>
      <c r="R119" s="38"/>
      <c r="S119" s="38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8"/>
      <c r="AE119" s="38"/>
      <c r="AF119" s="45"/>
      <c r="AQ119" s="8">
        <f>DATE(An,11,1)</f>
        <v>44501</v>
      </c>
      <c r="AR119" s="17"/>
    </row>
    <row r="120" spans="1:47" s="63" customFormat="1" ht="12.75" x14ac:dyDescent="0.2">
      <c r="A120" s="1" t="str">
        <f t="shared" si="29"/>
        <v/>
      </c>
      <c r="B120" s="38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40"/>
      <c r="AH120"/>
      <c r="AI120"/>
      <c r="AJ120"/>
      <c r="AK120"/>
      <c r="AL120"/>
      <c r="AM120"/>
      <c r="AN120"/>
      <c r="AO120"/>
      <c r="AQ120" s="8">
        <f>DATE(An,11,11)</f>
        <v>44511</v>
      </c>
      <c r="AR120" s="17"/>
      <c r="AS120"/>
      <c r="AT120"/>
      <c r="AU120"/>
    </row>
    <row r="121" spans="1:47" ht="13.5" thickBot="1" x14ac:dyDescent="0.25">
      <c r="A121" s="76" t="str">
        <f t="shared" si="29"/>
        <v/>
      </c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  <c r="Y121" s="30"/>
      <c r="Z121" s="30"/>
      <c r="AA121" s="30"/>
      <c r="AB121" s="30"/>
      <c r="AC121" s="30"/>
      <c r="AD121" s="30"/>
      <c r="AE121" s="30"/>
      <c r="AF121" s="31"/>
      <c r="AG121" s="71"/>
      <c r="AH121" s="83" t="s">
        <v>11</v>
      </c>
      <c r="AI121" s="84">
        <f t="shared" ref="AI121:AN121" si="31">SUM(AI111:AI120)</f>
        <v>0</v>
      </c>
      <c r="AJ121" s="84">
        <f t="shared" si="31"/>
        <v>0</v>
      </c>
      <c r="AK121" s="84">
        <f t="shared" si="31"/>
        <v>0</v>
      </c>
      <c r="AL121" s="84">
        <f t="shared" si="31"/>
        <v>0</v>
      </c>
      <c r="AM121" s="84">
        <f t="shared" si="31"/>
        <v>0</v>
      </c>
      <c r="AN121" s="92">
        <f t="shared" si="31"/>
        <v>0</v>
      </c>
      <c r="AO121" s="117"/>
      <c r="AQ121" s="10">
        <f>DATE(An,12,25)</f>
        <v>44555</v>
      </c>
      <c r="AR121" s="27"/>
    </row>
    <row r="122" spans="1:47" ht="12.75" x14ac:dyDescent="0.2">
      <c r="A122" s="122"/>
      <c r="B122" s="123"/>
      <c r="C122" s="123"/>
      <c r="D122" s="123"/>
      <c r="E122" s="123"/>
      <c r="F122" s="123"/>
      <c r="G122" s="123"/>
      <c r="H122" s="123"/>
      <c r="I122" s="123"/>
      <c r="J122" s="123"/>
      <c r="K122" s="123"/>
      <c r="L122" s="123"/>
      <c r="M122" s="123"/>
      <c r="N122" s="123"/>
      <c r="O122" s="123"/>
      <c r="P122" s="123"/>
      <c r="Q122" s="123"/>
      <c r="R122" s="123"/>
      <c r="S122" s="123"/>
      <c r="T122" s="123"/>
      <c r="U122" s="123"/>
      <c r="V122" s="123"/>
      <c r="W122" s="123"/>
      <c r="X122" s="123"/>
      <c r="Y122" s="123"/>
      <c r="Z122" s="123"/>
      <c r="AA122" s="123"/>
      <c r="AB122" s="123"/>
      <c r="AC122" s="123"/>
      <c r="AD122" s="123"/>
      <c r="AE122" s="123"/>
      <c r="AF122" s="123"/>
      <c r="AG122" s="71"/>
      <c r="AH122" s="63"/>
      <c r="AI122" s="63"/>
      <c r="AJ122" s="63"/>
      <c r="AK122" s="63"/>
      <c r="AL122" s="63"/>
      <c r="AM122" s="63"/>
      <c r="AN122" s="63"/>
      <c r="AO122" s="63"/>
      <c r="AQ122" s="63"/>
      <c r="AR122" s="63"/>
    </row>
    <row r="123" spans="1:47" ht="12.75" x14ac:dyDescent="0.2">
      <c r="A123" s="122"/>
      <c r="B123" s="123"/>
      <c r="C123" s="123"/>
      <c r="D123" s="123"/>
      <c r="E123" s="123"/>
      <c r="F123" s="123"/>
      <c r="G123" s="123"/>
      <c r="H123" s="123"/>
      <c r="I123" s="123"/>
      <c r="J123" s="123"/>
      <c r="K123" s="123"/>
      <c r="L123" s="123"/>
      <c r="M123" s="123"/>
      <c r="N123" s="123"/>
      <c r="O123" s="123"/>
      <c r="P123" s="123"/>
      <c r="Q123" s="123"/>
      <c r="R123" s="123"/>
      <c r="S123" s="123"/>
      <c r="T123" s="123"/>
      <c r="U123" s="123"/>
      <c r="V123" s="123"/>
      <c r="W123" s="123"/>
      <c r="X123" s="123"/>
      <c r="Y123" s="123"/>
      <c r="Z123" s="123"/>
      <c r="AA123" s="123"/>
      <c r="AB123" s="123"/>
      <c r="AC123" s="123"/>
      <c r="AD123" s="123"/>
      <c r="AE123" s="123"/>
      <c r="AF123" s="123"/>
      <c r="AG123" s="71"/>
      <c r="AH123" s="63"/>
      <c r="AI123" s="63"/>
      <c r="AJ123" s="63"/>
      <c r="AK123" s="63"/>
      <c r="AL123" s="63"/>
      <c r="AM123" s="63"/>
      <c r="AN123" s="63"/>
      <c r="AO123" s="63"/>
      <c r="AQ123" s="63"/>
      <c r="AR123" s="63"/>
    </row>
    <row r="124" spans="1:47" ht="13.5" thickBot="1" x14ac:dyDescent="0.25"/>
    <row r="125" spans="1:47" ht="25.5" x14ac:dyDescent="0.2">
      <c r="A125" s="95"/>
      <c r="B125" s="201">
        <f>DATE(An,MONTH(B110)+1,1)</f>
        <v>44440</v>
      </c>
      <c r="C125" s="202"/>
      <c r="D125" s="202"/>
      <c r="E125" s="202"/>
      <c r="F125" s="202"/>
      <c r="G125" s="202"/>
      <c r="H125" s="202"/>
      <c r="I125" s="202"/>
      <c r="J125" s="202"/>
      <c r="K125" s="202"/>
      <c r="L125" s="202"/>
      <c r="M125" s="202"/>
      <c r="N125" s="202"/>
      <c r="O125" s="202"/>
      <c r="P125" s="202"/>
      <c r="Q125" s="202"/>
      <c r="R125" s="202"/>
      <c r="S125" s="202"/>
      <c r="T125" s="202"/>
      <c r="U125" s="202"/>
      <c r="V125" s="202"/>
      <c r="W125" s="202"/>
      <c r="X125" s="202"/>
      <c r="Y125" s="202"/>
      <c r="Z125" s="202"/>
      <c r="AA125" s="202"/>
      <c r="AB125" s="202"/>
      <c r="AC125" s="202"/>
      <c r="AD125" s="202"/>
      <c r="AE125" s="202"/>
      <c r="AF125" s="203"/>
      <c r="AH125" s="41" t="s">
        <v>7</v>
      </c>
      <c r="AI125" s="90" t="s">
        <v>20</v>
      </c>
      <c r="AJ125" s="87" t="str">
        <f>"Nbre jours "&amp; $AU$9</f>
        <v>Nbre jours MT1</v>
      </c>
      <c r="AK125" s="86" t="str">
        <f>"Nbre jours "&amp; $AU$10</f>
        <v>Nbre jours MT2</v>
      </c>
      <c r="AL125" s="88" t="str">
        <f>"Nbre jours "&amp; $AU$11</f>
        <v>Nbre jours MT3</v>
      </c>
      <c r="AM125" s="88" t="str">
        <f>"Nbre jours "&amp; $AU$12</f>
        <v>Nbre jours df</v>
      </c>
      <c r="AN125" s="93" t="s">
        <v>16</v>
      </c>
      <c r="AO125" s="93" t="s">
        <v>51</v>
      </c>
      <c r="AQ125" s="41" t="s">
        <v>3</v>
      </c>
      <c r="AR125" s="42" t="s">
        <v>12</v>
      </c>
      <c r="AT125" s="41" t="s">
        <v>9</v>
      </c>
      <c r="AU125" s="42" t="s">
        <v>34</v>
      </c>
    </row>
    <row r="126" spans="1:47" s="71" customFormat="1" ht="15" x14ac:dyDescent="0.25">
      <c r="A126" s="96"/>
      <c r="B126" s="4">
        <f>DATE(An,MONTH(B125),1)</f>
        <v>44440</v>
      </c>
      <c r="C126" s="4">
        <f t="shared" ref="C126:AE126" si="32">B126+1</f>
        <v>44441</v>
      </c>
      <c r="D126" s="4">
        <f t="shared" si="32"/>
        <v>44442</v>
      </c>
      <c r="E126" s="4">
        <f t="shared" si="32"/>
        <v>44443</v>
      </c>
      <c r="F126" s="4">
        <f t="shared" si="32"/>
        <v>44444</v>
      </c>
      <c r="G126" s="4">
        <f t="shared" si="32"/>
        <v>44445</v>
      </c>
      <c r="H126" s="4">
        <f t="shared" si="32"/>
        <v>44446</v>
      </c>
      <c r="I126" s="4">
        <f t="shared" si="32"/>
        <v>44447</v>
      </c>
      <c r="J126" s="4">
        <f t="shared" si="32"/>
        <v>44448</v>
      </c>
      <c r="K126" s="4">
        <f t="shared" si="32"/>
        <v>44449</v>
      </c>
      <c r="L126" s="4">
        <f t="shared" si="32"/>
        <v>44450</v>
      </c>
      <c r="M126" s="4">
        <f t="shared" si="32"/>
        <v>44451</v>
      </c>
      <c r="N126" s="4">
        <f t="shared" si="32"/>
        <v>44452</v>
      </c>
      <c r="O126" s="4">
        <f t="shared" si="32"/>
        <v>44453</v>
      </c>
      <c r="P126" s="4">
        <f t="shared" si="32"/>
        <v>44454</v>
      </c>
      <c r="Q126" s="4">
        <f t="shared" si="32"/>
        <v>44455</v>
      </c>
      <c r="R126" s="4">
        <f t="shared" si="32"/>
        <v>44456</v>
      </c>
      <c r="S126" s="4">
        <f t="shared" si="32"/>
        <v>44457</v>
      </c>
      <c r="T126" s="4">
        <f t="shared" si="32"/>
        <v>44458</v>
      </c>
      <c r="U126" s="4">
        <f t="shared" si="32"/>
        <v>44459</v>
      </c>
      <c r="V126" s="4">
        <f t="shared" si="32"/>
        <v>44460</v>
      </c>
      <c r="W126" s="4">
        <f t="shared" si="32"/>
        <v>44461</v>
      </c>
      <c r="X126" s="4">
        <f t="shared" si="32"/>
        <v>44462</v>
      </c>
      <c r="Y126" s="4">
        <f t="shared" si="32"/>
        <v>44463</v>
      </c>
      <c r="Z126" s="4">
        <f t="shared" si="32"/>
        <v>44464</v>
      </c>
      <c r="AA126" s="4">
        <f t="shared" si="32"/>
        <v>44465</v>
      </c>
      <c r="AB126" s="4">
        <f t="shared" si="32"/>
        <v>44466</v>
      </c>
      <c r="AC126" s="4">
        <f t="shared" si="32"/>
        <v>44467</v>
      </c>
      <c r="AD126" s="4">
        <f t="shared" si="32"/>
        <v>44468</v>
      </c>
      <c r="AE126" s="4">
        <f t="shared" si="32"/>
        <v>44469</v>
      </c>
      <c r="AF126" s="14"/>
      <c r="AG126"/>
      <c r="AH126" s="109" t="s">
        <v>43</v>
      </c>
      <c r="AI126" s="28" cm="1">
        <f t="array" ref="AI126">SUMPRODUCT((A127:A135 = AH126)*(B127:AF135=AU126)+(A127:A135 = AH126)*(B127:AF135=AU127)/2)</f>
        <v>0</v>
      </c>
      <c r="AJ126" s="28" cm="1">
        <f t="array" ref="AJ126">SUMPRODUCT((A127:A135 = AH126)*(B127:AF135=AU128))</f>
        <v>0</v>
      </c>
      <c r="AK126" s="28" cm="1">
        <f t="array" ref="AK126">SUMPRODUCT((A127:A135 = AH126)*(B127:AF135=AU129))</f>
        <v>0</v>
      </c>
      <c r="AL126" s="28" cm="1">
        <f t="array" ref="AL126">SUMPRODUCT((A127:A135 = AH126)*(B127:AF135=AU130))</f>
        <v>0</v>
      </c>
      <c r="AM126" s="28" cm="1">
        <f t="array" ref="AM126">SUMPRODUCT((A127:A135 = AH126)*(B127:AF135=AU131))</f>
        <v>0</v>
      </c>
      <c r="AN126" s="94">
        <f>SUM(AI126:AM126)</f>
        <v>0</v>
      </c>
      <c r="AO126" s="116">
        <f>(NETWORKDAYS(B126,AE126,AQ126:AQ136))-AI126</f>
        <v>22</v>
      </c>
      <c r="AP126"/>
      <c r="AQ126" s="7">
        <f>DATE(An,1,1)</f>
        <v>44197</v>
      </c>
      <c r="AR126" s="7">
        <v>43735</v>
      </c>
      <c r="AS126"/>
      <c r="AT126" s="7" t="s">
        <v>0</v>
      </c>
      <c r="AU126" s="44" t="s">
        <v>2</v>
      </c>
    </row>
    <row r="127" spans="1:47" ht="15" x14ac:dyDescent="0.25">
      <c r="A127" s="1" t="str">
        <f t="shared" ref="A127:A136" si="33">IF(ISBLANK(A112),"",A112)</f>
        <v>PZ</v>
      </c>
      <c r="B127" s="18"/>
      <c r="C127" s="18"/>
      <c r="D127" s="18"/>
      <c r="E127" s="19"/>
      <c r="F127" s="19"/>
      <c r="G127" s="18"/>
      <c r="H127" s="18"/>
      <c r="I127" s="18"/>
      <c r="J127" s="49"/>
      <c r="K127" s="49"/>
      <c r="L127" s="49"/>
      <c r="M127" s="49"/>
      <c r="N127" s="18"/>
      <c r="O127" s="18"/>
      <c r="P127" s="18"/>
      <c r="Q127" s="18"/>
      <c r="R127" s="18"/>
      <c r="S127" s="49"/>
      <c r="T127" s="49"/>
      <c r="U127" s="49"/>
      <c r="V127" s="49"/>
      <c r="W127" s="18"/>
      <c r="X127" s="18"/>
      <c r="Y127" s="18"/>
      <c r="Z127" s="18"/>
      <c r="AA127" s="19"/>
      <c r="AB127" s="18"/>
      <c r="AC127" s="19"/>
      <c r="AD127" s="18"/>
      <c r="AE127" s="18"/>
      <c r="AF127" s="32"/>
      <c r="AH127" s="109" t="s">
        <v>44</v>
      </c>
      <c r="AI127" s="28" cm="1">
        <f t="array" ref="AI127">SUMPRODUCT((A127:A135 = AH127)*(B127:AF135=AU126)+(A127:A135 = AH127)*(B127:AF135=AU127)/2)</f>
        <v>0</v>
      </c>
      <c r="AJ127" s="28" cm="1">
        <f t="array" ref="AJ127">SUMPRODUCT((A127:A135 = AH127)*(B127:AF135=AU128))</f>
        <v>0</v>
      </c>
      <c r="AK127" s="28" cm="1">
        <f t="array" ref="AK127">SUMPRODUCT((A127:A135 = AH127)*(B127:AF135=AU129))</f>
        <v>0</v>
      </c>
      <c r="AL127" s="28" cm="1">
        <f t="array" ref="AL127">SUMPRODUCT((A127:A135 = AH127)*(B127:AF135=AU130))</f>
        <v>0</v>
      </c>
      <c r="AM127" s="28" cm="1">
        <f t="array" ref="AM127">SUMPRODUCT((A127:A135 = AH127)*(B127:AF135=AU131))</f>
        <v>0</v>
      </c>
      <c r="AN127" s="94">
        <f t="shared" ref="AN127:AN133" si="34">SUM(AI127:AM127)</f>
        <v>0</v>
      </c>
      <c r="AO127" s="116">
        <f>(NETWORKDAYS(B126,AE126,AQ126:AQ136))-AI127</f>
        <v>22</v>
      </c>
      <c r="AQ127" s="8">
        <f>ROUND(DATE($A$1,4,MOD(234-11*MOD($A$1,19),30))/7,0)*7-5</f>
        <v>44291</v>
      </c>
      <c r="AR127" s="8"/>
      <c r="AT127" s="7" t="s">
        <v>10</v>
      </c>
      <c r="AU127" s="44" t="s">
        <v>5</v>
      </c>
    </row>
    <row r="128" spans="1:47" ht="15" x14ac:dyDescent="0.25">
      <c r="A128" s="1" t="str">
        <f t="shared" si="33"/>
        <v>LG</v>
      </c>
      <c r="B128" s="50"/>
      <c r="C128" s="50"/>
      <c r="D128" s="50"/>
      <c r="E128" s="50"/>
      <c r="F128" s="64"/>
      <c r="G128" s="64"/>
      <c r="H128" s="64"/>
      <c r="I128" s="18"/>
      <c r="J128" s="18"/>
      <c r="K128" s="18"/>
      <c r="L128" s="18"/>
      <c r="M128" s="18"/>
      <c r="N128" s="18"/>
      <c r="O128" s="18"/>
      <c r="P128" s="50"/>
      <c r="Q128" s="50"/>
      <c r="R128" s="50"/>
      <c r="S128" s="50"/>
      <c r="T128" s="19"/>
      <c r="U128" s="18"/>
      <c r="V128" s="18"/>
      <c r="W128" s="50"/>
      <c r="X128" s="50"/>
      <c r="Y128" s="50"/>
      <c r="Z128" s="50"/>
      <c r="AA128" s="50"/>
      <c r="AB128" s="18"/>
      <c r="AC128" s="18"/>
      <c r="AD128" s="18"/>
      <c r="AE128" s="18"/>
      <c r="AF128" s="32"/>
      <c r="AH128" s="109" t="s">
        <v>45</v>
      </c>
      <c r="AI128" s="28" cm="1">
        <f t="array" ref="AI128">SUMPRODUCT((A127:A135 = AH128)*(B127:AF135=AU126)+(A127:A135 = AH128)*(B127:AF135=AU127)/2)</f>
        <v>0</v>
      </c>
      <c r="AJ128" s="28" cm="1">
        <f t="array" ref="AJ128">SUMPRODUCT((A127:A135 = AH128)*(B127:AF135=AU128))</f>
        <v>0</v>
      </c>
      <c r="AK128" s="28" cm="1">
        <f t="array" ref="AK128">SUMPRODUCT((A127:A135 = AH128)*(B127:AF135=AU129))</f>
        <v>0</v>
      </c>
      <c r="AL128" s="28" cm="1">
        <f t="array" ref="AL128">SUMPRODUCT((A127:A135 = AH128)*(B127:AF135=AU130))</f>
        <v>0</v>
      </c>
      <c r="AM128" s="28" cm="1">
        <f t="array" ref="AM128">SUMPRODUCT((A127:A135 = AH128)*(B127:AF135=AU131))</f>
        <v>0</v>
      </c>
      <c r="AN128" s="94">
        <f t="shared" si="34"/>
        <v>0</v>
      </c>
      <c r="AO128" s="116">
        <f>(NETWORKDAYS(B126,AE126,AQ126:AQ136))-AI128</f>
        <v>22</v>
      </c>
      <c r="AQ128" s="8">
        <f>DATE(An,5,1)</f>
        <v>44317</v>
      </c>
      <c r="AR128" s="8"/>
      <c r="AT128" s="7" t="s">
        <v>13</v>
      </c>
      <c r="AU128" s="51" t="s">
        <v>17</v>
      </c>
    </row>
    <row r="129" spans="1:47" s="71" customFormat="1" ht="15" x14ac:dyDescent="0.25">
      <c r="A129" s="1" t="str">
        <f t="shared" si="33"/>
        <v>CM</v>
      </c>
      <c r="B129" s="18"/>
      <c r="C129" s="18"/>
      <c r="D129" s="18"/>
      <c r="E129" s="19"/>
      <c r="F129" s="19"/>
      <c r="G129" s="19"/>
      <c r="H129" s="19"/>
      <c r="I129" s="33"/>
      <c r="J129" s="50"/>
      <c r="K129" s="50"/>
      <c r="L129" s="50"/>
      <c r="M129" s="50"/>
      <c r="N129" s="50"/>
      <c r="O129" s="50"/>
      <c r="P129" s="50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9"/>
      <c r="AB129" s="50"/>
      <c r="AC129" s="19"/>
      <c r="AD129" s="19"/>
      <c r="AE129" s="18"/>
      <c r="AF129" s="32"/>
      <c r="AG129"/>
      <c r="AH129" s="109" t="s">
        <v>46</v>
      </c>
      <c r="AI129" s="28" cm="1">
        <f t="array" ref="AI129">SUMPRODUCT((A127:A135 = AH129)*(B127:AF135=AU126)+(A127:A135 = AH129)*(B127:AF135=AU127)/2)</f>
        <v>0</v>
      </c>
      <c r="AJ129" s="28" cm="1">
        <f t="array" ref="AJ129">SUMPRODUCT((A127:A135 = AH129)*(B127:AF135=AU128))</f>
        <v>0</v>
      </c>
      <c r="AK129" s="28" cm="1">
        <f t="array" ref="AK129">SUMPRODUCT((A127:A135 = AH129)*(B127:AF135=AU129))</f>
        <v>0</v>
      </c>
      <c r="AL129" s="28" cm="1">
        <f t="array" ref="AL129">SUMPRODUCT((A127:A135 = AH129)*(B127:AF135=AU130))</f>
        <v>0</v>
      </c>
      <c r="AM129" s="28" cm="1">
        <f t="array" ref="AM129">SUMPRODUCT((A127:A135 = AH129)*(B127:AF135=AU131))</f>
        <v>0</v>
      </c>
      <c r="AN129" s="94">
        <f t="shared" si="34"/>
        <v>0</v>
      </c>
      <c r="AO129" s="116">
        <f>(NETWORKDAYS(B126,AE126,AQ126:AQ136))-AI129</f>
        <v>22</v>
      </c>
      <c r="AP129"/>
      <c r="AQ129" s="8">
        <f>DATE(An,5,8)</f>
        <v>44324</v>
      </c>
      <c r="AR129" s="8"/>
      <c r="AS129"/>
      <c r="AT129" s="43" t="s">
        <v>14</v>
      </c>
      <c r="AU129" s="89" t="s">
        <v>18</v>
      </c>
    </row>
    <row r="130" spans="1:47" ht="15" x14ac:dyDescent="0.25">
      <c r="A130" s="1" t="str">
        <f t="shared" si="33"/>
        <v>SR</v>
      </c>
      <c r="B130" s="19"/>
      <c r="C130" s="19"/>
      <c r="D130" s="19"/>
      <c r="E130" s="19"/>
      <c r="F130" s="18"/>
      <c r="G130" s="18"/>
      <c r="H130" s="18"/>
      <c r="I130" s="18"/>
      <c r="J130" s="18"/>
      <c r="K130" s="18"/>
      <c r="L130" s="19"/>
      <c r="M130" s="18"/>
      <c r="N130" s="18"/>
      <c r="O130" s="18"/>
      <c r="P130" s="18"/>
      <c r="Q130" s="49"/>
      <c r="R130" s="49"/>
      <c r="S130" s="18"/>
      <c r="T130" s="18"/>
      <c r="U130" s="18"/>
      <c r="V130" s="18"/>
      <c r="W130" s="18"/>
      <c r="X130" s="18"/>
      <c r="Y130" s="50"/>
      <c r="Z130" s="50"/>
      <c r="AA130" s="18"/>
      <c r="AB130" s="18"/>
      <c r="AC130" s="19"/>
      <c r="AD130" s="19"/>
      <c r="AE130" s="49"/>
      <c r="AF130" s="32"/>
      <c r="AH130" s="109" t="s">
        <v>47</v>
      </c>
      <c r="AI130" s="28" cm="1">
        <f t="array" ref="AI130">SUMPRODUCT((A127:A135= AH130)*(B127:AF135=AU126)+(A127:A135 = AH130)*(B127:AF135=AU127)/2)</f>
        <v>0</v>
      </c>
      <c r="AJ130" s="28" cm="1">
        <f t="array" ref="AJ130">SUMPRODUCT((A127:A135 = AH130)*(B127:AF135=AU128))</f>
        <v>0</v>
      </c>
      <c r="AK130" s="28" cm="1">
        <f t="array" ref="AK130">SUMPRODUCT((A127:A135 = AH130)*(B127:AF135=AU129))</f>
        <v>0</v>
      </c>
      <c r="AL130" s="28" cm="1">
        <f t="array" ref="AL130">SUMPRODUCT((A127:A135 = AH130)*(B127:AF135=AU130))</f>
        <v>0</v>
      </c>
      <c r="AM130" s="28" cm="1">
        <f t="array" ref="AM130">SUMPRODUCT((A127:A135 = AH130)*(B127:AF135=AU131))</f>
        <v>0</v>
      </c>
      <c r="AN130" s="94">
        <f t="shared" si="34"/>
        <v>0</v>
      </c>
      <c r="AO130" s="116">
        <f>(NETWORKDAYS(B126,AE126,AQ126:AQ136))-AI130</f>
        <v>22</v>
      </c>
      <c r="AQ130" s="8">
        <f>AQ127+38</f>
        <v>44329</v>
      </c>
      <c r="AR130" s="8"/>
      <c r="AT130" s="43" t="s">
        <v>15</v>
      </c>
      <c r="AU130" s="62" t="s">
        <v>19</v>
      </c>
    </row>
    <row r="131" spans="1:47" ht="15" x14ac:dyDescent="0.25">
      <c r="A131" s="1" t="str">
        <f t="shared" si="33"/>
        <v>CD</v>
      </c>
      <c r="B131" s="18"/>
      <c r="C131" s="18"/>
      <c r="D131" s="18"/>
      <c r="E131" s="18"/>
      <c r="F131" s="18"/>
      <c r="G131" s="19"/>
      <c r="H131" s="33"/>
      <c r="I131" s="18"/>
      <c r="J131" s="18"/>
      <c r="K131" s="19"/>
      <c r="L131" s="19"/>
      <c r="M131" s="18"/>
      <c r="N131" s="19"/>
      <c r="O131" s="33"/>
      <c r="P131" s="19"/>
      <c r="Q131" s="19"/>
      <c r="R131" s="19"/>
      <c r="S131" s="19"/>
      <c r="T131" s="19"/>
      <c r="U131" s="19"/>
      <c r="V131" s="33"/>
      <c r="W131" s="18"/>
      <c r="X131" s="18"/>
      <c r="Y131" s="18"/>
      <c r="Z131" s="19"/>
      <c r="AA131" s="49"/>
      <c r="AB131" s="49"/>
      <c r="AC131" s="33"/>
      <c r="AD131" s="49"/>
      <c r="AE131" s="18"/>
      <c r="AF131" s="32"/>
      <c r="AH131" s="109" t="s">
        <v>48</v>
      </c>
      <c r="AI131" s="28" cm="1">
        <f t="array" ref="AI131">SUMPRODUCT((A127:A135 = AH131)*(B127:AF135=AU126)+(A127:A135 = AH131)*(B127:AF135=AU127)/2)</f>
        <v>0</v>
      </c>
      <c r="AJ131" s="28" cm="1">
        <f t="array" ref="AJ131">SUMPRODUCT((A127:A135 = AH131)*(B127:AF135=AU128))</f>
        <v>0</v>
      </c>
      <c r="AK131" s="28" cm="1">
        <f t="array" ref="AK131">SUMPRODUCT((A127:A135 = AH131)*(B127:AF135=AU129))</f>
        <v>0</v>
      </c>
      <c r="AL131" s="28" cm="1">
        <f t="array" ref="AL131">SUMPRODUCT((A127:A135 = AH131)*(B127:AF135=AU130))</f>
        <v>0</v>
      </c>
      <c r="AM131" s="28" cm="1">
        <f t="array" ref="AM131">SUMPRODUCT((A127:A135 = AH131)*(B127:AF135=AU131))</f>
        <v>0</v>
      </c>
      <c r="AN131" s="94">
        <f t="shared" si="34"/>
        <v>0</v>
      </c>
      <c r="AO131" s="116">
        <f>(NETWORKDAYS(B126,AE126,AQ126:AQ136))-AI131</f>
        <v>22</v>
      </c>
      <c r="AQ131" s="8">
        <f>AQ127+49</f>
        <v>44340</v>
      </c>
      <c r="AR131" s="17"/>
      <c r="AU131" s="62" t="s">
        <v>50</v>
      </c>
    </row>
    <row r="132" spans="1:47" ht="15" x14ac:dyDescent="0.25">
      <c r="A132" s="1" t="str">
        <f t="shared" si="33"/>
        <v>ACH</v>
      </c>
      <c r="B132" s="39"/>
      <c r="C132" s="39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  <c r="Z132" s="46"/>
      <c r="AA132" s="38"/>
      <c r="AB132" s="53"/>
      <c r="AC132" s="53"/>
      <c r="AD132" s="53"/>
      <c r="AE132" s="53"/>
      <c r="AF132" s="32"/>
      <c r="AG132" s="71"/>
      <c r="AH132" s="109" t="s">
        <v>49</v>
      </c>
      <c r="AI132" s="28" cm="1">
        <f t="array" ref="AI132">SUMPRODUCT((A127:A135 = AH132)*(B127:AF135=AU126)+(A127:A135 = AH132)*(B127:AF135=AU127)/2)</f>
        <v>0</v>
      </c>
      <c r="AJ132" s="28" cm="1">
        <f t="array" ref="AJ132">SUMPRODUCT((A127:A135 = AH132)*(B127:AF135=AU128))</f>
        <v>0</v>
      </c>
      <c r="AK132" s="28" cm="1">
        <f t="array" ref="AK132">SUMPRODUCT((A127:A135 = AH132)*(B127:AF135=AU129))</f>
        <v>0</v>
      </c>
      <c r="AL132" s="28" cm="1">
        <f t="array" ref="AL132">SUMPRODUCT((A127:A135 = AH132)*(B127:AF135=AU130))</f>
        <v>0</v>
      </c>
      <c r="AM132" s="28" cm="1">
        <f t="array" ref="AM132">SUMPRODUCT((A127:A135 = AH132)*(B127:AF135=AU131))</f>
        <v>0</v>
      </c>
      <c r="AN132" s="94">
        <f t="shared" si="34"/>
        <v>0</v>
      </c>
      <c r="AO132" s="116">
        <f>(NETWORKDAYS(B126,AE126,AQ126:AQ136))-AI132</f>
        <v>22</v>
      </c>
      <c r="AQ132" s="8">
        <f>DATE(An,7,21)</f>
        <v>44398</v>
      </c>
      <c r="AR132" s="17"/>
    </row>
    <row r="133" spans="1:47" ht="12.75" x14ac:dyDescent="0.2">
      <c r="A133" s="1" t="str">
        <f t="shared" si="33"/>
        <v>NO</v>
      </c>
      <c r="B133" s="38"/>
      <c r="C133" s="38"/>
      <c r="D133" s="38"/>
      <c r="E133" s="38"/>
      <c r="F133" s="38"/>
      <c r="G133" s="38"/>
      <c r="H133" s="39"/>
      <c r="I133" s="39"/>
      <c r="J133" s="39"/>
      <c r="K133" s="39"/>
      <c r="L133" s="39"/>
      <c r="M133" s="38"/>
      <c r="N133" s="38"/>
      <c r="O133" s="39"/>
      <c r="P133" s="38"/>
      <c r="Q133" s="38"/>
      <c r="R133" s="38"/>
      <c r="S133" s="38"/>
      <c r="T133" s="38"/>
      <c r="U133" s="38"/>
      <c r="V133" s="53"/>
      <c r="W133" s="53"/>
      <c r="X133" s="53"/>
      <c r="Y133" s="53"/>
      <c r="Z133" s="53"/>
      <c r="AA133" s="38"/>
      <c r="AB133" s="38"/>
      <c r="AC133" s="38"/>
      <c r="AD133" s="38"/>
      <c r="AE133" s="38"/>
      <c r="AF133" s="32"/>
      <c r="AH133" s="47"/>
      <c r="AI133" s="28" cm="1">
        <f t="array" ref="AI133">SUMPRODUCT((A127:A135 = AH133)*(B127:AF135=AU126)+(A127:A135 = AH133)*(B127:AF135=AU127)/2)</f>
        <v>0</v>
      </c>
      <c r="AJ133" s="28" cm="1">
        <f t="array" ref="AJ133">SUMPRODUCT((A127:A135 = AH133)*(B127:AF135=AU128))</f>
        <v>0</v>
      </c>
      <c r="AK133" s="28" cm="1">
        <f t="array" ref="AK133">SUMPRODUCT((A127:A135 = AH133)*(B127:AF135=AU129))</f>
        <v>0</v>
      </c>
      <c r="AL133" s="28" cm="1">
        <f t="array" ref="AL133">SUMPRODUCT((A127:A135 = AH133)*(B127:AF135=AU130))</f>
        <v>0</v>
      </c>
      <c r="AM133" s="28" cm="1">
        <f t="array" ref="AM133">SUMPRODUCT((A127:A135 = AH133)*(B127:AF135=AU131))</f>
        <v>0</v>
      </c>
      <c r="AN133" s="94">
        <f t="shared" si="34"/>
        <v>0</v>
      </c>
      <c r="AO133" s="116">
        <f>(NETWORKDAYS(B126,AE126,AQ126:AQ136))-AI133</f>
        <v>22</v>
      </c>
      <c r="AQ133" s="8">
        <f>DATE(An,8,15)</f>
        <v>44423</v>
      </c>
      <c r="AR133" s="17"/>
    </row>
    <row r="134" spans="1:47" ht="12.75" x14ac:dyDescent="0.2">
      <c r="A134" s="1" t="str">
        <f t="shared" si="33"/>
        <v/>
      </c>
      <c r="B134" s="39"/>
      <c r="C134" s="38"/>
      <c r="D134" s="38"/>
      <c r="E134" s="38"/>
      <c r="F134" s="46"/>
      <c r="G134" s="38"/>
      <c r="H134" s="38"/>
      <c r="I134" s="38"/>
      <c r="J134" s="38"/>
      <c r="K134" s="38"/>
      <c r="L134" s="38"/>
      <c r="M134" s="38"/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53"/>
      <c r="Y134" s="53"/>
      <c r="Z134" s="53"/>
      <c r="AA134" s="54"/>
      <c r="AB134" s="54"/>
      <c r="AC134" s="54"/>
      <c r="AD134" s="54"/>
      <c r="AE134" s="53"/>
      <c r="AF134" s="32"/>
      <c r="AQ134" s="8">
        <f>DATE(An,11,1)</f>
        <v>44501</v>
      </c>
      <c r="AR134" s="17"/>
    </row>
    <row r="135" spans="1:47" s="63" customFormat="1" ht="12.75" x14ac:dyDescent="0.2">
      <c r="A135" s="1" t="str">
        <f t="shared" si="33"/>
        <v/>
      </c>
      <c r="B135" s="38"/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2"/>
      <c r="AH135"/>
      <c r="AI135"/>
      <c r="AJ135"/>
      <c r="AK135"/>
      <c r="AL135"/>
      <c r="AM135"/>
      <c r="AN135"/>
      <c r="AO135"/>
      <c r="AQ135" s="8">
        <f>DATE(An,11,11)</f>
        <v>44511</v>
      </c>
      <c r="AR135" s="17"/>
      <c r="AS135"/>
      <c r="AT135"/>
      <c r="AU135"/>
    </row>
    <row r="136" spans="1:47" ht="13.5" thickBot="1" x14ac:dyDescent="0.25">
      <c r="A136" s="76" t="str">
        <f t="shared" si="33"/>
        <v/>
      </c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30"/>
      <c r="AA136" s="30"/>
      <c r="AB136" s="30"/>
      <c r="AC136" s="30"/>
      <c r="AD136" s="30"/>
      <c r="AE136" s="30"/>
      <c r="AF136" s="34"/>
      <c r="AG136" s="71"/>
      <c r="AH136" s="83" t="s">
        <v>11</v>
      </c>
      <c r="AI136" s="84">
        <f t="shared" ref="AI136:AN136" si="35">SUM(AI126:AI135)</f>
        <v>0</v>
      </c>
      <c r="AJ136" s="84">
        <f t="shared" si="35"/>
        <v>0</v>
      </c>
      <c r="AK136" s="84">
        <f t="shared" si="35"/>
        <v>0</v>
      </c>
      <c r="AL136" s="84">
        <f t="shared" si="35"/>
        <v>0</v>
      </c>
      <c r="AM136" s="84">
        <f t="shared" si="35"/>
        <v>0</v>
      </c>
      <c r="AN136" s="92">
        <f t="shared" si="35"/>
        <v>0</v>
      </c>
      <c r="AO136" s="117"/>
      <c r="AQ136" s="10">
        <f>DATE(An,12,25)</f>
        <v>44555</v>
      </c>
      <c r="AR136" s="27"/>
    </row>
    <row r="137" spans="1:47" ht="12.75" x14ac:dyDescent="0.2">
      <c r="A137" s="122"/>
      <c r="B137" s="123"/>
      <c r="C137" s="123"/>
      <c r="D137" s="123"/>
      <c r="E137" s="123"/>
      <c r="F137" s="123"/>
      <c r="G137" s="123"/>
      <c r="H137" s="123"/>
      <c r="I137" s="123"/>
      <c r="J137" s="123"/>
      <c r="K137" s="123"/>
      <c r="L137" s="123"/>
      <c r="M137" s="123"/>
      <c r="N137" s="123"/>
      <c r="O137" s="123"/>
      <c r="P137" s="123"/>
      <c r="Q137" s="123"/>
      <c r="R137" s="123"/>
      <c r="S137" s="123"/>
      <c r="T137" s="123"/>
      <c r="U137" s="123"/>
      <c r="V137" s="123"/>
      <c r="W137" s="123"/>
      <c r="X137" s="123"/>
      <c r="Y137" s="123"/>
      <c r="Z137" s="123"/>
      <c r="AA137" s="123"/>
      <c r="AB137" s="123"/>
      <c r="AC137" s="123"/>
      <c r="AD137" s="123"/>
      <c r="AE137" s="123"/>
      <c r="AF137" s="123"/>
      <c r="AG137" s="71"/>
      <c r="AH137" s="63"/>
      <c r="AI137" s="63"/>
      <c r="AJ137" s="63"/>
      <c r="AK137" s="63"/>
      <c r="AL137" s="63"/>
      <c r="AM137" s="63"/>
      <c r="AN137" s="63"/>
      <c r="AO137" s="63"/>
      <c r="AQ137" s="63"/>
      <c r="AR137" s="63"/>
    </row>
    <row r="138" spans="1:47" ht="12.75" x14ac:dyDescent="0.2">
      <c r="A138" s="122"/>
      <c r="B138" s="123"/>
      <c r="C138" s="123"/>
      <c r="D138" s="123"/>
      <c r="E138" s="123"/>
      <c r="F138" s="123"/>
      <c r="G138" s="123"/>
      <c r="H138" s="123"/>
      <c r="I138" s="123"/>
      <c r="J138" s="123"/>
      <c r="K138" s="123"/>
      <c r="L138" s="123"/>
      <c r="M138" s="123"/>
      <c r="N138" s="123"/>
      <c r="O138" s="123"/>
      <c r="P138" s="123"/>
      <c r="Q138" s="123"/>
      <c r="R138" s="123"/>
      <c r="S138" s="123"/>
      <c r="T138" s="123"/>
      <c r="U138" s="123"/>
      <c r="V138" s="123"/>
      <c r="W138" s="123"/>
      <c r="X138" s="123"/>
      <c r="Y138" s="123"/>
      <c r="Z138" s="123"/>
      <c r="AA138" s="123"/>
      <c r="AB138" s="123"/>
      <c r="AC138" s="123"/>
      <c r="AD138" s="123"/>
      <c r="AE138" s="123"/>
      <c r="AF138" s="123"/>
      <c r="AG138" s="71"/>
      <c r="AH138" s="63"/>
      <c r="AI138" s="63"/>
      <c r="AJ138" s="63"/>
      <c r="AK138" s="63"/>
      <c r="AL138" s="63"/>
      <c r="AM138" s="63"/>
      <c r="AN138" s="63"/>
      <c r="AO138" s="63"/>
      <c r="AQ138" s="63"/>
      <c r="AR138" s="63"/>
    </row>
    <row r="139" spans="1:47" ht="13.5" thickBot="1" x14ac:dyDescent="0.25"/>
    <row r="140" spans="1:47" ht="25.5" x14ac:dyDescent="0.2">
      <c r="A140" s="95"/>
      <c r="B140" s="201">
        <f>DATE(An,MONTH(B125)+1,1)</f>
        <v>44470</v>
      </c>
      <c r="C140" s="202"/>
      <c r="D140" s="202"/>
      <c r="E140" s="202"/>
      <c r="F140" s="202"/>
      <c r="G140" s="202"/>
      <c r="H140" s="202"/>
      <c r="I140" s="202"/>
      <c r="J140" s="202"/>
      <c r="K140" s="202"/>
      <c r="L140" s="202"/>
      <c r="M140" s="202"/>
      <c r="N140" s="202"/>
      <c r="O140" s="202"/>
      <c r="P140" s="202"/>
      <c r="Q140" s="202"/>
      <c r="R140" s="202"/>
      <c r="S140" s="202"/>
      <c r="T140" s="202"/>
      <c r="U140" s="202"/>
      <c r="V140" s="202"/>
      <c r="W140" s="202"/>
      <c r="X140" s="202"/>
      <c r="Y140" s="202"/>
      <c r="Z140" s="202"/>
      <c r="AA140" s="202"/>
      <c r="AB140" s="202"/>
      <c r="AC140" s="202"/>
      <c r="AD140" s="202"/>
      <c r="AE140" s="202"/>
      <c r="AF140" s="203"/>
      <c r="AH140" s="41" t="s">
        <v>7</v>
      </c>
      <c r="AI140" s="90" t="s">
        <v>20</v>
      </c>
      <c r="AJ140" s="87" t="str">
        <f>"Nbre jours "&amp; $AU$9</f>
        <v>Nbre jours MT1</v>
      </c>
      <c r="AK140" s="86" t="str">
        <f>"Nbre jours "&amp; $AU$10</f>
        <v>Nbre jours MT2</v>
      </c>
      <c r="AL140" s="88" t="str">
        <f>"Nbre jours "&amp; $AU$11</f>
        <v>Nbre jours MT3</v>
      </c>
      <c r="AM140" s="88" t="str">
        <f>"Nbre jours "&amp; $AU$12</f>
        <v>Nbre jours df</v>
      </c>
      <c r="AN140" s="93" t="s">
        <v>16</v>
      </c>
      <c r="AO140" s="93" t="s">
        <v>51</v>
      </c>
      <c r="AQ140" s="41" t="s">
        <v>3</v>
      </c>
      <c r="AR140" s="42" t="s">
        <v>12</v>
      </c>
      <c r="AT140" s="41" t="s">
        <v>9</v>
      </c>
      <c r="AU140" s="42" t="s">
        <v>34</v>
      </c>
    </row>
    <row r="141" spans="1:47" ht="15" x14ac:dyDescent="0.25">
      <c r="A141" s="96"/>
      <c r="B141" s="4">
        <f>DATE(An,MONTH(B140),1)</f>
        <v>44470</v>
      </c>
      <c r="C141" s="4">
        <f t="shared" ref="C141:AF141" si="36">B141+1</f>
        <v>44471</v>
      </c>
      <c r="D141" s="4">
        <f t="shared" si="36"/>
        <v>44472</v>
      </c>
      <c r="E141" s="4">
        <f t="shared" si="36"/>
        <v>44473</v>
      </c>
      <c r="F141" s="4">
        <f t="shared" si="36"/>
        <v>44474</v>
      </c>
      <c r="G141" s="4">
        <f t="shared" si="36"/>
        <v>44475</v>
      </c>
      <c r="H141" s="4">
        <f t="shared" si="36"/>
        <v>44476</v>
      </c>
      <c r="I141" s="4">
        <f t="shared" si="36"/>
        <v>44477</v>
      </c>
      <c r="J141" s="4">
        <f t="shared" si="36"/>
        <v>44478</v>
      </c>
      <c r="K141" s="4">
        <f t="shared" si="36"/>
        <v>44479</v>
      </c>
      <c r="L141" s="4">
        <f t="shared" si="36"/>
        <v>44480</v>
      </c>
      <c r="M141" s="4">
        <f t="shared" si="36"/>
        <v>44481</v>
      </c>
      <c r="N141" s="4">
        <f t="shared" si="36"/>
        <v>44482</v>
      </c>
      <c r="O141" s="4">
        <f t="shared" si="36"/>
        <v>44483</v>
      </c>
      <c r="P141" s="4">
        <f t="shared" si="36"/>
        <v>44484</v>
      </c>
      <c r="Q141" s="4">
        <f t="shared" si="36"/>
        <v>44485</v>
      </c>
      <c r="R141" s="4">
        <f t="shared" si="36"/>
        <v>44486</v>
      </c>
      <c r="S141" s="4">
        <f t="shared" si="36"/>
        <v>44487</v>
      </c>
      <c r="T141" s="4">
        <f t="shared" si="36"/>
        <v>44488</v>
      </c>
      <c r="U141" s="4">
        <f t="shared" si="36"/>
        <v>44489</v>
      </c>
      <c r="V141" s="4">
        <f t="shared" si="36"/>
        <v>44490</v>
      </c>
      <c r="W141" s="4">
        <f t="shared" si="36"/>
        <v>44491</v>
      </c>
      <c r="X141" s="4">
        <f t="shared" si="36"/>
        <v>44492</v>
      </c>
      <c r="Y141" s="4">
        <f t="shared" si="36"/>
        <v>44493</v>
      </c>
      <c r="Z141" s="4">
        <f t="shared" si="36"/>
        <v>44494</v>
      </c>
      <c r="AA141" s="4">
        <f t="shared" si="36"/>
        <v>44495</v>
      </c>
      <c r="AB141" s="4">
        <f t="shared" si="36"/>
        <v>44496</v>
      </c>
      <c r="AC141" s="4">
        <f t="shared" si="36"/>
        <v>44497</v>
      </c>
      <c r="AD141" s="4">
        <f t="shared" si="36"/>
        <v>44498</v>
      </c>
      <c r="AE141" s="4">
        <f t="shared" si="36"/>
        <v>44499</v>
      </c>
      <c r="AF141" s="5">
        <f t="shared" si="36"/>
        <v>44500</v>
      </c>
      <c r="AH141" s="109" t="s">
        <v>43</v>
      </c>
      <c r="AI141" s="28" cm="1">
        <f t="array" ref="AI141">SUMPRODUCT((A142:A150 = AH141)*(B142:AF150=AU141)+(A142:A150 = AH141)*(B142:AF150=AU142)/2)</f>
        <v>0</v>
      </c>
      <c r="AJ141" s="28" cm="1">
        <f t="array" ref="AJ141">SUMPRODUCT((A142:A150 = AH141)*(B142:AF150=AU143))</f>
        <v>0</v>
      </c>
      <c r="AK141" s="28" cm="1">
        <f t="array" ref="AK141">SUMPRODUCT((A142:A150 = AH141)*(B142:AF150=AU144))</f>
        <v>0</v>
      </c>
      <c r="AL141" s="28" cm="1">
        <f t="array" ref="AL141">SUMPRODUCT((A142:A150 = AH141)*(B142:AF150=AU145))</f>
        <v>0</v>
      </c>
      <c r="AM141" s="28" cm="1">
        <f t="array" ref="AM141">SUMPRODUCT((A142:A150 = AH141)*(B142:AF150=AU146))</f>
        <v>0</v>
      </c>
      <c r="AN141" s="94">
        <f>SUM(AI141:AM141)</f>
        <v>0</v>
      </c>
      <c r="AO141" s="121">
        <f>(NETWORKDAYS(B141,AF141,AQ141:AQ151))-AI141</f>
        <v>21</v>
      </c>
      <c r="AQ141" s="7">
        <f>DATE(An,1,1)</f>
        <v>44197</v>
      </c>
      <c r="AR141" s="7">
        <v>43735</v>
      </c>
      <c r="AT141" s="7" t="s">
        <v>0</v>
      </c>
      <c r="AU141" s="44" t="s">
        <v>2</v>
      </c>
    </row>
    <row r="142" spans="1:47" s="71" customFormat="1" ht="15" x14ac:dyDescent="0.25">
      <c r="A142" s="1" t="str">
        <f t="shared" ref="A142:A151" si="37">IF(ISBLANK(A127),"",A127)</f>
        <v>PZ</v>
      </c>
      <c r="B142" s="18"/>
      <c r="C142" s="18"/>
      <c r="D142" s="18"/>
      <c r="E142" s="18"/>
      <c r="F142" s="18"/>
      <c r="G142" s="18"/>
      <c r="H142" s="18"/>
      <c r="I142" s="18"/>
      <c r="J142" s="50"/>
      <c r="K142" s="50"/>
      <c r="L142" s="50"/>
      <c r="M142" s="50"/>
      <c r="N142" s="50"/>
      <c r="O142" s="50"/>
      <c r="P142" s="18"/>
      <c r="Q142" s="18"/>
      <c r="R142" s="18"/>
      <c r="S142" s="18"/>
      <c r="T142" s="18"/>
      <c r="U142" s="50"/>
      <c r="V142" s="50"/>
      <c r="W142" s="50"/>
      <c r="X142" s="50"/>
      <c r="Y142" s="50"/>
      <c r="Z142" s="50"/>
      <c r="AA142" s="50"/>
      <c r="AB142" s="50"/>
      <c r="AC142" s="19"/>
      <c r="AD142" s="50"/>
      <c r="AE142" s="18"/>
      <c r="AF142" s="56"/>
      <c r="AG142"/>
      <c r="AH142" s="109" t="s">
        <v>44</v>
      </c>
      <c r="AI142" s="28" cm="1">
        <f t="array" ref="AI142">SUMPRODUCT((A142:A150 = AH142)*(B142:AF150=AU141)+(A142:A150 = AH142)*(B142:AF150=AU142)/2)</f>
        <v>0</v>
      </c>
      <c r="AJ142" s="28" cm="1">
        <f t="array" ref="AJ142">SUMPRODUCT((A142:A150 = AH142)*(B142:AF150=AU143))</f>
        <v>0</v>
      </c>
      <c r="AK142" s="28" cm="1">
        <f t="array" ref="AK142">SUMPRODUCT((A142:A150 = AH142)*(B142:AF150=AU144))</f>
        <v>0</v>
      </c>
      <c r="AL142" s="28" cm="1">
        <f t="array" ref="AL142">SUMPRODUCT((A142:A150 = AH142)*(B142:AF150=AU145))</f>
        <v>0</v>
      </c>
      <c r="AM142" s="28" cm="1">
        <f t="array" ref="AM142">SUMPRODUCT((A142:A150 = AH142)*(B142:AF150=AU146))</f>
        <v>0</v>
      </c>
      <c r="AN142" s="94">
        <f t="shared" ref="AN142:AN148" si="38">SUM(AI142:AM142)</f>
        <v>0</v>
      </c>
      <c r="AO142" s="116">
        <f>(NETWORKDAYS(B141,AF141,AQ141:AQ151))-AI142</f>
        <v>21</v>
      </c>
      <c r="AP142"/>
      <c r="AQ142" s="8">
        <f>ROUND(DATE($A$1,4,MOD(234-11*MOD($A$1,19),30))/7,0)*7-5</f>
        <v>44291</v>
      </c>
      <c r="AR142" s="8"/>
      <c r="AS142"/>
      <c r="AT142" s="7" t="s">
        <v>10</v>
      </c>
      <c r="AU142" s="44" t="s">
        <v>5</v>
      </c>
    </row>
    <row r="143" spans="1:47" ht="15" x14ac:dyDescent="0.25">
      <c r="A143" s="1" t="str">
        <f t="shared" si="37"/>
        <v>LG</v>
      </c>
      <c r="B143" s="18"/>
      <c r="C143" s="18"/>
      <c r="D143" s="50"/>
      <c r="E143" s="50"/>
      <c r="F143" s="50"/>
      <c r="G143" s="50"/>
      <c r="H143" s="50"/>
      <c r="I143" s="50"/>
      <c r="J143" s="50"/>
      <c r="K143" s="49"/>
      <c r="L143" s="49"/>
      <c r="M143" s="49"/>
      <c r="N143" s="49"/>
      <c r="O143" s="49"/>
      <c r="P143" s="18"/>
      <c r="Q143" s="18"/>
      <c r="R143" s="18"/>
      <c r="S143" s="18"/>
      <c r="T143" s="18"/>
      <c r="U143" s="18"/>
      <c r="V143" s="50"/>
      <c r="W143" s="18"/>
      <c r="X143" s="18"/>
      <c r="Y143" s="18"/>
      <c r="Z143" s="18"/>
      <c r="AA143" s="18"/>
      <c r="AB143" s="50"/>
      <c r="AC143" s="50"/>
      <c r="AD143" s="50"/>
      <c r="AE143" s="18"/>
      <c r="AF143" s="29"/>
      <c r="AH143" s="109" t="s">
        <v>45</v>
      </c>
      <c r="AI143" s="28" cm="1">
        <f t="array" ref="AI143">SUMPRODUCT((A142:A150 = AH143)*(B142:AF150=AU141)+(A142:A150 = AH143)*(B142:AF150=AU142)/2)</f>
        <v>0</v>
      </c>
      <c r="AJ143" s="28" cm="1">
        <f t="array" ref="AJ143">SUMPRODUCT((A142:A150 = AH143)*(B142:AF150=AU143))</f>
        <v>0</v>
      </c>
      <c r="AK143" s="28" cm="1">
        <f t="array" ref="AK143">SUMPRODUCT((A142:A150 = AH143)*(B142:AF150=AU144))</f>
        <v>0</v>
      </c>
      <c r="AL143" s="28" cm="1">
        <f t="array" ref="AL143">SUMPRODUCT((A142:A150 = AH143)*(B142:AF150=AU145))</f>
        <v>0</v>
      </c>
      <c r="AM143" s="28" cm="1">
        <f t="array" ref="AM143">SUMPRODUCT((A142:A150 = AH143)*(B142:AF150=AU146))</f>
        <v>0</v>
      </c>
      <c r="AN143" s="94">
        <f t="shared" si="38"/>
        <v>0</v>
      </c>
      <c r="AO143" s="116">
        <f>(NETWORKDAYS(B141,AF141,AQ141:AQ151))-AI143</f>
        <v>21</v>
      </c>
      <c r="AQ143" s="8">
        <f>DATE(An,5,1)</f>
        <v>44317</v>
      </c>
      <c r="AR143" s="8"/>
      <c r="AT143" s="7" t="s">
        <v>13</v>
      </c>
      <c r="AU143" s="51" t="s">
        <v>17</v>
      </c>
    </row>
    <row r="144" spans="1:47" ht="15" x14ac:dyDescent="0.25">
      <c r="A144" s="1" t="str">
        <f t="shared" si="37"/>
        <v>CM</v>
      </c>
      <c r="B144" s="18"/>
      <c r="C144" s="18"/>
      <c r="D144" s="33"/>
      <c r="E144" s="19"/>
      <c r="F144" s="18"/>
      <c r="G144" s="18"/>
      <c r="H144" s="49"/>
      <c r="I144" s="49"/>
      <c r="J144" s="49"/>
      <c r="K144" s="49"/>
      <c r="L144" s="49"/>
      <c r="M144" s="49"/>
      <c r="N144" s="49"/>
      <c r="O144" s="49"/>
      <c r="P144" s="18"/>
      <c r="Q144" s="18"/>
      <c r="R144" s="18"/>
      <c r="S144" s="18"/>
      <c r="T144" s="18"/>
      <c r="U144" s="18"/>
      <c r="V144" s="50"/>
      <c r="W144" s="50"/>
      <c r="X144" s="50"/>
      <c r="Y144" s="50"/>
      <c r="Z144" s="50"/>
      <c r="AA144" s="50"/>
      <c r="AB144" s="49"/>
      <c r="AC144" s="49"/>
      <c r="AD144" s="19"/>
      <c r="AE144" s="19"/>
      <c r="AF144" s="20"/>
      <c r="AH144" s="109" t="s">
        <v>46</v>
      </c>
      <c r="AI144" s="28" cm="1">
        <f t="array" ref="AI144">SUMPRODUCT((A142:A150 = AH144)*(B142:AF150=AU141)+(A142:A150 = AH144)*(B142:AF150=AU142)/2)</f>
        <v>0</v>
      </c>
      <c r="AJ144" s="28" cm="1">
        <f t="array" ref="AJ144">SUMPRODUCT((A142:A150 = AH144)*(B142:AF150=AU143))</f>
        <v>0</v>
      </c>
      <c r="AK144" s="28" cm="1">
        <f t="array" ref="AK144">SUMPRODUCT((A142:A150 = AH144)*(B142:AF150=AU144))</f>
        <v>0</v>
      </c>
      <c r="AL144" s="28" cm="1">
        <f t="array" ref="AL144">SUMPRODUCT((A142:A150 = AH144)*(B142:AF150=AU145))</f>
        <v>0</v>
      </c>
      <c r="AM144" s="28" cm="1">
        <f t="array" ref="AM144">SUMPRODUCT((A142:A150 = AH144)*(B142:AF150=AU146))</f>
        <v>0</v>
      </c>
      <c r="AN144" s="94">
        <f t="shared" si="38"/>
        <v>0</v>
      </c>
      <c r="AO144" s="116">
        <f>(NETWORKDAYS(B141,AF141,AQ141:AQ151))-AI144</f>
        <v>21</v>
      </c>
      <c r="AQ144" s="8">
        <f>DATE(An,5,8)</f>
        <v>44324</v>
      </c>
      <c r="AR144" s="8"/>
      <c r="AT144" s="43" t="s">
        <v>14</v>
      </c>
      <c r="AU144" s="89" t="s">
        <v>18</v>
      </c>
    </row>
    <row r="145" spans="1:47" s="71" customFormat="1" ht="15" x14ac:dyDescent="0.25">
      <c r="A145" s="1" t="str">
        <f t="shared" si="37"/>
        <v>SR</v>
      </c>
      <c r="B145" s="49"/>
      <c r="C145" s="49"/>
      <c r="D145" s="49"/>
      <c r="E145" s="18"/>
      <c r="F145" s="18"/>
      <c r="G145" s="18"/>
      <c r="H145" s="19"/>
      <c r="I145" s="18"/>
      <c r="J145" s="50"/>
      <c r="K145" s="50"/>
      <c r="L145" s="50"/>
      <c r="M145" s="50"/>
      <c r="N145" s="50"/>
      <c r="O145" s="50"/>
      <c r="P145" s="50"/>
      <c r="Q145" s="50"/>
      <c r="R145" s="19"/>
      <c r="S145" s="50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50"/>
      <c r="AE145" s="19"/>
      <c r="AF145" s="57"/>
      <c r="AG145"/>
      <c r="AH145" s="109" t="s">
        <v>47</v>
      </c>
      <c r="AI145" s="28" cm="1">
        <f t="array" ref="AI145">SUMPRODUCT((A142:A150= AH145)*(B142:AF150=AU141)+(A142:A150 = AH145)*(B142:AF150=AU142)/2)</f>
        <v>0</v>
      </c>
      <c r="AJ145" s="28" cm="1">
        <f t="array" ref="AJ145">SUMPRODUCT((A142:A150 = AH145)*(B142:AF150=AU143))</f>
        <v>0</v>
      </c>
      <c r="AK145" s="28" cm="1">
        <f t="array" ref="AK145">SUMPRODUCT((A142:A150 = AH145)*(B142:AF150=AU144))</f>
        <v>0</v>
      </c>
      <c r="AL145" s="28" cm="1">
        <f t="array" ref="AL145">SUMPRODUCT((A142:A150 = AH145)*(B142:AF150=AU145))</f>
        <v>0</v>
      </c>
      <c r="AM145" s="28" cm="1">
        <f t="array" ref="AM145">SUMPRODUCT((A142:A150 = AH145)*(B142:AF150=AU146))</f>
        <v>0</v>
      </c>
      <c r="AN145" s="94">
        <f t="shared" si="38"/>
        <v>0</v>
      </c>
      <c r="AO145" s="116">
        <f>(NETWORKDAYS(B141,AF141,AQ141:AQ151))-AI145</f>
        <v>21</v>
      </c>
      <c r="AP145"/>
      <c r="AQ145" s="8">
        <f>AQ142+38</f>
        <v>44329</v>
      </c>
      <c r="AR145" s="8"/>
      <c r="AS145"/>
      <c r="AT145" s="43" t="s">
        <v>15</v>
      </c>
      <c r="AU145" s="62" t="s">
        <v>19</v>
      </c>
    </row>
    <row r="146" spans="1:47" ht="15" x14ac:dyDescent="0.25">
      <c r="A146" s="1" t="str">
        <f t="shared" si="37"/>
        <v>CD</v>
      </c>
      <c r="B146" s="18"/>
      <c r="C146" s="18"/>
      <c r="D146" s="18"/>
      <c r="E146" s="18"/>
      <c r="F146" s="18"/>
      <c r="G146" s="18"/>
      <c r="H146" s="50"/>
      <c r="I146" s="50"/>
      <c r="J146" s="50"/>
      <c r="K146" s="50"/>
      <c r="L146" s="50"/>
      <c r="M146" s="50"/>
      <c r="N146" s="50"/>
      <c r="O146" s="50"/>
      <c r="P146" s="50"/>
      <c r="Q146" s="50"/>
      <c r="R146" s="50"/>
      <c r="S146" s="18"/>
      <c r="T146" s="18"/>
      <c r="U146" s="18"/>
      <c r="V146" s="18"/>
      <c r="W146" s="50"/>
      <c r="X146" s="18"/>
      <c r="Y146" s="18"/>
      <c r="Z146" s="18"/>
      <c r="AA146" s="50"/>
      <c r="AB146" s="50"/>
      <c r="AC146" s="50"/>
      <c r="AD146" s="50"/>
      <c r="AE146" s="50"/>
      <c r="AF146" s="57"/>
      <c r="AH146" s="109" t="s">
        <v>48</v>
      </c>
      <c r="AI146" s="28" cm="1">
        <f t="array" ref="AI146">SUMPRODUCT((A142:A150 = AH146)*(B142:AF150=AU141)+(A142:A150 = AH146)*(B142:AF150=AU142)/2)</f>
        <v>0</v>
      </c>
      <c r="AJ146" s="28" cm="1">
        <f t="array" ref="AJ146">SUMPRODUCT((A142:A150 = AH146)*(B142:AF150=AU143))</f>
        <v>0</v>
      </c>
      <c r="AK146" s="28" cm="1">
        <f t="array" ref="AK146">SUMPRODUCT((A142:A150 = AH146)*(B142:AF150=AU144))</f>
        <v>0</v>
      </c>
      <c r="AL146" s="28" cm="1">
        <f t="array" ref="AL146">SUMPRODUCT((A142:A150 = AH146)*(B142:AF150=AU145))</f>
        <v>0</v>
      </c>
      <c r="AM146" s="28" cm="1">
        <f t="array" ref="AM146">SUMPRODUCT((A142:A150 = AH146)*(B142:AF150=AU146))</f>
        <v>0</v>
      </c>
      <c r="AN146" s="94">
        <f t="shared" si="38"/>
        <v>0</v>
      </c>
      <c r="AO146" s="116">
        <f>(NETWORKDAYS(B141,AF141,AQ141:AQ151))-AI146</f>
        <v>21</v>
      </c>
      <c r="AQ146" s="8">
        <f>AQ142+49</f>
        <v>44340</v>
      </c>
      <c r="AR146" s="17"/>
      <c r="AU146" s="62" t="s">
        <v>50</v>
      </c>
    </row>
    <row r="147" spans="1:47" ht="15" x14ac:dyDescent="0.25">
      <c r="A147" s="1" t="str">
        <f t="shared" si="37"/>
        <v>ACH</v>
      </c>
      <c r="B147" s="38"/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54"/>
      <c r="S147" s="54"/>
      <c r="T147" s="54"/>
      <c r="U147" s="38"/>
      <c r="V147" s="38"/>
      <c r="W147" s="54"/>
      <c r="X147" s="54"/>
      <c r="Y147" s="54"/>
      <c r="Z147" s="54"/>
      <c r="AA147" s="38"/>
      <c r="AB147" s="38"/>
      <c r="AC147" s="38"/>
      <c r="AD147" s="38"/>
      <c r="AE147" s="38"/>
      <c r="AF147" s="40"/>
      <c r="AG147" s="71"/>
      <c r="AH147" s="109" t="s">
        <v>49</v>
      </c>
      <c r="AI147" s="28" cm="1">
        <f t="array" ref="AI147">SUMPRODUCT((A142:A150 = AH147)*(B142:AF150=AU141)+(A142:A150 = AH147)*(B142:AF150=AU142)/2)</f>
        <v>0</v>
      </c>
      <c r="AJ147" s="28" cm="1">
        <f t="array" ref="AJ147">SUMPRODUCT((A142:A150 = AH147)*(B142:AF150=AU143))</f>
        <v>0</v>
      </c>
      <c r="AK147" s="28" cm="1">
        <f t="array" ref="AK147">SUMPRODUCT((A142:A150 = AH147)*(B142:AF150=AU144))</f>
        <v>0</v>
      </c>
      <c r="AL147" s="28" cm="1">
        <f t="array" ref="AL147">SUMPRODUCT((A142:A150 = AH147)*(B142:AF150=AU145))</f>
        <v>0</v>
      </c>
      <c r="AM147" s="28" cm="1">
        <f t="array" ref="AM147">SUMPRODUCT((A142:A150 = AH147)*(B142:AF150=AU146))</f>
        <v>0</v>
      </c>
      <c r="AN147" s="94">
        <f t="shared" si="38"/>
        <v>0</v>
      </c>
      <c r="AO147" s="116">
        <f>(NETWORKDAYS(B141,AF141,AQ141:AQ151))-AI147</f>
        <v>21</v>
      </c>
      <c r="AQ147" s="8">
        <f>DATE(An,7,21)</f>
        <v>44398</v>
      </c>
      <c r="AR147" s="17"/>
    </row>
    <row r="148" spans="1:47" ht="12.75" x14ac:dyDescent="0.2">
      <c r="A148" s="1" t="str">
        <f t="shared" si="37"/>
        <v>NO</v>
      </c>
      <c r="B148" s="38"/>
      <c r="C148" s="38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40"/>
      <c r="AH148" s="47"/>
      <c r="AI148" s="28" cm="1">
        <f t="array" ref="AI148">SUMPRODUCT((A142:A150 = AH148)*(B142:AF150=AU141)+(A142:A150 = AH148)*(B142:AF150=AU142)/2)</f>
        <v>0</v>
      </c>
      <c r="AJ148" s="28" cm="1">
        <f t="array" ref="AJ148">SUMPRODUCT((A142:A150 = AH148)*(B142:AF150=AU143))</f>
        <v>0</v>
      </c>
      <c r="AK148" s="28" cm="1">
        <f t="array" ref="AK148">SUMPRODUCT((A142:A150 = AH148)*(B142:AF150=AU144))</f>
        <v>0</v>
      </c>
      <c r="AL148" s="28" cm="1">
        <f t="array" ref="AL148">SUMPRODUCT((A142:A150 = AH148)*(B142:AF150=AU145))</f>
        <v>0</v>
      </c>
      <c r="AM148" s="28" cm="1">
        <f t="array" ref="AM148">SUMPRODUCT((A142:A150 = AH148)*(B142:AF150=AU146))</f>
        <v>0</v>
      </c>
      <c r="AN148" s="94">
        <f t="shared" si="38"/>
        <v>0</v>
      </c>
      <c r="AO148" s="116">
        <f>(NETWORKDAYS(B141,AF141,AQ141:AQ151))-AI148</f>
        <v>21</v>
      </c>
      <c r="AQ148" s="8">
        <f>DATE(An,8,15)</f>
        <v>44423</v>
      </c>
      <c r="AR148" s="17"/>
    </row>
    <row r="149" spans="1:47" ht="12.75" x14ac:dyDescent="0.2">
      <c r="A149" s="1" t="str">
        <f t="shared" si="37"/>
        <v/>
      </c>
      <c r="B149" s="53"/>
      <c r="C149" s="53"/>
      <c r="D149" s="38"/>
      <c r="E149" s="38"/>
      <c r="F149" s="38"/>
      <c r="G149" s="38"/>
      <c r="H149" s="38"/>
      <c r="I149" s="38"/>
      <c r="J149" s="38"/>
      <c r="K149" s="38"/>
      <c r="L149" s="39"/>
      <c r="M149" s="38"/>
      <c r="N149" s="38"/>
      <c r="O149" s="38"/>
      <c r="P149" s="38"/>
      <c r="Q149" s="38"/>
      <c r="R149" s="54"/>
      <c r="S149" s="54"/>
      <c r="T149" s="54"/>
      <c r="U149" s="38"/>
      <c r="V149" s="38"/>
      <c r="W149" s="54"/>
      <c r="X149" s="54"/>
      <c r="Y149" s="54"/>
      <c r="Z149" s="54"/>
      <c r="AA149" s="54"/>
      <c r="AB149" s="53"/>
      <c r="AC149" s="53"/>
      <c r="AD149" s="53"/>
      <c r="AE149" s="53"/>
      <c r="AF149" s="67"/>
      <c r="AQ149" s="8">
        <f>DATE(An,11,1)</f>
        <v>44501</v>
      </c>
      <c r="AR149" s="17"/>
    </row>
    <row r="150" spans="1:47" s="63" customFormat="1" ht="12.75" x14ac:dyDescent="0.2">
      <c r="A150" s="1" t="str">
        <f t="shared" si="37"/>
        <v/>
      </c>
      <c r="B150" s="38"/>
      <c r="C150" s="38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40"/>
      <c r="AH150"/>
      <c r="AI150"/>
      <c r="AJ150"/>
      <c r="AK150"/>
      <c r="AL150"/>
      <c r="AM150"/>
      <c r="AN150"/>
      <c r="AO150"/>
      <c r="AQ150" s="8">
        <f>DATE(An,11,11)</f>
        <v>44511</v>
      </c>
      <c r="AR150" s="17"/>
      <c r="AS150"/>
      <c r="AT150"/>
      <c r="AU150"/>
    </row>
    <row r="151" spans="1:47" ht="13.5" thickBot="1" x14ac:dyDescent="0.25">
      <c r="A151" s="76" t="str">
        <f t="shared" si="37"/>
        <v/>
      </c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  <c r="Y151" s="30"/>
      <c r="Z151" s="30"/>
      <c r="AA151" s="30"/>
      <c r="AB151" s="30"/>
      <c r="AC151" s="30"/>
      <c r="AD151" s="30"/>
      <c r="AE151" s="30"/>
      <c r="AF151" s="31"/>
      <c r="AG151" s="71"/>
      <c r="AH151" s="83" t="s">
        <v>11</v>
      </c>
      <c r="AI151" s="84">
        <f t="shared" ref="AI151:AN151" si="39">SUM(AI141:AI150)</f>
        <v>0</v>
      </c>
      <c r="AJ151" s="84">
        <f t="shared" si="39"/>
        <v>0</v>
      </c>
      <c r="AK151" s="84">
        <f t="shared" si="39"/>
        <v>0</v>
      </c>
      <c r="AL151" s="84">
        <f t="shared" si="39"/>
        <v>0</v>
      </c>
      <c r="AM151" s="84">
        <f t="shared" si="39"/>
        <v>0</v>
      </c>
      <c r="AN151" s="92">
        <f t="shared" si="39"/>
        <v>0</v>
      </c>
      <c r="AO151" s="117"/>
      <c r="AQ151" s="10">
        <f>DATE(An,12,25)</f>
        <v>44555</v>
      </c>
      <c r="AR151" s="27"/>
    </row>
    <row r="152" spans="1:47" ht="12.75" x14ac:dyDescent="0.2">
      <c r="A152" s="122"/>
      <c r="B152" s="123"/>
      <c r="C152" s="123"/>
      <c r="D152" s="123"/>
      <c r="E152" s="123"/>
      <c r="F152" s="123"/>
      <c r="G152" s="123"/>
      <c r="H152" s="123"/>
      <c r="I152" s="123"/>
      <c r="J152" s="123"/>
      <c r="K152" s="123"/>
      <c r="L152" s="123"/>
      <c r="M152" s="123"/>
      <c r="N152" s="123"/>
      <c r="O152" s="123"/>
      <c r="P152" s="123"/>
      <c r="Q152" s="123"/>
      <c r="R152" s="123"/>
      <c r="S152" s="123"/>
      <c r="T152" s="123"/>
      <c r="U152" s="123"/>
      <c r="V152" s="123"/>
      <c r="W152" s="123"/>
      <c r="X152" s="123"/>
      <c r="Y152" s="123"/>
      <c r="Z152" s="123"/>
      <c r="AA152" s="123"/>
      <c r="AB152" s="123"/>
      <c r="AC152" s="123"/>
      <c r="AD152" s="123"/>
      <c r="AE152" s="123"/>
      <c r="AF152" s="123"/>
      <c r="AG152" s="71"/>
      <c r="AH152" s="63"/>
      <c r="AI152" s="63"/>
      <c r="AJ152" s="63"/>
      <c r="AK152" s="63"/>
      <c r="AL152" s="63"/>
      <c r="AM152" s="63"/>
      <c r="AN152" s="63"/>
      <c r="AO152" s="63"/>
      <c r="AQ152" s="63"/>
      <c r="AR152" s="63"/>
    </row>
    <row r="153" spans="1:47" ht="12.75" x14ac:dyDescent="0.2">
      <c r="A153" s="122"/>
      <c r="B153" s="123"/>
      <c r="C153" s="123"/>
      <c r="D153" s="123"/>
      <c r="E153" s="123"/>
      <c r="F153" s="123"/>
      <c r="G153" s="123"/>
      <c r="H153" s="123"/>
      <c r="I153" s="123"/>
      <c r="J153" s="123"/>
      <c r="K153" s="123"/>
      <c r="L153" s="123"/>
      <c r="M153" s="123"/>
      <c r="N153" s="123"/>
      <c r="O153" s="123"/>
      <c r="P153" s="123"/>
      <c r="Q153" s="123"/>
      <c r="R153" s="123"/>
      <c r="S153" s="123"/>
      <c r="T153" s="123"/>
      <c r="U153" s="123"/>
      <c r="V153" s="123"/>
      <c r="W153" s="123"/>
      <c r="X153" s="123"/>
      <c r="Y153" s="123"/>
      <c r="Z153" s="123"/>
      <c r="AA153" s="123"/>
      <c r="AB153" s="123"/>
      <c r="AC153" s="123"/>
      <c r="AD153" s="123"/>
      <c r="AE153" s="123"/>
      <c r="AF153" s="123"/>
      <c r="AG153" s="71"/>
      <c r="AH153" s="63"/>
      <c r="AI153" s="63"/>
      <c r="AJ153" s="63"/>
      <c r="AK153" s="63"/>
      <c r="AL153" s="63"/>
      <c r="AM153" s="63"/>
      <c r="AN153" s="63"/>
      <c r="AO153" s="63"/>
      <c r="AQ153" s="63"/>
      <c r="AR153" s="63"/>
    </row>
    <row r="154" spans="1:47" ht="13.5" thickBot="1" x14ac:dyDescent="0.25"/>
    <row r="155" spans="1:47" ht="25.5" x14ac:dyDescent="0.2">
      <c r="A155" s="95"/>
      <c r="B155" s="201">
        <f>DATE(An,MONTH(B140)+1,1)</f>
        <v>44501</v>
      </c>
      <c r="C155" s="202"/>
      <c r="D155" s="202"/>
      <c r="E155" s="202"/>
      <c r="F155" s="202"/>
      <c r="G155" s="202"/>
      <c r="H155" s="202"/>
      <c r="I155" s="202"/>
      <c r="J155" s="202"/>
      <c r="K155" s="202"/>
      <c r="L155" s="202"/>
      <c r="M155" s="202"/>
      <c r="N155" s="202"/>
      <c r="O155" s="202"/>
      <c r="P155" s="202"/>
      <c r="Q155" s="202"/>
      <c r="R155" s="202"/>
      <c r="S155" s="202"/>
      <c r="T155" s="202"/>
      <c r="U155" s="202"/>
      <c r="V155" s="202"/>
      <c r="W155" s="202"/>
      <c r="X155" s="202"/>
      <c r="Y155" s="202"/>
      <c r="Z155" s="202"/>
      <c r="AA155" s="202"/>
      <c r="AB155" s="202"/>
      <c r="AC155" s="202"/>
      <c r="AD155" s="202"/>
      <c r="AE155" s="202"/>
      <c r="AF155" s="203"/>
      <c r="AH155" s="41" t="s">
        <v>7</v>
      </c>
      <c r="AI155" s="90" t="s">
        <v>20</v>
      </c>
      <c r="AJ155" s="87" t="str">
        <f>"Nbre jours "&amp; $AU$9</f>
        <v>Nbre jours MT1</v>
      </c>
      <c r="AK155" s="86" t="str">
        <f>"Nbre jours "&amp; $AU$10</f>
        <v>Nbre jours MT2</v>
      </c>
      <c r="AL155" s="88" t="str">
        <f>"Nbre jours "&amp; $AU$11</f>
        <v>Nbre jours MT3</v>
      </c>
      <c r="AM155" s="88" t="str">
        <f>"Nbre jours "&amp; $AU$12</f>
        <v>Nbre jours df</v>
      </c>
      <c r="AN155" s="93" t="s">
        <v>16</v>
      </c>
      <c r="AO155" s="93" t="s">
        <v>51</v>
      </c>
      <c r="AQ155" s="41" t="s">
        <v>3</v>
      </c>
      <c r="AR155" s="42" t="s">
        <v>12</v>
      </c>
      <c r="AT155" s="41" t="s">
        <v>9</v>
      </c>
      <c r="AU155" s="42" t="s">
        <v>34</v>
      </c>
    </row>
    <row r="156" spans="1:47" ht="15" x14ac:dyDescent="0.25">
      <c r="A156" s="96"/>
      <c r="B156" s="4">
        <f>DATE(An,MONTH(B155),1)</f>
        <v>44501</v>
      </c>
      <c r="C156" s="4">
        <f t="shared" ref="C156:AE156" si="40">B156+1</f>
        <v>44502</v>
      </c>
      <c r="D156" s="4">
        <f t="shared" si="40"/>
        <v>44503</v>
      </c>
      <c r="E156" s="4">
        <f t="shared" si="40"/>
        <v>44504</v>
      </c>
      <c r="F156" s="4">
        <f t="shared" si="40"/>
        <v>44505</v>
      </c>
      <c r="G156" s="4">
        <f t="shared" si="40"/>
        <v>44506</v>
      </c>
      <c r="H156" s="4">
        <f t="shared" si="40"/>
        <v>44507</v>
      </c>
      <c r="I156" s="4">
        <f t="shared" si="40"/>
        <v>44508</v>
      </c>
      <c r="J156" s="4">
        <f t="shared" si="40"/>
        <v>44509</v>
      </c>
      <c r="K156" s="4">
        <f t="shared" si="40"/>
        <v>44510</v>
      </c>
      <c r="L156" s="4">
        <f t="shared" si="40"/>
        <v>44511</v>
      </c>
      <c r="M156" s="4">
        <f t="shared" si="40"/>
        <v>44512</v>
      </c>
      <c r="N156" s="4">
        <f t="shared" si="40"/>
        <v>44513</v>
      </c>
      <c r="O156" s="4">
        <f t="shared" si="40"/>
        <v>44514</v>
      </c>
      <c r="P156" s="4">
        <f t="shared" si="40"/>
        <v>44515</v>
      </c>
      <c r="Q156" s="4">
        <f t="shared" si="40"/>
        <v>44516</v>
      </c>
      <c r="R156" s="4">
        <f t="shared" si="40"/>
        <v>44517</v>
      </c>
      <c r="S156" s="4">
        <f t="shared" si="40"/>
        <v>44518</v>
      </c>
      <c r="T156" s="4">
        <f t="shared" si="40"/>
        <v>44519</v>
      </c>
      <c r="U156" s="4">
        <f t="shared" si="40"/>
        <v>44520</v>
      </c>
      <c r="V156" s="4">
        <f t="shared" si="40"/>
        <v>44521</v>
      </c>
      <c r="W156" s="4">
        <f t="shared" si="40"/>
        <v>44522</v>
      </c>
      <c r="X156" s="4">
        <f t="shared" si="40"/>
        <v>44523</v>
      </c>
      <c r="Y156" s="4">
        <f t="shared" si="40"/>
        <v>44524</v>
      </c>
      <c r="Z156" s="4">
        <f t="shared" si="40"/>
        <v>44525</v>
      </c>
      <c r="AA156" s="4">
        <f t="shared" si="40"/>
        <v>44526</v>
      </c>
      <c r="AB156" s="4">
        <f t="shared" si="40"/>
        <v>44527</v>
      </c>
      <c r="AC156" s="4">
        <f t="shared" si="40"/>
        <v>44528</v>
      </c>
      <c r="AD156" s="4">
        <f t="shared" si="40"/>
        <v>44529</v>
      </c>
      <c r="AE156" s="4">
        <f t="shared" si="40"/>
        <v>44530</v>
      </c>
      <c r="AF156" s="14"/>
      <c r="AH156" s="109" t="s">
        <v>43</v>
      </c>
      <c r="AI156" s="28" cm="1">
        <f t="array" ref="AI156">SUMPRODUCT((A157:A165 = AH156)*(B157:AF165=AU156)+(A157:A165 = AH156)*(B157:AF165=AU157)/2)</f>
        <v>0</v>
      </c>
      <c r="AJ156" s="28" cm="1">
        <f t="array" ref="AJ156">SUMPRODUCT((A157:A165 = AH156)*(B157:AF165=AU158))</f>
        <v>0</v>
      </c>
      <c r="AK156" s="28" cm="1">
        <f t="array" ref="AK156">SUMPRODUCT((A157:A165 = AH156)*(B157:AF165=AU159))</f>
        <v>0</v>
      </c>
      <c r="AL156" s="28" cm="1">
        <f t="array" ref="AL156">SUMPRODUCT((A157:A165 = AH156)*(B157:AF165=AU160))</f>
        <v>0</v>
      </c>
      <c r="AM156" s="28" cm="1">
        <f t="array" ref="AM156">SUMPRODUCT((A157:A165 = AH156)*(B157:AF165=AU161))</f>
        <v>0</v>
      </c>
      <c r="AN156" s="94">
        <f>SUM(AI156:AM156)</f>
        <v>0</v>
      </c>
      <c r="AO156" s="116">
        <f>(NETWORKDAYS(B156,AE156,AQ156:AQ166))-AI156</f>
        <v>20</v>
      </c>
      <c r="AQ156" s="7">
        <f>DATE(An,1,1)</f>
        <v>44197</v>
      </c>
      <c r="AR156" s="7">
        <v>43735</v>
      </c>
      <c r="AT156" s="7" t="s">
        <v>0</v>
      </c>
      <c r="AU156" s="44" t="s">
        <v>2</v>
      </c>
    </row>
    <row r="157" spans="1:47" ht="15" x14ac:dyDescent="0.25">
      <c r="A157" s="1" t="str">
        <f t="shared" ref="A157:A166" si="41">IF(ISBLANK(A142),"",A142)</f>
        <v>PZ</v>
      </c>
      <c r="B157" s="18"/>
      <c r="C157" s="19"/>
      <c r="D157" s="18"/>
      <c r="E157" s="18"/>
      <c r="F157" s="18"/>
      <c r="G157" s="18"/>
      <c r="H157" s="49"/>
      <c r="I157" s="19"/>
      <c r="J157" s="49"/>
      <c r="K157" s="18"/>
      <c r="L157" s="18"/>
      <c r="M157" s="18"/>
      <c r="N157" s="18"/>
      <c r="O157" s="18"/>
      <c r="P157" s="18"/>
      <c r="Q157" s="49"/>
      <c r="R157" s="49"/>
      <c r="S157" s="49"/>
      <c r="T157" s="49"/>
      <c r="U157" s="49"/>
      <c r="V157" s="49"/>
      <c r="W157" s="50"/>
      <c r="X157" s="18"/>
      <c r="Y157" s="50"/>
      <c r="Z157" s="18"/>
      <c r="AA157" s="18"/>
      <c r="AB157" s="18"/>
      <c r="AC157" s="18"/>
      <c r="AD157" s="18"/>
      <c r="AE157" s="49"/>
      <c r="AF157" s="32"/>
      <c r="AH157" s="109" t="s">
        <v>44</v>
      </c>
      <c r="AI157" s="28" cm="1">
        <f t="array" ref="AI157">SUMPRODUCT((A157:A165 = AH157)*(B157:AF165=AU156)+(A157:A165 = AH157)*(B157:AF165=AU157)/2)</f>
        <v>0</v>
      </c>
      <c r="AJ157" s="28" cm="1">
        <f t="array" ref="AJ157">SUMPRODUCT((A157:A165 = AH157)*(B157:AF165=AU158))</f>
        <v>0</v>
      </c>
      <c r="AK157" s="28" cm="1">
        <f t="array" ref="AK157">SUMPRODUCT((A157:A165 = AH157)*(B157:AF165=AU159))</f>
        <v>0</v>
      </c>
      <c r="AL157" s="28" cm="1">
        <f t="array" ref="AL157">SUMPRODUCT((A157:A165 = AH157)*(B157:AF165=AU160))</f>
        <v>0</v>
      </c>
      <c r="AM157" s="28" cm="1">
        <f t="array" ref="AM157">SUMPRODUCT((A157:A165 = AH157)*(B157:AF165=AU161))</f>
        <v>0</v>
      </c>
      <c r="AN157" s="94">
        <f t="shared" ref="AN157:AN163" si="42">SUM(AI157:AM157)</f>
        <v>0</v>
      </c>
      <c r="AO157" s="116">
        <f>(NETWORKDAYS(B156,AE156,AQ156:AQ166))-AI157</f>
        <v>20</v>
      </c>
      <c r="AQ157" s="8">
        <f>ROUND(DATE($A$1,4,MOD(234-11*MOD($A$1,19),30))/7,0)*7-5</f>
        <v>44291</v>
      </c>
      <c r="AR157" s="8"/>
      <c r="AT157" s="7" t="s">
        <v>10</v>
      </c>
      <c r="AU157" s="44" t="s">
        <v>5</v>
      </c>
    </row>
    <row r="158" spans="1:47" s="71" customFormat="1" ht="15" x14ac:dyDescent="0.25">
      <c r="A158" s="1" t="str">
        <f t="shared" si="41"/>
        <v>LG</v>
      </c>
      <c r="B158" s="18"/>
      <c r="C158" s="18"/>
      <c r="D158" s="18"/>
      <c r="E158" s="18"/>
      <c r="F158" s="18"/>
      <c r="G158" s="18"/>
      <c r="H158" s="18"/>
      <c r="I158" s="64"/>
      <c r="J158" s="18"/>
      <c r="K158" s="64"/>
      <c r="L158" s="64"/>
      <c r="M158" s="33"/>
      <c r="N158" s="33"/>
      <c r="O158" s="49"/>
      <c r="P158" s="19"/>
      <c r="Q158" s="50"/>
      <c r="R158" s="18"/>
      <c r="S158" s="18"/>
      <c r="T158" s="18"/>
      <c r="U158" s="18"/>
      <c r="V158" s="18"/>
      <c r="W158" s="55"/>
      <c r="X158" s="50"/>
      <c r="Y158" s="50"/>
      <c r="Z158" s="69"/>
      <c r="AA158" s="69"/>
      <c r="AB158" s="60"/>
      <c r="AC158" s="60"/>
      <c r="AD158" s="60"/>
      <c r="AE158" s="49"/>
      <c r="AF158" s="32"/>
      <c r="AG158"/>
      <c r="AH158" s="109" t="s">
        <v>45</v>
      </c>
      <c r="AI158" s="28" cm="1">
        <f t="array" ref="AI158">SUMPRODUCT((A157:A165 = AH158)*(B157:AF165=AU156)+(A157:A165 = AH158)*(B157:AF165=AU157)/2)</f>
        <v>1</v>
      </c>
      <c r="AJ158" s="28" cm="1">
        <f t="array" ref="AJ158">SUMPRODUCT((A157:A165 = AH158)*(B157:AF165=AU158))</f>
        <v>0</v>
      </c>
      <c r="AK158" s="28" cm="1">
        <f t="array" ref="AK158">SUMPRODUCT((A157:A165 = AH158)*(B157:AF165=AU159))</f>
        <v>0</v>
      </c>
      <c r="AL158" s="28" cm="1">
        <f t="array" ref="AL158">SUMPRODUCT((A157:A165 = AH158)*(B157:AF165=AU160))</f>
        <v>0</v>
      </c>
      <c r="AM158" s="28" cm="1">
        <f t="array" ref="AM158">SUMPRODUCT((A157:A165 = AH158)*(B157:AF165=AU161))</f>
        <v>0</v>
      </c>
      <c r="AN158" s="94">
        <f t="shared" si="42"/>
        <v>1</v>
      </c>
      <c r="AO158" s="116">
        <f>(NETWORKDAYS(B156,AE156,AQ156:AQ166))-AI158</f>
        <v>19</v>
      </c>
      <c r="AP158"/>
      <c r="AQ158" s="8">
        <f>DATE(An,5,1)</f>
        <v>44317</v>
      </c>
      <c r="AR158" s="8"/>
      <c r="AS158"/>
      <c r="AT158" s="7" t="s">
        <v>13</v>
      </c>
      <c r="AU158" s="51" t="s">
        <v>17</v>
      </c>
    </row>
    <row r="159" spans="1:47" ht="15" x14ac:dyDescent="0.25">
      <c r="A159" s="1" t="str">
        <f t="shared" si="41"/>
        <v>CM</v>
      </c>
      <c r="B159" s="19"/>
      <c r="C159" s="19"/>
      <c r="D159" s="19"/>
      <c r="E159" s="50"/>
      <c r="F159" s="50"/>
      <c r="G159" s="50"/>
      <c r="H159" s="50"/>
      <c r="I159" s="50"/>
      <c r="J159" s="50"/>
      <c r="K159" s="50"/>
      <c r="L159" s="50"/>
      <c r="M159" s="49"/>
      <c r="N159" s="49"/>
      <c r="O159" s="49"/>
      <c r="P159" s="49"/>
      <c r="Q159" s="50"/>
      <c r="R159" s="18"/>
      <c r="S159" s="50"/>
      <c r="T159" s="108" t="s">
        <v>2</v>
      </c>
      <c r="U159" s="50"/>
      <c r="V159" s="50"/>
      <c r="W159" s="50"/>
      <c r="X159" s="18"/>
      <c r="Y159" s="18"/>
      <c r="Z159" s="33"/>
      <c r="AA159" s="18"/>
      <c r="AB159" s="18"/>
      <c r="AC159" s="18"/>
      <c r="AD159" s="18"/>
      <c r="AE159" s="18"/>
      <c r="AF159" s="32"/>
      <c r="AH159" s="109" t="s">
        <v>46</v>
      </c>
      <c r="AI159" s="28" cm="1">
        <f t="array" ref="AI159">SUMPRODUCT((A157:A165 = AH159)*(B157:AF165=AU156)+(A157:A165 = AH159)*(B157:AF165=AU157)/2)</f>
        <v>0</v>
      </c>
      <c r="AJ159" s="28" cm="1">
        <f t="array" ref="AJ159">SUMPRODUCT((A157:A165 = AH159)*(B157:AF165=AU158))</f>
        <v>0</v>
      </c>
      <c r="AK159" s="28" cm="1">
        <f t="array" ref="AK159">SUMPRODUCT((A157:A165 = AH159)*(B157:AF165=AU159))</f>
        <v>0</v>
      </c>
      <c r="AL159" s="28" cm="1">
        <f t="array" ref="AL159">SUMPRODUCT((A157:A165 = AH159)*(B157:AF165=AU160))</f>
        <v>0</v>
      </c>
      <c r="AM159" s="28" cm="1">
        <f t="array" ref="AM159">SUMPRODUCT((A157:A165 = AH159)*(B157:AF165=AU161))</f>
        <v>0</v>
      </c>
      <c r="AN159" s="94">
        <f t="shared" si="42"/>
        <v>0</v>
      </c>
      <c r="AO159" s="116">
        <f>(NETWORKDAYS(B156,AE156,AQ156:AQ166))-AI159</f>
        <v>20</v>
      </c>
      <c r="AQ159" s="8">
        <f>DATE(An,5,8)</f>
        <v>44324</v>
      </c>
      <c r="AR159" s="8"/>
      <c r="AT159" s="43" t="s">
        <v>14</v>
      </c>
      <c r="AU159" s="89" t="s">
        <v>18</v>
      </c>
    </row>
    <row r="160" spans="1:47" ht="15" x14ac:dyDescent="0.25">
      <c r="A160" s="1" t="str">
        <f t="shared" si="41"/>
        <v>SR</v>
      </c>
      <c r="B160" s="19"/>
      <c r="C160" s="19"/>
      <c r="D160" s="19"/>
      <c r="E160" s="19"/>
      <c r="F160" s="33"/>
      <c r="G160" s="33"/>
      <c r="H160" s="18"/>
      <c r="I160" s="18"/>
      <c r="J160" s="18"/>
      <c r="K160" s="19"/>
      <c r="L160" s="18"/>
      <c r="M160" s="18"/>
      <c r="N160" s="18"/>
      <c r="O160" s="18"/>
      <c r="P160" s="18"/>
      <c r="Q160" s="18"/>
      <c r="R160" s="18"/>
      <c r="S160" s="19"/>
      <c r="T160" s="50"/>
      <c r="U160" s="50"/>
      <c r="V160" s="18"/>
      <c r="W160" s="18"/>
      <c r="X160" s="49"/>
      <c r="Y160" s="74"/>
      <c r="Z160" s="49"/>
      <c r="AA160" s="49"/>
      <c r="AB160" s="49"/>
      <c r="AC160" s="49"/>
      <c r="AD160" s="49"/>
      <c r="AE160" s="18"/>
      <c r="AF160" s="32"/>
      <c r="AH160" s="109" t="s">
        <v>47</v>
      </c>
      <c r="AI160" s="28" cm="1">
        <f t="array" ref="AI160">SUMPRODUCT((A157:A165= AH160)*(B157:AF165=AU156)+(A157:A165 = AH160)*(B157:AF165=AU157)/2)</f>
        <v>0</v>
      </c>
      <c r="AJ160" s="28" cm="1">
        <f t="array" ref="AJ160">SUMPRODUCT((A157:A165 = AH160)*(B157:AF165=AU158))</f>
        <v>0</v>
      </c>
      <c r="AK160" s="28" cm="1">
        <f t="array" ref="AK160">SUMPRODUCT((A157:A165 = AH160)*(B157:AF165=AU159))</f>
        <v>0</v>
      </c>
      <c r="AL160" s="28" cm="1">
        <f t="array" ref="AL160">SUMPRODUCT((A157:A165 = AH160)*(B157:AF165=AU160))</f>
        <v>0</v>
      </c>
      <c r="AM160" s="28" cm="1">
        <f t="array" ref="AM160">SUMPRODUCT((A157:A165 = AH160)*(B157:AF165=AU161))</f>
        <v>0</v>
      </c>
      <c r="AN160" s="94">
        <f t="shared" si="42"/>
        <v>0</v>
      </c>
      <c r="AO160" s="116">
        <f>(NETWORKDAYS(B156,AE156,AQ156:AQ166))-AI160</f>
        <v>20</v>
      </c>
      <c r="AQ160" s="8">
        <f>AQ157+38</f>
        <v>44329</v>
      </c>
      <c r="AR160" s="8"/>
      <c r="AT160" s="43" t="s">
        <v>15</v>
      </c>
      <c r="AU160" s="62" t="s">
        <v>19</v>
      </c>
    </row>
    <row r="161" spans="1:47" s="71" customFormat="1" ht="15" x14ac:dyDescent="0.25">
      <c r="A161" s="1" t="str">
        <f t="shared" si="41"/>
        <v>CD</v>
      </c>
      <c r="B161" s="18"/>
      <c r="C161" s="33"/>
      <c r="D161" s="18"/>
      <c r="E161" s="18"/>
      <c r="F161" s="18"/>
      <c r="G161" s="18"/>
      <c r="H161" s="18"/>
      <c r="I161" s="18"/>
      <c r="J161" s="18"/>
      <c r="K161" s="18"/>
      <c r="L161" s="18"/>
      <c r="M161" s="50"/>
      <c r="N161" s="50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50"/>
      <c r="AC161" s="50"/>
      <c r="AD161" s="18"/>
      <c r="AE161" s="18"/>
      <c r="AF161" s="32"/>
      <c r="AG161"/>
      <c r="AH161" s="109" t="s">
        <v>48</v>
      </c>
      <c r="AI161" s="28" cm="1">
        <f t="array" ref="AI161">SUMPRODUCT((A157:A165 = AH161)*(B157:AF165=AU156)+(A157:A165 = AH161)*(B157:AF165=AU157)/2)</f>
        <v>0</v>
      </c>
      <c r="AJ161" s="28" cm="1">
        <f t="array" ref="AJ161">SUMPRODUCT((A157:A165 = AH161)*(B157:AF165=AU158))</f>
        <v>0</v>
      </c>
      <c r="AK161" s="28" cm="1">
        <f t="array" ref="AK161">SUMPRODUCT((A157:A165 = AH161)*(B157:AF165=AU159))</f>
        <v>0</v>
      </c>
      <c r="AL161" s="28" cm="1">
        <f t="array" ref="AL161">SUMPRODUCT((A157:A165 = AH161)*(B157:AF165=AU160))</f>
        <v>0</v>
      </c>
      <c r="AM161" s="28" cm="1">
        <f t="array" ref="AM161">SUMPRODUCT((A157:A165 = AH161)*(B157:AF165=AU161))</f>
        <v>0</v>
      </c>
      <c r="AN161" s="94">
        <f t="shared" si="42"/>
        <v>0</v>
      </c>
      <c r="AO161" s="116">
        <f>(NETWORKDAYS(B156,AE156,AQ156:AQ166))-AI161</f>
        <v>20</v>
      </c>
      <c r="AP161"/>
      <c r="AQ161" s="8">
        <f>AQ157+49</f>
        <v>44340</v>
      </c>
      <c r="AR161" s="17"/>
      <c r="AS161"/>
      <c r="AT161"/>
      <c r="AU161" s="62" t="s">
        <v>50</v>
      </c>
    </row>
    <row r="162" spans="1:47" ht="15" x14ac:dyDescent="0.25">
      <c r="A162" s="1" t="str">
        <f t="shared" si="41"/>
        <v>ACH</v>
      </c>
      <c r="B162" s="38"/>
      <c r="C162" s="39"/>
      <c r="D162" s="39"/>
      <c r="E162" s="54"/>
      <c r="F162" s="54"/>
      <c r="G162" s="54"/>
      <c r="H162" s="38"/>
      <c r="I162" s="38"/>
      <c r="J162" s="38"/>
      <c r="K162" s="38"/>
      <c r="L162" s="38"/>
      <c r="M162" s="38"/>
      <c r="N162" s="38"/>
      <c r="O162" s="38"/>
      <c r="P162" s="38"/>
      <c r="Q162" s="18"/>
      <c r="R162" s="18"/>
      <c r="S162" s="18"/>
      <c r="T162" s="18"/>
      <c r="U162" s="50"/>
      <c r="V162" s="50"/>
      <c r="W162" s="50"/>
      <c r="X162" s="38"/>
      <c r="Y162" s="38"/>
      <c r="Z162" s="38"/>
      <c r="AA162" s="38"/>
      <c r="AB162" s="38"/>
      <c r="AC162" s="38"/>
      <c r="AD162" s="38"/>
      <c r="AE162" s="38"/>
      <c r="AF162" s="32"/>
      <c r="AG162" s="71"/>
      <c r="AH162" s="109" t="s">
        <v>49</v>
      </c>
      <c r="AI162" s="28" cm="1">
        <f t="array" ref="AI162">SUMPRODUCT((A157:A165 = AH162)*(B157:AF165=AU156)+(A157:A165 = AH162)*(B157:AF165=AU157)/2)</f>
        <v>0</v>
      </c>
      <c r="AJ162" s="28" cm="1">
        <f t="array" ref="AJ162">SUMPRODUCT((A157:A165 = AH162)*(B157:AF165=AU158))</f>
        <v>0</v>
      </c>
      <c r="AK162" s="28" cm="1">
        <f t="array" ref="AK162">SUMPRODUCT((A157:A165 = AH162)*(B157:AF165=AU159))</f>
        <v>0</v>
      </c>
      <c r="AL162" s="28" cm="1">
        <f t="array" ref="AL162">SUMPRODUCT((A157:A165 = AH162)*(B157:AF165=AU160))</f>
        <v>0</v>
      </c>
      <c r="AM162" s="28" cm="1">
        <f t="array" ref="AM162">SUMPRODUCT((A157:A165 = AH162)*(B157:AF165=AU161))</f>
        <v>0</v>
      </c>
      <c r="AN162" s="94">
        <f t="shared" si="42"/>
        <v>0</v>
      </c>
      <c r="AO162" s="116">
        <f>(NETWORKDAYS(B156,AE156,AQ156:AQ166))-AI162</f>
        <v>20</v>
      </c>
      <c r="AQ162" s="8">
        <f>DATE(An,7,21)</f>
        <v>44398</v>
      </c>
      <c r="AR162" s="17"/>
    </row>
    <row r="163" spans="1:47" ht="12.75" x14ac:dyDescent="0.2">
      <c r="A163" s="1" t="str">
        <f t="shared" si="41"/>
        <v>NO</v>
      </c>
      <c r="B163" s="38"/>
      <c r="C163" s="38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38"/>
      <c r="U163" s="38"/>
      <c r="V163" s="38"/>
      <c r="W163" s="38"/>
      <c r="X163" s="38"/>
      <c r="Y163" s="38"/>
      <c r="Z163" s="38"/>
      <c r="AA163" s="38"/>
      <c r="AB163" s="38"/>
      <c r="AC163" s="38"/>
      <c r="AD163" s="38"/>
      <c r="AE163" s="38"/>
      <c r="AF163" s="32"/>
      <c r="AH163" s="47"/>
      <c r="AI163" s="28" cm="1">
        <f t="array" ref="AI163">SUMPRODUCT((A157:A165 = AH163)*(B157:AF165=AU156)+(A157:A165 = AH163)*(B157:AF165=AU157)/2)</f>
        <v>0</v>
      </c>
      <c r="AJ163" s="28" cm="1">
        <f t="array" ref="AJ163">SUMPRODUCT((A157:A165 = AH163)*(B157:AF165=AU158))</f>
        <v>0</v>
      </c>
      <c r="AK163" s="28" cm="1">
        <f t="array" ref="AK163">SUMPRODUCT((A157:A165 = AH163)*(B157:AF165=AU159))</f>
        <v>0</v>
      </c>
      <c r="AL163" s="28" cm="1">
        <f t="array" ref="AL163">SUMPRODUCT((A157:A165 = AH163)*(B157:AF165=AU160))</f>
        <v>0</v>
      </c>
      <c r="AM163" s="28" cm="1">
        <f t="array" ref="AM163">SUMPRODUCT((A157:A165 = AH163)*(B157:AF165=AU161))</f>
        <v>0</v>
      </c>
      <c r="AN163" s="94">
        <f t="shared" si="42"/>
        <v>0</v>
      </c>
      <c r="AO163" s="116">
        <f>(NETWORKDAYS(B156,AE156,AQ156:AQ166))-AI163</f>
        <v>20</v>
      </c>
      <c r="AQ163" s="8">
        <f>DATE(An,8,15)</f>
        <v>44423</v>
      </c>
      <c r="AR163" s="17"/>
    </row>
    <row r="164" spans="1:47" ht="12.75" x14ac:dyDescent="0.2">
      <c r="A164" s="1" t="str">
        <f t="shared" si="41"/>
        <v/>
      </c>
      <c r="B164" s="53"/>
      <c r="C164" s="53"/>
      <c r="D164" s="39"/>
      <c r="E164" s="38"/>
      <c r="F164" s="38"/>
      <c r="G164" s="38"/>
      <c r="H164" s="38"/>
      <c r="I164" s="39"/>
      <c r="J164" s="38"/>
      <c r="K164" s="38"/>
      <c r="L164" s="38"/>
      <c r="M164" s="38"/>
      <c r="N164" s="38"/>
      <c r="O164" s="38"/>
      <c r="P164" s="38"/>
      <c r="Q164" s="38"/>
      <c r="R164" s="38"/>
      <c r="S164" s="38"/>
      <c r="T164" s="38"/>
      <c r="U164" s="38"/>
      <c r="V164" s="38"/>
      <c r="W164" s="39"/>
      <c r="X164" s="38"/>
      <c r="Y164" s="38"/>
      <c r="Z164" s="38"/>
      <c r="AA164" s="38"/>
      <c r="AB164" s="38"/>
      <c r="AC164" s="38"/>
      <c r="AD164" s="38"/>
      <c r="AE164" s="38"/>
      <c r="AF164" s="32"/>
      <c r="AQ164" s="8">
        <f>DATE(An,11,1)</f>
        <v>44501</v>
      </c>
      <c r="AR164" s="17"/>
    </row>
    <row r="165" spans="1:47" s="63" customFormat="1" ht="12.75" x14ac:dyDescent="0.2">
      <c r="A165" s="1" t="str">
        <f t="shared" si="41"/>
        <v/>
      </c>
      <c r="B165" s="38"/>
      <c r="C165" s="38"/>
      <c r="D165" s="38"/>
      <c r="E165" s="38"/>
      <c r="F165" s="38"/>
      <c r="G165" s="38"/>
      <c r="H165" s="38"/>
      <c r="I165" s="38"/>
      <c r="J165" s="38"/>
      <c r="K165" s="38"/>
      <c r="L165" s="38"/>
      <c r="M165" s="38"/>
      <c r="N165" s="38"/>
      <c r="O165" s="38"/>
      <c r="P165" s="38"/>
      <c r="Q165" s="38"/>
      <c r="R165" s="38"/>
      <c r="S165" s="38"/>
      <c r="T165" s="38"/>
      <c r="U165" s="38"/>
      <c r="V165" s="38"/>
      <c r="W165" s="38"/>
      <c r="X165" s="38"/>
      <c r="Y165" s="38"/>
      <c r="Z165" s="38"/>
      <c r="AA165" s="38"/>
      <c r="AB165" s="38"/>
      <c r="AC165" s="38"/>
      <c r="AD165" s="38"/>
      <c r="AE165" s="38"/>
      <c r="AF165" s="32"/>
      <c r="AH165"/>
      <c r="AI165"/>
      <c r="AJ165"/>
      <c r="AK165"/>
      <c r="AL165"/>
      <c r="AM165"/>
      <c r="AN165"/>
      <c r="AO165"/>
      <c r="AQ165" s="8">
        <f>DATE(An,11,11)</f>
        <v>44511</v>
      </c>
      <c r="AR165" s="17"/>
      <c r="AS165"/>
      <c r="AT165"/>
      <c r="AU165"/>
    </row>
    <row r="166" spans="1:47" ht="13.5" thickBot="1" x14ac:dyDescent="0.25">
      <c r="A166" s="76" t="str">
        <f t="shared" si="41"/>
        <v/>
      </c>
      <c r="B166" s="30"/>
      <c r="C166" s="30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  <c r="Y166" s="30"/>
      <c r="Z166" s="30"/>
      <c r="AA166" s="30"/>
      <c r="AB166" s="30"/>
      <c r="AC166" s="30"/>
      <c r="AD166" s="30"/>
      <c r="AE166" s="30"/>
      <c r="AF166" s="34"/>
      <c r="AG166" s="71"/>
      <c r="AH166" s="83" t="s">
        <v>11</v>
      </c>
      <c r="AI166" s="84">
        <f t="shared" ref="AI166:AN166" si="43">SUM(AI156:AI165)</f>
        <v>1</v>
      </c>
      <c r="AJ166" s="84">
        <f t="shared" si="43"/>
        <v>0</v>
      </c>
      <c r="AK166" s="84">
        <f t="shared" si="43"/>
        <v>0</v>
      </c>
      <c r="AL166" s="84">
        <f t="shared" si="43"/>
        <v>0</v>
      </c>
      <c r="AM166" s="84">
        <f t="shared" si="43"/>
        <v>0</v>
      </c>
      <c r="AN166" s="92">
        <f t="shared" si="43"/>
        <v>1</v>
      </c>
      <c r="AO166" s="117"/>
      <c r="AQ166" s="10">
        <f>DATE(An,12,25)</f>
        <v>44555</v>
      </c>
      <c r="AR166" s="27"/>
    </row>
    <row r="167" spans="1:47" ht="12.75" x14ac:dyDescent="0.2">
      <c r="A167" s="122"/>
      <c r="B167" s="123"/>
      <c r="C167" s="123"/>
      <c r="D167" s="123"/>
      <c r="E167" s="123"/>
      <c r="F167" s="123"/>
      <c r="G167" s="123"/>
      <c r="H167" s="123"/>
      <c r="I167" s="123"/>
      <c r="J167" s="123"/>
      <c r="K167" s="123"/>
      <c r="L167" s="123"/>
      <c r="M167" s="123"/>
      <c r="N167" s="123"/>
      <c r="O167" s="123"/>
      <c r="P167" s="123"/>
      <c r="Q167" s="123"/>
      <c r="R167" s="123"/>
      <c r="S167" s="123"/>
      <c r="T167" s="123"/>
      <c r="U167" s="123"/>
      <c r="V167" s="123"/>
      <c r="W167" s="123"/>
      <c r="X167" s="123"/>
      <c r="Y167" s="123"/>
      <c r="Z167" s="123"/>
      <c r="AA167" s="123"/>
      <c r="AB167" s="123"/>
      <c r="AC167" s="123"/>
      <c r="AD167" s="123"/>
      <c r="AE167" s="123"/>
      <c r="AF167" s="123"/>
      <c r="AG167" s="71"/>
      <c r="AH167" s="63"/>
      <c r="AI167" s="63"/>
      <c r="AJ167" s="63"/>
      <c r="AK167" s="63"/>
      <c r="AL167" s="63"/>
      <c r="AM167" s="63"/>
      <c r="AN167" s="63"/>
      <c r="AO167" s="63"/>
      <c r="AQ167" s="63"/>
      <c r="AR167" s="63"/>
    </row>
    <row r="168" spans="1:47" ht="12.75" x14ac:dyDescent="0.2">
      <c r="A168" s="122"/>
      <c r="B168" s="123"/>
      <c r="C168" s="123"/>
      <c r="D168" s="123"/>
      <c r="E168" s="123"/>
      <c r="F168" s="123"/>
      <c r="G168" s="123"/>
      <c r="H168" s="123"/>
      <c r="I168" s="123"/>
      <c r="J168" s="123"/>
      <c r="K168" s="123"/>
      <c r="L168" s="123"/>
      <c r="M168" s="123"/>
      <c r="N168" s="123"/>
      <c r="O168" s="123"/>
      <c r="P168" s="123"/>
      <c r="Q168" s="123"/>
      <c r="R168" s="123"/>
      <c r="S168" s="123"/>
      <c r="T168" s="123"/>
      <c r="U168" s="123"/>
      <c r="V168" s="123"/>
      <c r="W168" s="123"/>
      <c r="X168" s="123"/>
      <c r="Y168" s="123"/>
      <c r="Z168" s="123"/>
      <c r="AA168" s="123"/>
      <c r="AB168" s="123"/>
      <c r="AC168" s="123"/>
      <c r="AD168" s="123"/>
      <c r="AE168" s="123"/>
      <c r="AF168" s="123"/>
      <c r="AG168" s="71"/>
      <c r="AH168" s="63"/>
      <c r="AI168" s="63"/>
      <c r="AJ168" s="63"/>
      <c r="AK168" s="63"/>
      <c r="AL168" s="63"/>
      <c r="AM168" s="63"/>
      <c r="AN168" s="63"/>
      <c r="AO168" s="63"/>
      <c r="AQ168" s="63"/>
      <c r="AR168" s="63"/>
    </row>
    <row r="169" spans="1:47" ht="13.5" thickBot="1" x14ac:dyDescent="0.25"/>
    <row r="170" spans="1:47" ht="25.5" x14ac:dyDescent="0.2">
      <c r="A170" s="95"/>
      <c r="B170" s="201">
        <f>DATE(An,MONTH(B155)+1,1)</f>
        <v>44531</v>
      </c>
      <c r="C170" s="202"/>
      <c r="D170" s="202"/>
      <c r="E170" s="202"/>
      <c r="F170" s="202"/>
      <c r="G170" s="202"/>
      <c r="H170" s="202"/>
      <c r="I170" s="202"/>
      <c r="J170" s="202"/>
      <c r="K170" s="202"/>
      <c r="L170" s="202"/>
      <c r="M170" s="202"/>
      <c r="N170" s="202"/>
      <c r="O170" s="202"/>
      <c r="P170" s="202"/>
      <c r="Q170" s="202"/>
      <c r="R170" s="202"/>
      <c r="S170" s="202"/>
      <c r="T170" s="202"/>
      <c r="U170" s="202"/>
      <c r="V170" s="202"/>
      <c r="W170" s="202"/>
      <c r="X170" s="202"/>
      <c r="Y170" s="202"/>
      <c r="Z170" s="202"/>
      <c r="AA170" s="202"/>
      <c r="AB170" s="202"/>
      <c r="AC170" s="202"/>
      <c r="AD170" s="202"/>
      <c r="AE170" s="202"/>
      <c r="AF170" s="203"/>
      <c r="AH170" s="41" t="s">
        <v>7</v>
      </c>
      <c r="AI170" s="90" t="s">
        <v>20</v>
      </c>
      <c r="AJ170" s="87" t="str">
        <f>"Nbre jours "&amp; $AU$9</f>
        <v>Nbre jours MT1</v>
      </c>
      <c r="AK170" s="86" t="str">
        <f>"Nbre jours "&amp; $AU$10</f>
        <v>Nbre jours MT2</v>
      </c>
      <c r="AL170" s="88" t="str">
        <f>"Nbre jours "&amp; $AU$11</f>
        <v>Nbre jours MT3</v>
      </c>
      <c r="AM170" s="88" t="str">
        <f>"Nbre jours "&amp; $AU$12</f>
        <v>Nbre jours df</v>
      </c>
      <c r="AN170" s="93" t="s">
        <v>16</v>
      </c>
      <c r="AO170" s="93" t="s">
        <v>51</v>
      </c>
      <c r="AQ170" s="41" t="s">
        <v>3</v>
      </c>
      <c r="AR170" s="42" t="s">
        <v>12</v>
      </c>
      <c r="AT170" s="41" t="s">
        <v>9</v>
      </c>
      <c r="AU170" s="42" t="s">
        <v>34</v>
      </c>
    </row>
    <row r="171" spans="1:47" ht="15" x14ac:dyDescent="0.25">
      <c r="A171" s="96"/>
      <c r="B171" s="4">
        <f>DATE(An,MONTH(B170),1)</f>
        <v>44531</v>
      </c>
      <c r="C171" s="4">
        <f t="shared" ref="C171:AF171" si="44">B171+1</f>
        <v>44532</v>
      </c>
      <c r="D171" s="4">
        <f t="shared" si="44"/>
        <v>44533</v>
      </c>
      <c r="E171" s="4">
        <f t="shared" si="44"/>
        <v>44534</v>
      </c>
      <c r="F171" s="4">
        <f t="shared" si="44"/>
        <v>44535</v>
      </c>
      <c r="G171" s="4">
        <f t="shared" si="44"/>
        <v>44536</v>
      </c>
      <c r="H171" s="4">
        <f t="shared" si="44"/>
        <v>44537</v>
      </c>
      <c r="I171" s="4">
        <f t="shared" si="44"/>
        <v>44538</v>
      </c>
      <c r="J171" s="4">
        <f t="shared" si="44"/>
        <v>44539</v>
      </c>
      <c r="K171" s="4">
        <f t="shared" si="44"/>
        <v>44540</v>
      </c>
      <c r="L171" s="4">
        <f t="shared" si="44"/>
        <v>44541</v>
      </c>
      <c r="M171" s="4">
        <f t="shared" si="44"/>
        <v>44542</v>
      </c>
      <c r="N171" s="4">
        <f t="shared" si="44"/>
        <v>44543</v>
      </c>
      <c r="O171" s="4">
        <f t="shared" si="44"/>
        <v>44544</v>
      </c>
      <c r="P171" s="4">
        <f t="shared" si="44"/>
        <v>44545</v>
      </c>
      <c r="Q171" s="4">
        <f t="shared" si="44"/>
        <v>44546</v>
      </c>
      <c r="R171" s="4">
        <f t="shared" si="44"/>
        <v>44547</v>
      </c>
      <c r="S171" s="4">
        <f t="shared" si="44"/>
        <v>44548</v>
      </c>
      <c r="T171" s="4">
        <f t="shared" si="44"/>
        <v>44549</v>
      </c>
      <c r="U171" s="4">
        <f t="shared" si="44"/>
        <v>44550</v>
      </c>
      <c r="V171" s="4">
        <f t="shared" si="44"/>
        <v>44551</v>
      </c>
      <c r="W171" s="4">
        <f t="shared" si="44"/>
        <v>44552</v>
      </c>
      <c r="X171" s="4">
        <f t="shared" si="44"/>
        <v>44553</v>
      </c>
      <c r="Y171" s="4">
        <f t="shared" si="44"/>
        <v>44554</v>
      </c>
      <c r="Z171" s="4">
        <f t="shared" si="44"/>
        <v>44555</v>
      </c>
      <c r="AA171" s="4">
        <f t="shared" si="44"/>
        <v>44556</v>
      </c>
      <c r="AB171" s="4">
        <f t="shared" si="44"/>
        <v>44557</v>
      </c>
      <c r="AC171" s="4">
        <f t="shared" si="44"/>
        <v>44558</v>
      </c>
      <c r="AD171" s="4">
        <f t="shared" si="44"/>
        <v>44559</v>
      </c>
      <c r="AE171" s="4">
        <f t="shared" si="44"/>
        <v>44560</v>
      </c>
      <c r="AF171" s="5">
        <f t="shared" si="44"/>
        <v>44561</v>
      </c>
      <c r="AH171" s="109" t="s">
        <v>43</v>
      </c>
      <c r="AI171" s="28" cm="1">
        <f t="array" ref="AI171">SUMPRODUCT((A172:A180 = AH171)*(B172:AF180=AU171)+(A172:A180 = AH171)*(B172:AF180=AU172)/2)</f>
        <v>0</v>
      </c>
      <c r="AJ171" s="28" cm="1">
        <f t="array" ref="AJ171">SUMPRODUCT((A172:A180 = AH171)*(B172:AF180=AU173))</f>
        <v>0</v>
      </c>
      <c r="AK171" s="28" cm="1">
        <f t="array" ref="AK171">SUMPRODUCT((A172:A180 = AH171)*(B172:AF180=AU174))</f>
        <v>0</v>
      </c>
      <c r="AL171" s="28" cm="1">
        <f t="array" ref="AL171">SUMPRODUCT((A172:A180 = AH171)*(B172:AF180=AU175))</f>
        <v>0</v>
      </c>
      <c r="AM171" s="28" cm="1">
        <f t="array" ref="AM171">SUMPRODUCT((A172:A180 = AH171)*(B172:AF180=AU176))</f>
        <v>0</v>
      </c>
      <c r="AN171" s="94">
        <f>SUM(AI171:AM171)</f>
        <v>0</v>
      </c>
      <c r="AO171" s="121">
        <f>(NETWORKDAYS(B171,AF171,AQ171:AQ181))-AI171</f>
        <v>23</v>
      </c>
      <c r="AQ171" s="7">
        <f>DATE(An,1,1)</f>
        <v>44197</v>
      </c>
      <c r="AR171" s="7">
        <v>43735</v>
      </c>
      <c r="AT171" s="7" t="s">
        <v>0</v>
      </c>
      <c r="AU171" s="44" t="s">
        <v>2</v>
      </c>
    </row>
    <row r="172" spans="1:47" ht="15" x14ac:dyDescent="0.25">
      <c r="A172" s="1" t="str">
        <f t="shared" ref="A172:A181" si="45">IF(ISBLANK(A157),"",A157)</f>
        <v>PZ</v>
      </c>
      <c r="B172" s="49"/>
      <c r="C172" s="49"/>
      <c r="D172" s="18"/>
      <c r="E172" s="18"/>
      <c r="F172" s="18"/>
      <c r="G172" s="49"/>
      <c r="H172" s="49"/>
      <c r="I172" s="18"/>
      <c r="J172" s="18"/>
      <c r="K172" s="18"/>
      <c r="L172" s="18"/>
      <c r="M172" s="18"/>
      <c r="N172" s="18"/>
      <c r="O172" s="18"/>
      <c r="P172" s="49"/>
      <c r="Q172" s="49"/>
      <c r="R172" s="18"/>
      <c r="S172" s="18"/>
      <c r="T172" s="18"/>
      <c r="U172" s="18"/>
      <c r="V172" s="18"/>
      <c r="W172" s="18"/>
      <c r="X172" s="18"/>
      <c r="Y172" s="19"/>
      <c r="Z172" s="18"/>
      <c r="AA172" s="19"/>
      <c r="AB172" s="19"/>
      <c r="AC172" s="19"/>
      <c r="AD172" s="64"/>
      <c r="AE172" s="19"/>
      <c r="AF172" s="20"/>
      <c r="AH172" s="109" t="s">
        <v>44</v>
      </c>
      <c r="AI172" s="28" cm="1">
        <f t="array" ref="AI172">SUMPRODUCT((A172:A180 = AH172)*(B172:AF180=AU171)+(A172:A180 = AH172)*(B172:AF180=AU172)/2)</f>
        <v>0</v>
      </c>
      <c r="AJ172" s="28" cm="1">
        <f t="array" ref="AJ172">SUMPRODUCT((A172:A180 = AH172)*(B172:AF180=AU173))</f>
        <v>0</v>
      </c>
      <c r="AK172" s="28" cm="1">
        <f t="array" ref="AK172">SUMPRODUCT((A172:A180 = AH172)*(B172:AF180=AU174))</f>
        <v>1</v>
      </c>
      <c r="AL172" s="28" cm="1">
        <f t="array" ref="AL172">SUMPRODUCT((A172:A180 = AH172)*(B172:AF180=AU175))</f>
        <v>0</v>
      </c>
      <c r="AM172" s="28" cm="1">
        <f t="array" ref="AM172">SUMPRODUCT((A172:A180 = AH172)*(B172:AF180=AU176))</f>
        <v>0</v>
      </c>
      <c r="AN172" s="94">
        <f t="shared" ref="AN172:AN178" si="46">SUM(AI172:AM172)</f>
        <v>1</v>
      </c>
      <c r="AO172" s="116">
        <f>(NETWORKDAYS(B171,AF171,AQ171:AQ181))-AI172</f>
        <v>23</v>
      </c>
      <c r="AQ172" s="8">
        <f>ROUND(DATE($A$1,4,MOD(234-11*MOD($A$1,19),30))/7,0)*7-5</f>
        <v>44291</v>
      </c>
      <c r="AR172" s="8"/>
      <c r="AT172" s="7" t="s">
        <v>10</v>
      </c>
      <c r="AU172" s="44" t="s">
        <v>5</v>
      </c>
    </row>
    <row r="173" spans="1:47" ht="15" x14ac:dyDescent="0.25">
      <c r="A173" s="1" t="str">
        <f t="shared" si="45"/>
        <v>LG</v>
      </c>
      <c r="B173" s="49"/>
      <c r="C173" s="49"/>
      <c r="D173" s="19"/>
      <c r="E173" s="19"/>
      <c r="F173" s="18"/>
      <c r="G173" s="49"/>
      <c r="H173" s="19"/>
      <c r="I173" s="18"/>
      <c r="J173" s="19"/>
      <c r="K173" s="18"/>
      <c r="L173" s="64"/>
      <c r="M173" s="64"/>
      <c r="N173" s="64"/>
      <c r="O173" s="50" t="s">
        <v>18</v>
      </c>
      <c r="P173" s="49"/>
      <c r="Q173" s="49"/>
      <c r="R173" s="18"/>
      <c r="S173" s="18"/>
      <c r="T173" s="18"/>
      <c r="U173" s="18"/>
      <c r="V173" s="19"/>
      <c r="W173" s="19"/>
      <c r="X173" s="19"/>
      <c r="Y173" s="19"/>
      <c r="Z173" s="18"/>
      <c r="AA173" s="18"/>
      <c r="AB173" s="18"/>
      <c r="AC173" s="19"/>
      <c r="AD173" s="19"/>
      <c r="AE173" s="19"/>
      <c r="AF173" s="20"/>
      <c r="AH173" s="109" t="s">
        <v>45</v>
      </c>
      <c r="AI173" s="28" cm="1">
        <f t="array" ref="AI173">SUMPRODUCT((A172:A180 = AH173)*(B172:AF180=AU171)+(A172:A180 = AH173)*(B172:AF180=AU172)/2)</f>
        <v>0</v>
      </c>
      <c r="AJ173" s="28" cm="1">
        <f t="array" ref="AJ173">SUMPRODUCT((A172:A180 = AH173)*(B172:AF180=AU173))</f>
        <v>0</v>
      </c>
      <c r="AK173" s="28" cm="1">
        <f t="array" ref="AK173">SUMPRODUCT((A172:A180 = AH173)*(B172:AF180=AU174))</f>
        <v>0</v>
      </c>
      <c r="AL173" s="28" cm="1">
        <f t="array" ref="AL173">SUMPRODUCT((A172:A180 = AH173)*(B172:AF180=AU175))</f>
        <v>0</v>
      </c>
      <c r="AM173" s="28" cm="1">
        <f t="array" ref="AM173">SUMPRODUCT((A172:A180 = AH173)*(B172:AF180=AU176))</f>
        <v>0</v>
      </c>
      <c r="AN173" s="94">
        <f t="shared" si="46"/>
        <v>0</v>
      </c>
      <c r="AO173" s="116">
        <f>(NETWORKDAYS(B171,AF171,AQ171:AQ181))-AI173</f>
        <v>23</v>
      </c>
      <c r="AQ173" s="8">
        <f>DATE(An,5,1)</f>
        <v>44317</v>
      </c>
      <c r="AR173" s="8"/>
      <c r="AT173" s="7" t="s">
        <v>13</v>
      </c>
      <c r="AU173" s="51" t="s">
        <v>17</v>
      </c>
    </row>
    <row r="174" spans="1:47" s="71" customFormat="1" ht="15" x14ac:dyDescent="0.25">
      <c r="A174" s="1" t="str">
        <f t="shared" si="45"/>
        <v>CM</v>
      </c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9"/>
      <c r="U174" s="19"/>
      <c r="V174" s="19"/>
      <c r="W174" s="19"/>
      <c r="X174" s="19"/>
      <c r="Y174" s="19"/>
      <c r="Z174" s="18"/>
      <c r="AA174" s="19"/>
      <c r="AB174" s="19"/>
      <c r="AC174" s="19"/>
      <c r="AD174" s="19"/>
      <c r="AE174" s="19"/>
      <c r="AF174" s="20"/>
      <c r="AG174"/>
      <c r="AH174" s="109" t="s">
        <v>46</v>
      </c>
      <c r="AI174" s="28" cm="1">
        <f t="array" ref="AI174">SUMPRODUCT((A172:A180 = AH174)*(B172:AF180=AU171)+(A172:A180 = AH174)*(B172:AF180=AU172)/2)</f>
        <v>0</v>
      </c>
      <c r="AJ174" s="28" cm="1">
        <f t="array" ref="AJ174">SUMPRODUCT((A172:A180 = AH174)*(B172:AF180=AU173))</f>
        <v>1</v>
      </c>
      <c r="AK174" s="28" cm="1">
        <f t="array" ref="AK174">SUMPRODUCT((A172:A180 = AH174)*(B172:AF180=AU174))</f>
        <v>0</v>
      </c>
      <c r="AL174" s="28" cm="1">
        <f t="array" ref="AL174">SUMPRODUCT((A172:A180 = AH174)*(B172:AF180=AU175))</f>
        <v>0</v>
      </c>
      <c r="AM174" s="28" cm="1">
        <f t="array" ref="AM174">SUMPRODUCT((A172:A180 = AH174)*(B172:AF180=AU176))</f>
        <v>0</v>
      </c>
      <c r="AN174" s="94">
        <f t="shared" si="46"/>
        <v>1</v>
      </c>
      <c r="AO174" s="116">
        <f>(NETWORKDAYS(B171,AF171,AQ171:AQ181))-AI174</f>
        <v>23</v>
      </c>
      <c r="AP174"/>
      <c r="AQ174" s="8">
        <f>DATE(An,5,8)</f>
        <v>44324</v>
      </c>
      <c r="AR174" s="8"/>
      <c r="AS174"/>
      <c r="AT174" s="43" t="s">
        <v>14</v>
      </c>
      <c r="AU174" s="89" t="s">
        <v>18</v>
      </c>
    </row>
    <row r="175" spans="1:47" ht="15" x14ac:dyDescent="0.25">
      <c r="A175" s="1" t="str">
        <f t="shared" si="45"/>
        <v>SR</v>
      </c>
      <c r="B175" s="18"/>
      <c r="C175" s="19"/>
      <c r="D175" s="18"/>
      <c r="E175" s="18"/>
      <c r="F175" s="18"/>
      <c r="G175" s="33"/>
      <c r="H175" s="18"/>
      <c r="I175" s="18"/>
      <c r="J175" s="19"/>
      <c r="K175" s="19"/>
      <c r="L175" s="18"/>
      <c r="M175" s="18"/>
      <c r="N175" s="18"/>
      <c r="O175" s="18"/>
      <c r="P175" s="18"/>
      <c r="Q175" s="49"/>
      <c r="R175" s="18"/>
      <c r="S175" s="19"/>
      <c r="T175" s="19"/>
      <c r="U175" s="19"/>
      <c r="V175" s="19"/>
      <c r="W175" s="19" t="s">
        <v>53</v>
      </c>
      <c r="X175" s="19"/>
      <c r="Y175" s="19"/>
      <c r="Z175" s="18"/>
      <c r="AA175" s="19"/>
      <c r="AB175" s="19"/>
      <c r="AC175" s="19"/>
      <c r="AD175" s="19"/>
      <c r="AE175" s="19"/>
      <c r="AF175" s="20"/>
      <c r="AH175" s="109" t="s">
        <v>47</v>
      </c>
      <c r="AI175" s="28" cm="1">
        <f t="array" ref="AI175">SUMPRODUCT((A172:A180= AH175)*(B172:AF180=AU171)+(A172:A180 = AH175)*(B172:AF180=AU172)/2)</f>
        <v>1</v>
      </c>
      <c r="AJ175" s="28" cm="1">
        <f t="array" ref="AJ175">SUMPRODUCT((A172:A180 = AH175)*(B172:AF180=AU173))</f>
        <v>0</v>
      </c>
      <c r="AK175" s="28" cm="1">
        <f t="array" ref="AK175">SUMPRODUCT((A172:A180 = AH175)*(B172:AF180=AU174))</f>
        <v>0</v>
      </c>
      <c r="AL175" s="28" cm="1">
        <f t="array" ref="AL175">SUMPRODUCT((A172:A180 = AH175)*(B172:AF180=AU175))</f>
        <v>0</v>
      </c>
      <c r="AM175" s="28" cm="1">
        <f t="array" ref="AM175">SUMPRODUCT((A172:A180 = AH175)*(B172:AF180=AU176))</f>
        <v>0</v>
      </c>
      <c r="AN175" s="94">
        <f t="shared" si="46"/>
        <v>1</v>
      </c>
      <c r="AO175" s="116">
        <f>(NETWORKDAYS(B171,AF171,AQ171:AQ181))-AI175</f>
        <v>22</v>
      </c>
      <c r="AQ175" s="8">
        <f>AQ172+38</f>
        <v>44329</v>
      </c>
      <c r="AR175" s="8"/>
      <c r="AT175" s="43" t="s">
        <v>15</v>
      </c>
      <c r="AU175" s="62" t="s">
        <v>19</v>
      </c>
    </row>
    <row r="176" spans="1:47" ht="15" x14ac:dyDescent="0.25">
      <c r="A176" s="1" t="str">
        <f t="shared" si="45"/>
        <v>CD</v>
      </c>
      <c r="B176" s="18"/>
      <c r="C176" s="18"/>
      <c r="D176" s="49"/>
      <c r="E176" s="49"/>
      <c r="F176" s="49"/>
      <c r="G176" s="49"/>
      <c r="H176" s="18"/>
      <c r="I176" s="75"/>
      <c r="J176" s="18"/>
      <c r="K176" s="18"/>
      <c r="L176" s="18"/>
      <c r="M176" s="18"/>
      <c r="N176" s="19"/>
      <c r="O176" s="108" t="s">
        <v>2</v>
      </c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8"/>
      <c r="AA176" s="19"/>
      <c r="AB176" s="19"/>
      <c r="AC176" s="19"/>
      <c r="AD176" s="19"/>
      <c r="AE176" s="19"/>
      <c r="AF176" s="20"/>
      <c r="AH176" s="109" t="s">
        <v>48</v>
      </c>
      <c r="AI176" s="28" cm="1">
        <f t="array" ref="AI176">SUMPRODUCT((A172:A180 = AH176)*(B172:AF180=AU171)+(A172:A180 = AH176)*(B172:AF180=AU172)/2)</f>
        <v>0</v>
      </c>
      <c r="AJ176" s="28" cm="1">
        <f t="array" ref="AJ176">SUMPRODUCT((A172:A180 = AH176)*(B172:AF180=AU173))</f>
        <v>0</v>
      </c>
      <c r="AK176" s="28" cm="1">
        <f t="array" ref="AK176">SUMPRODUCT((A172:A180 = AH176)*(B172:AF180=AU174))</f>
        <v>0</v>
      </c>
      <c r="AL176" s="28" cm="1">
        <f t="array" ref="AL176">SUMPRODUCT((A172:A180 = AH176)*(B172:AF180=AU175))</f>
        <v>1</v>
      </c>
      <c r="AM176" s="28" cm="1">
        <f t="array" ref="AM176">SUMPRODUCT((A172:A180 = AH176)*(B172:AF180=AU176))</f>
        <v>0</v>
      </c>
      <c r="AN176" s="94">
        <f t="shared" si="46"/>
        <v>1</v>
      </c>
      <c r="AO176" s="116">
        <f>(NETWORKDAYS(B171,AF171,AQ171:AQ181))-AI176</f>
        <v>23</v>
      </c>
      <c r="AQ176" s="8">
        <f>AQ172+49</f>
        <v>44340</v>
      </c>
      <c r="AR176" s="17"/>
      <c r="AU176" s="62" t="s">
        <v>50</v>
      </c>
    </row>
    <row r="177" spans="1:47" s="71" customFormat="1" ht="15" x14ac:dyDescent="0.25">
      <c r="A177" s="1" t="str">
        <f t="shared" si="45"/>
        <v>ACH</v>
      </c>
      <c r="B177" s="38"/>
      <c r="C177" s="38"/>
      <c r="D177" s="38"/>
      <c r="E177" s="38"/>
      <c r="F177" s="38"/>
      <c r="G177" s="38"/>
      <c r="H177" s="39"/>
      <c r="I177" s="38"/>
      <c r="J177" s="38"/>
      <c r="K177" s="38"/>
      <c r="L177" s="38"/>
      <c r="M177" s="38"/>
      <c r="N177" s="38"/>
      <c r="O177" s="38"/>
      <c r="P177" s="38"/>
      <c r="Q177" s="38"/>
      <c r="R177" s="144" t="s">
        <v>19</v>
      </c>
      <c r="S177" s="38"/>
      <c r="T177" s="39"/>
      <c r="U177" s="39"/>
      <c r="V177" s="38"/>
      <c r="W177" s="39"/>
      <c r="X177" s="39"/>
      <c r="Y177" s="39"/>
      <c r="Z177" s="38"/>
      <c r="AA177" s="39"/>
      <c r="AB177" s="39"/>
      <c r="AC177" s="39"/>
      <c r="AD177" s="39"/>
      <c r="AE177" s="39"/>
      <c r="AF177" s="45"/>
      <c r="AH177" s="109" t="s">
        <v>49</v>
      </c>
      <c r="AI177" s="28" cm="1">
        <f t="array" ref="AI177">SUMPRODUCT((A172:A180 = AH177)*(B172:AF180=AU171)+(A172:A180 = AH177)*(B172:AF180=AU172)/2)</f>
        <v>0</v>
      </c>
      <c r="AJ177" s="28" cm="1">
        <f t="array" ref="AJ177">SUMPRODUCT((A172:A180 = AH177)*(B172:AF180=AU173))</f>
        <v>0</v>
      </c>
      <c r="AK177" s="28" cm="1">
        <f t="array" ref="AK177">SUMPRODUCT((A172:A180 = AH177)*(B172:AF180=AU174))</f>
        <v>0</v>
      </c>
      <c r="AL177" s="28" cm="1">
        <f t="array" ref="AL177">SUMPRODUCT((A172:A180 = AH177)*(B172:AF180=AU175))</f>
        <v>0</v>
      </c>
      <c r="AM177" s="28" cm="1">
        <f t="array" ref="AM177">SUMPRODUCT((A172:A180 = AH177)*(B172:AF180=AU176))</f>
        <v>0</v>
      </c>
      <c r="AN177" s="94">
        <f t="shared" si="46"/>
        <v>0</v>
      </c>
      <c r="AO177" s="116">
        <f>(NETWORKDAYS(B171,AF171,AQ171:AQ181))-AI177</f>
        <v>23</v>
      </c>
      <c r="AP177"/>
      <c r="AQ177" s="8">
        <f>DATE(An,7,21)</f>
        <v>44398</v>
      </c>
      <c r="AR177" s="17"/>
      <c r="AS177"/>
      <c r="AT177"/>
      <c r="AU177"/>
    </row>
    <row r="178" spans="1:47" ht="12.75" x14ac:dyDescent="0.2">
      <c r="A178" s="1" t="str">
        <f t="shared" si="45"/>
        <v>NO</v>
      </c>
      <c r="B178" s="38"/>
      <c r="C178" s="38"/>
      <c r="D178" s="38"/>
      <c r="E178" s="38"/>
      <c r="F178" s="38"/>
      <c r="G178" s="38"/>
      <c r="H178" s="38"/>
      <c r="I178" s="38"/>
      <c r="J178" s="38"/>
      <c r="K178" s="38"/>
      <c r="L178" s="38"/>
      <c r="M178" s="38"/>
      <c r="N178" s="38"/>
      <c r="O178" s="38"/>
      <c r="P178" s="38"/>
      <c r="Q178" s="38"/>
      <c r="R178" s="38"/>
      <c r="S178" s="38"/>
      <c r="T178" s="38"/>
      <c r="U178" s="38"/>
      <c r="V178" s="38"/>
      <c r="W178" s="38"/>
      <c r="X178" s="38"/>
      <c r="Y178" s="38"/>
      <c r="Z178" s="38"/>
      <c r="AA178" s="38"/>
      <c r="AB178" s="38"/>
      <c r="AC178" s="38"/>
      <c r="AD178" s="38"/>
      <c r="AE178" s="38"/>
      <c r="AF178" s="40"/>
      <c r="AH178" s="47"/>
      <c r="AI178" s="28" cm="1">
        <f t="array" ref="AI178">SUMPRODUCT((A172:A180 = AH178)*(B172:AF180=AU171)+(A172:A180 = AH178)*(B172:AF180=AU172)/2)</f>
        <v>0</v>
      </c>
      <c r="AJ178" s="28" cm="1">
        <f t="array" ref="AJ178">SUMPRODUCT((A172:A180 = AH178)*(B172:AF180=AU173))</f>
        <v>0</v>
      </c>
      <c r="AK178" s="28" cm="1">
        <f t="array" ref="AK178">SUMPRODUCT((A172:A180 = AH178)*(B172:AF180=AU174))</f>
        <v>0</v>
      </c>
      <c r="AL178" s="28" cm="1">
        <f t="array" ref="AL178">SUMPRODUCT((A172:A180 = AH178)*(B172:AF180=AU175))</f>
        <v>0</v>
      </c>
      <c r="AM178" s="28" cm="1">
        <f t="array" ref="AM178">SUMPRODUCT((A172:A180 = AH178)*(B172:AF180=AU176))</f>
        <v>0</v>
      </c>
      <c r="AN178" s="94">
        <f t="shared" si="46"/>
        <v>0</v>
      </c>
      <c r="AO178" s="116">
        <f>(NETWORKDAYS(B171,AF171,AQ171:AQ181))-AI178</f>
        <v>23</v>
      </c>
      <c r="AQ178" s="8">
        <f>DATE(An,8,15)</f>
        <v>44423</v>
      </c>
      <c r="AR178" s="17"/>
    </row>
    <row r="179" spans="1:47" ht="12.75" x14ac:dyDescent="0.2">
      <c r="A179" s="1" t="str">
        <f t="shared" si="45"/>
        <v/>
      </c>
      <c r="B179" s="38"/>
      <c r="C179" s="38"/>
      <c r="D179" s="38"/>
      <c r="E179" s="38"/>
      <c r="F179" s="38"/>
      <c r="G179" s="38"/>
      <c r="H179" s="38"/>
      <c r="I179" s="38"/>
      <c r="J179" s="38"/>
      <c r="K179" s="38"/>
      <c r="L179" s="46"/>
      <c r="M179" s="38"/>
      <c r="N179" s="38"/>
      <c r="O179" s="38"/>
      <c r="P179" s="38"/>
      <c r="Q179" s="38"/>
      <c r="R179" s="39"/>
      <c r="S179" s="38"/>
      <c r="T179" s="39"/>
      <c r="U179" s="39"/>
      <c r="V179" s="39"/>
      <c r="W179" s="39"/>
      <c r="X179" s="39"/>
      <c r="Y179" s="39"/>
      <c r="Z179" s="38"/>
      <c r="AA179" s="39"/>
      <c r="AB179" s="39"/>
      <c r="AC179" s="39"/>
      <c r="AD179" s="39"/>
      <c r="AE179" s="39"/>
      <c r="AF179" s="45"/>
      <c r="AQ179" s="8">
        <f>DATE(An,11,1)</f>
        <v>44501</v>
      </c>
      <c r="AR179" s="17"/>
    </row>
    <row r="180" spans="1:47" s="63" customFormat="1" ht="12.75" x14ac:dyDescent="0.2">
      <c r="A180" s="1" t="str">
        <f t="shared" si="45"/>
        <v/>
      </c>
      <c r="B180" s="38"/>
      <c r="C180" s="38"/>
      <c r="D180" s="38"/>
      <c r="E180" s="38"/>
      <c r="F180" s="38"/>
      <c r="G180" s="38"/>
      <c r="H180" s="38"/>
      <c r="I180" s="38"/>
      <c r="J180" s="38"/>
      <c r="K180" s="38"/>
      <c r="L180" s="38"/>
      <c r="M180" s="38"/>
      <c r="N180" s="38"/>
      <c r="O180" s="38"/>
      <c r="P180" s="38"/>
      <c r="Q180" s="38"/>
      <c r="R180" s="38"/>
      <c r="S180" s="38"/>
      <c r="T180" s="38"/>
      <c r="U180" s="38"/>
      <c r="V180" s="38"/>
      <c r="W180" s="38"/>
      <c r="X180" s="38"/>
      <c r="Y180" s="38"/>
      <c r="Z180" s="38"/>
      <c r="AA180" s="38"/>
      <c r="AB180" s="38"/>
      <c r="AC180" s="54"/>
      <c r="AD180" s="38"/>
      <c r="AE180" s="38"/>
      <c r="AF180" s="40"/>
      <c r="AH180"/>
      <c r="AI180"/>
      <c r="AJ180"/>
      <c r="AK180"/>
      <c r="AL180"/>
      <c r="AM180"/>
      <c r="AN180"/>
      <c r="AO180"/>
      <c r="AQ180" s="8">
        <f>DATE(An,11,11)</f>
        <v>44511</v>
      </c>
      <c r="AR180" s="17"/>
      <c r="AS180"/>
      <c r="AT180"/>
      <c r="AU180"/>
    </row>
    <row r="181" spans="1:47" ht="13.5" thickBot="1" x14ac:dyDescent="0.25">
      <c r="A181" s="76" t="str">
        <f t="shared" si="45"/>
        <v/>
      </c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  <c r="Y181" s="30"/>
      <c r="Z181" s="30"/>
      <c r="AA181" s="30"/>
      <c r="AB181" s="30"/>
      <c r="AC181" s="30"/>
      <c r="AD181" s="52"/>
      <c r="AE181" s="30"/>
      <c r="AF181" s="31"/>
      <c r="AG181" s="71"/>
      <c r="AH181" s="83" t="s">
        <v>11</v>
      </c>
      <c r="AI181" s="84">
        <f t="shared" ref="AI181:AN181" si="47">SUM(AI171:AI180)</f>
        <v>1</v>
      </c>
      <c r="AJ181" s="84">
        <f t="shared" si="47"/>
        <v>1</v>
      </c>
      <c r="AK181" s="84">
        <f t="shared" si="47"/>
        <v>1</v>
      </c>
      <c r="AL181" s="84">
        <f t="shared" si="47"/>
        <v>1</v>
      </c>
      <c r="AM181" s="84">
        <f t="shared" si="47"/>
        <v>0</v>
      </c>
      <c r="AN181" s="92">
        <f t="shared" si="47"/>
        <v>4</v>
      </c>
      <c r="AO181" s="117"/>
      <c r="AQ181" s="10">
        <f>DATE(An,12,25)</f>
        <v>44555</v>
      </c>
      <c r="AR181" s="27"/>
    </row>
    <row r="182" spans="1:47" ht="12.75" x14ac:dyDescent="0.2"/>
    <row r="183" spans="1:47" ht="12.75" x14ac:dyDescent="0.2"/>
    <row r="184" spans="1:47" ht="12.75" x14ac:dyDescent="0.2"/>
    <row r="185" spans="1:47" ht="12.75" x14ac:dyDescent="0.2"/>
    <row r="186" spans="1:47" ht="12.75" x14ac:dyDescent="0.2"/>
    <row r="187" spans="1:47" ht="12.75" x14ac:dyDescent="0.2">
      <c r="W187" t="s">
        <v>6</v>
      </c>
    </row>
    <row r="188" spans="1:47" s="71" customFormat="1" ht="12.75" x14ac:dyDescent="0.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Q188"/>
      <c r="AR188"/>
    </row>
    <row r="189" spans="1:47" ht="12.75" x14ac:dyDescent="0.2">
      <c r="AH189" s="71"/>
      <c r="AI189" s="71"/>
      <c r="AJ189" s="71"/>
      <c r="AK189" s="71"/>
      <c r="AL189" s="71"/>
      <c r="AM189" s="71"/>
      <c r="AN189" s="71"/>
      <c r="AO189" s="71"/>
      <c r="AQ189" s="71"/>
      <c r="AR189" s="71"/>
    </row>
    <row r="190" spans="1:47" ht="12.75" x14ac:dyDescent="0.2"/>
    <row r="191" spans="1:47" s="71" customFormat="1" ht="12.75" x14ac:dyDescent="0.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Q191"/>
      <c r="AR191"/>
    </row>
    <row r="192" spans="1:47" ht="12.75" x14ac:dyDescent="0.2">
      <c r="AH192" s="71"/>
      <c r="AI192" s="71"/>
      <c r="AJ192" s="71"/>
      <c r="AK192" s="71"/>
      <c r="AL192" s="71"/>
      <c r="AM192" s="71"/>
      <c r="AN192" s="71"/>
      <c r="AO192" s="71"/>
      <c r="AQ192" s="71"/>
      <c r="AR192" s="71"/>
    </row>
    <row r="193" ht="12.75" x14ac:dyDescent="0.2"/>
    <row r="194" ht="12.75" x14ac:dyDescent="0.2"/>
    <row r="195" ht="12.75" customHeight="1" x14ac:dyDescent="0.2"/>
  </sheetData>
  <sortState xmlns:xlrd2="http://schemas.microsoft.com/office/spreadsheetml/2017/richdata2" ref="A8:AF16">
    <sortCondition ref="A8:A16"/>
  </sortState>
  <mergeCells count="18">
    <mergeCell ref="AT4:AU5"/>
    <mergeCell ref="A2:AF2"/>
    <mergeCell ref="B4:C4"/>
    <mergeCell ref="G4:H4"/>
    <mergeCell ref="B35:AF35"/>
    <mergeCell ref="B50:AF50"/>
    <mergeCell ref="B65:AF65"/>
    <mergeCell ref="AQ4:AR5"/>
    <mergeCell ref="B6:AF6"/>
    <mergeCell ref="B20:AF20"/>
    <mergeCell ref="AH4:AO5"/>
    <mergeCell ref="B170:AF170"/>
    <mergeCell ref="B125:AF125"/>
    <mergeCell ref="B140:AF140"/>
    <mergeCell ref="B155:AF155"/>
    <mergeCell ref="B80:AF80"/>
    <mergeCell ref="B95:AF95"/>
    <mergeCell ref="B110:AF110"/>
  </mergeCells>
  <phoneticPr fontId="18" type="noConversion"/>
  <conditionalFormatting sqref="B7:AF7">
    <cfRule type="expression" dxfId="134" priority="106" stopIfTrue="1">
      <formula>WEEKDAY(B7,2)&gt;5</formula>
    </cfRule>
    <cfRule type="expression" dxfId="133" priority="107" stopIfTrue="1">
      <formula>AND(B7&lt;&gt;"",COUNTIF(Feries,B7)&gt;0)</formula>
    </cfRule>
    <cfRule type="expression" dxfId="132" priority="108" stopIfTrue="1">
      <formula>AND(B7&lt;&gt;"",COUNTIF(Recup_FN,B7)&gt;0)</formula>
    </cfRule>
  </conditionalFormatting>
  <conditionalFormatting sqref="B17:AE18 AU11 B8:AF16">
    <cfRule type="expression" dxfId="131" priority="109" stopIfTrue="1">
      <formula>WEEKDAY(B$7,2)&gt;5</formula>
    </cfRule>
    <cfRule type="expression" dxfId="130" priority="110" stopIfTrue="1">
      <formula>AND(B$7&lt;&gt;"",COUNTIF(Feries,B$7)&gt;0)</formula>
    </cfRule>
    <cfRule type="expression" dxfId="129" priority="111" stopIfTrue="1">
      <formula>AND(B$7&lt;&gt;"",COUNTIF(Recup_FN,B$7)&gt;0)</formula>
    </cfRule>
  </conditionalFormatting>
  <conditionalFormatting sqref="B38 B37:C37 B21:AC21">
    <cfRule type="expression" dxfId="128" priority="112" stopIfTrue="1">
      <formula>WEEKDAY(B$21,2)&gt;5</formula>
    </cfRule>
    <cfRule type="expression" dxfId="127" priority="113" stopIfTrue="1">
      <formula>AND(B$21&lt;&gt;"",COUNTIF(Feries,B$21)&gt;0)</formula>
    </cfRule>
    <cfRule type="expression" dxfId="126" priority="114" stopIfTrue="1">
      <formula>AND(B$21&lt;&gt;"",COUNTIF(Recup_FN,B$21)&gt;0)</formula>
    </cfRule>
  </conditionalFormatting>
  <conditionalFormatting sqref="B36:C36 B39:B48 C38:C48 D36:AF48">
    <cfRule type="expression" dxfId="125" priority="115" stopIfTrue="1">
      <formula>WEEKDAY(B$36,2)&gt;5</formula>
    </cfRule>
    <cfRule type="expression" dxfId="124" priority="116" stopIfTrue="1">
      <formula>AND(B$36&lt;&gt;"",COUNTIF(Feries,B$36)&gt;0)</formula>
    </cfRule>
    <cfRule type="expression" dxfId="123" priority="117" stopIfTrue="1">
      <formula>AND(B$36&lt;&gt;"",COUNTIF(Recup_FN,B$36)&gt;0)</formula>
    </cfRule>
  </conditionalFormatting>
  <conditionalFormatting sqref="H100 B51:AE63">
    <cfRule type="expression" dxfId="122" priority="118" stopIfTrue="1">
      <formula>WEEKDAY(B$51,2)&gt;5</formula>
    </cfRule>
    <cfRule type="expression" dxfId="121" priority="119" stopIfTrue="1">
      <formula>AND(B$51&lt;&gt;"",COUNTIF(Feries,B$51)&gt;0)</formula>
    </cfRule>
    <cfRule type="expression" dxfId="120" priority="120" stopIfTrue="1">
      <formula>AND(B$51&lt;&gt;"",COUNTIF(Recup_FN,B$51)&gt;0)</formula>
    </cfRule>
  </conditionalFormatting>
  <conditionalFormatting sqref="B66:AF78">
    <cfRule type="expression" dxfId="119" priority="121" stopIfTrue="1">
      <formula>WEEKDAY(B$66,2)&gt;5</formula>
    </cfRule>
    <cfRule type="expression" dxfId="118" priority="122" stopIfTrue="1">
      <formula>AND(B$66&lt;&gt;"",COUNTIF(Feries,B$66)&gt;0)</formula>
    </cfRule>
    <cfRule type="expression" dxfId="117" priority="123" stopIfTrue="1">
      <formula>AND(B$66&lt;&gt;"",COUNTIF(Recup_FN,B$66)&gt;0)</formula>
    </cfRule>
  </conditionalFormatting>
  <conditionalFormatting sqref="Q85:R85 Q81:U84 P81:P85 S85:U93 P86:R93 V81:AE93 B81:O93">
    <cfRule type="expression" dxfId="116" priority="124" stopIfTrue="1">
      <formula>WEEKDAY(B$81,2)&gt;5</formula>
    </cfRule>
    <cfRule type="expression" dxfId="115" priority="125" stopIfTrue="1">
      <formula>AND(B$81&lt;&gt;"",COUNTIF(Feries,B$81)&gt;0)</formula>
    </cfRule>
    <cfRule type="expression" dxfId="114" priority="126" stopIfTrue="1">
      <formula>AND(B$81&lt;&gt;"",COUNTIF(Recup_FN,B$81)&gt;0)</formula>
    </cfRule>
  </conditionalFormatting>
  <conditionalFormatting sqref="H96:H99 B96:G97 B98:E98 H101:H108 I96:AF108 B99:G108">
    <cfRule type="expression" dxfId="113" priority="127" stopIfTrue="1">
      <formula>WEEKDAY(B$96,2)&gt;5</formula>
    </cfRule>
    <cfRule type="expression" dxfId="112" priority="128" stopIfTrue="1">
      <formula>AND(B$96&lt;&gt;"",COUNTIF(Feries,B$96)&gt;0)</formula>
    </cfRule>
    <cfRule type="expression" dxfId="111" priority="129" stopIfTrue="1">
      <formula>AND(B$96&lt;&gt;"",COUNTIF(Recup_FN,B$96)&gt;0)</formula>
    </cfRule>
  </conditionalFormatting>
  <conditionalFormatting sqref="B111:AF123">
    <cfRule type="expression" dxfId="110" priority="130" stopIfTrue="1">
      <formula>WEEKDAY(B$111,2)&gt;5</formula>
    </cfRule>
    <cfRule type="expression" dxfId="109" priority="131" stopIfTrue="1">
      <formula>AND(B$111&lt;&gt;"",COUNTIF(Feries,B$111)&gt;0)</formula>
    </cfRule>
    <cfRule type="expression" dxfId="108" priority="132" stopIfTrue="1">
      <formula>AND(B$111&lt;&gt;"",COUNTIF(Recup_FN,B$111)&gt;0)</formula>
    </cfRule>
  </conditionalFormatting>
  <conditionalFormatting sqref="B126:AE127 B128:H128 J128:AE128 B129:AE138">
    <cfRule type="expression" dxfId="107" priority="133" stopIfTrue="1">
      <formula>WEEKDAY(B$126,2)&gt;5</formula>
    </cfRule>
    <cfRule type="expression" dxfId="106" priority="134" stopIfTrue="1">
      <formula>AND(B$126&lt;&gt;"",COUNTIF(Feries,B$126)&gt;0)</formula>
    </cfRule>
    <cfRule type="expression" dxfId="105" priority="135" stopIfTrue="1">
      <formula>AND(B$126&lt;&gt;"",COUNTIF(Recup_FN,B$126)&gt;0)</formula>
    </cfRule>
  </conditionalFormatting>
  <conditionalFormatting sqref="B141:AF153">
    <cfRule type="expression" dxfId="104" priority="136" stopIfTrue="1">
      <formula>WEEKDAY(B$141,2)&gt;5</formula>
    </cfRule>
    <cfRule type="expression" dxfId="103" priority="137" stopIfTrue="1">
      <formula>AND(B$141&lt;&gt;"",COUNTIF(Feries,B$141)&gt;0)</formula>
    </cfRule>
    <cfRule type="expression" dxfId="102" priority="138" stopIfTrue="1">
      <formula>AND(B$141&lt;&gt;"",COUNTIF(Recup_FN,B$141)&gt;0)</formula>
    </cfRule>
  </conditionalFormatting>
  <conditionalFormatting sqref="B156:AE168">
    <cfRule type="expression" dxfId="101" priority="139" stopIfTrue="1">
      <formula>WEEKDAY(B$156,2)&gt;5</formula>
    </cfRule>
    <cfRule type="expression" dxfId="100" priority="140" stopIfTrue="1">
      <formula>AND(B$156&lt;&gt;"",COUNTIF(Feries,B$156)&gt;0)</formula>
    </cfRule>
    <cfRule type="expression" dxfId="99" priority="141" stopIfTrue="1">
      <formula>AND(B$156&lt;&gt;"",COUNTIF(Recup_FN,B$156)&gt;0)</formula>
    </cfRule>
  </conditionalFormatting>
  <conditionalFormatting sqref="B171:AF181">
    <cfRule type="expression" dxfId="98" priority="142" stopIfTrue="1">
      <formula>WEEKDAY(B$171,2)&gt;5</formula>
    </cfRule>
    <cfRule type="expression" dxfId="97" priority="143" stopIfTrue="1">
      <formula>AND(B$171&lt;&gt;"",COUNTIF(Feries,B$171)&gt;0)</formula>
    </cfRule>
    <cfRule type="expression" dxfId="96" priority="144" stopIfTrue="1">
      <formula>AND(B$171&lt;&gt;"",COUNTIF(Recup_FN,B$171)&gt;0)</formula>
    </cfRule>
  </conditionalFormatting>
  <conditionalFormatting sqref="AF17:AF18">
    <cfRule type="expression" dxfId="95" priority="103" stopIfTrue="1">
      <formula>WEEKDAY(AF$7,2)&gt;5</formula>
    </cfRule>
    <cfRule type="expression" dxfId="94" priority="104" stopIfTrue="1">
      <formula>AND(AF$7&lt;&gt;"",COUNTIF(Feries,AF$7)&gt;0)</formula>
    </cfRule>
    <cfRule type="expression" dxfId="93" priority="105" stopIfTrue="1">
      <formula>AND(AF$7&lt;&gt;"",COUNTIF(Recup_FN,AF$7)&gt;0)</formula>
    </cfRule>
  </conditionalFormatting>
  <conditionalFormatting sqref="I128">
    <cfRule type="expression" dxfId="92" priority="100" stopIfTrue="1">
      <formula>WEEKDAY(I$126,2)&gt;5</formula>
    </cfRule>
    <cfRule type="expression" dxfId="91" priority="101" stopIfTrue="1">
      <formula>AND(I$126&lt;&gt;"",COUNTIF(Feries,I$126)&gt;0)</formula>
    </cfRule>
    <cfRule type="expression" dxfId="90" priority="102" stopIfTrue="1">
      <formula>AND(I$126&lt;&gt;"",COUNTIF(Recup_FN,I$126)&gt;0)</formula>
    </cfRule>
  </conditionalFormatting>
  <conditionalFormatting sqref="G98">
    <cfRule type="expression" dxfId="89" priority="97" stopIfTrue="1">
      <formula>WEEKDAY(G$96,2)&gt;5</formula>
    </cfRule>
    <cfRule type="expression" dxfId="88" priority="98" stopIfTrue="1">
      <formula>AND(G$96&lt;&gt;"",COUNTIF(Feries,G$96)&gt;0)</formula>
    </cfRule>
    <cfRule type="expression" dxfId="87" priority="99" stopIfTrue="1">
      <formula>AND(G$96&lt;&gt;"",COUNTIF(Recup_FN,G$96)&gt;0)</formula>
    </cfRule>
  </conditionalFormatting>
  <conditionalFormatting sqref="F98">
    <cfRule type="expression" dxfId="86" priority="94" stopIfTrue="1">
      <formula>WEEKDAY(F$96,2)&gt;5</formula>
    </cfRule>
    <cfRule type="expression" dxfId="85" priority="95" stopIfTrue="1">
      <formula>AND(F$96&lt;&gt;"",COUNTIF(Feries,F$96)&gt;0)</formula>
    </cfRule>
    <cfRule type="expression" dxfId="84" priority="96" stopIfTrue="1">
      <formula>AND(F$96&lt;&gt;"",COUNTIF(Recup_FN,F$96)&gt;0)</formula>
    </cfRule>
  </conditionalFormatting>
  <conditionalFormatting sqref="AU12">
    <cfRule type="expression" dxfId="83" priority="85" stopIfTrue="1">
      <formula>WEEKDAY(AU$7,2)&gt;5</formula>
    </cfRule>
    <cfRule type="expression" dxfId="82" priority="86" stopIfTrue="1">
      <formula>AND(AU$7&lt;&gt;"",COUNTIF(Feries,AU$7)&gt;0)</formula>
    </cfRule>
    <cfRule type="expression" dxfId="81" priority="87" stopIfTrue="1">
      <formula>AND(AU$7&lt;&gt;"",COUNTIF(Recup_FN,AU$7)&gt;0)</formula>
    </cfRule>
  </conditionalFormatting>
  <conditionalFormatting sqref="W22:AC33">
    <cfRule type="expression" dxfId="80" priority="79" stopIfTrue="1">
      <formula>WEEKDAY(Z$7,2)&gt;5</formula>
    </cfRule>
    <cfRule type="expression" dxfId="79" priority="80" stopIfTrue="1">
      <formula>AND(Z$7&lt;&gt;"",COUNTIF(Feries,Z$7)&gt;0)</formula>
    </cfRule>
    <cfRule type="expression" dxfId="78" priority="81" stopIfTrue="1">
      <formula>AND(Z$7&lt;&gt;"",COUNTIF(Recup_FN,Z$7)&gt;0)</formula>
    </cfRule>
  </conditionalFormatting>
  <conditionalFormatting sqref="B23:V33 B22:C22 E22:V22">
    <cfRule type="expression" dxfId="77" priority="148" stopIfTrue="1">
      <formula>WEEKDAY(E$7,2)&gt;5</formula>
    </cfRule>
    <cfRule type="expression" dxfId="76" priority="149" stopIfTrue="1">
      <formula>AND(E$7&lt;&gt;"",COUNTIF(Feries,E$7)&gt;0)</formula>
    </cfRule>
    <cfRule type="expression" dxfId="75" priority="150" stopIfTrue="1">
      <formula>AND(E$7&lt;&gt;"",COUNTIF(Recup_FN,E$7)&gt;0)</formula>
    </cfRule>
  </conditionalFormatting>
  <conditionalFormatting sqref="AD21:AF21">
    <cfRule type="expression" dxfId="74" priority="76" stopIfTrue="1">
      <formula>WEEKDAY(AD$36,2)&gt;5</formula>
    </cfRule>
    <cfRule type="expression" dxfId="73" priority="77" stopIfTrue="1">
      <formula>AND(AD$36&lt;&gt;"",COUNTIF(Feries,AD$36)&gt;0)</formula>
    </cfRule>
    <cfRule type="expression" dxfId="72" priority="78" stopIfTrue="1">
      <formula>AND(AD$36&lt;&gt;"",COUNTIF(Recup_FN,AD$36)&gt;0)</formula>
    </cfRule>
  </conditionalFormatting>
  <conditionalFormatting sqref="AD22:AF33">
    <cfRule type="expression" dxfId="71" priority="73" stopIfTrue="1">
      <formula>WEEKDAY(AD$36,2)&gt;5</formula>
    </cfRule>
    <cfRule type="expression" dxfId="70" priority="74" stopIfTrue="1">
      <formula>AND(AD$36&lt;&gt;"",COUNTIF(Feries,AD$36)&gt;0)</formula>
    </cfRule>
    <cfRule type="expression" dxfId="69" priority="75" stopIfTrue="1">
      <formula>AND(AD$36&lt;&gt;"",COUNTIF(Recup_FN,AD$36)&gt;0)</formula>
    </cfRule>
  </conditionalFormatting>
  <conditionalFormatting sqref="AU56">
    <cfRule type="expression" dxfId="68" priority="61" stopIfTrue="1">
      <formula>WEEKDAY(AU$7,2)&gt;5</formula>
    </cfRule>
    <cfRule type="expression" dxfId="67" priority="62" stopIfTrue="1">
      <formula>AND(AU$7&lt;&gt;"",COUNTIF(Feries,AU$7)&gt;0)</formula>
    </cfRule>
    <cfRule type="expression" dxfId="66" priority="63" stopIfTrue="1">
      <formula>AND(AU$7&lt;&gt;"",COUNTIF(Recup_FN,AU$7)&gt;0)</formula>
    </cfRule>
  </conditionalFormatting>
  <conditionalFormatting sqref="AU40">
    <cfRule type="expression" dxfId="65" priority="70" stopIfTrue="1">
      <formula>WEEKDAY(AU$7,2)&gt;5</formula>
    </cfRule>
    <cfRule type="expression" dxfId="64" priority="71" stopIfTrue="1">
      <formula>AND(AU$7&lt;&gt;"",COUNTIF(Feries,AU$7)&gt;0)</formula>
    </cfRule>
    <cfRule type="expression" dxfId="63" priority="72" stopIfTrue="1">
      <formula>AND(AU$7&lt;&gt;"",COUNTIF(Recup_FN,AU$7)&gt;0)</formula>
    </cfRule>
  </conditionalFormatting>
  <conditionalFormatting sqref="AU41">
    <cfRule type="expression" dxfId="62" priority="67" stopIfTrue="1">
      <formula>WEEKDAY(AU$7,2)&gt;5</formula>
    </cfRule>
    <cfRule type="expression" dxfId="61" priority="68" stopIfTrue="1">
      <formula>AND(AU$7&lt;&gt;"",COUNTIF(Feries,AU$7)&gt;0)</formula>
    </cfRule>
    <cfRule type="expression" dxfId="60" priority="69" stopIfTrue="1">
      <formula>AND(AU$7&lt;&gt;"",COUNTIF(Recup_FN,AU$7)&gt;0)</formula>
    </cfRule>
  </conditionalFormatting>
  <conditionalFormatting sqref="AU55">
    <cfRule type="expression" dxfId="59" priority="64" stopIfTrue="1">
      <formula>WEEKDAY(AU$7,2)&gt;5</formula>
    </cfRule>
    <cfRule type="expression" dxfId="58" priority="65" stopIfTrue="1">
      <formula>AND(AU$7&lt;&gt;"",COUNTIF(Feries,AU$7)&gt;0)</formula>
    </cfRule>
    <cfRule type="expression" dxfId="57" priority="66" stopIfTrue="1">
      <formula>AND(AU$7&lt;&gt;"",COUNTIF(Recup_FN,AU$7)&gt;0)</formula>
    </cfRule>
  </conditionalFormatting>
  <conditionalFormatting sqref="AU25">
    <cfRule type="expression" dxfId="56" priority="58" stopIfTrue="1">
      <formula>WEEKDAY(AU$7,2)&gt;5</formula>
    </cfRule>
    <cfRule type="expression" dxfId="55" priority="59" stopIfTrue="1">
      <formula>AND(AU$7&lt;&gt;"",COUNTIF(Feries,AU$7)&gt;0)</formula>
    </cfRule>
    <cfRule type="expression" dxfId="54" priority="60" stopIfTrue="1">
      <formula>AND(AU$7&lt;&gt;"",COUNTIF(Recup_FN,AU$7)&gt;0)</formula>
    </cfRule>
  </conditionalFormatting>
  <conditionalFormatting sqref="AU26">
    <cfRule type="expression" dxfId="53" priority="55" stopIfTrue="1">
      <formula>WEEKDAY(AU$7,2)&gt;5</formula>
    </cfRule>
    <cfRule type="expression" dxfId="52" priority="56" stopIfTrue="1">
      <formula>AND(AU$7&lt;&gt;"",COUNTIF(Feries,AU$7)&gt;0)</formula>
    </cfRule>
    <cfRule type="expression" dxfId="51" priority="57" stopIfTrue="1">
      <formula>AND(AU$7&lt;&gt;"",COUNTIF(Recup_FN,AU$7)&gt;0)</formula>
    </cfRule>
  </conditionalFormatting>
  <conditionalFormatting sqref="AU71">
    <cfRule type="expression" dxfId="50" priority="49" stopIfTrue="1">
      <formula>WEEKDAY(AU$7,2)&gt;5</formula>
    </cfRule>
    <cfRule type="expression" dxfId="49" priority="50" stopIfTrue="1">
      <formula>AND(AU$7&lt;&gt;"",COUNTIF(Feries,AU$7)&gt;0)</formula>
    </cfRule>
    <cfRule type="expression" dxfId="48" priority="51" stopIfTrue="1">
      <formula>AND(AU$7&lt;&gt;"",COUNTIF(Recup_FN,AU$7)&gt;0)</formula>
    </cfRule>
  </conditionalFormatting>
  <conditionalFormatting sqref="AU70">
    <cfRule type="expression" dxfId="47" priority="52" stopIfTrue="1">
      <formula>WEEKDAY(AU$7,2)&gt;5</formula>
    </cfRule>
    <cfRule type="expression" dxfId="46" priority="53" stopIfTrue="1">
      <formula>AND(AU$7&lt;&gt;"",COUNTIF(Feries,AU$7)&gt;0)</formula>
    </cfRule>
    <cfRule type="expression" dxfId="45" priority="54" stopIfTrue="1">
      <formula>AND(AU$7&lt;&gt;"",COUNTIF(Recup_FN,AU$7)&gt;0)</formula>
    </cfRule>
  </conditionalFormatting>
  <conditionalFormatting sqref="AU86">
    <cfRule type="expression" dxfId="44" priority="43" stopIfTrue="1">
      <formula>WEEKDAY(AU$7,2)&gt;5</formula>
    </cfRule>
    <cfRule type="expression" dxfId="43" priority="44" stopIfTrue="1">
      <formula>AND(AU$7&lt;&gt;"",COUNTIF(Feries,AU$7)&gt;0)</formula>
    </cfRule>
    <cfRule type="expression" dxfId="42" priority="45" stopIfTrue="1">
      <formula>AND(AU$7&lt;&gt;"",COUNTIF(Recup_FN,AU$7)&gt;0)</formula>
    </cfRule>
  </conditionalFormatting>
  <conditionalFormatting sqref="AU85">
    <cfRule type="expression" dxfId="41" priority="46" stopIfTrue="1">
      <formula>WEEKDAY(AU$7,2)&gt;5</formula>
    </cfRule>
    <cfRule type="expression" dxfId="40" priority="47" stopIfTrue="1">
      <formula>AND(AU$7&lt;&gt;"",COUNTIF(Feries,AU$7)&gt;0)</formula>
    </cfRule>
    <cfRule type="expression" dxfId="39" priority="48" stopIfTrue="1">
      <formula>AND(AU$7&lt;&gt;"",COUNTIF(Recup_FN,AU$7)&gt;0)</formula>
    </cfRule>
  </conditionalFormatting>
  <conditionalFormatting sqref="AU101">
    <cfRule type="expression" dxfId="38" priority="37" stopIfTrue="1">
      <formula>WEEKDAY(AU$7,2)&gt;5</formula>
    </cfRule>
    <cfRule type="expression" dxfId="37" priority="38" stopIfTrue="1">
      <formula>AND(AU$7&lt;&gt;"",COUNTIF(Feries,AU$7)&gt;0)</formula>
    </cfRule>
    <cfRule type="expression" dxfId="36" priority="39" stopIfTrue="1">
      <formula>AND(AU$7&lt;&gt;"",COUNTIF(Recup_FN,AU$7)&gt;0)</formula>
    </cfRule>
  </conditionalFormatting>
  <conditionalFormatting sqref="AU100">
    <cfRule type="expression" dxfId="35" priority="40" stopIfTrue="1">
      <formula>WEEKDAY(AU$7,2)&gt;5</formula>
    </cfRule>
    <cfRule type="expression" dxfId="34" priority="41" stopIfTrue="1">
      <formula>AND(AU$7&lt;&gt;"",COUNTIF(Feries,AU$7)&gt;0)</formula>
    </cfRule>
    <cfRule type="expression" dxfId="33" priority="42" stopIfTrue="1">
      <formula>AND(AU$7&lt;&gt;"",COUNTIF(Recup_FN,AU$7)&gt;0)</formula>
    </cfRule>
  </conditionalFormatting>
  <conditionalFormatting sqref="AU116">
    <cfRule type="expression" dxfId="32" priority="31" stopIfTrue="1">
      <formula>WEEKDAY(AU$7,2)&gt;5</formula>
    </cfRule>
    <cfRule type="expression" dxfId="31" priority="32" stopIfTrue="1">
      <formula>AND(AU$7&lt;&gt;"",COUNTIF(Feries,AU$7)&gt;0)</formula>
    </cfRule>
    <cfRule type="expression" dxfId="30" priority="33" stopIfTrue="1">
      <formula>AND(AU$7&lt;&gt;"",COUNTIF(Recup_FN,AU$7)&gt;0)</formula>
    </cfRule>
  </conditionalFormatting>
  <conditionalFormatting sqref="AU115">
    <cfRule type="expression" dxfId="29" priority="34" stopIfTrue="1">
      <formula>WEEKDAY(AU$7,2)&gt;5</formula>
    </cfRule>
    <cfRule type="expression" dxfId="28" priority="35" stopIfTrue="1">
      <formula>AND(AU$7&lt;&gt;"",COUNTIF(Feries,AU$7)&gt;0)</formula>
    </cfRule>
    <cfRule type="expression" dxfId="27" priority="36" stopIfTrue="1">
      <formula>AND(AU$7&lt;&gt;"",COUNTIF(Recup_FN,AU$7)&gt;0)</formula>
    </cfRule>
  </conditionalFormatting>
  <conditionalFormatting sqref="AU131">
    <cfRule type="expression" dxfId="26" priority="25" stopIfTrue="1">
      <formula>WEEKDAY(AU$7,2)&gt;5</formula>
    </cfRule>
    <cfRule type="expression" dxfId="25" priority="26" stopIfTrue="1">
      <formula>AND(AU$7&lt;&gt;"",COUNTIF(Feries,AU$7)&gt;0)</formula>
    </cfRule>
    <cfRule type="expression" dxfId="24" priority="27" stopIfTrue="1">
      <formula>AND(AU$7&lt;&gt;"",COUNTIF(Recup_FN,AU$7)&gt;0)</formula>
    </cfRule>
  </conditionalFormatting>
  <conditionalFormatting sqref="AU130">
    <cfRule type="expression" dxfId="23" priority="28" stopIfTrue="1">
      <formula>WEEKDAY(AU$7,2)&gt;5</formula>
    </cfRule>
    <cfRule type="expression" dxfId="22" priority="29" stopIfTrue="1">
      <formula>AND(AU$7&lt;&gt;"",COUNTIF(Feries,AU$7)&gt;0)</formula>
    </cfRule>
    <cfRule type="expression" dxfId="21" priority="30" stopIfTrue="1">
      <formula>AND(AU$7&lt;&gt;"",COUNTIF(Recup_FN,AU$7)&gt;0)</formula>
    </cfRule>
  </conditionalFormatting>
  <conditionalFormatting sqref="AU146">
    <cfRule type="expression" dxfId="20" priority="19" stopIfTrue="1">
      <formula>WEEKDAY(AU$7,2)&gt;5</formula>
    </cfRule>
    <cfRule type="expression" dxfId="19" priority="20" stopIfTrue="1">
      <formula>AND(AU$7&lt;&gt;"",COUNTIF(Feries,AU$7)&gt;0)</formula>
    </cfRule>
    <cfRule type="expression" dxfId="18" priority="21" stopIfTrue="1">
      <formula>AND(AU$7&lt;&gt;"",COUNTIF(Recup_FN,AU$7)&gt;0)</formula>
    </cfRule>
  </conditionalFormatting>
  <conditionalFormatting sqref="AU145">
    <cfRule type="expression" dxfId="17" priority="22" stopIfTrue="1">
      <formula>WEEKDAY(AU$7,2)&gt;5</formula>
    </cfRule>
    <cfRule type="expression" dxfId="16" priority="23" stopIfTrue="1">
      <formula>AND(AU$7&lt;&gt;"",COUNTIF(Feries,AU$7)&gt;0)</formula>
    </cfRule>
    <cfRule type="expression" dxfId="15" priority="24" stopIfTrue="1">
      <formula>AND(AU$7&lt;&gt;"",COUNTIF(Recup_FN,AU$7)&gt;0)</formula>
    </cfRule>
  </conditionalFormatting>
  <conditionalFormatting sqref="AU161">
    <cfRule type="expression" dxfId="14" priority="13" stopIfTrue="1">
      <formula>WEEKDAY(AU$7,2)&gt;5</formula>
    </cfRule>
    <cfRule type="expression" dxfId="13" priority="14" stopIfTrue="1">
      <formula>AND(AU$7&lt;&gt;"",COUNTIF(Feries,AU$7)&gt;0)</formula>
    </cfRule>
    <cfRule type="expression" dxfId="12" priority="15" stopIfTrue="1">
      <formula>AND(AU$7&lt;&gt;"",COUNTIF(Recup_FN,AU$7)&gt;0)</formula>
    </cfRule>
  </conditionalFormatting>
  <conditionalFormatting sqref="AU160">
    <cfRule type="expression" dxfId="11" priority="16" stopIfTrue="1">
      <formula>WEEKDAY(AU$7,2)&gt;5</formula>
    </cfRule>
    <cfRule type="expression" dxfId="10" priority="17" stopIfTrue="1">
      <formula>AND(AU$7&lt;&gt;"",COUNTIF(Feries,AU$7)&gt;0)</formula>
    </cfRule>
    <cfRule type="expression" dxfId="9" priority="18" stopIfTrue="1">
      <formula>AND(AU$7&lt;&gt;"",COUNTIF(Recup_FN,AU$7)&gt;0)</formula>
    </cfRule>
  </conditionalFormatting>
  <conditionalFormatting sqref="AU176">
    <cfRule type="expression" dxfId="8" priority="7" stopIfTrue="1">
      <formula>WEEKDAY(AU$7,2)&gt;5</formula>
    </cfRule>
    <cfRule type="expression" dxfId="7" priority="8" stopIfTrue="1">
      <formula>AND(AU$7&lt;&gt;"",COUNTIF(Feries,AU$7)&gt;0)</formula>
    </cfRule>
    <cfRule type="expression" dxfId="6" priority="9" stopIfTrue="1">
      <formula>AND(AU$7&lt;&gt;"",COUNTIF(Recup_FN,AU$7)&gt;0)</formula>
    </cfRule>
  </conditionalFormatting>
  <conditionalFormatting sqref="AU175">
    <cfRule type="expression" dxfId="5" priority="10" stopIfTrue="1">
      <formula>WEEKDAY(AU$7,2)&gt;5</formula>
    </cfRule>
    <cfRule type="expression" dxfId="4" priority="11" stopIfTrue="1">
      <formula>AND(AU$7&lt;&gt;"",COUNTIF(Feries,AU$7)&gt;0)</formula>
    </cfRule>
    <cfRule type="expression" dxfId="3" priority="12" stopIfTrue="1">
      <formula>AND(AU$7&lt;&gt;"",COUNTIF(Recup_FN,AU$7)&gt;0)</formula>
    </cfRule>
  </conditionalFormatting>
  <conditionalFormatting sqref="D22">
    <cfRule type="expression" dxfId="2" priority="1" stopIfTrue="1">
      <formula>WEEKDAY(G$7,2)&gt;5</formula>
    </cfRule>
    <cfRule type="expression" dxfId="1" priority="2" stopIfTrue="1">
      <formula>AND(G$7&lt;&gt;"",COUNTIF(Feries,G$7)&gt;0)</formula>
    </cfRule>
    <cfRule type="expression" dxfId="0" priority="3" stopIfTrue="1">
      <formula>AND(G$7&lt;&gt;"",COUNTIF(Recup_FN,G$7)&gt;0)</formula>
    </cfRule>
  </conditionalFormatting>
  <dataValidations count="5">
    <dataValidation allowBlank="1" showInputMessage="1" showErrorMessage="1" sqref="AF126" xr:uid="{00000000-0002-0000-0E00-000000000000}"/>
    <dataValidation type="list" allowBlank="1" showInputMessage="1" showErrorMessage="1" sqref="AD21:AF21 AF157:AF168 AD32:AF33 B122:AF123 B62:AE63 B77:AF78 B92:AE93 B107:AF108 B137:AE138 B152:AF153 B167:AE168 AF127:AF138 AF82:AF93 AF52:AF63 B47:AF48" xr:uid="{00000000-0002-0000-0E00-000001000000}">
      <formula1>Legende</formula1>
    </dataValidation>
    <dataValidation type="list" allowBlank="1" showInputMessage="1" showErrorMessage="1" sqref="B8:AF18 B32:AC33" xr:uid="{97A461D4-918C-4966-95BF-F7BFEF8B068C}">
      <formula1>$AU$7:$AU$12</formula1>
    </dataValidation>
    <dataValidation type="list" allowBlank="1" showInputMessage="1" showErrorMessage="1" sqref="B22:AF31" xr:uid="{DA7FAC70-D958-4275-A97F-116DE4487DDC}">
      <formula1>$AU$20:$AU$28</formula1>
    </dataValidation>
    <dataValidation type="list" allowBlank="1" showInputMessage="1" showErrorMessage="1" sqref="B37:AF46 B52:AE61 B67:AF76 B82:AE91 B97:AF106 B112:AF121 B127:AE136 B142:AF151 B157:AE166 B172:AF181" xr:uid="{A40BB0B1-5588-476D-83BC-98B2C9A6F17E}">
      <formula1>$AU$7:$AU$14</formula1>
    </dataValidation>
  </dataValidations>
  <printOptions horizontalCentered="1"/>
  <pageMargins left="0.23622047244094491" right="0.27559055118110237" top="0.43307086614173229" bottom="0.39370078740157483" header="0.27559055118110237" footer="0.15748031496062992"/>
  <pageSetup paperSize="9" scale="85" orientation="landscape" r:id="rId1"/>
  <headerFooter alignWithMargins="0">
    <oddFooter>&amp;R&amp;9Date: &amp;D - Page &amp;P de &amp;N</oddFooter>
  </headerFooter>
  <rowBreaks count="3" manualBreakCount="3">
    <brk id="48" max="31" man="1"/>
    <brk id="93" max="31" man="1"/>
    <brk id="138" max="31" man="1"/>
  </rowBreaks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20"/>
  <dimension ref="A1:A26"/>
  <sheetViews>
    <sheetView workbookViewId="0">
      <selection activeCell="A29" sqref="A29:A35"/>
    </sheetView>
  </sheetViews>
  <sheetFormatPr baseColWidth="10" defaultRowHeight="12.75" x14ac:dyDescent="0.2"/>
  <cols>
    <col min="1" max="1" width="151.42578125" customWidth="1"/>
  </cols>
  <sheetData>
    <row r="1" spans="1:1" ht="17.25" customHeight="1" x14ac:dyDescent="0.2">
      <c r="A1" s="106" t="s">
        <v>4</v>
      </c>
    </row>
    <row r="2" spans="1:1" s="12" customFormat="1" x14ac:dyDescent="0.2">
      <c r="A2" s="11"/>
    </row>
    <row r="3" spans="1:1" x14ac:dyDescent="0.2">
      <c r="A3" s="9" t="s">
        <v>39</v>
      </c>
    </row>
    <row r="4" spans="1:1" x14ac:dyDescent="0.2">
      <c r="A4" s="9"/>
    </row>
    <row r="5" spans="1:1" x14ac:dyDescent="0.2">
      <c r="A5" s="100" t="s">
        <v>30</v>
      </c>
    </row>
    <row r="6" spans="1:1" x14ac:dyDescent="0.2">
      <c r="A6" s="98" t="s">
        <v>31</v>
      </c>
    </row>
    <row r="7" spans="1:1" x14ac:dyDescent="0.2">
      <c r="A7" s="98" t="s">
        <v>29</v>
      </c>
    </row>
    <row r="9" spans="1:1" x14ac:dyDescent="0.2">
      <c r="A9" s="97" t="s">
        <v>28</v>
      </c>
    </row>
    <row r="10" spans="1:1" x14ac:dyDescent="0.2">
      <c r="A10" s="102" t="s">
        <v>25</v>
      </c>
    </row>
    <row r="11" spans="1:1" x14ac:dyDescent="0.2">
      <c r="A11" s="102" t="s">
        <v>26</v>
      </c>
    </row>
    <row r="12" spans="1:1" x14ac:dyDescent="0.2">
      <c r="A12" s="102" t="s">
        <v>27</v>
      </c>
    </row>
    <row r="13" spans="1:1" x14ac:dyDescent="0.2">
      <c r="A13" s="98" t="s">
        <v>29</v>
      </c>
    </row>
    <row r="14" spans="1:1" x14ac:dyDescent="0.2">
      <c r="A14" s="99"/>
    </row>
    <row r="15" spans="1:1" x14ac:dyDescent="0.2">
      <c r="A15" s="101" t="s">
        <v>33</v>
      </c>
    </row>
    <row r="16" spans="1:1" x14ac:dyDescent="0.2">
      <c r="A16" s="98" t="s">
        <v>35</v>
      </c>
    </row>
    <row r="17" spans="1:1" x14ac:dyDescent="0.2">
      <c r="A17" s="98" t="s">
        <v>36</v>
      </c>
    </row>
    <row r="18" spans="1:1" x14ac:dyDescent="0.2">
      <c r="A18" s="102" t="s">
        <v>32</v>
      </c>
    </row>
    <row r="19" spans="1:1" x14ac:dyDescent="0.2">
      <c r="A19" s="104" t="s">
        <v>40</v>
      </c>
    </row>
    <row r="20" spans="1:1" x14ac:dyDescent="0.2">
      <c r="A20" s="103" t="s">
        <v>41</v>
      </c>
    </row>
    <row r="21" spans="1:1" x14ac:dyDescent="0.2">
      <c r="A21" s="103" t="s">
        <v>42</v>
      </c>
    </row>
    <row r="22" spans="1:1" x14ac:dyDescent="0.2">
      <c r="A22" s="102" t="s">
        <v>24</v>
      </c>
    </row>
    <row r="24" spans="1:1" x14ac:dyDescent="0.2">
      <c r="A24" s="101" t="s">
        <v>34</v>
      </c>
    </row>
    <row r="25" spans="1:1" x14ac:dyDescent="0.2">
      <c r="A25" s="102" t="s">
        <v>37</v>
      </c>
    </row>
    <row r="26" spans="1:1" x14ac:dyDescent="0.2">
      <c r="A26" s="102" t="s">
        <v>38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2022</vt:lpstr>
      <vt:lpstr>Noms</vt:lpstr>
      <vt:lpstr>2022a</vt:lpstr>
      <vt:lpstr>2021 (2)</vt:lpstr>
      <vt:lpstr>2021</vt:lpstr>
      <vt:lpstr>Aide</vt:lpstr>
      <vt:lpstr>'2021'!An</vt:lpstr>
      <vt:lpstr>'2021 (2)'!An</vt:lpstr>
      <vt:lpstr>'2022'!An</vt:lpstr>
      <vt:lpstr>'2022a'!An</vt:lpstr>
      <vt:lpstr>'2021'!Impression_des_titres</vt:lpstr>
      <vt:lpstr>'2021 (2)'!Impression_des_titres</vt:lpstr>
      <vt:lpstr>'2022'!Impression_des_titres</vt:lpstr>
      <vt:lpstr>'2022a'!Impression_des_titres</vt:lpstr>
      <vt:lpstr>'2021'!Plage_mois</vt:lpstr>
      <vt:lpstr>'2021 (2)'!Plage_mois</vt:lpstr>
      <vt:lpstr>'2022'!Plage_mois</vt:lpstr>
      <vt:lpstr>'2022a'!Plage_mois</vt:lpstr>
      <vt:lpstr>'2021'!Zone_d_impression</vt:lpstr>
      <vt:lpstr>'2021 (2)'!Zone_d_impression</vt:lpstr>
      <vt:lpstr>'2022'!Zone_d_impression</vt:lpstr>
      <vt:lpstr>'2022a'!Zone_d_impression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Ghiles Beztout</cp:lastModifiedBy>
  <cp:lastPrinted>2021-03-14T16:21:41Z</cp:lastPrinted>
  <dcterms:created xsi:type="dcterms:W3CDTF">2006-03-20T19:05:41Z</dcterms:created>
  <dcterms:modified xsi:type="dcterms:W3CDTF">2021-04-06T14:21:04Z</dcterms:modified>
</cp:coreProperties>
</file>