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/>
  <mc:AlternateContent xmlns:mc="http://schemas.openxmlformats.org/markup-compatibility/2006">
    <mc:Choice Requires="x15">
      <x15ac:absPath xmlns:x15ac="http://schemas.microsoft.com/office/spreadsheetml/2010/11/ac" url="C:\Users\imac\Desktop\"/>
    </mc:Choice>
  </mc:AlternateContent>
  <xr:revisionPtr revIDLastSave="0" documentId="13_ncr:1_{663C281B-DB98-4493-8B15-1EBCE303AAFC}" xr6:coauthVersionLast="43" xr6:coauthVersionMax="43" xr10:uidLastSave="{00000000-0000-0000-0000-000000000000}"/>
  <bookViews>
    <workbookView xWindow="-120" yWindow="-120" windowWidth="29040" windowHeight="15840" activeTab="4" xr2:uid="{00000000-000D-0000-FFFF-FFFF00000000}"/>
  </bookViews>
  <sheets>
    <sheet name="Feuil2" sheetId="2" r:id="rId1"/>
    <sheet name="Feuil3" sheetId="3" r:id="rId2"/>
    <sheet name="Sheet1" sheetId="4" r:id="rId3"/>
    <sheet name="Sheet2" sheetId="5" r:id="rId4"/>
    <sheet name="Feuil1" sheetId="1" r:id="rId5"/>
  </sheets>
  <calcPr calcId="181029"/>
  <pivotCaches>
    <pivotCache cacheId="70" r:id="rId6"/>
    <pivotCache cacheId="72" r:id="rId7"/>
  </pivotCaches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I2" i="1" l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H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F57" i="1"/>
  <c r="J47" i="1"/>
  <c r="J48" i="1"/>
  <c r="J49" i="1"/>
  <c r="J50" i="1"/>
  <c r="J51" i="1"/>
  <c r="J52" i="1"/>
  <c r="J53" i="1"/>
  <c r="J54" i="1"/>
  <c r="J55" i="1"/>
  <c r="J56" i="1"/>
  <c r="J46" i="1"/>
  <c r="J45" i="1"/>
  <c r="J35" i="1"/>
  <c r="J36" i="1"/>
  <c r="J37" i="1"/>
  <c r="J38" i="1"/>
  <c r="J39" i="1"/>
  <c r="J40" i="1"/>
  <c r="J33" i="1"/>
  <c r="J34" i="1"/>
  <c r="J32" i="1"/>
  <c r="J31" i="1"/>
  <c r="J30" i="1"/>
  <c r="J26" i="1"/>
  <c r="J25" i="1"/>
  <c r="J23" i="1"/>
  <c r="J22" i="1"/>
  <c r="J21" i="1"/>
  <c r="J19" i="1"/>
  <c r="J18" i="1"/>
  <c r="J17" i="1"/>
  <c r="J15" i="1"/>
  <c r="J14" i="1"/>
  <c r="J12" i="1"/>
  <c r="J11" i="1"/>
  <c r="J9" i="1"/>
  <c r="J8" i="1"/>
  <c r="J6" i="1"/>
  <c r="J44" i="1"/>
  <c r="J43" i="1"/>
  <c r="J42" i="1"/>
  <c r="J41" i="1"/>
  <c r="J29" i="1"/>
  <c r="J28" i="1"/>
  <c r="J27" i="1"/>
  <c r="J24" i="1"/>
  <c r="J20" i="1"/>
  <c r="J16" i="1"/>
  <c r="J13" i="1"/>
  <c r="J10" i="1"/>
  <c r="J7" i="1"/>
  <c r="J3" i="1"/>
  <c r="N12" i="1" s="1"/>
  <c r="J4" i="1"/>
  <c r="M12" i="1" s="1"/>
  <c r="J5" i="1"/>
  <c r="J2" i="1"/>
  <c r="M13" i="1" s="1"/>
  <c r="N13" i="1" l="1"/>
</calcChain>
</file>

<file path=xl/sharedStrings.xml><?xml version="1.0" encoding="utf-8"?>
<sst xmlns="http://schemas.openxmlformats.org/spreadsheetml/2006/main" count="458" uniqueCount="43">
  <si>
    <t>CRD On Time</t>
  </si>
  <si>
    <t>SPD On Time</t>
  </si>
  <si>
    <t>Late</t>
  </si>
  <si>
    <t>Is On Time</t>
  </si>
  <si>
    <t>Fournisseur</t>
  </si>
  <si>
    <t>Date</t>
  </si>
  <si>
    <t>SPD</t>
  </si>
  <si>
    <t>CRD</t>
  </si>
  <si>
    <t>Count of SPD</t>
  </si>
  <si>
    <t>Count of CRD</t>
  </si>
  <si>
    <t>Fournisseur 1</t>
  </si>
  <si>
    <t>Fournisseur 2</t>
  </si>
  <si>
    <t>Count of CRD2</t>
  </si>
  <si>
    <t>Count of SPD2</t>
  </si>
  <si>
    <t>Années</t>
  </si>
  <si>
    <t>Mois</t>
  </si>
  <si>
    <t>0</t>
  </si>
  <si>
    <t>1</t>
  </si>
  <si>
    <t>Somme de CRD</t>
  </si>
  <si>
    <t>Somme de SPD</t>
  </si>
  <si>
    <t>Nombre de CRD2</t>
  </si>
  <si>
    <t>Nombre de SPD2</t>
  </si>
  <si>
    <t>Row Labels</t>
  </si>
  <si>
    <t>Grand Total</t>
  </si>
  <si>
    <t>(blank)</t>
  </si>
  <si>
    <t>2018</t>
  </si>
  <si>
    <t>Dec</t>
  </si>
  <si>
    <t>2019</t>
  </si>
  <si>
    <t>Jan</t>
  </si>
  <si>
    <t>Feb</t>
  </si>
  <si>
    <t>Mar</t>
  </si>
  <si>
    <t>Apr</t>
  </si>
  <si>
    <t>May</t>
  </si>
  <si>
    <t>Jun</t>
  </si>
  <si>
    <t>Jul</t>
  </si>
  <si>
    <t>Aug</t>
  </si>
  <si>
    <t>Oct</t>
  </si>
  <si>
    <t>Count of Date</t>
  </si>
  <si>
    <t>Column Labels</t>
  </si>
  <si>
    <t>CRD Late</t>
  </si>
  <si>
    <t>CRD on time</t>
  </si>
  <si>
    <t>SPD on time</t>
  </si>
  <si>
    <t>SPD Late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</si>
</sst>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##"/>
  </numFmts>
  <fonts count="3" x14ac:knownFonts="1">
    <font>
      <sz val="11"/>
      <color theme="1"/>
      <name val="Calibri"/>
      <family val="2"/>
      <scheme val="minor"/>
    </font>
    <font>
      <b/>
      <sz val="8"/>
      <color indexed="56"/>
      <name val="Arial"/>
      <family val="2"/>
    </font>
    <font>
      <sz val="8"/>
      <color indexed="5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medium">
        <color indexed="3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164" fontId="2" fillId="2" borderId="1" xfId="0" applyNumberFormat="1" applyFont="1" applyFill="1" applyBorder="1" applyAlignment="1">
      <alignment horizontal="right" vertical="center" wrapText="1"/>
    </xf>
    <xf numFmtId="0" fontId="2" fillId="2" borderId="1" xfId="0" applyNumberFormat="1" applyFont="1" applyFill="1" applyBorder="1" applyAlignment="1">
      <alignment horizontal="left" vertical="center" wrapText="1"/>
    </xf>
    <xf numFmtId="0" fontId="1" fillId="2" borderId="2" xfId="0" applyNumberFormat="1" applyFont="1" applyFill="1" applyBorder="1" applyAlignment="1">
      <alignment horizontal="left" vertical="center" wrapText="1"/>
    </xf>
    <xf numFmtId="0" fontId="1" fillId="2" borderId="3" xfId="0" applyNumberFormat="1" applyFont="1" applyFill="1" applyBorder="1" applyAlignment="1">
      <alignment horizontal="right" vertical="center" wrapText="1"/>
    </xf>
    <xf numFmtId="0" fontId="2" fillId="2" borderId="4" xfId="0" applyNumberFormat="1" applyFont="1" applyFill="1" applyBorder="1" applyAlignment="1">
      <alignment horizontal="left" vertical="center" wrapText="1"/>
    </xf>
    <xf numFmtId="164" fontId="2" fillId="2" borderId="4" xfId="0" applyNumberFormat="1" applyFont="1" applyFill="1" applyBorder="1" applyAlignment="1">
      <alignment horizontal="right" vertical="center" wrapText="1"/>
    </xf>
    <xf numFmtId="0" fontId="1" fillId="2" borderId="2" xfId="0" applyNumberFormat="1" applyFont="1" applyFill="1" applyBorder="1" applyAlignment="1" applyProtection="1">
      <alignment horizontal="left" vertical="center" wrapText="1"/>
    </xf>
    <xf numFmtId="14" fontId="2" fillId="2" borderId="0" xfId="0" applyNumberFormat="1" applyFont="1" applyFill="1" applyBorder="1" applyAlignment="1" applyProtection="1">
      <alignment horizontal="left" vertical="center" wrapText="1"/>
    </xf>
    <xf numFmtId="0" fontId="0" fillId="0" borderId="0" xfId="0" applyNumberFormat="1"/>
    <xf numFmtId="1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Border="1"/>
    <xf numFmtId="0" fontId="1" fillId="2" borderId="0" xfId="0" applyNumberFormat="1" applyFont="1" applyFill="1" applyBorder="1" applyAlignment="1">
      <alignment horizontal="right" vertical="center" wrapText="1"/>
    </xf>
    <xf numFmtId="164" fontId="2" fillId="2" borderId="0" xfId="0" applyNumberFormat="1" applyFont="1" applyFill="1" applyBorder="1" applyAlignment="1">
      <alignment horizontal="right" vertical="center" wrapText="1"/>
    </xf>
    <xf numFmtId="14" fontId="0" fillId="0" borderId="0" xfId="0" applyNumberFormat="1"/>
    <xf numFmtId="164" fontId="0" fillId="0" borderId="0" xfId="0" applyNumberFormat="1" applyAlignment="1">
      <alignment horizontal="left" indent="1"/>
    </xf>
    <xf numFmtId="164" fontId="0" fillId="0" borderId="0" xfId="0" applyNumberFormat="1" applyAlignment="1">
      <alignment horizontal="left" indent="2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</cellXfs>
  <cellStyles count="1">
    <cellStyle name="Normal" xfId="0" builtinId="0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56"/>
        <name val="Arial"/>
        <family val="2"/>
        <scheme val="none"/>
      </font>
      <numFmt numFmtId="19" formatCode="dd/mm/yyyy"/>
      <fill>
        <patternFill patternType="solid">
          <fgColor indexed="64"/>
          <bgColor indexed="9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56"/>
        <name val="Arial"/>
        <scheme val="none"/>
      </font>
      <numFmt numFmtId="19" formatCode="dd/mm/yyyy"/>
      <fill>
        <patternFill patternType="solid">
          <fgColor indexed="64"/>
          <bgColor indexed="9"/>
        </patternFill>
      </fill>
      <alignment horizontal="left" vertical="center" textRotation="0" wrapText="1" indent="0" justifyLastLine="0" shrinkToFit="0" readingOrder="0"/>
      <protection locked="1" hidden="0"/>
    </dxf>
    <dxf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56"/>
        <name val="Arial"/>
        <family val="2"/>
        <scheme val="none"/>
      </font>
      <numFmt numFmtId="164" formatCode="#,##0.##"/>
      <fill>
        <patternFill patternType="solid">
          <fgColor indexed="64"/>
          <bgColor indexed="9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56"/>
        <name val="Arial"/>
        <scheme val="none"/>
      </font>
      <numFmt numFmtId="164" formatCode="#,##0.##"/>
      <fill>
        <patternFill patternType="solid">
          <fgColor indexed="64"/>
          <bgColor indexed="9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56"/>
        <name val="Arial"/>
        <family val="2"/>
        <scheme val="none"/>
      </font>
      <numFmt numFmtId="164" formatCode="#,##0.##"/>
      <fill>
        <patternFill patternType="solid">
          <fgColor indexed="64"/>
          <bgColor indexed="9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56"/>
        <name val="Arial"/>
        <scheme val="none"/>
      </font>
      <numFmt numFmtId="164" formatCode="#,##0.##"/>
      <fill>
        <patternFill patternType="solid">
          <fgColor indexed="64"/>
          <bgColor indexed="9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56"/>
        <name val="Arial"/>
        <family val="2"/>
        <scheme val="none"/>
      </font>
      <numFmt numFmtId="164" formatCode="#,##0.##"/>
      <fill>
        <patternFill patternType="solid">
          <fgColor indexed="64"/>
          <bgColor indexed="9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56"/>
        <name val="Arial"/>
        <scheme val="none"/>
      </font>
      <numFmt numFmtId="164" formatCode="#,##0.##"/>
      <fill>
        <patternFill patternType="solid">
          <fgColor indexed="64"/>
          <bgColor indexed="9"/>
        </patternFill>
      </fill>
      <alignment horizontal="right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56"/>
        <name val="Arial"/>
        <family val="2"/>
        <scheme val="none"/>
      </font>
      <numFmt numFmtId="164" formatCode="#,##0.##"/>
      <fill>
        <patternFill patternType="solid">
          <fgColor indexed="64"/>
          <bgColor indexed="9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56"/>
        <name val="Arial"/>
        <scheme val="none"/>
      </font>
      <numFmt numFmtId="164" formatCode="#,##0.##"/>
      <fill>
        <patternFill patternType="solid">
          <fgColor indexed="64"/>
          <bgColor indexed="9"/>
        </patternFill>
      </fill>
      <alignment horizontal="right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56"/>
        <name val="Arial"/>
        <family val="2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56"/>
        <name val="Arial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left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56"/>
        <name val="Arial"/>
        <family val="2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56"/>
        <name val="Arial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left" vertical="center" textRotation="0" wrapText="1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mac" refreshedDate="43629.425658912034" createdVersion="4" refreshedVersion="6" minRefreshableVersion="3" recordCount="55" xr:uid="{00000000-000A-0000-FFFF-FFFF09000000}">
  <cacheSource type="worksheet">
    <worksheetSource name="Tableau1"/>
  </cacheSource>
  <cacheFields count="8">
    <cacheField name="CRD On Time" numFmtId="0">
      <sharedItems/>
    </cacheField>
    <cacheField name="SPD On Time" numFmtId="0">
      <sharedItems/>
    </cacheField>
    <cacheField name="CRD" numFmtId="164">
      <sharedItems containsSemiMixedTypes="0" containsString="0" containsNumber="1" containsInteger="1" minValue="0" maxValue="1"/>
    </cacheField>
    <cacheField name="SPD" numFmtId="164">
      <sharedItems containsSemiMixedTypes="0" containsString="0" containsNumber="1" containsInteger="1" minValue="0" maxValue="1"/>
    </cacheField>
    <cacheField name="Années" numFmtId="164">
      <sharedItems containsSemiMixedTypes="0" containsString="0" containsNumber="1" containsInteger="1" minValue="2018" maxValue="2019" count="2">
        <n v="2019"/>
        <n v="2018"/>
      </sharedItems>
    </cacheField>
    <cacheField name="Mois" numFmtId="164">
      <sharedItems containsSemiMixedTypes="0" containsString="0" containsNumber="1" containsInteger="1" minValue="1" maxValue="12" count="10">
        <n v="2"/>
        <n v="4"/>
        <n v="7"/>
        <n v="8"/>
        <n v="6"/>
        <n v="5"/>
        <n v="3"/>
        <n v="1"/>
        <n v="12"/>
        <n v="10"/>
      </sharedItems>
    </cacheField>
    <cacheField name="Fournisseur" numFmtId="0">
      <sharedItems count="2">
        <s v="Fournisseur 1"/>
        <s v="Fournisseur 2"/>
      </sharedItems>
    </cacheField>
    <cacheField name="Date" numFmtId="14">
      <sharedItems containsSemiMixedTypes="0" containsNonDate="0" containsDate="1" containsString="0" minDate="2018-12-07T00:00:00" maxDate="2019-10-02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mac" refreshedDate="43629.435070601852" createdVersion="6" refreshedVersion="6" minRefreshableVersion="3" recordCount="64" xr:uid="{00000000-000A-0000-FFFF-FFFF02000000}">
  <cacheSource type="worksheet">
    <worksheetSource ref="D1:K1048576" sheet="Feuil1"/>
  </cacheSource>
  <cacheFields count="10">
    <cacheField name="CRD On Time" numFmtId="0">
      <sharedItems containsBlank="1" count="5">
        <s v="CRD Late"/>
        <s v="CRD on time"/>
        <m/>
        <s v="Late" u="1"/>
        <s v="Is On Time" u="1"/>
      </sharedItems>
    </cacheField>
    <cacheField name="SPD On Time" numFmtId="0">
      <sharedItems containsBlank="1" count="5">
        <s v="SPD on time"/>
        <s v="SPD Late"/>
        <m/>
        <s v="Late" u="1"/>
        <s v="Is On Time" u="1"/>
      </sharedItems>
    </cacheField>
    <cacheField name="CRD" numFmtId="0">
      <sharedItems containsBlank="1" containsMixedTypes="1" containsNumber="1" containsInteger="1" minValue="0" maxValue="0"/>
    </cacheField>
    <cacheField name="SPD" numFmtId="0">
      <sharedItems containsString="0" containsBlank="1" containsNumber="1" containsInteger="1" minValue="0" maxValue="0"/>
    </cacheField>
    <cacheField name="Années" numFmtId="0">
      <sharedItems containsString="0" containsBlank="1" containsNumber="1" containsInteger="1" minValue="2018" maxValue="2019"/>
    </cacheField>
    <cacheField name="Mois" numFmtId="0">
      <sharedItems containsString="0" containsBlank="1" containsNumber="1" containsInteger="1" minValue="1" maxValue="12" count="11">
        <n v="2"/>
        <n v="4"/>
        <n v="7"/>
        <n v="8"/>
        <n v="6"/>
        <n v="5"/>
        <n v="3"/>
        <n v="1"/>
        <n v="12"/>
        <n v="10"/>
        <m/>
      </sharedItems>
    </cacheField>
    <cacheField name="Fournisseur" numFmtId="0">
      <sharedItems containsBlank="1" count="3">
        <s v="Fournisseur 1"/>
        <s v="Fournisseur 2"/>
        <m/>
      </sharedItems>
    </cacheField>
    <cacheField name="Date" numFmtId="0">
      <sharedItems containsNonDate="0" containsDate="1" containsString="0" containsBlank="1" minDate="2018-12-07T00:00:00" maxDate="2019-10-02T00:00:00" count="49">
        <d v="2019-02-06T00:00:00"/>
        <d v="2019-04-11T00:00:00"/>
        <d v="2019-07-05T00:00:00"/>
        <d v="2019-08-23T00:00:00"/>
        <d v="2019-02-15T00:00:00"/>
        <d v="2019-06-03T00:00:00"/>
        <d v="2019-02-11T00:00:00"/>
        <d v="2019-05-24T00:00:00"/>
        <d v="2019-03-12T00:00:00"/>
        <d v="2019-03-22T00:00:00"/>
        <d v="2019-03-13T00:00:00"/>
        <d v="2019-04-10T00:00:00"/>
        <d v="2019-02-25T00:00:00"/>
        <d v="2019-05-22T00:00:00"/>
        <d v="2019-04-26T00:00:00"/>
        <d v="2019-06-16T00:00:00"/>
        <d v="2019-07-01T00:00:00"/>
        <d v="2019-06-21T00:00:00"/>
        <d v="2019-01-10T00:00:00"/>
        <d v="2019-03-01T00:00:00"/>
        <d v="2019-05-29T00:00:00"/>
        <d v="2019-04-28T00:00:00"/>
        <d v="2019-03-19T00:00:00"/>
        <d v="2019-06-11T00:00:00"/>
        <d v="2019-01-07T00:00:00"/>
        <d v="2019-02-01T00:00:00"/>
        <d v="2019-03-28T00:00:00"/>
        <d v="2019-05-15T00:00:00"/>
        <d v="2019-02-05T00:00:00"/>
        <d v="2019-03-08T00:00:00"/>
        <d v="2018-12-21T00:00:00"/>
        <d v="2019-10-01T00:00:00"/>
        <d v="2019-08-12T00:00:00"/>
        <d v="2019-02-22T00:00:00"/>
        <d v="2018-12-07T00:00:00"/>
        <d v="2019-04-12T00:00:00"/>
        <d v="2018-12-27T00:00:00"/>
        <d v="2019-06-05T00:00:00"/>
        <d v="2019-05-13T00:00:00"/>
        <d v="2019-05-02T00:00:00"/>
        <d v="2019-01-16T00:00:00"/>
        <d v="2019-05-14T00:00:00"/>
        <d v="2019-05-08T00:00:00"/>
        <d v="2019-04-15T00:00:00"/>
        <d v="2019-07-03T00:00:00"/>
        <d v="2019-02-12T00:00:00"/>
        <d v="2019-02-19T00:00:00"/>
        <d v="2019-03-18T00:00:00"/>
        <m/>
      </sharedItems>
      <fieldGroup par="9" base="7">
        <rangePr groupBy="months" startDate="2018-12-07T00:00:00" endDate="2019-10-02T00:00:00"/>
        <groupItems count="14">
          <s v="(blank)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02/10/2019"/>
        </groupItems>
      </fieldGroup>
    </cacheField>
    <cacheField name="Quarters" numFmtId="0" databaseField="0">
      <fieldGroup base="7">
        <rangePr groupBy="quarters" startDate="2018-12-07T00:00:00" endDate="2019-10-02T00:00:00"/>
        <groupItems count="6">
          <s v="&lt;07/12/2018"/>
          <s v="Qtr1"/>
          <s v="Qtr2"/>
          <s v="Qtr3"/>
          <s v="Qtr4"/>
          <s v="&gt;02/10/2019"/>
        </groupItems>
      </fieldGroup>
    </cacheField>
    <cacheField name="Years" numFmtId="0" databaseField="0">
      <fieldGroup base="7">
        <rangePr groupBy="years" startDate="2018-12-07T00:00:00" endDate="2019-10-02T00:00:00"/>
        <groupItems count="4">
          <s v="&lt;07/12/2018"/>
          <s v="2018"/>
          <s v="2019"/>
          <s v="&gt;02/10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5">
  <r>
    <s v="Late"/>
    <s v="Is On Time"/>
    <n v="0"/>
    <n v="1"/>
    <x v="0"/>
    <x v="0"/>
    <x v="0"/>
    <d v="2019-02-06T00:00:00"/>
  </r>
  <r>
    <s v="Is On Time"/>
    <s v="Is On Time"/>
    <n v="1"/>
    <n v="1"/>
    <x v="0"/>
    <x v="1"/>
    <x v="0"/>
    <d v="2019-04-11T00:00:00"/>
  </r>
  <r>
    <s v="Is On Time"/>
    <s v="Is On Time"/>
    <n v="1"/>
    <n v="1"/>
    <x v="0"/>
    <x v="2"/>
    <x v="0"/>
    <d v="2019-07-05T00:00:00"/>
  </r>
  <r>
    <s v="Is On Time"/>
    <s v="Is On Time"/>
    <n v="1"/>
    <n v="1"/>
    <x v="0"/>
    <x v="3"/>
    <x v="0"/>
    <d v="2019-08-23T00:00:00"/>
  </r>
  <r>
    <s v="Is On Time"/>
    <s v="Is On Time"/>
    <n v="1"/>
    <n v="1"/>
    <x v="0"/>
    <x v="0"/>
    <x v="0"/>
    <d v="2019-02-15T00:00:00"/>
  </r>
  <r>
    <s v="Is On Time"/>
    <s v="Is On Time"/>
    <n v="1"/>
    <n v="1"/>
    <x v="0"/>
    <x v="4"/>
    <x v="1"/>
    <d v="2019-06-03T00:00:00"/>
  </r>
  <r>
    <s v="Is On Time"/>
    <s v="Is On Time"/>
    <n v="1"/>
    <n v="1"/>
    <x v="0"/>
    <x v="0"/>
    <x v="0"/>
    <d v="2019-02-11T00:00:00"/>
  </r>
  <r>
    <s v="Is On Time"/>
    <s v="Is On Time"/>
    <n v="1"/>
    <n v="1"/>
    <x v="0"/>
    <x v="5"/>
    <x v="0"/>
    <d v="2019-05-24T00:00:00"/>
  </r>
  <r>
    <s v="Is On Time"/>
    <s v="Is On Time"/>
    <n v="1"/>
    <n v="1"/>
    <x v="0"/>
    <x v="6"/>
    <x v="1"/>
    <d v="2019-03-12T00:00:00"/>
  </r>
  <r>
    <s v="Is On Time"/>
    <s v="Is On Time"/>
    <n v="1"/>
    <n v="1"/>
    <x v="0"/>
    <x v="6"/>
    <x v="0"/>
    <d v="2019-03-22T00:00:00"/>
  </r>
  <r>
    <s v="Is On Time"/>
    <s v="Is On Time"/>
    <n v="1"/>
    <n v="1"/>
    <x v="0"/>
    <x v="6"/>
    <x v="0"/>
    <d v="2019-03-13T00:00:00"/>
  </r>
  <r>
    <s v="Is On Time"/>
    <s v="Is On Time"/>
    <n v="1"/>
    <n v="1"/>
    <x v="0"/>
    <x v="1"/>
    <x v="1"/>
    <d v="2019-04-10T00:00:00"/>
  </r>
  <r>
    <s v="Is On Time"/>
    <s v="Is On Time"/>
    <n v="1"/>
    <n v="1"/>
    <x v="0"/>
    <x v="0"/>
    <x v="0"/>
    <d v="2019-02-25T00:00:00"/>
  </r>
  <r>
    <s v="Is On Time"/>
    <s v="Is On Time"/>
    <n v="1"/>
    <n v="1"/>
    <x v="0"/>
    <x v="5"/>
    <x v="0"/>
    <d v="2019-05-22T00:00:00"/>
  </r>
  <r>
    <s v="Is On Time"/>
    <s v="Is On Time"/>
    <n v="1"/>
    <n v="1"/>
    <x v="0"/>
    <x v="1"/>
    <x v="1"/>
    <d v="2019-04-26T00:00:00"/>
  </r>
  <r>
    <s v="Is On Time"/>
    <s v="Is On Time"/>
    <n v="1"/>
    <n v="1"/>
    <x v="0"/>
    <x v="4"/>
    <x v="0"/>
    <d v="2019-06-16T00:00:00"/>
  </r>
  <r>
    <s v="Is On Time"/>
    <s v="Is On Time"/>
    <n v="1"/>
    <n v="1"/>
    <x v="0"/>
    <x v="2"/>
    <x v="0"/>
    <d v="2019-07-01T00:00:00"/>
  </r>
  <r>
    <s v="Is On Time"/>
    <s v="Is On Time"/>
    <n v="1"/>
    <n v="1"/>
    <x v="0"/>
    <x v="4"/>
    <x v="0"/>
    <d v="2019-06-21T00:00:00"/>
  </r>
  <r>
    <s v="Is On Time"/>
    <s v="Is On Time"/>
    <n v="1"/>
    <n v="1"/>
    <x v="0"/>
    <x v="7"/>
    <x v="1"/>
    <d v="2019-01-10T00:00:00"/>
  </r>
  <r>
    <s v="Is On Time"/>
    <s v="Is On Time"/>
    <n v="1"/>
    <n v="1"/>
    <x v="0"/>
    <x v="0"/>
    <x v="0"/>
    <d v="2019-02-06T00:00:00"/>
  </r>
  <r>
    <s v="Late"/>
    <s v="Is On Time"/>
    <n v="0"/>
    <n v="1"/>
    <x v="0"/>
    <x v="6"/>
    <x v="0"/>
    <d v="2019-03-01T00:00:00"/>
  </r>
  <r>
    <s v="Is On Time"/>
    <s v="Is On Time"/>
    <n v="1"/>
    <n v="1"/>
    <x v="0"/>
    <x v="5"/>
    <x v="0"/>
    <d v="2019-05-29T00:00:00"/>
  </r>
  <r>
    <s v="Is On Time"/>
    <s v="Is On Time"/>
    <n v="1"/>
    <n v="1"/>
    <x v="0"/>
    <x v="1"/>
    <x v="1"/>
    <d v="2019-04-28T00:00:00"/>
  </r>
  <r>
    <s v="Is On Time"/>
    <s v="Is On Time"/>
    <n v="1"/>
    <n v="1"/>
    <x v="0"/>
    <x v="6"/>
    <x v="0"/>
    <d v="2019-03-19T00:00:00"/>
  </r>
  <r>
    <s v="Is On Time"/>
    <s v="Is On Time"/>
    <n v="1"/>
    <n v="1"/>
    <x v="0"/>
    <x v="4"/>
    <x v="0"/>
    <d v="2019-06-11T00:00:00"/>
  </r>
  <r>
    <s v="Is On Time"/>
    <s v="Is On Time"/>
    <n v="1"/>
    <n v="1"/>
    <x v="0"/>
    <x v="7"/>
    <x v="1"/>
    <d v="2019-01-07T00:00:00"/>
  </r>
  <r>
    <s v="Is On Time"/>
    <s v="Is On Time"/>
    <n v="1"/>
    <n v="1"/>
    <x v="0"/>
    <x v="4"/>
    <x v="1"/>
    <d v="2019-06-03T00:00:00"/>
  </r>
  <r>
    <s v="Is On Time"/>
    <s v="Is On Time"/>
    <n v="1"/>
    <n v="1"/>
    <x v="0"/>
    <x v="0"/>
    <x v="1"/>
    <d v="2019-02-01T00:00:00"/>
  </r>
  <r>
    <s v="Is On Time"/>
    <s v="Is On Time"/>
    <n v="1"/>
    <n v="1"/>
    <x v="0"/>
    <x v="0"/>
    <x v="0"/>
    <d v="2019-02-11T00:00:00"/>
  </r>
  <r>
    <s v="Is On Time"/>
    <s v="Is On Time"/>
    <n v="1"/>
    <n v="1"/>
    <x v="0"/>
    <x v="6"/>
    <x v="0"/>
    <d v="2019-03-28T00:00:00"/>
  </r>
  <r>
    <s v="Is On Time"/>
    <s v="Is On Time"/>
    <n v="1"/>
    <n v="1"/>
    <x v="0"/>
    <x v="5"/>
    <x v="0"/>
    <d v="2019-05-15T00:00:00"/>
  </r>
  <r>
    <s v="Is On Time"/>
    <s v="Is On Time"/>
    <n v="1"/>
    <n v="1"/>
    <x v="0"/>
    <x v="1"/>
    <x v="0"/>
    <d v="2019-04-10T00:00:00"/>
  </r>
  <r>
    <s v="Is On Time"/>
    <s v="Is On Time"/>
    <n v="1"/>
    <n v="1"/>
    <x v="0"/>
    <x v="0"/>
    <x v="0"/>
    <d v="2019-02-05T00:00:00"/>
  </r>
  <r>
    <s v="Is On Time"/>
    <s v="Is On Time"/>
    <n v="1"/>
    <n v="1"/>
    <x v="0"/>
    <x v="0"/>
    <x v="0"/>
    <d v="2019-02-25T00:00:00"/>
  </r>
  <r>
    <s v="Is On Time"/>
    <s v="Is On Time"/>
    <n v="1"/>
    <n v="1"/>
    <x v="0"/>
    <x v="4"/>
    <x v="0"/>
    <d v="2019-06-11T00:00:00"/>
  </r>
  <r>
    <s v="Is On Time"/>
    <s v="Is On Time"/>
    <n v="1"/>
    <n v="1"/>
    <x v="0"/>
    <x v="6"/>
    <x v="0"/>
    <d v="2019-03-08T00:00:00"/>
  </r>
  <r>
    <s v="Is On Time"/>
    <s v="Is On Time"/>
    <n v="1"/>
    <n v="1"/>
    <x v="1"/>
    <x v="8"/>
    <x v="0"/>
    <d v="2018-12-21T00:00:00"/>
  </r>
  <r>
    <s v="Is On Time"/>
    <s v="Is On Time"/>
    <n v="1"/>
    <n v="1"/>
    <x v="0"/>
    <x v="9"/>
    <x v="0"/>
    <d v="2019-10-01T00:00:00"/>
  </r>
  <r>
    <s v="Is On Time"/>
    <s v="Is On Time"/>
    <n v="1"/>
    <n v="1"/>
    <x v="0"/>
    <x v="3"/>
    <x v="0"/>
    <d v="2019-08-12T00:00:00"/>
  </r>
  <r>
    <s v="Is On Time"/>
    <s v="Is On Time"/>
    <n v="1"/>
    <n v="1"/>
    <x v="0"/>
    <x v="0"/>
    <x v="1"/>
    <d v="2019-02-22T00:00:00"/>
  </r>
  <r>
    <s v="Is On Time"/>
    <s v="Is On Time"/>
    <n v="1"/>
    <n v="1"/>
    <x v="1"/>
    <x v="8"/>
    <x v="1"/>
    <d v="2018-12-07T00:00:00"/>
  </r>
  <r>
    <s v="Is On Time"/>
    <s v="Is On Time"/>
    <n v="1"/>
    <n v="1"/>
    <x v="0"/>
    <x v="1"/>
    <x v="1"/>
    <d v="2019-04-12T00:00:00"/>
  </r>
  <r>
    <s v="Late"/>
    <s v="Late"/>
    <n v="0"/>
    <n v="0"/>
    <x v="1"/>
    <x v="8"/>
    <x v="1"/>
    <d v="2018-12-27T00:00:00"/>
  </r>
  <r>
    <s v="Is On Time"/>
    <s v="Is On Time"/>
    <n v="1"/>
    <n v="1"/>
    <x v="0"/>
    <x v="4"/>
    <x v="0"/>
    <d v="2019-06-05T00:00:00"/>
  </r>
  <r>
    <s v="Is On Time"/>
    <s v="Is On Time"/>
    <n v="1"/>
    <n v="1"/>
    <x v="0"/>
    <x v="5"/>
    <x v="0"/>
    <d v="2019-05-13T00:00:00"/>
  </r>
  <r>
    <s v="Is On Time"/>
    <s v="Is On Time"/>
    <n v="1"/>
    <n v="1"/>
    <x v="0"/>
    <x v="6"/>
    <x v="0"/>
    <d v="2019-03-22T00:00:00"/>
  </r>
  <r>
    <s v="Is On Time"/>
    <s v="Is On Time"/>
    <n v="1"/>
    <n v="1"/>
    <x v="0"/>
    <x v="5"/>
    <x v="0"/>
    <d v="2019-05-02T00:00:00"/>
  </r>
  <r>
    <s v="Is On Time"/>
    <s v="Is On Time"/>
    <n v="1"/>
    <n v="1"/>
    <x v="0"/>
    <x v="7"/>
    <x v="0"/>
    <d v="2019-01-16T00:00:00"/>
  </r>
  <r>
    <s v="Late"/>
    <s v="Late"/>
    <n v="0"/>
    <n v="0"/>
    <x v="0"/>
    <x v="5"/>
    <x v="0"/>
    <d v="2019-05-14T00:00:00"/>
  </r>
  <r>
    <s v="Is On Time"/>
    <s v="Is On Time"/>
    <n v="1"/>
    <n v="1"/>
    <x v="0"/>
    <x v="5"/>
    <x v="0"/>
    <d v="2019-05-08T00:00:00"/>
  </r>
  <r>
    <s v="Is On Time"/>
    <s v="Is On Time"/>
    <n v="1"/>
    <n v="1"/>
    <x v="0"/>
    <x v="1"/>
    <x v="0"/>
    <d v="2019-04-15T00:00:00"/>
  </r>
  <r>
    <s v="Is On Time"/>
    <s v="Is On Time"/>
    <n v="1"/>
    <n v="1"/>
    <x v="0"/>
    <x v="2"/>
    <x v="0"/>
    <d v="2019-07-03T00:00:00"/>
  </r>
  <r>
    <s v="Is On Time"/>
    <s v="Is On Time"/>
    <n v="1"/>
    <n v="1"/>
    <x v="0"/>
    <x v="0"/>
    <x v="0"/>
    <d v="2019-02-12T00:00:00"/>
  </r>
  <r>
    <s v="Is On Time"/>
    <s v="Is On Time"/>
    <n v="1"/>
    <n v="1"/>
    <x v="0"/>
    <x v="0"/>
    <x v="0"/>
    <d v="2019-02-19T00:00:00"/>
  </r>
  <r>
    <s v="Is On Time"/>
    <s v="Is On Time"/>
    <n v="1"/>
    <n v="1"/>
    <x v="0"/>
    <x v="6"/>
    <x v="0"/>
    <d v="2019-03-18T00:00: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4">
  <r>
    <x v="0"/>
    <x v="0"/>
    <n v="0"/>
    <n v="0"/>
    <n v="2019"/>
    <x v="0"/>
    <x v="0"/>
    <x v="0"/>
  </r>
  <r>
    <x v="1"/>
    <x v="0"/>
    <n v="0"/>
    <n v="0"/>
    <n v="2019"/>
    <x v="1"/>
    <x v="0"/>
    <x v="1"/>
  </r>
  <r>
    <x v="1"/>
    <x v="0"/>
    <n v="0"/>
    <n v="0"/>
    <n v="2019"/>
    <x v="2"/>
    <x v="0"/>
    <x v="2"/>
  </r>
  <r>
    <x v="1"/>
    <x v="0"/>
    <n v="0"/>
    <n v="0"/>
    <n v="2019"/>
    <x v="3"/>
    <x v="0"/>
    <x v="3"/>
  </r>
  <r>
    <x v="1"/>
    <x v="0"/>
    <n v="0"/>
    <n v="0"/>
    <n v="2019"/>
    <x v="0"/>
    <x v="0"/>
    <x v="4"/>
  </r>
  <r>
    <x v="1"/>
    <x v="0"/>
    <n v="0"/>
    <n v="0"/>
    <n v="2019"/>
    <x v="4"/>
    <x v="1"/>
    <x v="5"/>
  </r>
  <r>
    <x v="1"/>
    <x v="0"/>
    <n v="0"/>
    <n v="0"/>
    <n v="2019"/>
    <x v="0"/>
    <x v="0"/>
    <x v="6"/>
  </r>
  <r>
    <x v="1"/>
    <x v="0"/>
    <n v="0"/>
    <n v="0"/>
    <n v="2019"/>
    <x v="5"/>
    <x v="0"/>
    <x v="7"/>
  </r>
  <r>
    <x v="1"/>
    <x v="0"/>
    <n v="0"/>
    <n v="0"/>
    <n v="2019"/>
    <x v="6"/>
    <x v="1"/>
    <x v="8"/>
  </r>
  <r>
    <x v="1"/>
    <x v="0"/>
    <n v="0"/>
    <n v="0"/>
    <n v="2019"/>
    <x v="6"/>
    <x v="0"/>
    <x v="9"/>
  </r>
  <r>
    <x v="1"/>
    <x v="0"/>
    <n v="0"/>
    <n v="0"/>
    <n v="2019"/>
    <x v="6"/>
    <x v="0"/>
    <x v="10"/>
  </r>
  <r>
    <x v="1"/>
    <x v="0"/>
    <n v="0"/>
    <n v="0"/>
    <n v="2019"/>
    <x v="1"/>
    <x v="1"/>
    <x v="11"/>
  </r>
  <r>
    <x v="1"/>
    <x v="0"/>
    <n v="0"/>
    <n v="0"/>
    <n v="2019"/>
    <x v="0"/>
    <x v="0"/>
    <x v="12"/>
  </r>
  <r>
    <x v="1"/>
    <x v="0"/>
    <n v="0"/>
    <n v="0"/>
    <n v="2019"/>
    <x v="5"/>
    <x v="0"/>
    <x v="13"/>
  </r>
  <r>
    <x v="1"/>
    <x v="0"/>
    <n v="0"/>
    <n v="0"/>
    <n v="2019"/>
    <x v="1"/>
    <x v="1"/>
    <x v="14"/>
  </r>
  <r>
    <x v="1"/>
    <x v="0"/>
    <n v="0"/>
    <n v="0"/>
    <n v="2019"/>
    <x v="4"/>
    <x v="0"/>
    <x v="15"/>
  </r>
  <r>
    <x v="1"/>
    <x v="0"/>
    <n v="0"/>
    <n v="0"/>
    <n v="2019"/>
    <x v="2"/>
    <x v="0"/>
    <x v="16"/>
  </r>
  <r>
    <x v="1"/>
    <x v="0"/>
    <n v="0"/>
    <n v="0"/>
    <n v="2019"/>
    <x v="4"/>
    <x v="0"/>
    <x v="17"/>
  </r>
  <r>
    <x v="1"/>
    <x v="0"/>
    <n v="0"/>
    <n v="0"/>
    <n v="2019"/>
    <x v="7"/>
    <x v="1"/>
    <x v="18"/>
  </r>
  <r>
    <x v="1"/>
    <x v="0"/>
    <n v="0"/>
    <n v="0"/>
    <n v="2019"/>
    <x v="0"/>
    <x v="0"/>
    <x v="0"/>
  </r>
  <r>
    <x v="0"/>
    <x v="0"/>
    <n v="0"/>
    <n v="0"/>
    <n v="2019"/>
    <x v="6"/>
    <x v="0"/>
    <x v="19"/>
  </r>
  <r>
    <x v="1"/>
    <x v="0"/>
    <n v="0"/>
    <n v="0"/>
    <n v="2019"/>
    <x v="5"/>
    <x v="0"/>
    <x v="20"/>
  </r>
  <r>
    <x v="1"/>
    <x v="0"/>
    <n v="0"/>
    <n v="0"/>
    <n v="2019"/>
    <x v="1"/>
    <x v="1"/>
    <x v="21"/>
  </r>
  <r>
    <x v="1"/>
    <x v="0"/>
    <n v="0"/>
    <n v="0"/>
    <n v="2019"/>
    <x v="6"/>
    <x v="0"/>
    <x v="22"/>
  </r>
  <r>
    <x v="1"/>
    <x v="0"/>
    <n v="0"/>
    <n v="0"/>
    <n v="2019"/>
    <x v="4"/>
    <x v="0"/>
    <x v="23"/>
  </r>
  <r>
    <x v="1"/>
    <x v="0"/>
    <n v="0"/>
    <n v="0"/>
    <n v="2019"/>
    <x v="7"/>
    <x v="1"/>
    <x v="24"/>
  </r>
  <r>
    <x v="1"/>
    <x v="0"/>
    <n v="0"/>
    <n v="0"/>
    <n v="2019"/>
    <x v="4"/>
    <x v="1"/>
    <x v="5"/>
  </r>
  <r>
    <x v="1"/>
    <x v="0"/>
    <n v="0"/>
    <n v="0"/>
    <n v="2019"/>
    <x v="0"/>
    <x v="1"/>
    <x v="25"/>
  </r>
  <r>
    <x v="1"/>
    <x v="0"/>
    <n v="0"/>
    <n v="0"/>
    <n v="2019"/>
    <x v="0"/>
    <x v="0"/>
    <x v="6"/>
  </r>
  <r>
    <x v="1"/>
    <x v="0"/>
    <n v="0"/>
    <n v="0"/>
    <n v="2019"/>
    <x v="6"/>
    <x v="0"/>
    <x v="26"/>
  </r>
  <r>
    <x v="1"/>
    <x v="0"/>
    <n v="0"/>
    <n v="0"/>
    <n v="2019"/>
    <x v="5"/>
    <x v="0"/>
    <x v="27"/>
  </r>
  <r>
    <x v="1"/>
    <x v="0"/>
    <n v="0"/>
    <n v="0"/>
    <n v="2019"/>
    <x v="1"/>
    <x v="0"/>
    <x v="11"/>
  </r>
  <r>
    <x v="1"/>
    <x v="0"/>
    <n v="0"/>
    <n v="0"/>
    <n v="2019"/>
    <x v="0"/>
    <x v="0"/>
    <x v="28"/>
  </r>
  <r>
    <x v="1"/>
    <x v="0"/>
    <n v="0"/>
    <n v="0"/>
    <n v="2019"/>
    <x v="0"/>
    <x v="0"/>
    <x v="12"/>
  </r>
  <r>
    <x v="1"/>
    <x v="0"/>
    <n v="0"/>
    <n v="0"/>
    <n v="2019"/>
    <x v="4"/>
    <x v="0"/>
    <x v="23"/>
  </r>
  <r>
    <x v="1"/>
    <x v="0"/>
    <n v="0"/>
    <n v="0"/>
    <n v="2019"/>
    <x v="6"/>
    <x v="0"/>
    <x v="29"/>
  </r>
  <r>
    <x v="1"/>
    <x v="0"/>
    <n v="0"/>
    <n v="0"/>
    <n v="2018"/>
    <x v="8"/>
    <x v="0"/>
    <x v="30"/>
  </r>
  <r>
    <x v="1"/>
    <x v="0"/>
    <n v="0"/>
    <n v="0"/>
    <n v="2019"/>
    <x v="9"/>
    <x v="0"/>
    <x v="31"/>
  </r>
  <r>
    <x v="1"/>
    <x v="0"/>
    <n v="0"/>
    <n v="0"/>
    <n v="2019"/>
    <x v="3"/>
    <x v="0"/>
    <x v="32"/>
  </r>
  <r>
    <x v="1"/>
    <x v="0"/>
    <n v="0"/>
    <n v="0"/>
    <n v="2019"/>
    <x v="0"/>
    <x v="1"/>
    <x v="33"/>
  </r>
  <r>
    <x v="1"/>
    <x v="0"/>
    <n v="0"/>
    <n v="0"/>
    <n v="2018"/>
    <x v="8"/>
    <x v="1"/>
    <x v="34"/>
  </r>
  <r>
    <x v="1"/>
    <x v="0"/>
    <n v="0"/>
    <n v="0"/>
    <n v="2019"/>
    <x v="1"/>
    <x v="1"/>
    <x v="35"/>
  </r>
  <r>
    <x v="0"/>
    <x v="1"/>
    <n v="0"/>
    <n v="0"/>
    <n v="2018"/>
    <x v="8"/>
    <x v="1"/>
    <x v="36"/>
  </r>
  <r>
    <x v="1"/>
    <x v="0"/>
    <n v="0"/>
    <n v="0"/>
    <n v="2019"/>
    <x v="4"/>
    <x v="0"/>
    <x v="37"/>
  </r>
  <r>
    <x v="1"/>
    <x v="0"/>
    <n v="0"/>
    <n v="0"/>
    <n v="2019"/>
    <x v="5"/>
    <x v="0"/>
    <x v="38"/>
  </r>
  <r>
    <x v="1"/>
    <x v="0"/>
    <n v="0"/>
    <n v="0"/>
    <n v="2019"/>
    <x v="6"/>
    <x v="0"/>
    <x v="9"/>
  </r>
  <r>
    <x v="1"/>
    <x v="0"/>
    <n v="0"/>
    <n v="0"/>
    <n v="2019"/>
    <x v="5"/>
    <x v="0"/>
    <x v="39"/>
  </r>
  <r>
    <x v="1"/>
    <x v="0"/>
    <n v="0"/>
    <n v="0"/>
    <n v="2019"/>
    <x v="7"/>
    <x v="0"/>
    <x v="40"/>
  </r>
  <r>
    <x v="0"/>
    <x v="1"/>
    <n v="0"/>
    <n v="0"/>
    <n v="2019"/>
    <x v="5"/>
    <x v="0"/>
    <x v="41"/>
  </r>
  <r>
    <x v="1"/>
    <x v="0"/>
    <n v="0"/>
    <n v="0"/>
    <n v="2019"/>
    <x v="5"/>
    <x v="0"/>
    <x v="42"/>
  </r>
  <r>
    <x v="1"/>
    <x v="0"/>
    <n v="0"/>
    <n v="0"/>
    <n v="2019"/>
    <x v="1"/>
    <x v="0"/>
    <x v="43"/>
  </r>
  <r>
    <x v="1"/>
    <x v="0"/>
    <n v="0"/>
    <n v="0"/>
    <n v="2019"/>
    <x v="2"/>
    <x v="0"/>
    <x v="44"/>
  </r>
  <r>
    <x v="1"/>
    <x v="0"/>
    <n v="0"/>
    <n v="0"/>
    <n v="2019"/>
    <x v="0"/>
    <x v="0"/>
    <x v="45"/>
  </r>
  <r>
    <x v="1"/>
    <x v="0"/>
    <n v="0"/>
    <n v="0"/>
    <n v="2019"/>
    <x v="0"/>
    <x v="0"/>
    <x v="46"/>
  </r>
  <r>
    <x v="1"/>
    <x v="0"/>
    <n v="0"/>
    <n v="0"/>
    <n v="2019"/>
    <x v="6"/>
    <x v="0"/>
    <x v="47"/>
  </r>
  <r>
    <x v="2"/>
    <x v="2"/>
    <e v="#NAME?"/>
    <m/>
    <m/>
    <x v="10"/>
    <x v="2"/>
    <x v="48"/>
  </r>
  <r>
    <x v="2"/>
    <x v="2"/>
    <m/>
    <m/>
    <m/>
    <x v="10"/>
    <x v="2"/>
    <x v="48"/>
  </r>
  <r>
    <x v="2"/>
    <x v="2"/>
    <m/>
    <m/>
    <m/>
    <x v="10"/>
    <x v="2"/>
    <x v="48"/>
  </r>
  <r>
    <x v="2"/>
    <x v="2"/>
    <m/>
    <m/>
    <m/>
    <x v="10"/>
    <x v="2"/>
    <x v="48"/>
  </r>
  <r>
    <x v="2"/>
    <x v="2"/>
    <m/>
    <m/>
    <m/>
    <x v="10"/>
    <x v="2"/>
    <x v="48"/>
  </r>
  <r>
    <x v="2"/>
    <x v="2"/>
    <m/>
    <m/>
    <m/>
    <x v="10"/>
    <x v="2"/>
    <x v="48"/>
  </r>
  <r>
    <x v="2"/>
    <x v="2"/>
    <m/>
    <m/>
    <m/>
    <x v="10"/>
    <x v="2"/>
    <x v="48"/>
  </r>
  <r>
    <x v="2"/>
    <x v="2"/>
    <m/>
    <m/>
    <m/>
    <x v="10"/>
    <x v="2"/>
    <x v="48"/>
  </r>
  <r>
    <x v="2"/>
    <x v="2"/>
    <m/>
    <m/>
    <m/>
    <x v="10"/>
    <x v="2"/>
    <x v="4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PivotTable1" cacheId="7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M1:Q5" firstHeaderRow="0" firstDataRow="1" firstDataCol="1"/>
  <pivotFields count="10">
    <pivotField showAll="0"/>
    <pivotField showAll="0"/>
    <pivotField dataField="1" showAll="0"/>
    <pivotField dataField="1" showAll="0"/>
    <pivotField showAll="0"/>
    <pivotField showAll="0"/>
    <pivotField axis="axisRow" showAll="0">
      <items count="4">
        <item x="0"/>
        <item x="1"/>
        <item x="2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0"/>
        <item x="1"/>
        <item x="2"/>
        <item x="3"/>
        <item x="4"/>
        <item x="5"/>
        <item t="default"/>
      </items>
    </pivotField>
    <pivotField showAll="0">
      <items count="5">
        <item x="0"/>
        <item x="1"/>
        <item x="2"/>
        <item x="3"/>
        <item t="default"/>
      </items>
    </pivotField>
  </pivotFields>
  <rowFields count="1">
    <field x="6"/>
  </rowFields>
  <rowItems count="4">
    <i>
      <x/>
    </i>
    <i>
      <x v="1"/>
    </i>
    <i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Count of CRD2" fld="2" subtotal="count" baseField="0" baseItem="0"/>
    <dataField name="Count of SPD2" fld="3" subtotal="count" baseField="0" baseItem="0"/>
    <dataField name="Count of SPD" fld="3" subtotal="count" showDataAs="percentOfCol" baseField="0" baseItem="1" numFmtId="10"/>
    <dataField name="Count of CRD" fld="2" subtotal="count" showDataAs="percentOfCol" baseField="0" baseItem="1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Tableau croisé dynamique1" cacheId="70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>
  <location ref="O21:S44" firstHeaderRow="0" firstDataRow="1" firstDataCol="1"/>
  <pivotFields count="8">
    <pivotField showAll="0"/>
    <pivotField showAll="0"/>
    <pivotField dataField="1" numFmtId="164" showAll="0"/>
    <pivotField dataField="1" numFmtId="164" showAll="0"/>
    <pivotField axis="axisRow" numFmtId="164" showAll="0">
      <items count="3">
        <item x="1"/>
        <item x="0"/>
        <item t="default"/>
      </items>
    </pivotField>
    <pivotField axis="axisRow" numFmtId="164" showAll="0">
      <items count="11">
        <item x="7"/>
        <item x="0"/>
        <item x="6"/>
        <item x="1"/>
        <item x="5"/>
        <item x="4"/>
        <item x="2"/>
        <item x="3"/>
        <item x="9"/>
        <item x="8"/>
        <item t="default"/>
      </items>
    </pivotField>
    <pivotField axis="axisRow" showAll="0">
      <items count="3">
        <item x="0"/>
        <item x="1"/>
        <item t="default"/>
      </items>
    </pivotField>
    <pivotField numFmtId="14" showAll="0"/>
  </pivotFields>
  <rowFields count="3">
    <field x="6"/>
    <field x="4"/>
    <field x="5"/>
  </rowFields>
  <rowItems count="23">
    <i>
      <x/>
    </i>
    <i r="1">
      <x/>
    </i>
    <i r="2">
      <x v="9"/>
    </i>
    <i r="1">
      <x v="1"/>
    </i>
    <i r="2">
      <x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>
      <x v="1"/>
    </i>
    <i r="1">
      <x/>
    </i>
    <i r="2">
      <x v="9"/>
    </i>
    <i r="1">
      <x v="1"/>
    </i>
    <i r="2">
      <x/>
    </i>
    <i r="2">
      <x v="1"/>
    </i>
    <i r="2">
      <x v="2"/>
    </i>
    <i r="2">
      <x v="3"/>
    </i>
    <i r="2">
      <x v="5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CRD" fld="2" baseField="0" baseItem="0"/>
    <dataField name="Somme de SPD" fld="3" baseField="0" baseItem="0"/>
    <dataField name="Nombre de CRD2" fld="2" subtotal="count" showDataAs="percentOfCol" baseField="0" baseItem="0" numFmtId="10"/>
    <dataField name="Nombre de SPD2" fld="3" subtotal="count" showDataAs="percentOfCol" baseField="0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57F104A-916C-44A4-8325-F1B0FD41AAC2}" name="PivotTable2" cacheId="7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U1:X43" firstHeaderRow="1" firstDataRow="2" firstDataCol="1"/>
  <pivotFields count="10">
    <pivotField axis="axisRow" showAll="0">
      <items count="6">
        <item m="1" x="4"/>
        <item m="1" x="3"/>
        <item h="1" x="2"/>
        <item x="0"/>
        <item x="1"/>
        <item t="default"/>
      </items>
    </pivotField>
    <pivotField axis="axisRow" showAll="0">
      <items count="6">
        <item m="1" x="4"/>
        <item m="1" x="3"/>
        <item x="2"/>
        <item x="0"/>
        <item x="1"/>
        <item t="default"/>
      </items>
    </pivotField>
    <pivotField showAll="0"/>
    <pivotField showAll="0"/>
    <pivotField showAll="0"/>
    <pivotField showAll="0">
      <items count="12">
        <item x="7"/>
        <item x="0"/>
        <item x="6"/>
        <item x="1"/>
        <item x="5"/>
        <item x="4"/>
        <item x="2"/>
        <item x="3"/>
        <item x="9"/>
        <item x="8"/>
        <item x="10"/>
        <item t="default"/>
      </items>
    </pivotField>
    <pivotField axis="axisCol" showAll="0">
      <items count="4">
        <item x="0"/>
        <item x="1"/>
        <item x="2"/>
        <item t="default"/>
      </items>
    </pivotField>
    <pivotField axis="axisRow" dataField="1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sd="0" x="0"/>
        <item sd="0" x="1"/>
        <item sd="0" x="2"/>
        <item sd="0" x="3"/>
        <item x="4"/>
        <item sd="0" x="5"/>
        <item t="default"/>
      </items>
    </pivotField>
    <pivotField axis="axisRow" showAll="0">
      <items count="5">
        <item sd="0" x="0"/>
        <item x="1"/>
        <item x="2"/>
        <item sd="0" x="3"/>
        <item t="default"/>
      </items>
    </pivotField>
  </pivotFields>
  <rowFields count="4">
    <field x="9"/>
    <field x="7"/>
    <field x="0"/>
    <field x="1"/>
  </rowFields>
  <rowItems count="41">
    <i>
      <x v="1"/>
    </i>
    <i r="1">
      <x v="12"/>
    </i>
    <i r="2">
      <x v="3"/>
    </i>
    <i r="3">
      <x v="4"/>
    </i>
    <i r="2">
      <x v="4"/>
    </i>
    <i r="3">
      <x v="3"/>
    </i>
    <i>
      <x v="2"/>
    </i>
    <i r="1">
      <x v="1"/>
    </i>
    <i r="2">
      <x v="4"/>
    </i>
    <i r="3">
      <x v="3"/>
    </i>
    <i r="1">
      <x v="2"/>
    </i>
    <i r="2">
      <x v="3"/>
    </i>
    <i r="3">
      <x v="3"/>
    </i>
    <i r="2">
      <x v="4"/>
    </i>
    <i r="3">
      <x v="3"/>
    </i>
    <i r="1">
      <x v="3"/>
    </i>
    <i r="2">
      <x v="3"/>
    </i>
    <i r="3">
      <x v="3"/>
    </i>
    <i r="2">
      <x v="4"/>
    </i>
    <i r="3">
      <x v="3"/>
    </i>
    <i r="1">
      <x v="4"/>
    </i>
    <i r="2">
      <x v="4"/>
    </i>
    <i r="3">
      <x v="3"/>
    </i>
    <i r="1">
      <x v="5"/>
    </i>
    <i r="2">
      <x v="3"/>
    </i>
    <i r="3">
      <x v="4"/>
    </i>
    <i r="2">
      <x v="4"/>
    </i>
    <i r="3">
      <x v="3"/>
    </i>
    <i r="1">
      <x v="6"/>
    </i>
    <i r="2">
      <x v="4"/>
    </i>
    <i r="3">
      <x v="3"/>
    </i>
    <i r="1">
      <x v="7"/>
    </i>
    <i r="2">
      <x v="4"/>
    </i>
    <i r="3">
      <x v="3"/>
    </i>
    <i r="1">
      <x v="8"/>
    </i>
    <i r="2">
      <x v="4"/>
    </i>
    <i r="3">
      <x v="3"/>
    </i>
    <i r="1">
      <x v="10"/>
    </i>
    <i r="2">
      <x v="4"/>
    </i>
    <i r="3">
      <x v="3"/>
    </i>
    <i t="grand">
      <x/>
    </i>
  </rowItems>
  <colFields count="1">
    <field x="6"/>
  </colFields>
  <colItems count="3">
    <i>
      <x/>
    </i>
    <i>
      <x v="1"/>
    </i>
    <i t="grand">
      <x/>
    </i>
  </colItems>
  <dataFields count="1">
    <dataField name="Count of Date" fld="7" subtotal="count" baseField="0" baseItem="0" numFmtId="10">
      <extLst>
        <ext xmlns:x14="http://schemas.microsoft.com/office/spreadsheetml/2009/9/main" uri="{E15A36E0-9728-4e99-A89B-3F7291B0FE68}">
          <x14:dataField pivotShowAs="percentOfParentRow"/>
        </ext>
      </extLst>
    </dataField>
  </dataFields>
  <pivotTableStyleInfo name="PivotStyleLight1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F43" totalsRowShown="0">
  <autoFilter ref="A1:F43" xr:uid="{00000000-0009-0000-0100-000002000000}"/>
  <tableColumns count="6">
    <tableColumn id="1" xr3:uid="{00000000-0010-0000-0000-000001000000}" name="CRD On Time"/>
    <tableColumn id="2" xr3:uid="{00000000-0010-0000-0000-000002000000}" name="SPD On Time"/>
    <tableColumn id="3" xr3:uid="{00000000-0010-0000-0000-000003000000}" name="CRD"/>
    <tableColumn id="4" xr3:uid="{00000000-0010-0000-0000-000004000000}" name="SPD"/>
    <tableColumn id="5" xr3:uid="{00000000-0010-0000-0000-000005000000}" name="Fournisseur"/>
    <tableColumn id="6" xr3:uid="{00000000-0010-0000-0000-000006000000}" name="Date" dataDxfId="1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A1:H11" totalsRowShown="0">
  <autoFilter ref="A1:H11" xr:uid="{00000000-0009-0000-0100-000003000000}"/>
  <tableColumns count="8">
    <tableColumn id="1" xr3:uid="{00000000-0010-0000-0100-000001000000}" name="CRD On Time"/>
    <tableColumn id="2" xr3:uid="{00000000-0010-0000-0100-000002000000}" name="SPD On Time"/>
    <tableColumn id="3" xr3:uid="{00000000-0010-0000-0100-000003000000}" name="CRD"/>
    <tableColumn id="4" xr3:uid="{00000000-0010-0000-0100-000004000000}" name="SPD"/>
    <tableColumn id="5" xr3:uid="{00000000-0010-0000-0100-000005000000}" name="Années"/>
    <tableColumn id="6" xr3:uid="{00000000-0010-0000-0100-000006000000}" name="Mois"/>
    <tableColumn id="7" xr3:uid="{00000000-0010-0000-0100-000007000000}" name="Fournisseur"/>
    <tableColumn id="8" xr3:uid="{00000000-0010-0000-0100-000008000000}" name="Date" dataDxfId="1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ABBF9C8-D5D1-42D8-9139-2837F250877A}" name="Table4" displayName="Table4" ref="A1:F2" totalsRowShown="0">
  <autoFilter ref="A1:F2" xr:uid="{93EEA50A-98E3-4152-A082-ED931348B671}"/>
  <tableColumns count="6">
    <tableColumn id="1" xr3:uid="{D2C03046-9B95-4598-A082-A129B62A7C85}" name="CRD On Time"/>
    <tableColumn id="2" xr3:uid="{25057C91-93C0-4967-B4B2-B510597693DA}" name="SPD On Time"/>
    <tableColumn id="3" xr3:uid="{9F55A17A-8497-44D5-8A05-0B9D052749DB}" name="CRD"/>
    <tableColumn id="4" xr3:uid="{E13FA811-8564-45DE-BF5E-949F81825493}" name="SPD"/>
    <tableColumn id="5" xr3:uid="{F11F2889-FBEE-4DB5-865D-5574239E7CAB}" name="Fournisseur"/>
    <tableColumn id="6" xr3:uid="{0FD4640A-A56D-451B-A1D3-01DE61617CA1}" name="Date" dataDxfId="1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DB01FEF-6241-4E72-A7E3-E9B06B752353}" name="Table5" displayName="Table5" ref="A1:H2" totalsRowShown="0">
  <autoFilter ref="A1:H2" xr:uid="{507192A1-00FC-40E8-8FE8-9F7779D4A6CD}"/>
  <tableColumns count="8">
    <tableColumn id="1" xr3:uid="{49F3F7B4-4A09-458F-8D21-E0C04E2152A6}" name="CRD On Time"/>
    <tableColumn id="2" xr3:uid="{8B470ACD-7A97-447F-80A3-5C5923892B9B}" name="SPD On Time"/>
    <tableColumn id="3" xr3:uid="{38D83499-13BA-4234-8E52-EC996CD16287}" name="CRD"/>
    <tableColumn id="4" xr3:uid="{15B4C5B8-6AF3-4E76-B624-905A224BE6BE}" name="SPD"/>
    <tableColumn id="5" xr3:uid="{F35BD103-0149-4396-97E6-10B94DE730DC}" name="Années"/>
    <tableColumn id="6" xr3:uid="{24A0089D-22E0-4868-B997-3BCF010E43ED}" name="Mois"/>
    <tableColumn id="7" xr3:uid="{0A1C4CCE-BBB5-4018-850A-4C624866137D}" name="Fournisseur"/>
    <tableColumn id="8" xr3:uid="{08E805AC-B837-496C-9171-18680882808D}" name="Date" dataDxfId="1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ableau1" displayName="Tableau1" ref="D1:K57" totalsRowCount="1" tableBorderDxfId="15">
  <autoFilter ref="D1:K56" xr:uid="{00000000-0009-0000-0100-000001000000}"/>
  <tableColumns count="8">
    <tableColumn id="1" xr3:uid="{00000000-0010-0000-0200-000001000000}" name="CRD On Time" dataDxfId="14" totalsRowDxfId="13"/>
    <tableColumn id="2" xr3:uid="{00000000-0010-0000-0200-000002000000}" name="SPD On Time" dataDxfId="12" totalsRowDxfId="11"/>
    <tableColumn id="3" xr3:uid="{00000000-0010-0000-0200-000003000000}" name="CRD" totalsRowFunction="custom" dataDxfId="10" totalsRowDxfId="9">
      <calculatedColumnFormula>IF(D2="Is On Time",1,0)</calculatedColumnFormula>
      <totalsRowFormula>s</totalsRowFormula>
    </tableColumn>
    <tableColumn id="4" xr3:uid="{00000000-0010-0000-0200-000004000000}" name="SPD" dataDxfId="8" totalsRowDxfId="7">
      <calculatedColumnFormula>IF(Tableau1[[#This Row],[SPD On Time]]="Is On Time",1,0)</calculatedColumnFormula>
    </tableColumn>
    <tableColumn id="8" xr3:uid="{00000000-0010-0000-0200-000008000000}" name="Années" dataDxfId="6" totalsRowDxfId="5">
      <calculatedColumnFormula>YEAR(Tableau1[[#This Row],[Date]])</calculatedColumnFormula>
    </tableColumn>
    <tableColumn id="5" xr3:uid="{00000000-0010-0000-0200-000005000000}" name="Mois" dataDxfId="4" totalsRowDxfId="3">
      <calculatedColumnFormula>MONTH(Tableau1[[#This Row],[Date]])</calculatedColumnFormula>
    </tableColumn>
    <tableColumn id="6" xr3:uid="{00000000-0010-0000-0200-000006000000}" name="Fournisseur" totalsRowDxfId="2"/>
    <tableColumn id="7" xr3:uid="{00000000-0010-0000-0200-000007000000}" name="Date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3"/>
  <sheetViews>
    <sheetView workbookViewId="0">
      <selection activeCell="K2" sqref="K2"/>
    </sheetView>
  </sheetViews>
  <sheetFormatPr defaultColWidth="11.42578125" defaultRowHeight="15" x14ac:dyDescent="0.25"/>
  <cols>
    <col min="1" max="1" width="13.7109375" customWidth="1"/>
    <col min="2" max="2" width="13.42578125" customWidth="1"/>
    <col min="5" max="5" width="12.7109375" customWidth="1"/>
  </cols>
  <sheetData>
    <row r="1" spans="1:6" x14ac:dyDescent="0.25">
      <c r="A1" t="s">
        <v>0</v>
      </c>
      <c r="B1" t="s">
        <v>1</v>
      </c>
      <c r="C1" t="s">
        <v>7</v>
      </c>
      <c r="D1" t="s">
        <v>6</v>
      </c>
      <c r="E1" t="s">
        <v>4</v>
      </c>
      <c r="F1" t="s">
        <v>5</v>
      </c>
    </row>
    <row r="2" spans="1:6" x14ac:dyDescent="0.25">
      <c r="A2" t="s">
        <v>2</v>
      </c>
      <c r="B2" t="s">
        <v>3</v>
      </c>
      <c r="C2" t="s">
        <v>16</v>
      </c>
      <c r="D2" t="s">
        <v>17</v>
      </c>
      <c r="E2" t="s">
        <v>10</v>
      </c>
      <c r="F2" s="16">
        <v>43502</v>
      </c>
    </row>
    <row r="3" spans="1:6" x14ac:dyDescent="0.25">
      <c r="A3" t="s">
        <v>3</v>
      </c>
      <c r="B3" t="s">
        <v>3</v>
      </c>
      <c r="C3" t="s">
        <v>17</v>
      </c>
      <c r="D3" t="s">
        <v>17</v>
      </c>
      <c r="E3" t="s">
        <v>10</v>
      </c>
      <c r="F3" s="16">
        <v>43566</v>
      </c>
    </row>
    <row r="4" spans="1:6" x14ac:dyDescent="0.25">
      <c r="A4" t="s">
        <v>3</v>
      </c>
      <c r="B4" t="s">
        <v>3</v>
      </c>
      <c r="C4" t="s">
        <v>17</v>
      </c>
      <c r="D4" t="s">
        <v>17</v>
      </c>
      <c r="E4" t="s">
        <v>10</v>
      </c>
      <c r="F4" s="16">
        <v>43651</v>
      </c>
    </row>
    <row r="5" spans="1:6" x14ac:dyDescent="0.25">
      <c r="A5" t="s">
        <v>3</v>
      </c>
      <c r="B5" t="s">
        <v>3</v>
      </c>
      <c r="C5" t="s">
        <v>17</v>
      </c>
      <c r="D5" t="s">
        <v>17</v>
      </c>
      <c r="E5" t="s">
        <v>10</v>
      </c>
      <c r="F5" s="16">
        <v>43700</v>
      </c>
    </row>
    <row r="6" spans="1:6" x14ac:dyDescent="0.25">
      <c r="A6" t="s">
        <v>3</v>
      </c>
      <c r="B6" t="s">
        <v>3</v>
      </c>
      <c r="C6" t="s">
        <v>17</v>
      </c>
      <c r="D6" t="s">
        <v>17</v>
      </c>
      <c r="E6" t="s">
        <v>10</v>
      </c>
      <c r="F6" s="16">
        <v>43511</v>
      </c>
    </row>
    <row r="7" spans="1:6" x14ac:dyDescent="0.25">
      <c r="A7" t="s">
        <v>3</v>
      </c>
      <c r="B7" t="s">
        <v>3</v>
      </c>
      <c r="C7" t="s">
        <v>17</v>
      </c>
      <c r="D7" t="s">
        <v>17</v>
      </c>
      <c r="E7" t="s">
        <v>10</v>
      </c>
      <c r="F7" s="16">
        <v>43542</v>
      </c>
    </row>
    <row r="8" spans="1:6" x14ac:dyDescent="0.25">
      <c r="A8" t="s">
        <v>3</v>
      </c>
      <c r="B8" t="s">
        <v>3</v>
      </c>
      <c r="C8" t="s">
        <v>17</v>
      </c>
      <c r="D8" t="s">
        <v>17</v>
      </c>
      <c r="E8" t="s">
        <v>10</v>
      </c>
      <c r="F8" s="16">
        <v>43507</v>
      </c>
    </row>
    <row r="9" spans="1:6" x14ac:dyDescent="0.25">
      <c r="A9" t="s">
        <v>3</v>
      </c>
      <c r="B9" t="s">
        <v>3</v>
      </c>
      <c r="C9" t="s">
        <v>17</v>
      </c>
      <c r="D9" t="s">
        <v>17</v>
      </c>
      <c r="E9" t="s">
        <v>10</v>
      </c>
      <c r="F9" s="16">
        <v>43609</v>
      </c>
    </row>
    <row r="10" spans="1:6" x14ac:dyDescent="0.25">
      <c r="A10" t="s">
        <v>3</v>
      </c>
      <c r="B10" t="s">
        <v>3</v>
      </c>
      <c r="C10" t="s">
        <v>17</v>
      </c>
      <c r="D10" t="s">
        <v>17</v>
      </c>
      <c r="E10" t="s">
        <v>10</v>
      </c>
      <c r="F10" s="16">
        <v>43515</v>
      </c>
    </row>
    <row r="11" spans="1:6" x14ac:dyDescent="0.25">
      <c r="A11" t="s">
        <v>3</v>
      </c>
      <c r="B11" t="s">
        <v>3</v>
      </c>
      <c r="C11" t="s">
        <v>17</v>
      </c>
      <c r="D11" t="s">
        <v>17</v>
      </c>
      <c r="E11" t="s">
        <v>10</v>
      </c>
      <c r="F11" s="16">
        <v>43546</v>
      </c>
    </row>
    <row r="12" spans="1:6" x14ac:dyDescent="0.25">
      <c r="A12" t="s">
        <v>3</v>
      </c>
      <c r="B12" t="s">
        <v>3</v>
      </c>
      <c r="C12" t="s">
        <v>17</v>
      </c>
      <c r="D12" t="s">
        <v>17</v>
      </c>
      <c r="E12" t="s">
        <v>10</v>
      </c>
      <c r="F12" s="16">
        <v>43537</v>
      </c>
    </row>
    <row r="13" spans="1:6" x14ac:dyDescent="0.25">
      <c r="A13" t="s">
        <v>3</v>
      </c>
      <c r="B13" t="s">
        <v>3</v>
      </c>
      <c r="C13" t="s">
        <v>17</v>
      </c>
      <c r="D13" t="s">
        <v>17</v>
      </c>
      <c r="E13" t="s">
        <v>10</v>
      </c>
      <c r="F13" s="16">
        <v>43508</v>
      </c>
    </row>
    <row r="14" spans="1:6" x14ac:dyDescent="0.25">
      <c r="A14" t="s">
        <v>3</v>
      </c>
      <c r="B14" t="s">
        <v>3</v>
      </c>
      <c r="C14" t="s">
        <v>17</v>
      </c>
      <c r="D14" t="s">
        <v>17</v>
      </c>
      <c r="E14" t="s">
        <v>10</v>
      </c>
      <c r="F14" s="16">
        <v>43521</v>
      </c>
    </row>
    <row r="15" spans="1:6" x14ac:dyDescent="0.25">
      <c r="A15" t="s">
        <v>3</v>
      </c>
      <c r="B15" t="s">
        <v>3</v>
      </c>
      <c r="C15" t="s">
        <v>17</v>
      </c>
      <c r="D15" t="s">
        <v>17</v>
      </c>
      <c r="E15" t="s">
        <v>10</v>
      </c>
      <c r="F15" s="16">
        <v>43607</v>
      </c>
    </row>
    <row r="16" spans="1:6" x14ac:dyDescent="0.25">
      <c r="A16" t="s">
        <v>3</v>
      </c>
      <c r="B16" t="s">
        <v>3</v>
      </c>
      <c r="C16" t="s">
        <v>17</v>
      </c>
      <c r="D16" t="s">
        <v>17</v>
      </c>
      <c r="E16" t="s">
        <v>10</v>
      </c>
      <c r="F16" s="16">
        <v>43649</v>
      </c>
    </row>
    <row r="17" spans="1:6" x14ac:dyDescent="0.25">
      <c r="A17" t="s">
        <v>3</v>
      </c>
      <c r="B17" t="s">
        <v>3</v>
      </c>
      <c r="C17" t="s">
        <v>17</v>
      </c>
      <c r="D17" t="s">
        <v>17</v>
      </c>
      <c r="E17" t="s">
        <v>10</v>
      </c>
      <c r="F17" s="16">
        <v>43632</v>
      </c>
    </row>
    <row r="18" spans="1:6" x14ac:dyDescent="0.25">
      <c r="A18" t="s">
        <v>3</v>
      </c>
      <c r="B18" t="s">
        <v>3</v>
      </c>
      <c r="C18" t="s">
        <v>17</v>
      </c>
      <c r="D18" t="s">
        <v>17</v>
      </c>
      <c r="E18" t="s">
        <v>10</v>
      </c>
      <c r="F18" s="16">
        <v>43647</v>
      </c>
    </row>
    <row r="19" spans="1:6" x14ac:dyDescent="0.25">
      <c r="A19" t="s">
        <v>3</v>
      </c>
      <c r="B19" t="s">
        <v>3</v>
      </c>
      <c r="C19" t="s">
        <v>17</v>
      </c>
      <c r="D19" t="s">
        <v>17</v>
      </c>
      <c r="E19" t="s">
        <v>10</v>
      </c>
      <c r="F19" s="16">
        <v>43637</v>
      </c>
    </row>
    <row r="20" spans="1:6" x14ac:dyDescent="0.25">
      <c r="A20" t="s">
        <v>3</v>
      </c>
      <c r="B20" t="s">
        <v>3</v>
      </c>
      <c r="C20" t="s">
        <v>17</v>
      </c>
      <c r="D20" t="s">
        <v>17</v>
      </c>
      <c r="E20" t="s">
        <v>10</v>
      </c>
      <c r="F20" s="16">
        <v>43570</v>
      </c>
    </row>
    <row r="21" spans="1:6" x14ac:dyDescent="0.25">
      <c r="A21" t="s">
        <v>3</v>
      </c>
      <c r="B21" t="s">
        <v>3</v>
      </c>
      <c r="C21" t="s">
        <v>17</v>
      </c>
      <c r="D21" t="s">
        <v>17</v>
      </c>
      <c r="E21" t="s">
        <v>10</v>
      </c>
      <c r="F21" s="16">
        <v>43502</v>
      </c>
    </row>
    <row r="22" spans="1:6" x14ac:dyDescent="0.25">
      <c r="A22" t="s">
        <v>2</v>
      </c>
      <c r="B22" t="s">
        <v>3</v>
      </c>
      <c r="C22" t="s">
        <v>16</v>
      </c>
      <c r="D22" t="s">
        <v>17</v>
      </c>
      <c r="E22" t="s">
        <v>10</v>
      </c>
      <c r="F22" s="16">
        <v>43525</v>
      </c>
    </row>
    <row r="23" spans="1:6" x14ac:dyDescent="0.25">
      <c r="A23" t="s">
        <v>3</v>
      </c>
      <c r="B23" t="s">
        <v>3</v>
      </c>
      <c r="C23" t="s">
        <v>17</v>
      </c>
      <c r="D23" t="s">
        <v>17</v>
      </c>
      <c r="E23" t="s">
        <v>10</v>
      </c>
      <c r="F23" s="16">
        <v>43614</v>
      </c>
    </row>
    <row r="24" spans="1:6" x14ac:dyDescent="0.25">
      <c r="A24" t="s">
        <v>3</v>
      </c>
      <c r="B24" t="s">
        <v>3</v>
      </c>
      <c r="C24" t="s">
        <v>17</v>
      </c>
      <c r="D24" t="s">
        <v>17</v>
      </c>
      <c r="E24" t="s">
        <v>10</v>
      </c>
      <c r="F24" s="16">
        <v>43593</v>
      </c>
    </row>
    <row r="25" spans="1:6" x14ac:dyDescent="0.25">
      <c r="A25" t="s">
        <v>3</v>
      </c>
      <c r="B25" t="s">
        <v>3</v>
      </c>
      <c r="C25" t="s">
        <v>17</v>
      </c>
      <c r="D25" t="s">
        <v>17</v>
      </c>
      <c r="E25" t="s">
        <v>10</v>
      </c>
      <c r="F25" s="16">
        <v>43543</v>
      </c>
    </row>
    <row r="26" spans="1:6" x14ac:dyDescent="0.25">
      <c r="A26" t="s">
        <v>3</v>
      </c>
      <c r="B26" t="s">
        <v>3</v>
      </c>
      <c r="C26" t="s">
        <v>17</v>
      </c>
      <c r="D26" t="s">
        <v>17</v>
      </c>
      <c r="E26" t="s">
        <v>10</v>
      </c>
      <c r="F26" s="16">
        <v>43627</v>
      </c>
    </row>
    <row r="27" spans="1:6" x14ac:dyDescent="0.25">
      <c r="A27" t="s">
        <v>2</v>
      </c>
      <c r="B27" t="s">
        <v>2</v>
      </c>
      <c r="C27" t="s">
        <v>16</v>
      </c>
      <c r="D27" t="s">
        <v>16</v>
      </c>
      <c r="E27" t="s">
        <v>10</v>
      </c>
      <c r="F27" s="16">
        <v>43599</v>
      </c>
    </row>
    <row r="28" spans="1:6" x14ac:dyDescent="0.25">
      <c r="A28" t="s">
        <v>3</v>
      </c>
      <c r="B28" t="s">
        <v>3</v>
      </c>
      <c r="C28" t="s">
        <v>17</v>
      </c>
      <c r="D28" t="s">
        <v>17</v>
      </c>
      <c r="E28" t="s">
        <v>10</v>
      </c>
      <c r="F28" s="16">
        <v>43481</v>
      </c>
    </row>
    <row r="29" spans="1:6" x14ac:dyDescent="0.25">
      <c r="A29" t="s">
        <v>3</v>
      </c>
      <c r="B29" t="s">
        <v>3</v>
      </c>
      <c r="C29" t="s">
        <v>17</v>
      </c>
      <c r="D29" t="s">
        <v>17</v>
      </c>
      <c r="E29" t="s">
        <v>10</v>
      </c>
      <c r="F29" s="16">
        <v>43587</v>
      </c>
    </row>
    <row r="30" spans="1:6" x14ac:dyDescent="0.25">
      <c r="A30" t="s">
        <v>3</v>
      </c>
      <c r="B30" t="s">
        <v>3</v>
      </c>
      <c r="C30" t="s">
        <v>17</v>
      </c>
      <c r="D30" t="s">
        <v>17</v>
      </c>
      <c r="E30" t="s">
        <v>10</v>
      </c>
      <c r="F30" s="16">
        <v>43507</v>
      </c>
    </row>
    <row r="31" spans="1:6" x14ac:dyDescent="0.25">
      <c r="A31" t="s">
        <v>3</v>
      </c>
      <c r="B31" t="s">
        <v>3</v>
      </c>
      <c r="C31" t="s">
        <v>17</v>
      </c>
      <c r="D31" t="s">
        <v>17</v>
      </c>
      <c r="E31" t="s">
        <v>10</v>
      </c>
      <c r="F31" s="16">
        <v>43552</v>
      </c>
    </row>
    <row r="32" spans="1:6" x14ac:dyDescent="0.25">
      <c r="A32" t="s">
        <v>3</v>
      </c>
      <c r="B32" t="s">
        <v>3</v>
      </c>
      <c r="C32" t="s">
        <v>17</v>
      </c>
      <c r="D32" t="s">
        <v>17</v>
      </c>
      <c r="E32" t="s">
        <v>10</v>
      </c>
      <c r="F32" s="16">
        <v>43600</v>
      </c>
    </row>
    <row r="33" spans="1:6" x14ac:dyDescent="0.25">
      <c r="A33" t="s">
        <v>3</v>
      </c>
      <c r="B33" t="s">
        <v>3</v>
      </c>
      <c r="C33" t="s">
        <v>17</v>
      </c>
      <c r="D33" t="s">
        <v>17</v>
      </c>
      <c r="E33" t="s">
        <v>10</v>
      </c>
      <c r="F33" s="16">
        <v>43565</v>
      </c>
    </row>
    <row r="34" spans="1:6" x14ac:dyDescent="0.25">
      <c r="A34" t="s">
        <v>3</v>
      </c>
      <c r="B34" t="s">
        <v>3</v>
      </c>
      <c r="C34" t="s">
        <v>17</v>
      </c>
      <c r="D34" t="s">
        <v>17</v>
      </c>
      <c r="E34" t="s">
        <v>10</v>
      </c>
      <c r="F34" s="16">
        <v>43501</v>
      </c>
    </row>
    <row r="35" spans="1:6" x14ac:dyDescent="0.25">
      <c r="A35" t="s">
        <v>3</v>
      </c>
      <c r="B35" t="s">
        <v>3</v>
      </c>
      <c r="C35" t="s">
        <v>17</v>
      </c>
      <c r="D35" t="s">
        <v>17</v>
      </c>
      <c r="E35" t="s">
        <v>10</v>
      </c>
      <c r="F35" s="16">
        <v>43521</v>
      </c>
    </row>
    <row r="36" spans="1:6" x14ac:dyDescent="0.25">
      <c r="A36" t="s">
        <v>3</v>
      </c>
      <c r="B36" t="s">
        <v>3</v>
      </c>
      <c r="C36" t="s">
        <v>17</v>
      </c>
      <c r="D36" t="s">
        <v>17</v>
      </c>
      <c r="E36" t="s">
        <v>10</v>
      </c>
      <c r="F36" s="16">
        <v>43627</v>
      </c>
    </row>
    <row r="37" spans="1:6" x14ac:dyDescent="0.25">
      <c r="A37" t="s">
        <v>3</v>
      </c>
      <c r="B37" t="s">
        <v>3</v>
      </c>
      <c r="C37" t="s">
        <v>17</v>
      </c>
      <c r="D37" t="s">
        <v>17</v>
      </c>
      <c r="E37" t="s">
        <v>10</v>
      </c>
      <c r="F37" s="16">
        <v>43532</v>
      </c>
    </row>
    <row r="38" spans="1:6" x14ac:dyDescent="0.25">
      <c r="A38" t="s">
        <v>3</v>
      </c>
      <c r="B38" t="s">
        <v>3</v>
      </c>
      <c r="C38" t="s">
        <v>17</v>
      </c>
      <c r="D38" t="s">
        <v>17</v>
      </c>
      <c r="E38" t="s">
        <v>10</v>
      </c>
      <c r="F38" s="16">
        <v>43455</v>
      </c>
    </row>
    <row r="39" spans="1:6" x14ac:dyDescent="0.25">
      <c r="A39" t="s">
        <v>3</v>
      </c>
      <c r="B39" t="s">
        <v>3</v>
      </c>
      <c r="C39" t="s">
        <v>17</v>
      </c>
      <c r="D39" t="s">
        <v>17</v>
      </c>
      <c r="E39" t="s">
        <v>10</v>
      </c>
      <c r="F39" s="16">
        <v>43739</v>
      </c>
    </row>
    <row r="40" spans="1:6" x14ac:dyDescent="0.25">
      <c r="A40" t="s">
        <v>3</v>
      </c>
      <c r="B40" t="s">
        <v>3</v>
      </c>
      <c r="C40" t="s">
        <v>17</v>
      </c>
      <c r="D40" t="s">
        <v>17</v>
      </c>
      <c r="E40" t="s">
        <v>10</v>
      </c>
      <c r="F40" s="16">
        <v>43689</v>
      </c>
    </row>
    <row r="41" spans="1:6" x14ac:dyDescent="0.25">
      <c r="A41" t="s">
        <v>3</v>
      </c>
      <c r="B41" t="s">
        <v>3</v>
      </c>
      <c r="C41" t="s">
        <v>17</v>
      </c>
      <c r="D41" t="s">
        <v>17</v>
      </c>
      <c r="E41" t="s">
        <v>10</v>
      </c>
      <c r="F41" s="16">
        <v>43546</v>
      </c>
    </row>
    <row r="42" spans="1:6" x14ac:dyDescent="0.25">
      <c r="A42" t="s">
        <v>3</v>
      </c>
      <c r="B42" t="s">
        <v>3</v>
      </c>
      <c r="C42" t="s">
        <v>17</v>
      </c>
      <c r="D42" t="s">
        <v>17</v>
      </c>
      <c r="E42" t="s">
        <v>10</v>
      </c>
      <c r="F42" s="16">
        <v>43598</v>
      </c>
    </row>
    <row r="43" spans="1:6" x14ac:dyDescent="0.25">
      <c r="A43" t="s">
        <v>3</v>
      </c>
      <c r="B43" t="s">
        <v>3</v>
      </c>
      <c r="C43" t="s">
        <v>17</v>
      </c>
      <c r="D43" t="s">
        <v>17</v>
      </c>
      <c r="E43" t="s">
        <v>10</v>
      </c>
      <c r="F43" s="16">
        <v>43621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1"/>
  <sheetViews>
    <sheetView workbookViewId="0">
      <selection sqref="A1:H11"/>
    </sheetView>
  </sheetViews>
  <sheetFormatPr defaultColWidth="11.42578125" defaultRowHeight="15" x14ac:dyDescent="0.25"/>
  <cols>
    <col min="1" max="1" width="13.7109375" customWidth="1"/>
    <col min="2" max="2" width="13.42578125" customWidth="1"/>
    <col min="7" max="7" width="12.7109375" customWidth="1"/>
  </cols>
  <sheetData>
    <row r="1" spans="1:8" x14ac:dyDescent="0.25">
      <c r="A1" t="s">
        <v>0</v>
      </c>
      <c r="B1" t="s">
        <v>1</v>
      </c>
      <c r="C1" t="s">
        <v>7</v>
      </c>
      <c r="D1" t="s">
        <v>6</v>
      </c>
      <c r="E1" t="s">
        <v>14</v>
      </c>
      <c r="F1" t="s">
        <v>15</v>
      </c>
      <c r="G1" t="s">
        <v>4</v>
      </c>
      <c r="H1" t="s">
        <v>5</v>
      </c>
    </row>
    <row r="2" spans="1:8" x14ac:dyDescent="0.25">
      <c r="A2" t="s">
        <v>2</v>
      </c>
      <c r="B2" t="s">
        <v>3</v>
      </c>
      <c r="C2">
        <v>0</v>
      </c>
      <c r="D2">
        <v>1</v>
      </c>
      <c r="E2">
        <v>2019</v>
      </c>
      <c r="F2">
        <v>2</v>
      </c>
      <c r="G2" t="s">
        <v>10</v>
      </c>
      <c r="H2" s="16">
        <v>43502</v>
      </c>
    </row>
    <row r="3" spans="1:8" x14ac:dyDescent="0.25">
      <c r="A3" t="s">
        <v>3</v>
      </c>
      <c r="B3" t="s">
        <v>3</v>
      </c>
      <c r="C3">
        <v>1</v>
      </c>
      <c r="D3">
        <v>1</v>
      </c>
      <c r="E3">
        <v>2019</v>
      </c>
      <c r="F3">
        <v>2</v>
      </c>
      <c r="G3" t="s">
        <v>10</v>
      </c>
      <c r="H3" s="16">
        <v>43515</v>
      </c>
    </row>
    <row r="4" spans="1:8" x14ac:dyDescent="0.25">
      <c r="A4" t="s">
        <v>3</v>
      </c>
      <c r="B4" t="s">
        <v>3</v>
      </c>
      <c r="C4">
        <v>1</v>
      </c>
      <c r="D4">
        <v>1</v>
      </c>
      <c r="E4">
        <v>2019</v>
      </c>
      <c r="F4">
        <v>2</v>
      </c>
      <c r="G4" t="s">
        <v>10</v>
      </c>
      <c r="H4" s="16">
        <v>43508</v>
      </c>
    </row>
    <row r="5" spans="1:8" x14ac:dyDescent="0.25">
      <c r="A5" t="s">
        <v>3</v>
      </c>
      <c r="B5" t="s">
        <v>3</v>
      </c>
      <c r="C5">
        <v>1</v>
      </c>
      <c r="D5">
        <v>1</v>
      </c>
      <c r="E5">
        <v>2019</v>
      </c>
      <c r="F5">
        <v>2</v>
      </c>
      <c r="G5" t="s">
        <v>10</v>
      </c>
      <c r="H5" s="16">
        <v>43521</v>
      </c>
    </row>
    <row r="6" spans="1:8" x14ac:dyDescent="0.25">
      <c r="A6" t="s">
        <v>3</v>
      </c>
      <c r="B6" t="s">
        <v>3</v>
      </c>
      <c r="C6">
        <v>1</v>
      </c>
      <c r="D6">
        <v>1</v>
      </c>
      <c r="E6">
        <v>2019</v>
      </c>
      <c r="F6">
        <v>2</v>
      </c>
      <c r="G6" t="s">
        <v>10</v>
      </c>
      <c r="H6" s="16">
        <v>43511</v>
      </c>
    </row>
    <row r="7" spans="1:8" x14ac:dyDescent="0.25">
      <c r="A7" t="s">
        <v>3</v>
      </c>
      <c r="B7" t="s">
        <v>3</v>
      </c>
      <c r="C7">
        <v>1</v>
      </c>
      <c r="D7">
        <v>1</v>
      </c>
      <c r="E7">
        <v>2019</v>
      </c>
      <c r="F7">
        <v>2</v>
      </c>
      <c r="G7" t="s">
        <v>10</v>
      </c>
      <c r="H7" s="16">
        <v>43501</v>
      </c>
    </row>
    <row r="8" spans="1:8" x14ac:dyDescent="0.25">
      <c r="A8" t="s">
        <v>3</v>
      </c>
      <c r="B8" t="s">
        <v>3</v>
      </c>
      <c r="C8">
        <v>1</v>
      </c>
      <c r="D8">
        <v>1</v>
      </c>
      <c r="E8">
        <v>2019</v>
      </c>
      <c r="F8">
        <v>2</v>
      </c>
      <c r="G8" t="s">
        <v>10</v>
      </c>
      <c r="H8" s="16">
        <v>43507</v>
      </c>
    </row>
    <row r="9" spans="1:8" x14ac:dyDescent="0.25">
      <c r="A9" t="s">
        <v>3</v>
      </c>
      <c r="B9" t="s">
        <v>3</v>
      </c>
      <c r="C9">
        <v>1</v>
      </c>
      <c r="D9">
        <v>1</v>
      </c>
      <c r="E9">
        <v>2019</v>
      </c>
      <c r="F9">
        <v>2</v>
      </c>
      <c r="G9" t="s">
        <v>10</v>
      </c>
      <c r="H9" s="16">
        <v>43507</v>
      </c>
    </row>
    <row r="10" spans="1:8" x14ac:dyDescent="0.25">
      <c r="A10" t="s">
        <v>3</v>
      </c>
      <c r="B10" t="s">
        <v>3</v>
      </c>
      <c r="C10">
        <v>1</v>
      </c>
      <c r="D10">
        <v>1</v>
      </c>
      <c r="E10">
        <v>2019</v>
      </c>
      <c r="F10">
        <v>2</v>
      </c>
      <c r="G10" t="s">
        <v>10</v>
      </c>
      <c r="H10" s="16">
        <v>43502</v>
      </c>
    </row>
    <row r="11" spans="1:8" x14ac:dyDescent="0.25">
      <c r="A11" t="s">
        <v>3</v>
      </c>
      <c r="B11" t="s">
        <v>3</v>
      </c>
      <c r="C11">
        <v>1</v>
      </c>
      <c r="D11">
        <v>1</v>
      </c>
      <c r="E11">
        <v>2019</v>
      </c>
      <c r="F11">
        <v>2</v>
      </c>
      <c r="G11" t="s">
        <v>10</v>
      </c>
      <c r="H11" s="16">
        <v>43521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43B13-3C25-4C04-9D60-8C1C9C81094A}">
  <dimension ref="A1:F2"/>
  <sheetViews>
    <sheetView workbookViewId="0">
      <selection activeCell="F2" sqref="F2"/>
    </sheetView>
  </sheetViews>
  <sheetFormatPr defaultRowHeight="15" x14ac:dyDescent="0.25"/>
  <cols>
    <col min="1" max="1" width="14.5703125" customWidth="1"/>
    <col min="2" max="2" width="14.42578125" customWidth="1"/>
    <col min="5" max="5" width="13.5703125" customWidth="1"/>
    <col min="6" max="6" width="10.7109375" bestFit="1" customWidth="1"/>
  </cols>
  <sheetData>
    <row r="1" spans="1:6" x14ac:dyDescent="0.25">
      <c r="A1" t="s">
        <v>0</v>
      </c>
      <c r="B1" t="s">
        <v>1</v>
      </c>
      <c r="C1" t="s">
        <v>7</v>
      </c>
      <c r="D1" t="s">
        <v>6</v>
      </c>
      <c r="E1" t="s">
        <v>4</v>
      </c>
      <c r="F1" t="s">
        <v>5</v>
      </c>
    </row>
    <row r="2" spans="1:6" x14ac:dyDescent="0.25">
      <c r="A2" t="s">
        <v>2</v>
      </c>
      <c r="B2" t="s">
        <v>3</v>
      </c>
      <c r="C2" t="s">
        <v>16</v>
      </c>
      <c r="D2" t="s">
        <v>17</v>
      </c>
      <c r="E2" t="s">
        <v>10</v>
      </c>
      <c r="F2" s="16">
        <v>43525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FD855-C778-4F86-BE13-6D7A519B46FD}">
  <dimension ref="A1:H2"/>
  <sheetViews>
    <sheetView workbookViewId="0">
      <selection sqref="A1:H2"/>
    </sheetView>
  </sheetViews>
  <sheetFormatPr defaultRowHeight="15" x14ac:dyDescent="0.25"/>
  <cols>
    <col min="1" max="1" width="14.5703125" customWidth="1"/>
    <col min="2" max="2" width="14.42578125" customWidth="1"/>
    <col min="5" max="5" width="9.85546875" customWidth="1"/>
    <col min="7" max="7" width="13.5703125" customWidth="1"/>
    <col min="8" max="8" width="10.7109375" bestFit="1" customWidth="1"/>
  </cols>
  <sheetData>
    <row r="1" spans="1:8" x14ac:dyDescent="0.25">
      <c r="A1" t="s">
        <v>0</v>
      </c>
      <c r="B1" t="s">
        <v>1</v>
      </c>
      <c r="C1" t="s">
        <v>7</v>
      </c>
      <c r="D1" t="s">
        <v>6</v>
      </c>
      <c r="E1" t="s">
        <v>14</v>
      </c>
      <c r="F1" t="s">
        <v>15</v>
      </c>
      <c r="G1" t="s">
        <v>4</v>
      </c>
      <c r="H1" t="s">
        <v>5</v>
      </c>
    </row>
    <row r="2" spans="1:8" x14ac:dyDescent="0.25">
      <c r="A2" t="s">
        <v>39</v>
      </c>
      <c r="B2" t="s">
        <v>42</v>
      </c>
      <c r="C2">
        <v>0</v>
      </c>
      <c r="D2">
        <v>0</v>
      </c>
      <c r="E2">
        <v>2019</v>
      </c>
      <c r="F2">
        <v>5</v>
      </c>
      <c r="G2" t="s">
        <v>10</v>
      </c>
      <c r="H2" s="16">
        <v>43599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D1:X57"/>
  <sheetViews>
    <sheetView showZeros="0" tabSelected="1" topLeftCell="P1" zoomScale="109" workbookViewId="0">
      <selection activeCell="X18" sqref="X18"/>
    </sheetView>
  </sheetViews>
  <sheetFormatPr defaultColWidth="11.42578125" defaultRowHeight="15" x14ac:dyDescent="0.25"/>
  <cols>
    <col min="4" max="4" width="13.28515625" customWidth="1"/>
    <col min="5" max="5" width="13.140625" customWidth="1"/>
    <col min="10" max="10" width="14" customWidth="1"/>
    <col min="13" max="13" width="13.140625" bestFit="1" customWidth="1"/>
    <col min="14" max="15" width="13.85546875" bestFit="1" customWidth="1"/>
    <col min="16" max="17" width="12.7109375" bestFit="1" customWidth="1"/>
    <col min="18" max="19" width="16.28515625" customWidth="1"/>
    <col min="20" max="20" width="10.140625" customWidth="1"/>
    <col min="21" max="21" width="19.42578125" bestFit="1" customWidth="1"/>
    <col min="22" max="22" width="16.28515625" bestFit="1" customWidth="1"/>
    <col min="23" max="23" width="12.85546875" bestFit="1" customWidth="1"/>
    <col min="24" max="24" width="11.5703125" bestFit="1" customWidth="1"/>
    <col min="25" max="25" width="14.5703125" bestFit="1" customWidth="1"/>
    <col min="26" max="26" width="13.7109375" bestFit="1" customWidth="1"/>
    <col min="27" max="27" width="14.7109375" bestFit="1" customWidth="1"/>
    <col min="28" max="28" width="14.5703125" bestFit="1" customWidth="1"/>
    <col min="29" max="48" width="21" bestFit="1" customWidth="1"/>
    <col min="49" max="50" width="26.28515625" bestFit="1" customWidth="1"/>
    <col min="51" max="59" width="21" bestFit="1" customWidth="1"/>
    <col min="60" max="60" width="18.7109375" bestFit="1" customWidth="1"/>
    <col min="61" max="62" width="26.28515625" bestFit="1" customWidth="1"/>
    <col min="63" max="63" width="14" bestFit="1" customWidth="1"/>
    <col min="64" max="64" width="17.140625" bestFit="1" customWidth="1"/>
    <col min="65" max="65" width="9.140625" bestFit="1" customWidth="1"/>
    <col min="66" max="66" width="10.28515625" bestFit="1" customWidth="1"/>
    <col min="67" max="67" width="11.5703125" bestFit="1" customWidth="1"/>
    <col min="68" max="110" width="10.140625" customWidth="1"/>
    <col min="111" max="111" width="5.42578125" customWidth="1"/>
    <col min="112" max="112" width="11" customWidth="1"/>
    <col min="113" max="159" width="10.140625" customWidth="1"/>
    <col min="160" max="160" width="7" customWidth="1"/>
    <col min="161" max="161" width="11.140625" customWidth="1"/>
    <col min="162" max="208" width="10.140625" customWidth="1"/>
    <col min="209" max="209" width="7" customWidth="1"/>
    <col min="210" max="210" width="16.42578125" bestFit="1" customWidth="1"/>
    <col min="211" max="211" width="16.28515625" bestFit="1" customWidth="1"/>
    <col min="212" max="212" width="15.28515625" bestFit="1" customWidth="1"/>
    <col min="213" max="213" width="15.42578125" bestFit="1" customWidth="1"/>
  </cols>
  <sheetData>
    <row r="1" spans="4:24" ht="15.75" thickBot="1" x14ac:dyDescent="0.3">
      <c r="D1" s="3" t="s">
        <v>0</v>
      </c>
      <c r="E1" s="3" t="s">
        <v>1</v>
      </c>
      <c r="F1" s="4" t="s">
        <v>7</v>
      </c>
      <c r="G1" s="4" t="s">
        <v>6</v>
      </c>
      <c r="H1" s="14" t="s">
        <v>14</v>
      </c>
      <c r="I1" s="14" t="s">
        <v>15</v>
      </c>
      <c r="J1" t="s">
        <v>4</v>
      </c>
      <c r="K1" s="7" t="s">
        <v>5</v>
      </c>
      <c r="M1" s="11" t="s">
        <v>22</v>
      </c>
      <c r="N1" t="s">
        <v>12</v>
      </c>
      <c r="O1" t="s">
        <v>13</v>
      </c>
      <c r="P1" t="s">
        <v>8</v>
      </c>
      <c r="Q1" t="s">
        <v>9</v>
      </c>
      <c r="U1" s="11" t="s">
        <v>37</v>
      </c>
      <c r="V1" s="11" t="s">
        <v>38</v>
      </c>
    </row>
    <row r="2" spans="4:24" x14ac:dyDescent="0.25">
      <c r="D2" s="2" t="s">
        <v>39</v>
      </c>
      <c r="E2" s="2" t="s">
        <v>41</v>
      </c>
      <c r="F2" s="1">
        <f t="shared" ref="F2:F33" si="0">IF(D2="Is On Time",1,0)</f>
        <v>0</v>
      </c>
      <c r="G2" s="1">
        <f>IF(Tableau1[[#This Row],[SPD On Time]]="Is On Time",1,0)</f>
        <v>0</v>
      </c>
      <c r="H2" s="15">
        <f>YEAR(Tableau1[[#This Row],[Date]])</f>
        <v>2019</v>
      </c>
      <c r="I2" s="15">
        <f>MONTH(Tableau1[[#This Row],[Date]])</f>
        <v>2</v>
      </c>
      <c r="J2" t="str">
        <f>"Fournisseur 1"</f>
        <v>Fournisseur 1</v>
      </c>
      <c r="K2" s="8">
        <v>43502</v>
      </c>
      <c r="M2" s="12" t="s">
        <v>10</v>
      </c>
      <c r="N2" s="9">
        <v>42</v>
      </c>
      <c r="O2" s="9">
        <v>42</v>
      </c>
      <c r="P2" s="10">
        <v>0.76363636363636367</v>
      </c>
      <c r="Q2" s="10">
        <v>0.75</v>
      </c>
      <c r="U2" s="11" t="s">
        <v>22</v>
      </c>
      <c r="V2" t="s">
        <v>10</v>
      </c>
      <c r="W2" t="s">
        <v>11</v>
      </c>
      <c r="X2" t="s">
        <v>23</v>
      </c>
    </row>
    <row r="3" spans="4:24" x14ac:dyDescent="0.25">
      <c r="D3" s="2" t="s">
        <v>40</v>
      </c>
      <c r="E3" s="2" t="s">
        <v>41</v>
      </c>
      <c r="F3" s="1">
        <f t="shared" si="0"/>
        <v>0</v>
      </c>
      <c r="G3" s="1">
        <f>IF(Tableau1[[#This Row],[SPD On Time]]="Is On Time",1,0)</f>
        <v>0</v>
      </c>
      <c r="H3" s="15">
        <f>YEAR(Tableau1[[#This Row],[Date]])</f>
        <v>2019</v>
      </c>
      <c r="I3" s="15">
        <f>MONTH(Tableau1[[#This Row],[Date]])</f>
        <v>4</v>
      </c>
      <c r="J3" t="str">
        <f t="shared" ref="J3:J5" si="1">"Fournisseur 1"</f>
        <v>Fournisseur 1</v>
      </c>
      <c r="K3" s="8">
        <v>43566</v>
      </c>
      <c r="M3" s="12" t="s">
        <v>11</v>
      </c>
      <c r="N3" s="9">
        <v>13</v>
      </c>
      <c r="O3" s="9">
        <v>13</v>
      </c>
      <c r="P3" s="10">
        <v>0.23636363636363636</v>
      </c>
      <c r="Q3" s="10">
        <v>0.23214285714285715</v>
      </c>
      <c r="U3" s="12" t="s">
        <v>25</v>
      </c>
      <c r="V3" s="10">
        <v>2.3809523809523808E-2</v>
      </c>
      <c r="W3" s="10">
        <v>0.15384615384615385</v>
      </c>
      <c r="X3" s="10">
        <v>5.4545454545454543E-2</v>
      </c>
    </row>
    <row r="4" spans="4:24" x14ac:dyDescent="0.25">
      <c r="D4" s="2" t="s">
        <v>40</v>
      </c>
      <c r="E4" s="2" t="s">
        <v>41</v>
      </c>
      <c r="F4" s="1">
        <f t="shared" si="0"/>
        <v>0</v>
      </c>
      <c r="G4" s="1">
        <f>IF(Tableau1[[#This Row],[SPD On Time]]="Is On Time",1,0)</f>
        <v>0</v>
      </c>
      <c r="H4" s="15">
        <f>YEAR(Tableau1[[#This Row],[Date]])</f>
        <v>2019</v>
      </c>
      <c r="I4" s="15">
        <f>MONTH(Tableau1[[#This Row],[Date]])</f>
        <v>7</v>
      </c>
      <c r="J4" t="str">
        <f t="shared" si="1"/>
        <v>Fournisseur 1</v>
      </c>
      <c r="K4" s="8">
        <v>43651</v>
      </c>
      <c r="M4" s="12" t="s">
        <v>24</v>
      </c>
      <c r="N4" s="9">
        <v>1</v>
      </c>
      <c r="O4" s="9"/>
      <c r="P4" s="10">
        <v>0</v>
      </c>
      <c r="Q4" s="10">
        <v>1.7857142857142856E-2</v>
      </c>
      <c r="U4" s="19" t="s">
        <v>26</v>
      </c>
      <c r="V4" s="10">
        <v>1</v>
      </c>
      <c r="W4" s="10">
        <v>1</v>
      </c>
      <c r="X4" s="10">
        <v>1</v>
      </c>
    </row>
    <row r="5" spans="4:24" x14ac:dyDescent="0.25">
      <c r="D5" s="2" t="s">
        <v>40</v>
      </c>
      <c r="E5" s="2" t="s">
        <v>41</v>
      </c>
      <c r="F5" s="1">
        <f t="shared" si="0"/>
        <v>0</v>
      </c>
      <c r="G5" s="1">
        <f>IF(Tableau1[[#This Row],[SPD On Time]]="Is On Time",1,0)</f>
        <v>0</v>
      </c>
      <c r="H5" s="15">
        <f>YEAR(Tableau1[[#This Row],[Date]])</f>
        <v>2019</v>
      </c>
      <c r="I5" s="15">
        <f>MONTH(Tableau1[[#This Row],[Date]])</f>
        <v>8</v>
      </c>
      <c r="J5" t="str">
        <f t="shared" si="1"/>
        <v>Fournisseur 1</v>
      </c>
      <c r="K5" s="8">
        <v>43700</v>
      </c>
      <c r="M5" s="12" t="s">
        <v>23</v>
      </c>
      <c r="N5" s="9">
        <v>56</v>
      </c>
      <c r="O5" s="9">
        <v>55</v>
      </c>
      <c r="P5" s="10">
        <v>1</v>
      </c>
      <c r="Q5" s="10">
        <v>1</v>
      </c>
      <c r="U5" s="20" t="s">
        <v>39</v>
      </c>
      <c r="V5" s="10">
        <v>0</v>
      </c>
      <c r="W5" s="10">
        <v>0.5</v>
      </c>
      <c r="X5" s="10">
        <v>0.33333333333333331</v>
      </c>
    </row>
    <row r="6" spans="4:24" x14ac:dyDescent="0.25">
      <c r="D6" s="2" t="s">
        <v>40</v>
      </c>
      <c r="E6" s="2" t="s">
        <v>41</v>
      </c>
      <c r="F6" s="1">
        <f t="shared" si="0"/>
        <v>0</v>
      </c>
      <c r="G6" s="1">
        <f>IF(Tableau1[[#This Row],[SPD On Time]]="Is On Time",1,0)</f>
        <v>0</v>
      </c>
      <c r="H6" s="15">
        <f>YEAR(Tableau1[[#This Row],[Date]])</f>
        <v>2019</v>
      </c>
      <c r="I6" s="15">
        <f>MONTH(Tableau1[[#This Row],[Date]])</f>
        <v>2</v>
      </c>
      <c r="J6" t="str">
        <f>"Fournisseur 1"</f>
        <v>Fournisseur 1</v>
      </c>
      <c r="K6" s="8">
        <v>43511</v>
      </c>
      <c r="U6" s="21" t="s">
        <v>42</v>
      </c>
      <c r="V6" s="10"/>
      <c r="W6" s="10">
        <v>1</v>
      </c>
      <c r="X6" s="10">
        <v>1</v>
      </c>
    </row>
    <row r="7" spans="4:24" x14ac:dyDescent="0.25">
      <c r="D7" s="2" t="s">
        <v>40</v>
      </c>
      <c r="E7" s="2" t="s">
        <v>41</v>
      </c>
      <c r="F7" s="1">
        <f t="shared" si="0"/>
        <v>0</v>
      </c>
      <c r="G7" s="1">
        <f>IF(Tableau1[[#This Row],[SPD On Time]]="Is On Time",1,0)</f>
        <v>0</v>
      </c>
      <c r="H7" s="15">
        <f>YEAR(Tableau1[[#This Row],[Date]])</f>
        <v>2019</v>
      </c>
      <c r="I7" s="15">
        <f>MONTH(Tableau1[[#This Row],[Date]])</f>
        <v>6</v>
      </c>
      <c r="J7" t="str">
        <f>"Fournisseur 2"</f>
        <v>Fournisseur 2</v>
      </c>
      <c r="K7" s="8">
        <v>43619</v>
      </c>
      <c r="U7" s="20" t="s">
        <v>40</v>
      </c>
      <c r="V7" s="10">
        <v>1</v>
      </c>
      <c r="W7" s="10">
        <v>0.5</v>
      </c>
      <c r="X7" s="10">
        <v>0.66666666666666663</v>
      </c>
    </row>
    <row r="8" spans="4:24" x14ac:dyDescent="0.25">
      <c r="D8" s="2" t="s">
        <v>40</v>
      </c>
      <c r="E8" s="2" t="s">
        <v>41</v>
      </c>
      <c r="F8" s="1">
        <f t="shared" si="0"/>
        <v>0</v>
      </c>
      <c r="G8" s="1">
        <f>IF(Tableau1[[#This Row],[SPD On Time]]="Is On Time",1,0)</f>
        <v>0</v>
      </c>
      <c r="H8" s="15">
        <f>YEAR(Tableau1[[#This Row],[Date]])</f>
        <v>2019</v>
      </c>
      <c r="I8" s="15">
        <f>MONTH(Tableau1[[#This Row],[Date]])</f>
        <v>2</v>
      </c>
      <c r="J8" t="str">
        <f>"Fournisseur 1"</f>
        <v>Fournisseur 1</v>
      </c>
      <c r="K8" s="8">
        <v>43507</v>
      </c>
      <c r="U8" s="21" t="s">
        <v>41</v>
      </c>
      <c r="V8" s="10">
        <v>1</v>
      </c>
      <c r="W8" s="10">
        <v>1</v>
      </c>
      <c r="X8" s="10">
        <v>1</v>
      </c>
    </row>
    <row r="9" spans="4:24" x14ac:dyDescent="0.25">
      <c r="D9" s="2" t="s">
        <v>40</v>
      </c>
      <c r="E9" s="2" t="s">
        <v>41</v>
      </c>
      <c r="F9" s="1">
        <f t="shared" si="0"/>
        <v>0</v>
      </c>
      <c r="G9" s="1">
        <f>IF(Tableau1[[#This Row],[SPD On Time]]="Is On Time",1,0)</f>
        <v>0</v>
      </c>
      <c r="H9" s="15">
        <f>YEAR(Tableau1[[#This Row],[Date]])</f>
        <v>2019</v>
      </c>
      <c r="I9" s="15">
        <f>MONTH(Tableau1[[#This Row],[Date]])</f>
        <v>5</v>
      </c>
      <c r="J9" t="str">
        <f>"Fournisseur 1"</f>
        <v>Fournisseur 1</v>
      </c>
      <c r="K9" s="8">
        <v>43609</v>
      </c>
      <c r="U9" s="12" t="s">
        <v>27</v>
      </c>
      <c r="V9" s="10">
        <v>0.97619047619047616</v>
      </c>
      <c r="W9" s="10">
        <v>0.84615384615384615</v>
      </c>
      <c r="X9" s="10">
        <v>0.94545454545454544</v>
      </c>
    </row>
    <row r="10" spans="4:24" x14ac:dyDescent="0.25">
      <c r="D10" s="2" t="s">
        <v>40</v>
      </c>
      <c r="E10" s="2" t="s">
        <v>41</v>
      </c>
      <c r="F10" s="1">
        <f t="shared" si="0"/>
        <v>0</v>
      </c>
      <c r="G10" s="1">
        <f>IF(Tableau1[[#This Row],[SPD On Time]]="Is On Time",1,0)</f>
        <v>0</v>
      </c>
      <c r="H10" s="15">
        <f>YEAR(Tableau1[[#This Row],[Date]])</f>
        <v>2019</v>
      </c>
      <c r="I10" s="15">
        <f>MONTH(Tableau1[[#This Row],[Date]])</f>
        <v>3</v>
      </c>
      <c r="J10" t="str">
        <f>"Fournisseur 2"</f>
        <v>Fournisseur 2</v>
      </c>
      <c r="K10" s="8">
        <v>43536</v>
      </c>
      <c r="U10" s="19" t="s">
        <v>28</v>
      </c>
      <c r="V10" s="10">
        <v>2.4390243902439025E-2</v>
      </c>
      <c r="W10" s="10">
        <v>0.18181818181818182</v>
      </c>
      <c r="X10" s="10">
        <v>5.7692307692307696E-2</v>
      </c>
    </row>
    <row r="11" spans="4:24" x14ac:dyDescent="0.25">
      <c r="D11" s="2" t="s">
        <v>40</v>
      </c>
      <c r="E11" s="2" t="s">
        <v>41</v>
      </c>
      <c r="F11" s="1">
        <f t="shared" si="0"/>
        <v>0</v>
      </c>
      <c r="G11" s="1">
        <f>IF(Tableau1[[#This Row],[SPD On Time]]="Is On Time",1,0)</f>
        <v>0</v>
      </c>
      <c r="H11" s="15">
        <f>YEAR(Tableau1[[#This Row],[Date]])</f>
        <v>2019</v>
      </c>
      <c r="I11" s="15">
        <f>MONTH(Tableau1[[#This Row],[Date]])</f>
        <v>3</v>
      </c>
      <c r="J11" t="str">
        <f>"Fournisseur 1"</f>
        <v>Fournisseur 1</v>
      </c>
      <c r="K11" s="8">
        <v>43546</v>
      </c>
      <c r="U11" s="20" t="s">
        <v>40</v>
      </c>
      <c r="V11" s="10">
        <v>1</v>
      </c>
      <c r="W11" s="10">
        <v>1</v>
      </c>
      <c r="X11" s="10">
        <v>1</v>
      </c>
    </row>
    <row r="12" spans="4:24" x14ac:dyDescent="0.25">
      <c r="D12" s="2" t="s">
        <v>40</v>
      </c>
      <c r="E12" s="2" t="s">
        <v>41</v>
      </c>
      <c r="F12" s="1">
        <f t="shared" si="0"/>
        <v>0</v>
      </c>
      <c r="G12" s="1">
        <f>IF(Tableau1[[#This Row],[SPD On Time]]="Is On Time",1,0)</f>
        <v>0</v>
      </c>
      <c r="H12" s="15">
        <f>YEAR(Tableau1[[#This Row],[Date]])</f>
        <v>2019</v>
      </c>
      <c r="I12" s="15">
        <f>MONTH(Tableau1[[#This Row],[Date]])</f>
        <v>3</v>
      </c>
      <c r="J12" t="str">
        <f>"Fournisseur 1"</f>
        <v>Fournisseur 1</v>
      </c>
      <c r="K12" s="8">
        <v>43537</v>
      </c>
      <c r="M12">
        <f>COUNTIFS(Tableau1[Fournisseur],"Fournisseur 1",Tableau1[CRD],"1")</f>
        <v>0</v>
      </c>
      <c r="N12">
        <f>COUNTIFS(Tableau1[Fournisseur],"Fournisseur 1",Tableau1[SPD],"1")</f>
        <v>0</v>
      </c>
      <c r="U12" s="21" t="s">
        <v>41</v>
      </c>
      <c r="V12" s="10">
        <v>1</v>
      </c>
      <c r="W12" s="10">
        <v>1</v>
      </c>
      <c r="X12" s="10">
        <v>1</v>
      </c>
    </row>
    <row r="13" spans="4:24" x14ac:dyDescent="0.25">
      <c r="D13" s="2" t="s">
        <v>40</v>
      </c>
      <c r="E13" s="2" t="s">
        <v>41</v>
      </c>
      <c r="F13" s="1">
        <f t="shared" si="0"/>
        <v>0</v>
      </c>
      <c r="G13" s="1">
        <f>IF(Tableau1[[#This Row],[SPD On Time]]="Is On Time",1,0)</f>
        <v>0</v>
      </c>
      <c r="H13" s="15">
        <f>YEAR(Tableau1[[#This Row],[Date]])</f>
        <v>2019</v>
      </c>
      <c r="I13" s="15">
        <f>MONTH(Tableau1[[#This Row],[Date]])</f>
        <v>4</v>
      </c>
      <c r="J13" t="str">
        <f>"Fournisseur 2"</f>
        <v>Fournisseur 2</v>
      </c>
      <c r="K13" s="8">
        <v>43565</v>
      </c>
      <c r="M13">
        <f>COUNTIFS(Tableau1[Fournisseur],"Fournisseur 1",Tableau1[CRD],"0")</f>
        <v>42</v>
      </c>
      <c r="N13">
        <f>COUNTIFS(Tableau1[Fournisseur],"Fournisseur 1",Tableau1[SPD],"0")</f>
        <v>42</v>
      </c>
      <c r="U13" s="19" t="s">
        <v>29</v>
      </c>
      <c r="V13" s="10">
        <v>0.24390243902439024</v>
      </c>
      <c r="W13" s="10">
        <v>0.18181818181818182</v>
      </c>
      <c r="X13" s="10">
        <v>0.23076923076923078</v>
      </c>
    </row>
    <row r="14" spans="4:24" x14ac:dyDescent="0.25">
      <c r="D14" s="2" t="s">
        <v>40</v>
      </c>
      <c r="E14" s="2" t="s">
        <v>41</v>
      </c>
      <c r="F14" s="1">
        <f t="shared" si="0"/>
        <v>0</v>
      </c>
      <c r="G14" s="1">
        <f>IF(Tableau1[[#This Row],[SPD On Time]]="Is On Time",1,0)</f>
        <v>0</v>
      </c>
      <c r="H14" s="15">
        <f>YEAR(Tableau1[[#This Row],[Date]])</f>
        <v>2019</v>
      </c>
      <c r="I14" s="15">
        <f>MONTH(Tableau1[[#This Row],[Date]])</f>
        <v>2</v>
      </c>
      <c r="J14" t="str">
        <f>"Fournisseur 1"</f>
        <v>Fournisseur 1</v>
      </c>
      <c r="K14" s="8">
        <v>43521</v>
      </c>
      <c r="U14" s="20" t="s">
        <v>39</v>
      </c>
      <c r="V14" s="10">
        <v>0.1</v>
      </c>
      <c r="W14" s="10">
        <v>0</v>
      </c>
      <c r="X14" s="10">
        <v>8.3333333333333329E-2</v>
      </c>
    </row>
    <row r="15" spans="4:24" x14ac:dyDescent="0.25">
      <c r="D15" s="2" t="s">
        <v>40</v>
      </c>
      <c r="E15" s="2" t="s">
        <v>41</v>
      </c>
      <c r="F15" s="1">
        <f t="shared" si="0"/>
        <v>0</v>
      </c>
      <c r="G15" s="1">
        <f>IF(Tableau1[[#This Row],[SPD On Time]]="Is On Time",1,0)</f>
        <v>0</v>
      </c>
      <c r="H15" s="15">
        <f>YEAR(Tableau1[[#This Row],[Date]])</f>
        <v>2019</v>
      </c>
      <c r="I15" s="15">
        <f>MONTH(Tableau1[[#This Row],[Date]])</f>
        <v>5</v>
      </c>
      <c r="J15" t="str">
        <f>"Fournisseur 1"</f>
        <v>Fournisseur 1</v>
      </c>
      <c r="K15" s="8">
        <v>43607</v>
      </c>
      <c r="U15" s="21" t="s">
        <v>41</v>
      </c>
      <c r="V15" s="10">
        <v>1</v>
      </c>
      <c r="W15" s="10"/>
      <c r="X15" s="10">
        <v>1</v>
      </c>
    </row>
    <row r="16" spans="4:24" x14ac:dyDescent="0.25">
      <c r="D16" s="2" t="s">
        <v>40</v>
      </c>
      <c r="E16" s="2" t="s">
        <v>41</v>
      </c>
      <c r="F16" s="1">
        <f t="shared" si="0"/>
        <v>0</v>
      </c>
      <c r="G16" s="1">
        <f>IF(Tableau1[[#This Row],[SPD On Time]]="Is On Time",1,0)</f>
        <v>0</v>
      </c>
      <c r="H16" s="15">
        <f>YEAR(Tableau1[[#This Row],[Date]])</f>
        <v>2019</v>
      </c>
      <c r="I16" s="15">
        <f>MONTH(Tableau1[[#This Row],[Date]])</f>
        <v>4</v>
      </c>
      <c r="J16" t="str">
        <f>"Fournisseur 2"</f>
        <v>Fournisseur 2</v>
      </c>
      <c r="K16" s="8">
        <v>43581</v>
      </c>
      <c r="U16" s="20" t="s">
        <v>40</v>
      </c>
      <c r="V16" s="10">
        <v>0.9</v>
      </c>
      <c r="W16" s="10">
        <v>1</v>
      </c>
      <c r="X16" s="10">
        <v>0.91666666666666663</v>
      </c>
    </row>
    <row r="17" spans="4:24" x14ac:dyDescent="0.25">
      <c r="D17" s="2" t="s">
        <v>40</v>
      </c>
      <c r="E17" s="2" t="s">
        <v>41</v>
      </c>
      <c r="F17" s="1">
        <f t="shared" si="0"/>
        <v>0</v>
      </c>
      <c r="G17" s="1">
        <f>IF(Tableau1[[#This Row],[SPD On Time]]="Is On Time",1,0)</f>
        <v>0</v>
      </c>
      <c r="H17" s="15">
        <f>YEAR(Tableau1[[#This Row],[Date]])</f>
        <v>2019</v>
      </c>
      <c r="I17" s="15">
        <f>MONTH(Tableau1[[#This Row],[Date]])</f>
        <v>6</v>
      </c>
      <c r="J17" t="str">
        <f>"Fournisseur 1"</f>
        <v>Fournisseur 1</v>
      </c>
      <c r="K17" s="8">
        <v>43632</v>
      </c>
      <c r="U17" s="21" t="s">
        <v>41</v>
      </c>
      <c r="V17" s="10">
        <v>1</v>
      </c>
      <c r="W17" s="10">
        <v>1</v>
      </c>
      <c r="X17" s="10">
        <v>1</v>
      </c>
    </row>
    <row r="18" spans="4:24" x14ac:dyDescent="0.25">
      <c r="D18" s="2" t="s">
        <v>40</v>
      </c>
      <c r="E18" s="2" t="s">
        <v>41</v>
      </c>
      <c r="F18" s="1">
        <f t="shared" si="0"/>
        <v>0</v>
      </c>
      <c r="G18" s="1">
        <f>IF(Tableau1[[#This Row],[SPD On Time]]="Is On Time",1,0)</f>
        <v>0</v>
      </c>
      <c r="H18" s="15">
        <f>YEAR(Tableau1[[#This Row],[Date]])</f>
        <v>2019</v>
      </c>
      <c r="I18" s="15">
        <f>MONTH(Tableau1[[#This Row],[Date]])</f>
        <v>7</v>
      </c>
      <c r="J18" t="str">
        <f>"Fournisseur 1"</f>
        <v>Fournisseur 1</v>
      </c>
      <c r="K18" s="8">
        <v>43647</v>
      </c>
      <c r="U18" s="19" t="s">
        <v>30</v>
      </c>
      <c r="V18" s="10">
        <v>0.1951219512195122</v>
      </c>
      <c r="W18" s="10">
        <v>9.0909090909090912E-2</v>
      </c>
      <c r="X18" s="10">
        <v>0.17307692307692307</v>
      </c>
    </row>
    <row r="19" spans="4:24" x14ac:dyDescent="0.25">
      <c r="D19" s="2" t="s">
        <v>40</v>
      </c>
      <c r="E19" s="2" t="s">
        <v>41</v>
      </c>
      <c r="F19" s="1">
        <f t="shared" si="0"/>
        <v>0</v>
      </c>
      <c r="G19" s="1">
        <f>IF(Tableau1[[#This Row],[SPD On Time]]="Is On Time",1,0)</f>
        <v>0</v>
      </c>
      <c r="H19" s="15">
        <f>YEAR(Tableau1[[#This Row],[Date]])</f>
        <v>2019</v>
      </c>
      <c r="I19" s="15">
        <f>MONTH(Tableau1[[#This Row],[Date]])</f>
        <v>6</v>
      </c>
      <c r="J19" t="str">
        <f>"Fournisseur 1"</f>
        <v>Fournisseur 1</v>
      </c>
      <c r="K19" s="8">
        <v>43637</v>
      </c>
      <c r="U19" s="20" t="s">
        <v>39</v>
      </c>
      <c r="V19" s="10">
        <v>0.125</v>
      </c>
      <c r="W19" s="10">
        <v>0</v>
      </c>
      <c r="X19" s="10">
        <v>0.1111111111111111</v>
      </c>
    </row>
    <row r="20" spans="4:24" x14ac:dyDescent="0.25">
      <c r="D20" s="2" t="s">
        <v>40</v>
      </c>
      <c r="E20" s="2" t="s">
        <v>41</v>
      </c>
      <c r="F20" s="1">
        <f t="shared" si="0"/>
        <v>0</v>
      </c>
      <c r="G20" s="1">
        <f>IF(Tableau1[[#This Row],[SPD On Time]]="Is On Time",1,0)</f>
        <v>0</v>
      </c>
      <c r="H20" s="15">
        <f>YEAR(Tableau1[[#This Row],[Date]])</f>
        <v>2019</v>
      </c>
      <c r="I20" s="15">
        <f>MONTH(Tableau1[[#This Row],[Date]])</f>
        <v>1</v>
      </c>
      <c r="J20" t="str">
        <f>"Fournisseur 2"</f>
        <v>Fournisseur 2</v>
      </c>
      <c r="K20" s="8">
        <v>43475</v>
      </c>
      <c r="U20" s="21" t="s">
        <v>41</v>
      </c>
      <c r="V20" s="10">
        <v>1</v>
      </c>
      <c r="W20" s="10"/>
      <c r="X20" s="10">
        <v>1</v>
      </c>
    </row>
    <row r="21" spans="4:24" x14ac:dyDescent="0.25">
      <c r="D21" s="2" t="s">
        <v>40</v>
      </c>
      <c r="E21" s="2" t="s">
        <v>41</v>
      </c>
      <c r="F21" s="1">
        <f t="shared" si="0"/>
        <v>0</v>
      </c>
      <c r="G21" s="1">
        <f>IF(Tableau1[[#This Row],[SPD On Time]]="Is On Time",1,0)</f>
        <v>0</v>
      </c>
      <c r="H21" s="15">
        <f>YEAR(Tableau1[[#This Row],[Date]])</f>
        <v>2019</v>
      </c>
      <c r="I21" s="15">
        <f>MONTH(Tableau1[[#This Row],[Date]])</f>
        <v>2</v>
      </c>
      <c r="J21" t="str">
        <f>"Fournisseur 1"</f>
        <v>Fournisseur 1</v>
      </c>
      <c r="K21" s="8">
        <v>43502</v>
      </c>
      <c r="O21" s="11" t="s">
        <v>22</v>
      </c>
      <c r="P21" t="s">
        <v>18</v>
      </c>
      <c r="Q21" t="s">
        <v>19</v>
      </c>
      <c r="R21" t="s">
        <v>20</v>
      </c>
      <c r="S21" t="s">
        <v>21</v>
      </c>
      <c r="U21" s="20" t="s">
        <v>40</v>
      </c>
      <c r="V21" s="10">
        <v>0.875</v>
      </c>
      <c r="W21" s="10">
        <v>1</v>
      </c>
      <c r="X21" s="10">
        <v>0.88888888888888884</v>
      </c>
    </row>
    <row r="22" spans="4:24" x14ac:dyDescent="0.25">
      <c r="D22" s="2" t="s">
        <v>39</v>
      </c>
      <c r="E22" s="2" t="s">
        <v>41</v>
      </c>
      <c r="F22" s="1">
        <f t="shared" si="0"/>
        <v>0</v>
      </c>
      <c r="G22" s="1">
        <f>IF(Tableau1[[#This Row],[SPD On Time]]="Is On Time",1,0)</f>
        <v>0</v>
      </c>
      <c r="H22" s="15">
        <f>YEAR(Tableau1[[#This Row],[Date]])</f>
        <v>2019</v>
      </c>
      <c r="I22" s="15">
        <f>MONTH(Tableau1[[#This Row],[Date]])</f>
        <v>3</v>
      </c>
      <c r="J22" t="str">
        <f>"Fournisseur 1"</f>
        <v>Fournisseur 1</v>
      </c>
      <c r="K22" s="8">
        <v>43525</v>
      </c>
      <c r="O22" s="12" t="s">
        <v>10</v>
      </c>
      <c r="P22" s="9">
        <v>39</v>
      </c>
      <c r="Q22" s="9">
        <v>41</v>
      </c>
      <c r="R22" s="10">
        <v>0.76363636363636367</v>
      </c>
      <c r="S22" s="10">
        <v>0.76363636363636367</v>
      </c>
      <c r="U22" s="21" t="s">
        <v>41</v>
      </c>
      <c r="V22" s="10">
        <v>1</v>
      </c>
      <c r="W22" s="10">
        <v>1</v>
      </c>
      <c r="X22" s="10">
        <v>1</v>
      </c>
    </row>
    <row r="23" spans="4:24" x14ac:dyDescent="0.25">
      <c r="D23" s="2" t="s">
        <v>40</v>
      </c>
      <c r="E23" s="2" t="s">
        <v>41</v>
      </c>
      <c r="F23" s="1">
        <f t="shared" si="0"/>
        <v>0</v>
      </c>
      <c r="G23" s="1">
        <f>IF(Tableau1[[#This Row],[SPD On Time]]="Is On Time",1,0)</f>
        <v>0</v>
      </c>
      <c r="H23" s="15">
        <f>YEAR(Tableau1[[#This Row],[Date]])</f>
        <v>2019</v>
      </c>
      <c r="I23" s="15">
        <f>MONTH(Tableau1[[#This Row],[Date]])</f>
        <v>5</v>
      </c>
      <c r="J23" t="str">
        <f>"Fournisseur 1"</f>
        <v>Fournisseur 1</v>
      </c>
      <c r="K23" s="8">
        <v>43614</v>
      </c>
      <c r="O23" s="17">
        <v>2018</v>
      </c>
      <c r="P23" s="9">
        <v>1</v>
      </c>
      <c r="Q23" s="9">
        <v>1</v>
      </c>
      <c r="R23" s="10">
        <v>1.8181818181818181E-2</v>
      </c>
      <c r="S23" s="10">
        <v>1.8181818181818181E-2</v>
      </c>
      <c r="U23" s="19" t="s">
        <v>31</v>
      </c>
      <c r="V23" s="10">
        <v>7.3170731707317069E-2</v>
      </c>
      <c r="W23" s="10">
        <v>0.36363636363636365</v>
      </c>
      <c r="X23" s="10">
        <v>0.13461538461538461</v>
      </c>
    </row>
    <row r="24" spans="4:24" x14ac:dyDescent="0.25">
      <c r="D24" s="2" t="s">
        <v>40</v>
      </c>
      <c r="E24" s="2" t="s">
        <v>41</v>
      </c>
      <c r="F24" s="1">
        <f t="shared" si="0"/>
        <v>0</v>
      </c>
      <c r="G24" s="1">
        <f>IF(Tableau1[[#This Row],[SPD On Time]]="Is On Time",1,0)</f>
        <v>0</v>
      </c>
      <c r="H24" s="15">
        <f>YEAR(Tableau1[[#This Row],[Date]])</f>
        <v>2019</v>
      </c>
      <c r="I24" s="15">
        <f>MONTH(Tableau1[[#This Row],[Date]])</f>
        <v>4</v>
      </c>
      <c r="J24" t="str">
        <f>"Fournisseur 2"</f>
        <v>Fournisseur 2</v>
      </c>
      <c r="K24" s="8">
        <v>43583</v>
      </c>
      <c r="O24" s="18">
        <v>12</v>
      </c>
      <c r="P24" s="9">
        <v>1</v>
      </c>
      <c r="Q24" s="9">
        <v>1</v>
      </c>
      <c r="R24" s="10">
        <v>1.8181818181818181E-2</v>
      </c>
      <c r="S24" s="10">
        <v>1.8181818181818181E-2</v>
      </c>
      <c r="U24" s="20" t="s">
        <v>40</v>
      </c>
      <c r="V24" s="10">
        <v>1</v>
      </c>
      <c r="W24" s="10">
        <v>1</v>
      </c>
      <c r="X24" s="10">
        <v>1</v>
      </c>
    </row>
    <row r="25" spans="4:24" x14ac:dyDescent="0.25">
      <c r="D25" s="2" t="s">
        <v>40</v>
      </c>
      <c r="E25" s="2" t="s">
        <v>41</v>
      </c>
      <c r="F25" s="1">
        <f t="shared" si="0"/>
        <v>0</v>
      </c>
      <c r="G25" s="1">
        <f>IF(Tableau1[[#This Row],[SPD On Time]]="Is On Time",1,0)</f>
        <v>0</v>
      </c>
      <c r="H25" s="15">
        <f>YEAR(Tableau1[[#This Row],[Date]])</f>
        <v>2019</v>
      </c>
      <c r="I25" s="15">
        <f>MONTH(Tableau1[[#This Row],[Date]])</f>
        <v>3</v>
      </c>
      <c r="J25" t="str">
        <f>"Fournisseur 1"</f>
        <v>Fournisseur 1</v>
      </c>
      <c r="K25" s="8">
        <v>43543</v>
      </c>
      <c r="O25" s="17">
        <v>2019</v>
      </c>
      <c r="P25" s="9">
        <v>38</v>
      </c>
      <c r="Q25" s="9">
        <v>40</v>
      </c>
      <c r="R25" s="10">
        <v>0.74545454545454548</v>
      </c>
      <c r="S25" s="10">
        <v>0.74545454545454548</v>
      </c>
      <c r="U25" s="21" t="s">
        <v>41</v>
      </c>
      <c r="V25" s="10">
        <v>1</v>
      </c>
      <c r="W25" s="10">
        <v>1</v>
      </c>
      <c r="X25" s="10">
        <v>1</v>
      </c>
    </row>
    <row r="26" spans="4:24" x14ac:dyDescent="0.25">
      <c r="D26" s="2" t="s">
        <v>40</v>
      </c>
      <c r="E26" s="2" t="s">
        <v>41</v>
      </c>
      <c r="F26" s="1">
        <f t="shared" si="0"/>
        <v>0</v>
      </c>
      <c r="G26" s="1">
        <f>IF(Tableau1[[#This Row],[SPD On Time]]="Is On Time",1,0)</f>
        <v>0</v>
      </c>
      <c r="H26" s="15">
        <f>YEAR(Tableau1[[#This Row],[Date]])</f>
        <v>2019</v>
      </c>
      <c r="I26" s="15">
        <f>MONTH(Tableau1[[#This Row],[Date]])</f>
        <v>6</v>
      </c>
      <c r="J26" t="str">
        <f>"Fournisseur 1"</f>
        <v>Fournisseur 1</v>
      </c>
      <c r="K26" s="8">
        <v>43627</v>
      </c>
      <c r="O26" s="18">
        <v>1</v>
      </c>
      <c r="P26" s="9">
        <v>1</v>
      </c>
      <c r="Q26" s="9">
        <v>1</v>
      </c>
      <c r="R26" s="10">
        <v>1.8181818181818181E-2</v>
      </c>
      <c r="S26" s="10">
        <v>1.8181818181818181E-2</v>
      </c>
      <c r="U26" s="19" t="s">
        <v>32</v>
      </c>
      <c r="V26" s="10">
        <v>0.1951219512195122</v>
      </c>
      <c r="W26" s="10">
        <v>0</v>
      </c>
      <c r="X26" s="10">
        <v>0.15384615384615385</v>
      </c>
    </row>
    <row r="27" spans="4:24" x14ac:dyDescent="0.25">
      <c r="D27" s="2" t="s">
        <v>40</v>
      </c>
      <c r="E27" s="2" t="s">
        <v>41</v>
      </c>
      <c r="F27" s="1">
        <f t="shared" si="0"/>
        <v>0</v>
      </c>
      <c r="G27" s="1">
        <f>IF(Tableau1[[#This Row],[SPD On Time]]="Is On Time",1,0)</f>
        <v>0</v>
      </c>
      <c r="H27" s="15">
        <f>YEAR(Tableau1[[#This Row],[Date]])</f>
        <v>2019</v>
      </c>
      <c r="I27" s="15">
        <f>MONTH(Tableau1[[#This Row],[Date]])</f>
        <v>1</v>
      </c>
      <c r="J27" t="str">
        <f>"Fournisseur 2"</f>
        <v>Fournisseur 2</v>
      </c>
      <c r="K27" s="8">
        <v>43472</v>
      </c>
      <c r="O27" s="18">
        <v>2</v>
      </c>
      <c r="P27" s="9">
        <v>9</v>
      </c>
      <c r="Q27" s="9">
        <v>10</v>
      </c>
      <c r="R27" s="10">
        <v>0.18181818181818182</v>
      </c>
      <c r="S27" s="10">
        <v>0.18181818181818182</v>
      </c>
      <c r="U27" s="20" t="s">
        <v>39</v>
      </c>
      <c r="V27" s="10">
        <v>0.125</v>
      </c>
      <c r="W27" s="10"/>
      <c r="X27" s="10">
        <v>0.125</v>
      </c>
    </row>
    <row r="28" spans="4:24" x14ac:dyDescent="0.25">
      <c r="D28" s="2" t="s">
        <v>40</v>
      </c>
      <c r="E28" s="2" t="s">
        <v>41</v>
      </c>
      <c r="F28" s="1">
        <f t="shared" si="0"/>
        <v>0</v>
      </c>
      <c r="G28" s="1">
        <f>IF(Tableau1[[#This Row],[SPD On Time]]="Is On Time",1,0)</f>
        <v>0</v>
      </c>
      <c r="H28" s="15">
        <f>YEAR(Tableau1[[#This Row],[Date]])</f>
        <v>2019</v>
      </c>
      <c r="I28" s="15">
        <f>MONTH(Tableau1[[#This Row],[Date]])</f>
        <v>6</v>
      </c>
      <c r="J28" t="str">
        <f>"Fournisseur 2"</f>
        <v>Fournisseur 2</v>
      </c>
      <c r="K28" s="8">
        <v>43619</v>
      </c>
      <c r="O28" s="18">
        <v>3</v>
      </c>
      <c r="P28" s="9">
        <v>7</v>
      </c>
      <c r="Q28" s="9">
        <v>8</v>
      </c>
      <c r="R28" s="10">
        <v>0.14545454545454545</v>
      </c>
      <c r="S28" s="10">
        <v>0.14545454545454545</v>
      </c>
      <c r="U28" s="21" t="s">
        <v>42</v>
      </c>
      <c r="V28" s="10">
        <v>1</v>
      </c>
      <c r="W28" s="10"/>
      <c r="X28" s="10">
        <v>1</v>
      </c>
    </row>
    <row r="29" spans="4:24" x14ac:dyDescent="0.25">
      <c r="D29" s="2" t="s">
        <v>40</v>
      </c>
      <c r="E29" s="2" t="s">
        <v>41</v>
      </c>
      <c r="F29" s="1">
        <f t="shared" si="0"/>
        <v>0</v>
      </c>
      <c r="G29" s="1">
        <f>IF(Tableau1[[#This Row],[SPD On Time]]="Is On Time",1,0)</f>
        <v>0</v>
      </c>
      <c r="H29" s="15">
        <f>YEAR(Tableau1[[#This Row],[Date]])</f>
        <v>2019</v>
      </c>
      <c r="I29" s="15">
        <f>MONTH(Tableau1[[#This Row],[Date]])</f>
        <v>2</v>
      </c>
      <c r="J29" t="str">
        <f>"Fournisseur 2"</f>
        <v>Fournisseur 2</v>
      </c>
      <c r="K29" s="8">
        <v>43497</v>
      </c>
      <c r="O29" s="18">
        <v>4</v>
      </c>
      <c r="P29" s="9">
        <v>3</v>
      </c>
      <c r="Q29" s="9">
        <v>3</v>
      </c>
      <c r="R29" s="10">
        <v>5.4545454545454543E-2</v>
      </c>
      <c r="S29" s="10">
        <v>5.4545454545454543E-2</v>
      </c>
      <c r="U29" s="20" t="s">
        <v>40</v>
      </c>
      <c r="V29" s="10">
        <v>0.875</v>
      </c>
      <c r="W29" s="10"/>
      <c r="X29" s="10">
        <v>0.875</v>
      </c>
    </row>
    <row r="30" spans="4:24" x14ac:dyDescent="0.25">
      <c r="D30" s="2" t="s">
        <v>40</v>
      </c>
      <c r="E30" s="2" t="s">
        <v>41</v>
      </c>
      <c r="F30" s="1">
        <f t="shared" si="0"/>
        <v>0</v>
      </c>
      <c r="G30" s="1">
        <f>IF(Tableau1[[#This Row],[SPD On Time]]="Is On Time",1,0)</f>
        <v>0</v>
      </c>
      <c r="H30" s="15">
        <f>YEAR(Tableau1[[#This Row],[Date]])</f>
        <v>2019</v>
      </c>
      <c r="I30" s="15">
        <f>MONTH(Tableau1[[#This Row],[Date]])</f>
        <v>2</v>
      </c>
      <c r="J30" t="str">
        <f>"Fournisseur 1"</f>
        <v>Fournisseur 1</v>
      </c>
      <c r="K30" s="8">
        <v>43507</v>
      </c>
      <c r="O30" s="18">
        <v>5</v>
      </c>
      <c r="P30" s="9">
        <v>7</v>
      </c>
      <c r="Q30" s="9">
        <v>7</v>
      </c>
      <c r="R30" s="10">
        <v>0.14545454545454545</v>
      </c>
      <c r="S30" s="10">
        <v>0.14545454545454545</v>
      </c>
      <c r="U30" s="21" t="s">
        <v>41</v>
      </c>
      <c r="V30" s="10">
        <v>1</v>
      </c>
      <c r="W30" s="10"/>
      <c r="X30" s="10">
        <v>1</v>
      </c>
    </row>
    <row r="31" spans="4:24" x14ac:dyDescent="0.25">
      <c r="D31" s="2" t="s">
        <v>40</v>
      </c>
      <c r="E31" s="2" t="s">
        <v>41</v>
      </c>
      <c r="F31" s="1">
        <f t="shared" si="0"/>
        <v>0</v>
      </c>
      <c r="G31" s="1">
        <f>IF(Tableau1[[#This Row],[SPD On Time]]="Is On Time",1,0)</f>
        <v>0</v>
      </c>
      <c r="H31" s="15">
        <f>YEAR(Tableau1[[#This Row],[Date]])</f>
        <v>2019</v>
      </c>
      <c r="I31" s="15">
        <f>MONTH(Tableau1[[#This Row],[Date]])</f>
        <v>3</v>
      </c>
      <c r="J31" t="str">
        <f>"Fournisseur 1"</f>
        <v>Fournisseur 1</v>
      </c>
      <c r="K31" s="8">
        <v>43552</v>
      </c>
      <c r="O31" s="18">
        <v>6</v>
      </c>
      <c r="P31" s="9">
        <v>5</v>
      </c>
      <c r="Q31" s="9">
        <v>5</v>
      </c>
      <c r="R31" s="10">
        <v>9.0909090909090912E-2</v>
      </c>
      <c r="S31" s="10">
        <v>9.0909090909090912E-2</v>
      </c>
      <c r="U31" s="19" t="s">
        <v>33</v>
      </c>
      <c r="V31" s="10">
        <v>0.12195121951219512</v>
      </c>
      <c r="W31" s="10">
        <v>0.18181818181818182</v>
      </c>
      <c r="X31" s="10">
        <v>0.13461538461538461</v>
      </c>
    </row>
    <row r="32" spans="4:24" x14ac:dyDescent="0.25">
      <c r="D32" s="2" t="s">
        <v>40</v>
      </c>
      <c r="E32" s="2" t="s">
        <v>41</v>
      </c>
      <c r="F32" s="1">
        <f t="shared" si="0"/>
        <v>0</v>
      </c>
      <c r="G32" s="1">
        <f>IF(Tableau1[[#This Row],[SPD On Time]]="Is On Time",1,0)</f>
        <v>0</v>
      </c>
      <c r="H32" s="15">
        <f>YEAR(Tableau1[[#This Row],[Date]])</f>
        <v>2019</v>
      </c>
      <c r="I32" s="15">
        <f>MONTH(Tableau1[[#This Row],[Date]])</f>
        <v>5</v>
      </c>
      <c r="J32" t="str">
        <f>"Fournisseur 1"</f>
        <v>Fournisseur 1</v>
      </c>
      <c r="K32" s="8">
        <v>43600</v>
      </c>
      <c r="O32" s="18">
        <v>7</v>
      </c>
      <c r="P32" s="9">
        <v>3</v>
      </c>
      <c r="Q32" s="9">
        <v>3</v>
      </c>
      <c r="R32" s="10">
        <v>5.4545454545454543E-2</v>
      </c>
      <c r="S32" s="10">
        <v>5.4545454545454543E-2</v>
      </c>
      <c r="U32" s="20" t="s">
        <v>40</v>
      </c>
      <c r="V32" s="10">
        <v>1</v>
      </c>
      <c r="W32" s="10">
        <v>1</v>
      </c>
      <c r="X32" s="10">
        <v>1</v>
      </c>
    </row>
    <row r="33" spans="4:24" x14ac:dyDescent="0.25">
      <c r="D33" s="2" t="s">
        <v>40</v>
      </c>
      <c r="E33" s="2" t="s">
        <v>41</v>
      </c>
      <c r="F33" s="1">
        <f t="shared" si="0"/>
        <v>0</v>
      </c>
      <c r="G33" s="1">
        <f>IF(Tableau1[[#This Row],[SPD On Time]]="Is On Time",1,0)</f>
        <v>0</v>
      </c>
      <c r="H33" s="15">
        <f>YEAR(Tableau1[[#This Row],[Date]])</f>
        <v>2019</v>
      </c>
      <c r="I33" s="15">
        <f>MONTH(Tableau1[[#This Row],[Date]])</f>
        <v>4</v>
      </c>
      <c r="J33" t="str">
        <f t="shared" ref="J33:J40" si="2">"Fournisseur 1"</f>
        <v>Fournisseur 1</v>
      </c>
      <c r="K33" s="8">
        <v>43565</v>
      </c>
      <c r="O33" s="18">
        <v>8</v>
      </c>
      <c r="P33" s="9">
        <v>2</v>
      </c>
      <c r="Q33" s="9">
        <v>2</v>
      </c>
      <c r="R33" s="10">
        <v>3.6363636363636362E-2</v>
      </c>
      <c r="S33" s="10">
        <v>3.6363636363636362E-2</v>
      </c>
      <c r="U33" s="21" t="s">
        <v>41</v>
      </c>
      <c r="V33" s="10">
        <v>1</v>
      </c>
      <c r="W33" s="10">
        <v>1</v>
      </c>
      <c r="X33" s="10">
        <v>1</v>
      </c>
    </row>
    <row r="34" spans="4:24" x14ac:dyDescent="0.25">
      <c r="D34" s="2" t="s">
        <v>40</v>
      </c>
      <c r="E34" s="2" t="s">
        <v>41</v>
      </c>
      <c r="F34" s="1">
        <f t="shared" ref="F34:F56" si="3">IF(D34="Is On Time",1,0)</f>
        <v>0</v>
      </c>
      <c r="G34" s="1">
        <f>IF(Tableau1[[#This Row],[SPD On Time]]="Is On Time",1,0)</f>
        <v>0</v>
      </c>
      <c r="H34" s="15">
        <f>YEAR(Tableau1[[#This Row],[Date]])</f>
        <v>2019</v>
      </c>
      <c r="I34" s="15">
        <f>MONTH(Tableau1[[#This Row],[Date]])</f>
        <v>2</v>
      </c>
      <c r="J34" t="str">
        <f t="shared" si="2"/>
        <v>Fournisseur 1</v>
      </c>
      <c r="K34" s="8">
        <v>43501</v>
      </c>
      <c r="O34" s="18">
        <v>10</v>
      </c>
      <c r="P34" s="9">
        <v>1</v>
      </c>
      <c r="Q34" s="9">
        <v>1</v>
      </c>
      <c r="R34" s="10">
        <v>1.8181818181818181E-2</v>
      </c>
      <c r="S34" s="10">
        <v>1.8181818181818181E-2</v>
      </c>
      <c r="U34" s="19" t="s">
        <v>34</v>
      </c>
      <c r="V34" s="10">
        <v>7.3170731707317069E-2</v>
      </c>
      <c r="W34" s="10">
        <v>0</v>
      </c>
      <c r="X34" s="10">
        <v>5.7692307692307696E-2</v>
      </c>
    </row>
    <row r="35" spans="4:24" x14ac:dyDescent="0.25">
      <c r="D35" s="2" t="s">
        <v>40</v>
      </c>
      <c r="E35" s="2" t="s">
        <v>41</v>
      </c>
      <c r="F35" s="1">
        <f t="shared" si="3"/>
        <v>0</v>
      </c>
      <c r="G35" s="1">
        <f>IF(Tableau1[[#This Row],[SPD On Time]]="Is On Time",1,0)</f>
        <v>0</v>
      </c>
      <c r="H35" s="15">
        <f>YEAR(Tableau1[[#This Row],[Date]])</f>
        <v>2019</v>
      </c>
      <c r="I35" s="15">
        <f>MONTH(Tableau1[[#This Row],[Date]])</f>
        <v>2</v>
      </c>
      <c r="J35" t="str">
        <f t="shared" si="2"/>
        <v>Fournisseur 1</v>
      </c>
      <c r="K35" s="8">
        <v>43521</v>
      </c>
      <c r="O35" s="12" t="s">
        <v>11</v>
      </c>
      <c r="P35" s="9">
        <v>12</v>
      </c>
      <c r="Q35" s="9">
        <v>12</v>
      </c>
      <c r="R35" s="10">
        <v>0.23636363636363636</v>
      </c>
      <c r="S35" s="10">
        <v>0.23636363636363636</v>
      </c>
      <c r="U35" s="20" t="s">
        <v>40</v>
      </c>
      <c r="V35" s="10">
        <v>1</v>
      </c>
      <c r="W35" s="10"/>
      <c r="X35" s="10">
        <v>1</v>
      </c>
    </row>
    <row r="36" spans="4:24" x14ac:dyDescent="0.25">
      <c r="D36" s="2" t="s">
        <v>40</v>
      </c>
      <c r="E36" s="2" t="s">
        <v>41</v>
      </c>
      <c r="F36" s="1">
        <f t="shared" si="3"/>
        <v>0</v>
      </c>
      <c r="G36" s="1">
        <f>IF(Tableau1[[#This Row],[SPD On Time]]="Is On Time",1,0)</f>
        <v>0</v>
      </c>
      <c r="H36" s="15">
        <f>YEAR(Tableau1[[#This Row],[Date]])</f>
        <v>2019</v>
      </c>
      <c r="I36" s="15">
        <f>MONTH(Tableau1[[#This Row],[Date]])</f>
        <v>6</v>
      </c>
      <c r="J36" t="str">
        <f t="shared" si="2"/>
        <v>Fournisseur 1</v>
      </c>
      <c r="K36" s="8">
        <v>43627</v>
      </c>
      <c r="O36" s="17">
        <v>2018</v>
      </c>
      <c r="P36" s="9">
        <v>1</v>
      </c>
      <c r="Q36" s="9">
        <v>1</v>
      </c>
      <c r="R36" s="10">
        <v>3.6363636363636362E-2</v>
      </c>
      <c r="S36" s="10">
        <v>3.6363636363636362E-2</v>
      </c>
      <c r="U36" s="21" t="s">
        <v>41</v>
      </c>
      <c r="V36" s="10">
        <v>1</v>
      </c>
      <c r="W36" s="10"/>
      <c r="X36" s="10">
        <v>1</v>
      </c>
    </row>
    <row r="37" spans="4:24" x14ac:dyDescent="0.25">
      <c r="D37" s="2" t="s">
        <v>40</v>
      </c>
      <c r="E37" s="2" t="s">
        <v>41</v>
      </c>
      <c r="F37" s="1">
        <f t="shared" si="3"/>
        <v>0</v>
      </c>
      <c r="G37" s="1">
        <f>IF(Tableau1[[#This Row],[SPD On Time]]="Is On Time",1,0)</f>
        <v>0</v>
      </c>
      <c r="H37" s="15">
        <f>YEAR(Tableau1[[#This Row],[Date]])</f>
        <v>2019</v>
      </c>
      <c r="I37" s="15">
        <f>MONTH(Tableau1[[#This Row],[Date]])</f>
        <v>3</v>
      </c>
      <c r="J37" t="str">
        <f t="shared" si="2"/>
        <v>Fournisseur 1</v>
      </c>
      <c r="K37" s="8">
        <v>43532</v>
      </c>
      <c r="O37" s="18">
        <v>12</v>
      </c>
      <c r="P37" s="9">
        <v>1</v>
      </c>
      <c r="Q37" s="9">
        <v>1</v>
      </c>
      <c r="R37" s="10">
        <v>3.6363636363636362E-2</v>
      </c>
      <c r="S37" s="10">
        <v>3.6363636363636362E-2</v>
      </c>
      <c r="U37" s="19" t="s">
        <v>35</v>
      </c>
      <c r="V37" s="10">
        <v>4.878048780487805E-2</v>
      </c>
      <c r="W37" s="10">
        <v>0</v>
      </c>
      <c r="X37" s="10">
        <v>3.8461538461538464E-2</v>
      </c>
    </row>
    <row r="38" spans="4:24" x14ac:dyDescent="0.25">
      <c r="D38" s="2" t="s">
        <v>40</v>
      </c>
      <c r="E38" s="2" t="s">
        <v>41</v>
      </c>
      <c r="F38" s="1">
        <f t="shared" si="3"/>
        <v>0</v>
      </c>
      <c r="G38" s="1">
        <f>IF(Tableau1[[#This Row],[SPD On Time]]="Is On Time",1,0)</f>
        <v>0</v>
      </c>
      <c r="H38" s="15">
        <f>YEAR(Tableau1[[#This Row],[Date]])</f>
        <v>2018</v>
      </c>
      <c r="I38" s="15">
        <f>MONTH(Tableau1[[#This Row],[Date]])</f>
        <v>12</v>
      </c>
      <c r="J38" t="str">
        <f t="shared" si="2"/>
        <v>Fournisseur 1</v>
      </c>
      <c r="K38" s="8">
        <v>43455</v>
      </c>
      <c r="O38" s="17">
        <v>2019</v>
      </c>
      <c r="P38" s="9">
        <v>11</v>
      </c>
      <c r="Q38" s="9">
        <v>11</v>
      </c>
      <c r="R38" s="10">
        <v>0.2</v>
      </c>
      <c r="S38" s="10">
        <v>0.2</v>
      </c>
      <c r="U38" s="20" t="s">
        <v>40</v>
      </c>
      <c r="V38" s="10">
        <v>1</v>
      </c>
      <c r="W38" s="10"/>
      <c r="X38" s="10">
        <v>1</v>
      </c>
    </row>
    <row r="39" spans="4:24" x14ac:dyDescent="0.25">
      <c r="D39" s="2" t="s">
        <v>40</v>
      </c>
      <c r="E39" s="2" t="s">
        <v>41</v>
      </c>
      <c r="F39" s="1">
        <f t="shared" si="3"/>
        <v>0</v>
      </c>
      <c r="G39" s="1">
        <f>IF(Tableau1[[#This Row],[SPD On Time]]="Is On Time",1,0)</f>
        <v>0</v>
      </c>
      <c r="H39" s="15">
        <f>YEAR(Tableau1[[#This Row],[Date]])</f>
        <v>2019</v>
      </c>
      <c r="I39" s="15">
        <f>MONTH(Tableau1[[#This Row],[Date]])</f>
        <v>10</v>
      </c>
      <c r="J39" t="str">
        <f t="shared" si="2"/>
        <v>Fournisseur 1</v>
      </c>
      <c r="K39" s="8">
        <v>43739</v>
      </c>
      <c r="O39" s="18">
        <v>1</v>
      </c>
      <c r="P39" s="9">
        <v>2</v>
      </c>
      <c r="Q39" s="9">
        <v>2</v>
      </c>
      <c r="R39" s="10">
        <v>3.6363636363636362E-2</v>
      </c>
      <c r="S39" s="10">
        <v>3.6363636363636362E-2</v>
      </c>
      <c r="U39" s="21" t="s">
        <v>41</v>
      </c>
      <c r="V39" s="10">
        <v>1</v>
      </c>
      <c r="W39" s="10"/>
      <c r="X39" s="10">
        <v>1</v>
      </c>
    </row>
    <row r="40" spans="4:24" x14ac:dyDescent="0.25">
      <c r="D40" s="2" t="s">
        <v>40</v>
      </c>
      <c r="E40" s="2" t="s">
        <v>41</v>
      </c>
      <c r="F40" s="1">
        <f t="shared" si="3"/>
        <v>0</v>
      </c>
      <c r="G40" s="1">
        <f>IF(Tableau1[[#This Row],[SPD On Time]]="Is On Time",1,0)</f>
        <v>0</v>
      </c>
      <c r="H40" s="15">
        <f>YEAR(Tableau1[[#This Row],[Date]])</f>
        <v>2019</v>
      </c>
      <c r="I40" s="15">
        <f>MONTH(Tableau1[[#This Row],[Date]])</f>
        <v>8</v>
      </c>
      <c r="J40" t="str">
        <f t="shared" si="2"/>
        <v>Fournisseur 1</v>
      </c>
      <c r="K40" s="8">
        <v>43689</v>
      </c>
      <c r="O40" s="18">
        <v>2</v>
      </c>
      <c r="P40" s="9">
        <v>2</v>
      </c>
      <c r="Q40" s="9">
        <v>2</v>
      </c>
      <c r="R40" s="10">
        <v>3.6363636363636362E-2</v>
      </c>
      <c r="S40" s="10">
        <v>3.6363636363636362E-2</v>
      </c>
      <c r="U40" s="19" t="s">
        <v>36</v>
      </c>
      <c r="V40" s="10">
        <v>2.4390243902439025E-2</v>
      </c>
      <c r="W40" s="10">
        <v>0</v>
      </c>
      <c r="X40" s="10">
        <v>1.9230769230769232E-2</v>
      </c>
    </row>
    <row r="41" spans="4:24" x14ac:dyDescent="0.25">
      <c r="D41" s="2" t="s">
        <v>40</v>
      </c>
      <c r="E41" s="2" t="s">
        <v>41</v>
      </c>
      <c r="F41" s="1">
        <f t="shared" si="3"/>
        <v>0</v>
      </c>
      <c r="G41" s="1">
        <f>IF(Tableau1[[#This Row],[SPD On Time]]="Is On Time",1,0)</f>
        <v>0</v>
      </c>
      <c r="H41" s="15">
        <f>YEAR(Tableau1[[#This Row],[Date]])</f>
        <v>2019</v>
      </c>
      <c r="I41" s="15">
        <f>MONTH(Tableau1[[#This Row],[Date]])</f>
        <v>2</v>
      </c>
      <c r="J41" t="str">
        <f>"Fournisseur 2"</f>
        <v>Fournisseur 2</v>
      </c>
      <c r="K41" s="8">
        <v>43518</v>
      </c>
      <c r="O41" s="18">
        <v>3</v>
      </c>
      <c r="P41" s="9">
        <v>1</v>
      </c>
      <c r="Q41" s="9">
        <v>1</v>
      </c>
      <c r="R41" s="10">
        <v>1.8181818181818181E-2</v>
      </c>
      <c r="S41" s="10">
        <v>1.8181818181818181E-2</v>
      </c>
      <c r="U41" s="20" t="s">
        <v>40</v>
      </c>
      <c r="V41" s="10">
        <v>1</v>
      </c>
      <c r="W41" s="10"/>
      <c r="X41" s="10">
        <v>1</v>
      </c>
    </row>
    <row r="42" spans="4:24" x14ac:dyDescent="0.25">
      <c r="D42" s="2" t="s">
        <v>40</v>
      </c>
      <c r="E42" s="2" t="s">
        <v>41</v>
      </c>
      <c r="F42" s="1">
        <f t="shared" si="3"/>
        <v>0</v>
      </c>
      <c r="G42" s="1">
        <f>IF(Tableau1[[#This Row],[SPD On Time]]="Is On Time",1,0)</f>
        <v>0</v>
      </c>
      <c r="H42" s="15">
        <f>YEAR(Tableau1[[#This Row],[Date]])</f>
        <v>2018</v>
      </c>
      <c r="I42" s="15">
        <f>MONTH(Tableau1[[#This Row],[Date]])</f>
        <v>12</v>
      </c>
      <c r="J42" t="str">
        <f>"Fournisseur 2"</f>
        <v>Fournisseur 2</v>
      </c>
      <c r="K42" s="8">
        <v>43441</v>
      </c>
      <c r="O42" s="18">
        <v>4</v>
      </c>
      <c r="P42" s="9">
        <v>4</v>
      </c>
      <c r="Q42" s="9">
        <v>4</v>
      </c>
      <c r="R42" s="10">
        <v>7.2727272727272724E-2</v>
      </c>
      <c r="S42" s="10">
        <v>7.2727272727272724E-2</v>
      </c>
      <c r="U42" s="21" t="s">
        <v>41</v>
      </c>
      <c r="V42" s="10">
        <v>1</v>
      </c>
      <c r="W42" s="10"/>
      <c r="X42" s="10">
        <v>1</v>
      </c>
    </row>
    <row r="43" spans="4:24" x14ac:dyDescent="0.25">
      <c r="D43" s="2" t="s">
        <v>40</v>
      </c>
      <c r="E43" s="2" t="s">
        <v>41</v>
      </c>
      <c r="F43" s="1">
        <f t="shared" si="3"/>
        <v>0</v>
      </c>
      <c r="G43" s="1">
        <f>IF(Tableau1[[#This Row],[SPD On Time]]="Is On Time",1,0)</f>
        <v>0</v>
      </c>
      <c r="H43" s="15">
        <f>YEAR(Tableau1[[#This Row],[Date]])</f>
        <v>2019</v>
      </c>
      <c r="I43" s="15">
        <f>MONTH(Tableau1[[#This Row],[Date]])</f>
        <v>4</v>
      </c>
      <c r="J43" t="str">
        <f>"Fournisseur 2"</f>
        <v>Fournisseur 2</v>
      </c>
      <c r="K43" s="8">
        <v>43567</v>
      </c>
      <c r="O43" s="18">
        <v>6</v>
      </c>
      <c r="P43" s="9">
        <v>2</v>
      </c>
      <c r="Q43" s="9">
        <v>2</v>
      </c>
      <c r="R43" s="10">
        <v>3.6363636363636362E-2</v>
      </c>
      <c r="S43" s="10">
        <v>3.6363636363636362E-2</v>
      </c>
      <c r="U43" s="12" t="s">
        <v>23</v>
      </c>
      <c r="V43" s="10">
        <v>1</v>
      </c>
      <c r="W43" s="10">
        <v>1</v>
      </c>
      <c r="X43" s="10">
        <v>1</v>
      </c>
    </row>
    <row r="44" spans="4:24" x14ac:dyDescent="0.25">
      <c r="D44" s="2" t="s">
        <v>39</v>
      </c>
      <c r="E44" s="2" t="s">
        <v>42</v>
      </c>
      <c r="F44" s="1">
        <f t="shared" si="3"/>
        <v>0</v>
      </c>
      <c r="G44" s="1">
        <f>IF(Tableau1[[#This Row],[SPD On Time]]="Is On Time",1,0)</f>
        <v>0</v>
      </c>
      <c r="H44" s="15">
        <f>YEAR(Tableau1[[#This Row],[Date]])</f>
        <v>2018</v>
      </c>
      <c r="I44" s="15">
        <f>MONTH(Tableau1[[#This Row],[Date]])</f>
        <v>12</v>
      </c>
      <c r="J44" t="str">
        <f>"Fournisseur 2"</f>
        <v>Fournisseur 2</v>
      </c>
      <c r="K44" s="8">
        <v>43461</v>
      </c>
      <c r="O44" s="12" t="s">
        <v>23</v>
      </c>
      <c r="P44" s="9">
        <v>51</v>
      </c>
      <c r="Q44" s="9">
        <v>53</v>
      </c>
      <c r="R44" s="10">
        <v>1</v>
      </c>
      <c r="S44" s="10">
        <v>1</v>
      </c>
    </row>
    <row r="45" spans="4:24" x14ac:dyDescent="0.25">
      <c r="D45" s="2" t="s">
        <v>40</v>
      </c>
      <c r="E45" s="2" t="s">
        <v>41</v>
      </c>
      <c r="F45" s="1">
        <f t="shared" si="3"/>
        <v>0</v>
      </c>
      <c r="G45" s="1">
        <f>IF(Tableau1[[#This Row],[SPD On Time]]="Is On Time",1,0)</f>
        <v>0</v>
      </c>
      <c r="H45" s="15">
        <f>YEAR(Tableau1[[#This Row],[Date]])</f>
        <v>2019</v>
      </c>
      <c r="I45" s="15">
        <f>MONTH(Tableau1[[#This Row],[Date]])</f>
        <v>6</v>
      </c>
      <c r="J45" t="str">
        <f>"Fournisseur 1"</f>
        <v>Fournisseur 1</v>
      </c>
      <c r="K45" s="8">
        <v>43621</v>
      </c>
    </row>
    <row r="46" spans="4:24" x14ac:dyDescent="0.25">
      <c r="D46" s="2" t="s">
        <v>40</v>
      </c>
      <c r="E46" s="2" t="s">
        <v>41</v>
      </c>
      <c r="F46" s="1">
        <f t="shared" si="3"/>
        <v>0</v>
      </c>
      <c r="G46" s="1">
        <f>IF(Tableau1[[#This Row],[SPD On Time]]="Is On Time",1,0)</f>
        <v>0</v>
      </c>
      <c r="H46" s="15">
        <f>YEAR(Tableau1[[#This Row],[Date]])</f>
        <v>2019</v>
      </c>
      <c r="I46" s="15">
        <f>MONTH(Tableau1[[#This Row],[Date]])</f>
        <v>5</v>
      </c>
      <c r="J46" t="str">
        <f>"Fournisseur 1"</f>
        <v>Fournisseur 1</v>
      </c>
      <c r="K46" s="8">
        <v>43598</v>
      </c>
    </row>
    <row r="47" spans="4:24" x14ac:dyDescent="0.25">
      <c r="D47" s="2" t="s">
        <v>40</v>
      </c>
      <c r="E47" s="2" t="s">
        <v>41</v>
      </c>
      <c r="F47" s="1">
        <f t="shared" si="3"/>
        <v>0</v>
      </c>
      <c r="G47" s="1">
        <f>IF(Tableau1[[#This Row],[SPD On Time]]="Is On Time",1,0)</f>
        <v>0</v>
      </c>
      <c r="H47" s="15">
        <f>YEAR(Tableau1[[#This Row],[Date]])</f>
        <v>2019</v>
      </c>
      <c r="I47" s="15">
        <f>MONTH(Tableau1[[#This Row],[Date]])</f>
        <v>3</v>
      </c>
      <c r="J47" t="str">
        <f t="shared" ref="J47:J56" si="4">"Fournisseur 1"</f>
        <v>Fournisseur 1</v>
      </c>
      <c r="K47" s="8">
        <v>43546</v>
      </c>
    </row>
    <row r="48" spans="4:24" x14ac:dyDescent="0.25">
      <c r="D48" s="2" t="s">
        <v>40</v>
      </c>
      <c r="E48" s="2" t="s">
        <v>41</v>
      </c>
      <c r="F48" s="1">
        <f t="shared" si="3"/>
        <v>0</v>
      </c>
      <c r="G48" s="1">
        <f>IF(Tableau1[[#This Row],[SPD On Time]]="Is On Time",1,0)</f>
        <v>0</v>
      </c>
      <c r="H48" s="15">
        <f>YEAR(Tableau1[[#This Row],[Date]])</f>
        <v>2019</v>
      </c>
      <c r="I48" s="15">
        <f>MONTH(Tableau1[[#This Row],[Date]])</f>
        <v>5</v>
      </c>
      <c r="J48" t="str">
        <f t="shared" si="4"/>
        <v>Fournisseur 1</v>
      </c>
      <c r="K48" s="8">
        <v>43587</v>
      </c>
    </row>
    <row r="49" spans="4:11" x14ac:dyDescent="0.25">
      <c r="D49" s="2" t="s">
        <v>40</v>
      </c>
      <c r="E49" s="2" t="s">
        <v>41</v>
      </c>
      <c r="F49" s="1">
        <f t="shared" si="3"/>
        <v>0</v>
      </c>
      <c r="G49" s="1">
        <f>IF(Tableau1[[#This Row],[SPD On Time]]="Is On Time",1,0)</f>
        <v>0</v>
      </c>
      <c r="H49" s="15">
        <f>YEAR(Tableau1[[#This Row],[Date]])</f>
        <v>2019</v>
      </c>
      <c r="I49" s="15">
        <f>MONTH(Tableau1[[#This Row],[Date]])</f>
        <v>1</v>
      </c>
      <c r="J49" t="str">
        <f t="shared" si="4"/>
        <v>Fournisseur 1</v>
      </c>
      <c r="K49" s="8">
        <v>43481</v>
      </c>
    </row>
    <row r="50" spans="4:11" x14ac:dyDescent="0.25">
      <c r="D50" s="2" t="s">
        <v>39</v>
      </c>
      <c r="E50" s="2" t="s">
        <v>42</v>
      </c>
      <c r="F50" s="1">
        <f t="shared" si="3"/>
        <v>0</v>
      </c>
      <c r="G50" s="1">
        <f>IF(Tableau1[[#This Row],[SPD On Time]]="Is On Time",1,0)</f>
        <v>0</v>
      </c>
      <c r="H50" s="15">
        <f>YEAR(Tableau1[[#This Row],[Date]])</f>
        <v>2019</v>
      </c>
      <c r="I50" s="15">
        <f>MONTH(Tableau1[[#This Row],[Date]])</f>
        <v>5</v>
      </c>
      <c r="J50" t="str">
        <f t="shared" si="4"/>
        <v>Fournisseur 1</v>
      </c>
      <c r="K50" s="8">
        <v>43599</v>
      </c>
    </row>
    <row r="51" spans="4:11" x14ac:dyDescent="0.25">
      <c r="D51" s="2" t="s">
        <v>40</v>
      </c>
      <c r="E51" s="2" t="s">
        <v>41</v>
      </c>
      <c r="F51" s="1">
        <f t="shared" si="3"/>
        <v>0</v>
      </c>
      <c r="G51" s="1">
        <f>IF(Tableau1[[#This Row],[SPD On Time]]="Is On Time",1,0)</f>
        <v>0</v>
      </c>
      <c r="H51" s="15">
        <f>YEAR(Tableau1[[#This Row],[Date]])</f>
        <v>2019</v>
      </c>
      <c r="I51" s="15">
        <f>MONTH(Tableau1[[#This Row],[Date]])</f>
        <v>5</v>
      </c>
      <c r="J51" t="str">
        <f t="shared" si="4"/>
        <v>Fournisseur 1</v>
      </c>
      <c r="K51" s="8">
        <v>43593</v>
      </c>
    </row>
    <row r="52" spans="4:11" x14ac:dyDescent="0.25">
      <c r="D52" s="2" t="s">
        <v>40</v>
      </c>
      <c r="E52" s="2" t="s">
        <v>41</v>
      </c>
      <c r="F52" s="1">
        <f t="shared" si="3"/>
        <v>0</v>
      </c>
      <c r="G52" s="1">
        <f>IF(Tableau1[[#This Row],[SPD On Time]]="Is On Time",1,0)</f>
        <v>0</v>
      </c>
      <c r="H52" s="15">
        <f>YEAR(Tableau1[[#This Row],[Date]])</f>
        <v>2019</v>
      </c>
      <c r="I52" s="15">
        <f>MONTH(Tableau1[[#This Row],[Date]])</f>
        <v>4</v>
      </c>
      <c r="J52" t="str">
        <f t="shared" si="4"/>
        <v>Fournisseur 1</v>
      </c>
      <c r="K52" s="8">
        <v>43570</v>
      </c>
    </row>
    <row r="53" spans="4:11" x14ac:dyDescent="0.25">
      <c r="D53" s="2" t="s">
        <v>40</v>
      </c>
      <c r="E53" s="2" t="s">
        <v>41</v>
      </c>
      <c r="F53" s="1">
        <f t="shared" si="3"/>
        <v>0</v>
      </c>
      <c r="G53" s="1">
        <f>IF(Tableau1[[#This Row],[SPD On Time]]="Is On Time",1,0)</f>
        <v>0</v>
      </c>
      <c r="H53" s="15">
        <f>YEAR(Tableau1[[#This Row],[Date]])</f>
        <v>2019</v>
      </c>
      <c r="I53" s="15">
        <f>MONTH(Tableau1[[#This Row],[Date]])</f>
        <v>7</v>
      </c>
      <c r="J53" t="str">
        <f t="shared" si="4"/>
        <v>Fournisseur 1</v>
      </c>
      <c r="K53" s="8">
        <v>43649</v>
      </c>
    </row>
    <row r="54" spans="4:11" x14ac:dyDescent="0.25">
      <c r="D54" s="2" t="s">
        <v>40</v>
      </c>
      <c r="E54" s="2" t="s">
        <v>41</v>
      </c>
      <c r="F54" s="1">
        <f t="shared" si="3"/>
        <v>0</v>
      </c>
      <c r="G54" s="1">
        <f>IF(Tableau1[[#This Row],[SPD On Time]]="Is On Time",1,0)</f>
        <v>0</v>
      </c>
      <c r="H54" s="15">
        <f>YEAR(Tableau1[[#This Row],[Date]])</f>
        <v>2019</v>
      </c>
      <c r="I54" s="15">
        <f>MONTH(Tableau1[[#This Row],[Date]])</f>
        <v>2</v>
      </c>
      <c r="J54" t="str">
        <f t="shared" si="4"/>
        <v>Fournisseur 1</v>
      </c>
      <c r="K54" s="8">
        <v>43508</v>
      </c>
    </row>
    <row r="55" spans="4:11" x14ac:dyDescent="0.25">
      <c r="D55" s="2" t="s">
        <v>40</v>
      </c>
      <c r="E55" s="2" t="s">
        <v>41</v>
      </c>
      <c r="F55" s="1">
        <f t="shared" si="3"/>
        <v>0</v>
      </c>
      <c r="G55" s="1">
        <f>IF(Tableau1[[#This Row],[SPD On Time]]="Is On Time",1,0)</f>
        <v>0</v>
      </c>
      <c r="H55" s="15">
        <f>YEAR(Tableau1[[#This Row],[Date]])</f>
        <v>2019</v>
      </c>
      <c r="I55" s="15">
        <f>MONTH(Tableau1[[#This Row],[Date]])</f>
        <v>2</v>
      </c>
      <c r="J55" t="str">
        <f t="shared" si="4"/>
        <v>Fournisseur 1</v>
      </c>
      <c r="K55" s="8">
        <v>43515</v>
      </c>
    </row>
    <row r="56" spans="4:11" x14ac:dyDescent="0.25">
      <c r="D56" s="5" t="s">
        <v>40</v>
      </c>
      <c r="E56" s="5" t="s">
        <v>41</v>
      </c>
      <c r="F56" s="6">
        <f t="shared" si="3"/>
        <v>0</v>
      </c>
      <c r="G56" s="6">
        <f>IF(Tableau1[[#This Row],[SPD On Time]]="Is On Time",1,0)</f>
        <v>0</v>
      </c>
      <c r="H56" s="15">
        <f>YEAR(Tableau1[[#This Row],[Date]])</f>
        <v>2019</v>
      </c>
      <c r="I56" s="15">
        <f>MONTH(Tableau1[[#This Row],[Date]])</f>
        <v>3</v>
      </c>
      <c r="J56" t="str">
        <f t="shared" si="4"/>
        <v>Fournisseur 1</v>
      </c>
      <c r="K56" s="8">
        <v>43542</v>
      </c>
    </row>
    <row r="57" spans="4:11" x14ac:dyDescent="0.25">
      <c r="D57" s="5"/>
      <c r="E57" s="5"/>
      <c r="F57" s="6" t="e">
        <f>s</f>
        <v>#NAME?</v>
      </c>
      <c r="G57" s="6"/>
      <c r="H57" s="6"/>
      <c r="I57" s="6"/>
      <c r="J57" s="13"/>
      <c r="K57" s="8"/>
    </row>
  </sheetData>
  <pageMargins left="0.7" right="0.7" top="0.75" bottom="0.75" header="0.3" footer="0.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Feuil2</vt:lpstr>
      <vt:lpstr>Feuil3</vt:lpstr>
      <vt:lpstr>Sheet1</vt:lpstr>
      <vt:lpstr>Sheet2</vt:lpstr>
      <vt:lpstr>Feuil1</vt:lpstr>
    </vt:vector>
  </TitlesOfParts>
  <Company>ZODIACAEROSPACE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BERRE Simon (SAFRAN AEROSYSTEMS)</dc:creator>
  <cp:lastModifiedBy>imac</cp:lastModifiedBy>
  <dcterms:created xsi:type="dcterms:W3CDTF">2019-06-13T11:48:04Z</dcterms:created>
  <dcterms:modified xsi:type="dcterms:W3CDTF">2019-06-13T17:56:05Z</dcterms:modified>
</cp:coreProperties>
</file>