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tilisateur\Desktop\programmation\"/>
    </mc:Choice>
  </mc:AlternateContent>
  <xr:revisionPtr revIDLastSave="0" documentId="13_ncr:1_{6EE3A308-824F-45D7-B915-118108773168}" xr6:coauthVersionLast="46" xr6:coauthVersionMax="46" xr10:uidLastSave="{00000000-0000-0000-0000-000000000000}"/>
  <bookViews>
    <workbookView xWindow="-108" yWindow="-108" windowWidth="23256" windowHeight="12576" xr2:uid="{A0387173-4E06-4E70-808B-FA47CDF715E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5" i="1" l="1"/>
  <c r="I45" i="1"/>
  <c r="Q44" i="1"/>
  <c r="O44" i="1"/>
  <c r="N44" i="1"/>
  <c r="M44" i="1"/>
  <c r="L44" i="1"/>
  <c r="K44" i="1"/>
  <c r="J44" i="1"/>
  <c r="I44" i="1"/>
  <c r="H44" i="1"/>
  <c r="G44" i="1"/>
  <c r="F44" i="1"/>
  <c r="E44" i="1"/>
  <c r="D44" i="1"/>
  <c r="C44" i="1"/>
  <c r="Q43" i="1"/>
  <c r="O43" i="1"/>
  <c r="N43" i="1"/>
  <c r="M43" i="1"/>
  <c r="L43" i="1"/>
  <c r="K43" i="1"/>
  <c r="J43" i="1"/>
  <c r="I43" i="1"/>
  <c r="H43" i="1"/>
  <c r="G43" i="1"/>
  <c r="F43" i="1"/>
  <c r="E43" i="1"/>
  <c r="D43" i="1"/>
  <c r="C43" i="1"/>
  <c r="Q42" i="1"/>
  <c r="O42" i="1"/>
  <c r="N42" i="1"/>
  <c r="M42" i="1"/>
  <c r="L42" i="1"/>
  <c r="K42" i="1"/>
  <c r="J42" i="1"/>
  <c r="I42" i="1"/>
  <c r="H42" i="1"/>
  <c r="G42" i="1"/>
  <c r="F42" i="1"/>
  <c r="E42" i="1"/>
  <c r="D42" i="1"/>
  <c r="C42" i="1"/>
  <c r="Q41" i="1"/>
  <c r="O41" i="1"/>
  <c r="N41" i="1"/>
  <c r="M41" i="1"/>
  <c r="L41" i="1"/>
  <c r="K41" i="1"/>
  <c r="J41" i="1"/>
  <c r="I41" i="1"/>
  <c r="H41" i="1"/>
  <c r="G41" i="1"/>
  <c r="F41" i="1"/>
  <c r="E41" i="1"/>
  <c r="D41" i="1"/>
  <c r="C41" i="1"/>
  <c r="Q40" i="1"/>
  <c r="O40" i="1"/>
  <c r="N40" i="1"/>
  <c r="M40" i="1"/>
  <c r="L40" i="1"/>
  <c r="K40" i="1"/>
  <c r="J40" i="1"/>
  <c r="I40" i="1"/>
  <c r="H40" i="1"/>
  <c r="G40" i="1"/>
  <c r="F40" i="1"/>
  <c r="E40" i="1"/>
  <c r="D40" i="1"/>
  <c r="C40" i="1"/>
  <c r="Q39" i="1"/>
  <c r="O39" i="1"/>
  <c r="N39" i="1"/>
  <c r="M39" i="1"/>
  <c r="L39" i="1"/>
  <c r="K39" i="1"/>
  <c r="J39" i="1"/>
  <c r="I39" i="1"/>
  <c r="H39" i="1"/>
  <c r="G39" i="1"/>
  <c r="F39" i="1"/>
  <c r="E39" i="1"/>
  <c r="D39" i="1"/>
  <c r="C39" i="1"/>
  <c r="Q38" i="1"/>
  <c r="O38" i="1"/>
  <c r="N38" i="1"/>
  <c r="M38" i="1"/>
  <c r="L38" i="1"/>
  <c r="K38" i="1"/>
  <c r="J38" i="1"/>
  <c r="I38" i="1"/>
  <c r="H38" i="1"/>
  <c r="G38" i="1"/>
  <c r="F38" i="1"/>
  <c r="E38" i="1"/>
  <c r="D38" i="1"/>
  <c r="C38" i="1"/>
  <c r="Q37" i="1"/>
  <c r="O37" i="1"/>
  <c r="N37" i="1"/>
  <c r="M37" i="1"/>
  <c r="L37" i="1"/>
  <c r="K37" i="1"/>
  <c r="J37" i="1"/>
  <c r="I37" i="1"/>
  <c r="H37" i="1"/>
  <c r="G37" i="1"/>
  <c r="F37" i="1"/>
  <c r="E37" i="1"/>
  <c r="D37" i="1"/>
  <c r="C37" i="1"/>
  <c r="Q36" i="1"/>
  <c r="C36" i="1"/>
  <c r="Q35" i="1"/>
  <c r="O35" i="1"/>
  <c r="N35" i="1"/>
  <c r="M35" i="1"/>
  <c r="L35" i="1"/>
  <c r="K35" i="1"/>
  <c r="J35" i="1"/>
  <c r="I35" i="1"/>
  <c r="H35" i="1"/>
  <c r="G35" i="1"/>
  <c r="F35" i="1"/>
  <c r="E35" i="1"/>
  <c r="D35" i="1"/>
  <c r="C35" i="1"/>
  <c r="Q34" i="1"/>
  <c r="O34" i="1"/>
  <c r="N34" i="1"/>
  <c r="M34" i="1"/>
  <c r="L34" i="1"/>
  <c r="K34" i="1"/>
  <c r="J34" i="1"/>
  <c r="I34" i="1"/>
  <c r="H34" i="1"/>
  <c r="G34" i="1"/>
  <c r="F34" i="1"/>
  <c r="E34" i="1"/>
  <c r="D34" i="1"/>
  <c r="C34" i="1"/>
  <c r="Q33" i="1"/>
  <c r="O33" i="1"/>
  <c r="N33" i="1"/>
  <c r="M33" i="1"/>
  <c r="L33" i="1"/>
  <c r="K33" i="1"/>
  <c r="J33" i="1"/>
  <c r="I33" i="1"/>
  <c r="H33" i="1"/>
  <c r="G33" i="1"/>
  <c r="F33" i="1"/>
  <c r="E33" i="1"/>
  <c r="D33" i="1"/>
  <c r="C33" i="1"/>
  <c r="Q32" i="1"/>
  <c r="O32" i="1"/>
  <c r="N32" i="1"/>
  <c r="M32" i="1"/>
  <c r="L32" i="1"/>
  <c r="K32" i="1"/>
  <c r="J32" i="1"/>
  <c r="I32" i="1"/>
  <c r="H32" i="1"/>
  <c r="G32" i="1"/>
  <c r="F32" i="1"/>
  <c r="E32" i="1"/>
  <c r="D32" i="1"/>
  <c r="C32" i="1"/>
  <c r="Q31" i="1"/>
  <c r="O31" i="1"/>
  <c r="N31" i="1"/>
  <c r="M31" i="1"/>
  <c r="L31" i="1"/>
  <c r="K31" i="1"/>
  <c r="J31" i="1"/>
  <c r="I31" i="1"/>
  <c r="H31" i="1"/>
  <c r="G31" i="1"/>
  <c r="F31" i="1"/>
  <c r="E31" i="1"/>
  <c r="D31" i="1"/>
  <c r="C31" i="1"/>
  <c r="Q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Q29" i="1"/>
  <c r="O29" i="1"/>
  <c r="N29" i="1"/>
  <c r="M29" i="1"/>
  <c r="L29" i="1"/>
  <c r="K29" i="1"/>
  <c r="J29" i="1"/>
  <c r="I29" i="1"/>
  <c r="H29" i="1"/>
  <c r="G29" i="1"/>
  <c r="F29" i="1"/>
  <c r="E29" i="1"/>
  <c r="D29" i="1"/>
  <c r="C29" i="1"/>
  <c r="Q28" i="1"/>
  <c r="O28" i="1"/>
  <c r="N28" i="1"/>
  <c r="M28" i="1"/>
  <c r="L28" i="1"/>
  <c r="K28" i="1"/>
  <c r="J28" i="1"/>
  <c r="I28" i="1"/>
  <c r="H28" i="1"/>
  <c r="G28" i="1"/>
  <c r="F28" i="1"/>
  <c r="E28" i="1"/>
  <c r="D28" i="1"/>
  <c r="C28" i="1"/>
  <c r="Q27" i="1"/>
  <c r="O27" i="1"/>
  <c r="N27" i="1"/>
  <c r="M27" i="1"/>
  <c r="L27" i="1"/>
  <c r="K27" i="1"/>
  <c r="J27" i="1"/>
  <c r="I27" i="1"/>
  <c r="H27" i="1"/>
  <c r="G27" i="1"/>
  <c r="F27" i="1"/>
  <c r="E27" i="1"/>
  <c r="D27" i="1"/>
  <c r="C27" i="1"/>
  <c r="Q26" i="1"/>
  <c r="O26" i="1"/>
  <c r="N26" i="1"/>
  <c r="M26" i="1"/>
  <c r="L26" i="1"/>
  <c r="K26" i="1"/>
  <c r="J26" i="1"/>
  <c r="I26" i="1"/>
  <c r="H26" i="1"/>
  <c r="G26" i="1"/>
  <c r="F26" i="1"/>
  <c r="E26" i="1"/>
  <c r="D26" i="1"/>
  <c r="C26" i="1"/>
  <c r="Q25" i="1"/>
  <c r="Q45" i="1" s="1"/>
  <c r="O25" i="1"/>
  <c r="O45" i="1" s="1"/>
  <c r="N25" i="1"/>
  <c r="N45" i="1" s="1"/>
  <c r="M25" i="1"/>
  <c r="M45" i="1" s="1"/>
  <c r="L25" i="1"/>
  <c r="L45" i="1" s="1"/>
  <c r="K25" i="1"/>
  <c r="K45" i="1" s="1"/>
  <c r="J25" i="1"/>
  <c r="I25" i="1"/>
  <c r="H25" i="1"/>
  <c r="H45" i="1" s="1"/>
  <c r="G25" i="1"/>
  <c r="G45" i="1" s="1"/>
  <c r="F25" i="1"/>
  <c r="F45" i="1" s="1"/>
  <c r="E25" i="1"/>
  <c r="E45" i="1" s="1"/>
  <c r="D25" i="1"/>
  <c r="D45" i="1" s="1"/>
  <c r="C25" i="1"/>
</calcChain>
</file>

<file path=xl/sharedStrings.xml><?xml version="1.0" encoding="utf-8"?>
<sst xmlns="http://schemas.openxmlformats.org/spreadsheetml/2006/main" count="97" uniqueCount="64">
  <si>
    <t>STRUCTURES</t>
  </si>
  <si>
    <t>COUVRANTS</t>
  </si>
  <si>
    <t>REF</t>
  </si>
  <si>
    <t>Description</t>
  </si>
  <si>
    <t>Tarif 2021</t>
  </si>
  <si>
    <t xml:space="preserve"> Frais de Ports </t>
  </si>
  <si>
    <t>personnalisation</t>
  </si>
  <si>
    <t>3M</t>
  </si>
  <si>
    <t>4M</t>
  </si>
  <si>
    <t>5M</t>
  </si>
  <si>
    <t>Couvr3M</t>
  </si>
  <si>
    <t>Couvr4M</t>
  </si>
  <si>
    <t>Couvr5M</t>
  </si>
  <si>
    <t>Hauban</t>
  </si>
  <si>
    <t>portes</t>
  </si>
  <si>
    <t>Sac</t>
  </si>
  <si>
    <t>SAC LESTAGE</t>
  </si>
  <si>
    <t>Souffleur</t>
  </si>
  <si>
    <t>P1 Kit 3+3</t>
  </si>
  <si>
    <t>2 structures de 3 mètres; 2 couvrants de toit légers de 3 mètres; 2 portes de côtés; 1 kit de réparation et 2 valises ou sacs de transport; 1 Hauban et une pompe de gonflage</t>
  </si>
  <si>
    <t>P1 Kit 3+4</t>
  </si>
  <si>
    <t>2 structures (un de 3 mètres et un de 4 mètres); 2 couvrants de toit légers (un de 3 mètres et un de 4 mètres); 2 portes de côtés; 1 kit de réparation et 2 valises ou sacs de transport; 1 Hauban et une pompe de gonflage</t>
  </si>
  <si>
    <t>P1 Kit 3+5</t>
  </si>
  <si>
    <t>2 structures (une de 3 mètres et une de 5 mètres); 2 couvrants de toit légers (une de 3 mètres et une de 5 mètres); 2 portes de côtés; 1 kit de réparation et 2 valises ou sacs de transport et une pompe de gonflage</t>
  </si>
  <si>
    <t>P1 KIT 4+4</t>
  </si>
  <si>
    <t>2 structures de 4 mètres; 2 couvrants de toit légers de 4 mètres; 2 portes de côtés; 1 kit de réparation et 2 valises ou sacs de transport; 1 Hauban et une pompe de gonflage</t>
  </si>
  <si>
    <t>P1 KIT 4+5</t>
  </si>
  <si>
    <t>2 structures (1 de 4 mètres et 1 de 5 mètres); 2 couvrants de toit légers (1 de 4 mètres et 1 de 5 mètres); 2 portes de côtés; 1 kit de réparation et 2 valises ou sacs de transport; 1 Hauban et une pompe de gonflage</t>
  </si>
  <si>
    <t>P1 KIT 5+5</t>
  </si>
  <si>
    <t>2 structures de 5 mètres; 2 couvrants de toit légers de 5 mètres; 2 portes de côtés; 1 kit de réparation et 2 valises ou sacs de transport; 1 Hauban et une pompe de gonflage</t>
  </si>
  <si>
    <t>P1 PACK 3</t>
  </si>
  <si>
    <t>1 structure de 3 mètres, un couvrant de toit léger, une valises ou sacs de transportet un kit de réparation</t>
  </si>
  <si>
    <t>P1 PACK 4</t>
  </si>
  <si>
    <t>1 structure de 4 mètres, un couvrant de toit léger, une valises ou sacs de transportet un kit de réparation</t>
  </si>
  <si>
    <t>P1 PACK 5</t>
  </si>
  <si>
    <t>1 structure de 5 mètres, un couvrant de toit léger, une valises ou sacs de transportet un kit de réparation</t>
  </si>
  <si>
    <t>PMP</t>
  </si>
  <si>
    <t>Pompe de gonflage</t>
  </si>
  <si>
    <t>haub</t>
  </si>
  <si>
    <t>Porte</t>
  </si>
  <si>
    <t xml:space="preserve">Paire de Porte de côté </t>
  </si>
  <si>
    <t>S3M</t>
  </si>
  <si>
    <t>Structure (Sac + kit de réparation) 3 mètres</t>
  </si>
  <si>
    <t>S4M</t>
  </si>
  <si>
    <t>Structure (Sac + kit de réparation) 4 mètres</t>
  </si>
  <si>
    <t>S5M</t>
  </si>
  <si>
    <t>Structure (Sac + kit de réparation) 5 mètres</t>
  </si>
  <si>
    <t>Couvrant3</t>
  </si>
  <si>
    <t>Couvrant de toit léger 3 mètres</t>
  </si>
  <si>
    <t>Couvrant4</t>
  </si>
  <si>
    <t>Couvrant de toit léger 4 mètres</t>
  </si>
  <si>
    <t>Couvrant5</t>
  </si>
  <si>
    <t>Couvrant de toit léger 5 mètres</t>
  </si>
  <si>
    <t>Pers1</t>
  </si>
  <si>
    <t>Personnalisation 1 couvrant / 2 face</t>
  </si>
  <si>
    <t>SL40</t>
  </si>
  <si>
    <t>Sac de lestage de 40 Kg une fois remplis d'eau</t>
  </si>
  <si>
    <t>Special</t>
  </si>
  <si>
    <t>special</t>
  </si>
  <si>
    <t>produit</t>
  </si>
  <si>
    <t xml:space="preserve">nombre </t>
  </si>
  <si>
    <t>commercial</t>
  </si>
  <si>
    <t>CA TOTAL</t>
  </si>
  <si>
    <t>cas particulier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</si>
</sst>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#,##0\ &quot;€&quot;;[Red]\-#,##0\ &quot;€&quot;"/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7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vertical="center"/>
    </xf>
    <xf numFmtId="49" fontId="0" fillId="0" borderId="9" xfId="0" applyNumberFormat="1" applyBorder="1"/>
    <xf numFmtId="0" fontId="0" fillId="0" borderId="10" xfId="0" applyBorder="1"/>
    <xf numFmtId="6" fontId="0" fillId="0" borderId="9" xfId="0" applyNumberFormat="1" applyBorder="1" applyAlignment="1">
      <alignment vertical="top"/>
    </xf>
    <xf numFmtId="6" fontId="0" fillId="0" borderId="11" xfId="0" applyNumberFormat="1" applyBorder="1"/>
    <xf numFmtId="0" fontId="0" fillId="0" borderId="11" xfId="0" applyBorder="1"/>
    <xf numFmtId="0" fontId="0" fillId="0" borderId="12" xfId="0" applyBorder="1"/>
    <xf numFmtId="6" fontId="0" fillId="0" borderId="9" xfId="0" applyNumberFormat="1" applyBorder="1"/>
    <xf numFmtId="0" fontId="0" fillId="0" borderId="9" xfId="0" applyBorder="1"/>
    <xf numFmtId="6" fontId="0" fillId="0" borderId="14" xfId="0" applyNumberForma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49" fontId="0" fillId="0" borderId="0" xfId="1" applyNumberFormat="1" applyFont="1" applyBorder="1"/>
    <xf numFmtId="0" fontId="0" fillId="0" borderId="0" xfId="1" applyNumberFormat="1" applyFont="1" applyBorder="1"/>
    <xf numFmtId="44" fontId="0" fillId="0" borderId="0" xfId="1" applyFont="1" applyBorder="1"/>
    <xf numFmtId="49" fontId="0" fillId="2" borderId="9" xfId="0" applyNumberFormat="1" applyFill="1" applyBorder="1"/>
    <xf numFmtId="0" fontId="0" fillId="2" borderId="13" xfId="0" applyFill="1" applyBorder="1"/>
    <xf numFmtId="49" fontId="0" fillId="3" borderId="9" xfId="0" applyNumberFormat="1" applyFill="1" applyBorder="1"/>
    <xf numFmtId="0" fontId="0" fillId="3" borderId="12" xfId="0" applyFill="1" applyBorder="1"/>
    <xf numFmtId="6" fontId="0" fillId="3" borderId="9" xfId="0" applyNumberFormat="1" applyFill="1" applyBorder="1"/>
    <xf numFmtId="0" fontId="0" fillId="3" borderId="9" xfId="0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7B78E-0137-4C58-AD08-382E2041DE22}">
  <sheetPr codeName="Feuil1"/>
  <dimension ref="A1:Q45"/>
  <sheetViews>
    <sheetView tabSelected="1" topLeftCell="A19" workbookViewId="0">
      <selection activeCell="Q16" sqref="Q16"/>
    </sheetView>
  </sheetViews>
  <sheetFormatPr baseColWidth="10" defaultRowHeight="14.4" x14ac:dyDescent="0.3"/>
  <sheetData>
    <row r="1" spans="1:17" ht="15" thickBot="1" x14ac:dyDescent="0.35">
      <c r="A1" s="1"/>
      <c r="C1" s="2"/>
      <c r="D1" s="2"/>
      <c r="E1" s="2"/>
      <c r="G1" s="3" t="s">
        <v>0</v>
      </c>
      <c r="H1" s="4"/>
      <c r="I1" s="5"/>
      <c r="J1" s="3" t="s">
        <v>1</v>
      </c>
      <c r="K1" s="4"/>
      <c r="L1" s="5"/>
      <c r="M1" s="4"/>
      <c r="N1" s="4"/>
      <c r="O1" s="4"/>
      <c r="P1" s="4"/>
      <c r="Q1" s="6"/>
    </row>
    <row r="2" spans="1:17" ht="29.4" thickBot="1" x14ac:dyDescent="0.35">
      <c r="A2" s="7" t="s">
        <v>2</v>
      </c>
      <c r="B2" s="8" t="s">
        <v>3</v>
      </c>
      <c r="C2" s="8" t="s">
        <v>4</v>
      </c>
      <c r="D2" s="8" t="s">
        <v>5</v>
      </c>
      <c r="E2" s="8" t="s">
        <v>6</v>
      </c>
      <c r="F2" s="9" t="s">
        <v>7</v>
      </c>
      <c r="G2" s="9" t="s">
        <v>8</v>
      </c>
      <c r="H2" s="9" t="s">
        <v>9</v>
      </c>
      <c r="I2" s="9" t="s">
        <v>10</v>
      </c>
      <c r="J2" s="9" t="s">
        <v>11</v>
      </c>
      <c r="K2" s="9" t="s">
        <v>12</v>
      </c>
      <c r="L2" s="9" t="s">
        <v>13</v>
      </c>
      <c r="M2" s="9" t="s">
        <v>14</v>
      </c>
      <c r="N2" s="9" t="s">
        <v>15</v>
      </c>
      <c r="O2" s="10" t="s">
        <v>16</v>
      </c>
      <c r="P2" s="11" t="s">
        <v>17</v>
      </c>
      <c r="Q2" s="12"/>
    </row>
    <row r="3" spans="1:17" x14ac:dyDescent="0.3">
      <c r="A3" s="13" t="s">
        <v>18</v>
      </c>
      <c r="B3" s="14" t="s">
        <v>19</v>
      </c>
      <c r="C3" s="15">
        <v>4426</v>
      </c>
      <c r="D3" s="16">
        <v>90</v>
      </c>
      <c r="E3" s="17"/>
      <c r="F3" s="17">
        <v>2</v>
      </c>
      <c r="G3" s="17"/>
      <c r="H3" s="17"/>
      <c r="I3" s="17">
        <v>2</v>
      </c>
      <c r="J3" s="17"/>
      <c r="K3" s="17"/>
      <c r="L3" s="17">
        <v>1</v>
      </c>
      <c r="M3" s="17">
        <v>1</v>
      </c>
      <c r="N3" s="17">
        <v>2</v>
      </c>
      <c r="O3" s="17"/>
      <c r="P3" s="17">
        <v>1</v>
      </c>
    </row>
    <row r="4" spans="1:17" x14ac:dyDescent="0.3">
      <c r="A4" s="13" t="s">
        <v>20</v>
      </c>
      <c r="B4" s="18" t="s">
        <v>21</v>
      </c>
      <c r="C4" s="15">
        <v>4555</v>
      </c>
      <c r="D4" s="19">
        <v>90</v>
      </c>
      <c r="E4" s="20"/>
      <c r="F4" s="20">
        <v>1</v>
      </c>
      <c r="G4" s="20">
        <v>1</v>
      </c>
      <c r="H4" s="20"/>
      <c r="I4" s="20">
        <v>1</v>
      </c>
      <c r="J4" s="20">
        <v>1</v>
      </c>
      <c r="K4" s="20"/>
      <c r="L4" s="20">
        <v>1</v>
      </c>
      <c r="M4" s="20">
        <v>1</v>
      </c>
      <c r="N4" s="20">
        <v>2</v>
      </c>
      <c r="O4" s="20"/>
      <c r="P4" s="20">
        <v>1</v>
      </c>
    </row>
    <row r="5" spans="1:17" x14ac:dyDescent="0.3">
      <c r="A5" s="13" t="s">
        <v>22</v>
      </c>
      <c r="B5" s="18" t="s">
        <v>23</v>
      </c>
      <c r="C5" s="15">
        <v>4720</v>
      </c>
      <c r="D5" s="19">
        <v>90</v>
      </c>
      <c r="E5" s="20"/>
      <c r="F5" s="20">
        <v>1</v>
      </c>
      <c r="G5" s="20"/>
      <c r="H5" s="20">
        <v>1</v>
      </c>
      <c r="I5" s="20">
        <v>1</v>
      </c>
      <c r="J5" s="20"/>
      <c r="K5" s="20">
        <v>1</v>
      </c>
      <c r="L5" s="20">
        <v>1</v>
      </c>
      <c r="M5" s="20">
        <v>1</v>
      </c>
      <c r="N5" s="20">
        <v>2</v>
      </c>
      <c r="O5" s="20"/>
      <c r="P5" s="20">
        <v>1</v>
      </c>
    </row>
    <row r="6" spans="1:17" x14ac:dyDescent="0.3">
      <c r="A6" s="13" t="s">
        <v>24</v>
      </c>
      <c r="B6" s="18" t="s">
        <v>25</v>
      </c>
      <c r="C6" s="15">
        <v>4683</v>
      </c>
      <c r="D6" s="19">
        <v>90</v>
      </c>
      <c r="E6" s="20"/>
      <c r="F6" s="20"/>
      <c r="G6" s="20">
        <v>2</v>
      </c>
      <c r="H6" s="20"/>
      <c r="I6" s="20"/>
      <c r="J6" s="20">
        <v>2</v>
      </c>
      <c r="K6" s="20"/>
      <c r="L6" s="20">
        <v>1</v>
      </c>
      <c r="M6" s="20">
        <v>1</v>
      </c>
      <c r="N6" s="20">
        <v>2</v>
      </c>
      <c r="O6" s="20"/>
      <c r="P6" s="20">
        <v>1</v>
      </c>
    </row>
    <row r="7" spans="1:17" x14ac:dyDescent="0.3">
      <c r="A7" s="13" t="s">
        <v>26</v>
      </c>
      <c r="B7" s="18" t="s">
        <v>27</v>
      </c>
      <c r="C7" s="15">
        <v>4849</v>
      </c>
      <c r="D7" s="19">
        <v>90</v>
      </c>
      <c r="E7" s="20"/>
      <c r="F7" s="20"/>
      <c r="G7" s="20">
        <v>1</v>
      </c>
      <c r="H7" s="20">
        <v>1</v>
      </c>
      <c r="I7" s="20"/>
      <c r="J7" s="20">
        <v>1</v>
      </c>
      <c r="K7" s="20">
        <v>1</v>
      </c>
      <c r="L7" s="20">
        <v>1</v>
      </c>
      <c r="M7" s="20">
        <v>1</v>
      </c>
      <c r="N7" s="20">
        <v>2</v>
      </c>
      <c r="O7" s="20"/>
      <c r="P7" s="20">
        <v>1</v>
      </c>
    </row>
    <row r="8" spans="1:17" x14ac:dyDescent="0.3">
      <c r="A8" s="13" t="s">
        <v>28</v>
      </c>
      <c r="B8" s="18" t="s">
        <v>29</v>
      </c>
      <c r="C8" s="15">
        <v>5014</v>
      </c>
      <c r="D8" s="19">
        <v>90</v>
      </c>
      <c r="E8" s="20"/>
      <c r="F8" s="20"/>
      <c r="G8" s="20"/>
      <c r="H8" s="20">
        <v>2</v>
      </c>
      <c r="I8" s="20"/>
      <c r="J8" s="20"/>
      <c r="K8" s="20">
        <v>2</v>
      </c>
      <c r="L8" s="20">
        <v>1</v>
      </c>
      <c r="M8" s="20">
        <v>1</v>
      </c>
      <c r="N8" s="20">
        <v>2</v>
      </c>
      <c r="O8" s="20"/>
      <c r="P8" s="20">
        <v>1</v>
      </c>
    </row>
    <row r="9" spans="1:17" x14ac:dyDescent="0.3">
      <c r="A9" s="13" t="s">
        <v>30</v>
      </c>
      <c r="B9" s="18" t="s">
        <v>31</v>
      </c>
      <c r="C9" s="15">
        <v>2128</v>
      </c>
      <c r="D9" s="19">
        <v>45</v>
      </c>
      <c r="E9" s="20"/>
      <c r="F9" s="20">
        <v>1</v>
      </c>
      <c r="G9" s="20"/>
      <c r="H9" s="20"/>
      <c r="I9" s="20">
        <v>1</v>
      </c>
      <c r="J9" s="20"/>
      <c r="K9" s="20"/>
      <c r="L9" s="20"/>
      <c r="M9" s="20"/>
      <c r="N9" s="20">
        <v>1</v>
      </c>
      <c r="O9" s="20"/>
      <c r="P9" s="20"/>
    </row>
    <row r="10" spans="1:17" x14ac:dyDescent="0.3">
      <c r="A10" s="13" t="s">
        <v>32</v>
      </c>
      <c r="B10" s="18" t="s">
        <v>33</v>
      </c>
      <c r="C10" s="15">
        <v>2257</v>
      </c>
      <c r="D10" s="19">
        <v>45</v>
      </c>
      <c r="E10" s="20"/>
      <c r="F10" s="20"/>
      <c r="G10" s="20">
        <v>1</v>
      </c>
      <c r="H10" s="20"/>
      <c r="I10" s="20"/>
      <c r="J10" s="20">
        <v>1</v>
      </c>
      <c r="K10" s="20"/>
      <c r="L10" s="20"/>
      <c r="M10" s="20"/>
      <c r="N10" s="20">
        <v>1</v>
      </c>
      <c r="O10" s="20"/>
      <c r="P10" s="20"/>
    </row>
    <row r="11" spans="1:17" x14ac:dyDescent="0.3">
      <c r="A11" s="13" t="s">
        <v>34</v>
      </c>
      <c r="B11" s="18" t="s">
        <v>35</v>
      </c>
      <c r="C11" s="15">
        <v>2422</v>
      </c>
      <c r="D11" s="19">
        <v>45</v>
      </c>
      <c r="E11" s="20"/>
      <c r="F11" s="20"/>
      <c r="G11" s="20"/>
      <c r="H11" s="20">
        <v>1</v>
      </c>
      <c r="I11" s="20"/>
      <c r="J11" s="20"/>
      <c r="K11" s="20">
        <v>1</v>
      </c>
      <c r="L11" s="20"/>
      <c r="M11" s="20"/>
      <c r="N11" s="20">
        <v>1</v>
      </c>
      <c r="O11" s="20"/>
      <c r="P11" s="20"/>
    </row>
    <row r="12" spans="1:17" x14ac:dyDescent="0.3">
      <c r="A12" s="13" t="s">
        <v>36</v>
      </c>
      <c r="B12" s="18" t="s">
        <v>37</v>
      </c>
      <c r="C12" s="19">
        <v>96</v>
      </c>
      <c r="D12" s="19">
        <v>12</v>
      </c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>
        <v>1</v>
      </c>
    </row>
    <row r="13" spans="1:17" x14ac:dyDescent="0.3">
      <c r="A13" s="31" t="s">
        <v>38</v>
      </c>
      <c r="B13" s="32" t="s">
        <v>13</v>
      </c>
      <c r="C13" s="33">
        <v>213</v>
      </c>
      <c r="D13" s="33">
        <v>20</v>
      </c>
      <c r="E13" s="34"/>
      <c r="F13" s="34"/>
      <c r="G13" s="34"/>
      <c r="H13" s="34"/>
      <c r="I13" s="34"/>
      <c r="J13" s="34"/>
      <c r="K13" s="34"/>
      <c r="L13" s="34">
        <v>1</v>
      </c>
      <c r="M13" s="34"/>
      <c r="N13" s="34"/>
      <c r="O13" s="34"/>
      <c r="P13" s="34"/>
    </row>
    <row r="14" spans="1:17" x14ac:dyDescent="0.3">
      <c r="A14" s="13" t="s">
        <v>39</v>
      </c>
      <c r="B14" s="18" t="s">
        <v>40</v>
      </c>
      <c r="C14" s="19">
        <v>317</v>
      </c>
      <c r="D14" s="19">
        <v>20</v>
      </c>
      <c r="E14" s="20"/>
      <c r="F14" s="20"/>
      <c r="G14" s="20"/>
      <c r="H14" s="20"/>
      <c r="I14" s="20"/>
      <c r="J14" s="20"/>
      <c r="K14" s="20"/>
      <c r="L14" s="20"/>
      <c r="M14" s="20">
        <v>1</v>
      </c>
      <c r="N14" s="20"/>
      <c r="O14" s="20"/>
      <c r="P14" s="20"/>
    </row>
    <row r="15" spans="1:17" x14ac:dyDescent="0.3">
      <c r="A15" s="13" t="s">
        <v>41</v>
      </c>
      <c r="B15" s="18" t="s">
        <v>42</v>
      </c>
      <c r="C15" s="19">
        <v>1991</v>
      </c>
      <c r="D15" s="19">
        <v>45</v>
      </c>
      <c r="E15" s="20"/>
      <c r="F15" s="20">
        <v>1</v>
      </c>
      <c r="G15" s="20"/>
      <c r="H15" s="20"/>
      <c r="I15" s="20"/>
      <c r="J15" s="20"/>
      <c r="K15" s="20"/>
      <c r="L15" s="20"/>
      <c r="M15" s="20"/>
      <c r="N15" s="20">
        <v>1</v>
      </c>
      <c r="O15" s="20"/>
      <c r="P15" s="20"/>
    </row>
    <row r="16" spans="1:17" x14ac:dyDescent="0.3">
      <c r="A16" s="13" t="s">
        <v>43</v>
      </c>
      <c r="B16" s="18" t="s">
        <v>44</v>
      </c>
      <c r="C16" s="19">
        <v>2032</v>
      </c>
      <c r="D16" s="19">
        <v>45</v>
      </c>
      <c r="E16" s="20"/>
      <c r="F16" s="20"/>
      <c r="G16" s="20">
        <v>1</v>
      </c>
      <c r="H16" s="20"/>
      <c r="I16" s="20"/>
      <c r="J16" s="20"/>
      <c r="K16" s="20"/>
      <c r="L16" s="20"/>
      <c r="M16" s="20"/>
      <c r="N16" s="20">
        <v>1</v>
      </c>
      <c r="O16" s="20"/>
      <c r="P16" s="20"/>
    </row>
    <row r="17" spans="1:17" x14ac:dyDescent="0.3">
      <c r="A17" s="13" t="s">
        <v>45</v>
      </c>
      <c r="B17" s="18" t="s">
        <v>46</v>
      </c>
      <c r="C17" s="19">
        <v>2220</v>
      </c>
      <c r="D17" s="19">
        <v>45</v>
      </c>
      <c r="E17" s="20"/>
      <c r="F17" s="20"/>
      <c r="G17" s="20"/>
      <c r="H17" s="20">
        <v>1</v>
      </c>
      <c r="I17" s="20"/>
      <c r="J17" s="20"/>
      <c r="K17" s="20"/>
      <c r="L17" s="20"/>
      <c r="M17" s="20"/>
      <c r="N17" s="20">
        <v>1</v>
      </c>
      <c r="O17" s="20"/>
      <c r="P17" s="20"/>
    </row>
    <row r="18" spans="1:17" x14ac:dyDescent="0.3">
      <c r="A18" s="31" t="s">
        <v>47</v>
      </c>
      <c r="B18" s="32" t="s">
        <v>48</v>
      </c>
      <c r="C18" s="33">
        <v>221</v>
      </c>
      <c r="D18" s="33">
        <v>20</v>
      </c>
      <c r="E18" s="34"/>
      <c r="F18" s="34"/>
      <c r="G18" s="34"/>
      <c r="H18" s="34"/>
      <c r="I18" s="34">
        <v>1</v>
      </c>
      <c r="J18" s="34"/>
      <c r="K18" s="34"/>
      <c r="L18" s="34"/>
      <c r="M18" s="34"/>
      <c r="N18" s="34"/>
      <c r="O18" s="34"/>
      <c r="P18" s="34"/>
    </row>
    <row r="19" spans="1:17" x14ac:dyDescent="0.3">
      <c r="A19" s="31" t="s">
        <v>49</v>
      </c>
      <c r="B19" s="32" t="s">
        <v>50</v>
      </c>
      <c r="C19" s="33">
        <v>263</v>
      </c>
      <c r="D19" s="33">
        <v>20</v>
      </c>
      <c r="E19" s="34"/>
      <c r="F19" s="34"/>
      <c r="G19" s="34"/>
      <c r="H19" s="34"/>
      <c r="I19" s="34"/>
      <c r="J19" s="34">
        <v>1</v>
      </c>
      <c r="K19" s="34"/>
      <c r="L19" s="34"/>
      <c r="M19" s="34"/>
      <c r="N19" s="34"/>
      <c r="O19" s="34"/>
      <c r="P19" s="34"/>
    </row>
    <row r="20" spans="1:17" x14ac:dyDescent="0.3">
      <c r="A20" s="31" t="s">
        <v>51</v>
      </c>
      <c r="B20" s="32" t="s">
        <v>52</v>
      </c>
      <c r="C20" s="33">
        <v>313</v>
      </c>
      <c r="D20" s="33">
        <v>20</v>
      </c>
      <c r="E20" s="34"/>
      <c r="F20" s="34"/>
      <c r="G20" s="34"/>
      <c r="H20" s="34"/>
      <c r="I20" s="34"/>
      <c r="J20" s="34"/>
      <c r="K20" s="34">
        <v>1</v>
      </c>
      <c r="L20" s="34"/>
      <c r="M20" s="34"/>
      <c r="N20" s="34"/>
      <c r="O20" s="34"/>
      <c r="P20" s="34"/>
    </row>
    <row r="21" spans="1:17" x14ac:dyDescent="0.3">
      <c r="A21" s="13" t="s">
        <v>53</v>
      </c>
      <c r="B21" s="18" t="s">
        <v>54</v>
      </c>
      <c r="C21" s="19">
        <v>135</v>
      </c>
      <c r="D21" s="19">
        <v>0</v>
      </c>
      <c r="E21" s="20">
        <v>1</v>
      </c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</row>
    <row r="22" spans="1:17" x14ac:dyDescent="0.3">
      <c r="A22" s="13" t="s">
        <v>55</v>
      </c>
      <c r="B22" s="18" t="s">
        <v>56</v>
      </c>
      <c r="C22" s="19">
        <v>70</v>
      </c>
      <c r="D22" s="19">
        <v>12</v>
      </c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>
        <v>1</v>
      </c>
      <c r="P22" s="20"/>
    </row>
    <row r="23" spans="1:17" x14ac:dyDescent="0.3">
      <c r="A23" s="29" t="s">
        <v>57</v>
      </c>
      <c r="B23" s="30" t="s">
        <v>63</v>
      </c>
      <c r="C23" s="21"/>
    </row>
    <row r="24" spans="1:17" ht="28.8" x14ac:dyDescent="0.3">
      <c r="A24" t="s">
        <v>59</v>
      </c>
      <c r="B24" t="s">
        <v>60</v>
      </c>
      <c r="C24" t="s">
        <v>58</v>
      </c>
      <c r="D24" t="s">
        <v>6</v>
      </c>
      <c r="E24" s="22" t="s">
        <v>7</v>
      </c>
      <c r="F24" s="22" t="s">
        <v>8</v>
      </c>
      <c r="G24" s="22" t="s">
        <v>9</v>
      </c>
      <c r="H24" s="22" t="s">
        <v>10</v>
      </c>
      <c r="I24" s="22" t="s">
        <v>11</v>
      </c>
      <c r="J24" s="22" t="s">
        <v>12</v>
      </c>
      <c r="K24" s="22" t="s">
        <v>13</v>
      </c>
      <c r="L24" s="22" t="s">
        <v>14</v>
      </c>
      <c r="M24" s="22" t="s">
        <v>15</v>
      </c>
      <c r="N24" s="23" t="s">
        <v>16</v>
      </c>
      <c r="O24" s="22" t="s">
        <v>17</v>
      </c>
      <c r="P24" t="s">
        <v>61</v>
      </c>
      <c r="Q24" s="22" t="s">
        <v>62</v>
      </c>
    </row>
    <row r="25" spans="1:17" x14ac:dyDescent="0.3">
      <c r="A25" s="24" t="s">
        <v>47</v>
      </c>
      <c r="B25">
        <v>1</v>
      </c>
      <c r="C25" t="str">
        <f>IF($A25="Special",$B25,"")</f>
        <v/>
      </c>
      <c r="D25" t="e">
        <f>_xlfn.IFS($A25="Special","",$A25&lt;&gt;"",($B25*(VLOOKUP($A25,$A$3:$P$22,5))),$A25="","")</f>
        <v>#N/A</v>
      </c>
      <c r="E25" t="e">
        <f>_xlfn.IFS($A25="Special","",$A25&lt;&gt;"",($B25*(VLOOKUP($A25,$A$3:$P$22,6))),$A25="","")</f>
        <v>#N/A</v>
      </c>
      <c r="F25" t="e">
        <f>_xlfn.IFS($A25="Special","",$A25&lt;&gt;"",($B25*(VLOOKUP($A25,$A$3:$P$22,7))),$A25="","")</f>
        <v>#N/A</v>
      </c>
      <c r="G25" t="e">
        <f>_xlfn.IFS($A25="Special","",$A25&lt;&gt;"",($B25*(VLOOKUP($A25,$A$3:$P$22,8))),$A25="","")</f>
        <v>#N/A</v>
      </c>
      <c r="H25" t="e">
        <f>_xlfn.IFS($A25="Special","",$A25&lt;&gt;"",($B25*(VLOOKUP($A25,$A$3:$P$22,9))),$A25="","")</f>
        <v>#N/A</v>
      </c>
      <c r="I25" t="e">
        <f>_xlfn.IFS($A25="Special","",$A25&lt;&gt;"",($B25*(VLOOKUP($A25,$A$3:$P$22,10))),$A25="","")</f>
        <v>#N/A</v>
      </c>
      <c r="J25" t="e">
        <f>_xlfn.IFS($A25="Special","",$A25&lt;&gt;"",($B25*(VLOOKUP($A25,$A$3:$P$22,11))),$A25="","")</f>
        <v>#N/A</v>
      </c>
      <c r="K25" t="e">
        <f>_xlfn.IFS($A25="Special","",$A25&lt;&gt;"",($B25*(VLOOKUP($A25,$A$3:$P$22,12))),$A25="","")</f>
        <v>#N/A</v>
      </c>
      <c r="L25" t="e">
        <f>_xlfn.IFS($A25="Special","",$A25&lt;&gt;"",($B25*(VLOOKUP($A25,$A$3:$P$22,13))),$A25="","")</f>
        <v>#N/A</v>
      </c>
      <c r="M25" t="e">
        <f>_xlfn.IFS($A25="Special","",$A25&lt;&gt;"",($B25*(VLOOKUP($A25,$A$3:$P$22,14))),$A25="","")</f>
        <v>#N/A</v>
      </c>
      <c r="N25" t="e">
        <f>_xlfn.IFS($A25="Special","",$A25&lt;&gt;"",($B25*(VLOOKUP($A25,$A$3:$P$22,15))),$A25="","")</f>
        <v>#N/A</v>
      </c>
      <c r="O25" t="e">
        <f>_xlfn.IFS($A25="Special","",$A25&lt;&gt;"",($B25*(VLOOKUP($A25,$A$3:$P$22,16))),$A25="","")</f>
        <v>#N/A</v>
      </c>
      <c r="Q25" t="e">
        <f>IF($A25&lt;&gt;"",$B25*(VLOOKUP($A25,$A$3:$P$22,3)),"")</f>
        <v>#N/A</v>
      </c>
    </row>
    <row r="26" spans="1:17" x14ac:dyDescent="0.3">
      <c r="A26" s="24" t="s">
        <v>49</v>
      </c>
      <c r="B26">
        <v>1</v>
      </c>
      <c r="C26" t="str">
        <f>IF($A26="Special",$B26,"")</f>
        <v/>
      </c>
      <c r="D26" t="e">
        <f>_xlfn.IFS($A26="Special","",$A26&lt;&gt;"",($B26*(VLOOKUP($A26,$A$3:$P$22,5))),$A26="","")</f>
        <v>#N/A</v>
      </c>
      <c r="E26" t="e">
        <f>_xlfn.IFS($A26="Special","",$A26&lt;&gt;"",($B26*(VLOOKUP($A26,$A$3:$P$22,6))),$A26="","")</f>
        <v>#N/A</v>
      </c>
      <c r="F26" t="e">
        <f>_xlfn.IFS($A26="Special","",$A26&lt;&gt;"",($B26*(VLOOKUP($A26,$A$3:$P$22,7))),$A26="","")</f>
        <v>#N/A</v>
      </c>
      <c r="G26" t="e">
        <f>_xlfn.IFS($A26="Special","",$A26&lt;&gt;"",($B26*(VLOOKUP($A26,$A$3:$P$22,8))),$A26="","")</f>
        <v>#N/A</v>
      </c>
      <c r="H26" t="e">
        <f>_xlfn.IFS($A26="Special","",$A26&lt;&gt;"",($B26*(VLOOKUP($A26,$A$3:$P$22,9))),$A26="","")</f>
        <v>#N/A</v>
      </c>
      <c r="I26" t="e">
        <f>_xlfn.IFS($A26="Special","",$A26&lt;&gt;"",($B26*(VLOOKUP($A26,$A$3:$P$22,10))),$A26="","")</f>
        <v>#N/A</v>
      </c>
      <c r="J26" t="e">
        <f>_xlfn.IFS($A26="Special","",$A26&lt;&gt;"",($B26*(VLOOKUP($A26,$A$3:$P$22,11))),$A26="","")</f>
        <v>#N/A</v>
      </c>
      <c r="K26" t="e">
        <f>_xlfn.IFS($A26="Special","",$A26&lt;&gt;"",($B26*(VLOOKUP($A26,$A$3:$P$22,12))),$A26="","")</f>
        <v>#N/A</v>
      </c>
      <c r="L26" t="e">
        <f>_xlfn.IFS($A26="Special","",$A26&lt;&gt;"",($B26*(VLOOKUP($A26,$A$3:$P$22,13))),$A26="","")</f>
        <v>#N/A</v>
      </c>
      <c r="M26" t="e">
        <f>_xlfn.IFS($A26="Special","",$A26&lt;&gt;"",($B26*(VLOOKUP($A26,$A$3:$P$22,14))),$A26="","")</f>
        <v>#N/A</v>
      </c>
      <c r="N26" t="e">
        <f>_xlfn.IFS($A26="Special","",$A26&lt;&gt;"",($B26*(VLOOKUP($A26,$A$3:$P$22,15))),$A26="","")</f>
        <v>#N/A</v>
      </c>
      <c r="O26" t="e">
        <f>_xlfn.IFS($A26="Special","",$A26&lt;&gt;"",($B26*(VLOOKUP($A26,$A$3:$P$22,16))),$A26="","")</f>
        <v>#N/A</v>
      </c>
      <c r="Q26" t="e">
        <f>IF($A26&lt;&gt;"",$B26*(VLOOKUP($A26,$A$3:$P$22,3)),"")</f>
        <v>#N/A</v>
      </c>
    </row>
    <row r="27" spans="1:17" x14ac:dyDescent="0.3">
      <c r="A27" s="13" t="s">
        <v>51</v>
      </c>
      <c r="B27">
        <v>1</v>
      </c>
      <c r="C27" t="str">
        <f>IF($A27="Special",$B27,"")</f>
        <v/>
      </c>
      <c r="D27" t="e">
        <f>_xlfn.IFS($A27="Special","",$A27&lt;&gt;"",($B27*(VLOOKUP($A27,$A$3:$P$22,5))),$A27="","")</f>
        <v>#N/A</v>
      </c>
      <c r="E27" t="e">
        <f>_xlfn.IFS($A27="Special","",$A27&lt;&gt;"",($B27*(VLOOKUP($A27,$A$3:$P$22,6))),$A27="","")</f>
        <v>#N/A</v>
      </c>
      <c r="F27" t="e">
        <f>_xlfn.IFS($A27="Special","",$A27&lt;&gt;"",($B27*(VLOOKUP($A27,$A$3:$P$22,7))),$A27="","")</f>
        <v>#N/A</v>
      </c>
      <c r="G27" t="e">
        <f>_xlfn.IFS($A27="Special","",$A27&lt;&gt;"",($B27*(VLOOKUP($A27,$A$3:$P$22,8))),$A27="","")</f>
        <v>#N/A</v>
      </c>
      <c r="H27" t="e">
        <f>_xlfn.IFS($A27="Special","",$A27&lt;&gt;"",($B27*(VLOOKUP($A27,$A$3:$P$22,9))),$A27="","")</f>
        <v>#N/A</v>
      </c>
      <c r="I27" t="e">
        <f>_xlfn.IFS($A27="Special","",$A27&lt;&gt;"",($B27*(VLOOKUP($A27,$A$3:$P$22,10))),$A27="","")</f>
        <v>#N/A</v>
      </c>
      <c r="J27" t="e">
        <f>_xlfn.IFS($A27="Special","",$A27&lt;&gt;"",($B27*(VLOOKUP($A27,$A$3:$P$22,11))),$A27="","")</f>
        <v>#N/A</v>
      </c>
      <c r="K27" t="e">
        <f>_xlfn.IFS($A27="Special","",$A27&lt;&gt;"",($B27*(VLOOKUP($A27,$A$3:$P$22,12))),$A27="","")</f>
        <v>#N/A</v>
      </c>
      <c r="L27" t="e">
        <f>_xlfn.IFS($A27="Special","",$A27&lt;&gt;"",($B27*(VLOOKUP($A27,$A$3:$P$22,13))),$A27="","")</f>
        <v>#N/A</v>
      </c>
      <c r="M27" t="e">
        <f>_xlfn.IFS($A27="Special","",$A27&lt;&gt;"",($B27*(VLOOKUP($A27,$A$3:$P$22,14))),$A27="","")</f>
        <v>#N/A</v>
      </c>
      <c r="N27" t="e">
        <f>_xlfn.IFS($A27="Special","",$A27&lt;&gt;"",($B27*(VLOOKUP($A27,$A$3:$P$22,15))),$A27="","")</f>
        <v>#N/A</v>
      </c>
      <c r="O27" t="e">
        <f>_xlfn.IFS($A27="Special","",$A27&lt;&gt;"",($B27*(VLOOKUP($A27,$A$3:$P$22,16))),$A27="","")</f>
        <v>#N/A</v>
      </c>
      <c r="Q27" t="e">
        <f>IF($A27&lt;&gt;"",$B27*(VLOOKUP($A27,$A$3:$P$22,3)),"")</f>
        <v>#N/A</v>
      </c>
    </row>
    <row r="28" spans="1:17" x14ac:dyDescent="0.3">
      <c r="A28" s="25" t="s">
        <v>38</v>
      </c>
      <c r="B28">
        <v>1</v>
      </c>
      <c r="C28" t="str">
        <f>IF($A28="Special",$B28,"")</f>
        <v/>
      </c>
      <c r="D28" t="e">
        <f>_xlfn.IFS($A28="Special","",$A28&lt;&gt;"",($B28*(VLOOKUP($A28,$A$3:$P$22,5))),$A28="","")</f>
        <v>#N/A</v>
      </c>
      <c r="E28" t="e">
        <f>_xlfn.IFS($A28="Special","",$A28&lt;&gt;"",($B28*(VLOOKUP($A28,$A$3:$P$22,6))),$A28="","")</f>
        <v>#N/A</v>
      </c>
      <c r="F28" t="e">
        <f>_xlfn.IFS($A28="Special","",$A28&lt;&gt;"",($B28*(VLOOKUP($A28,$A$3:$P$22,7))),$A28="","")</f>
        <v>#N/A</v>
      </c>
      <c r="G28" t="e">
        <f>_xlfn.IFS($A28="Special","",$A28&lt;&gt;"",($B28*(VLOOKUP($A28,$A$3:$P$22,8))),$A28="","")</f>
        <v>#N/A</v>
      </c>
      <c r="H28" t="e">
        <f>_xlfn.IFS($A28="Special","",$A28&lt;&gt;"",($B28*(VLOOKUP($A28,$A$3:$P$22,9))),$A28="","")</f>
        <v>#N/A</v>
      </c>
      <c r="I28" t="e">
        <f>_xlfn.IFS($A28="Special","",$A28&lt;&gt;"",($B28*(VLOOKUP($A28,$A$3:$P$22,10))),$A28="","")</f>
        <v>#N/A</v>
      </c>
      <c r="J28" t="e">
        <f>_xlfn.IFS($A28="Special","",$A28&lt;&gt;"",($B28*(VLOOKUP($A28,$A$3:$P$22,11))),$A28="","")</f>
        <v>#N/A</v>
      </c>
      <c r="K28" t="e">
        <f>_xlfn.IFS($A28="Special","",$A28&lt;&gt;"",($B28*(VLOOKUP($A28,$A$3:$P$22,12))),$A28="","")</f>
        <v>#N/A</v>
      </c>
      <c r="L28" t="e">
        <f>_xlfn.IFS($A28="Special","",$A28&lt;&gt;"",($B28*(VLOOKUP($A28,$A$3:$P$22,13))),$A28="","")</f>
        <v>#N/A</v>
      </c>
      <c r="M28" t="e">
        <f>_xlfn.IFS($A28="Special","",$A28&lt;&gt;"",($B28*(VLOOKUP($A28,$A$3:$P$22,14))),$A28="","")</f>
        <v>#N/A</v>
      </c>
      <c r="N28" t="e">
        <f>_xlfn.IFS($A28="Special","",$A28&lt;&gt;"",($B28*(VLOOKUP($A28,$A$3:$P$22,15))),$A28="","")</f>
        <v>#N/A</v>
      </c>
      <c r="O28" t="e">
        <f>_xlfn.IFS($A28="Special","",$A28&lt;&gt;"",($B28*(VLOOKUP($A28,$A$3:$P$22,16))),$A28="","")</f>
        <v>#N/A</v>
      </c>
      <c r="Q28" t="e">
        <f>IF($A28&lt;&gt;"",$B28*(VLOOKUP($A28,$A$3:$P$22,3)),"")</f>
        <v>#N/A</v>
      </c>
    </row>
    <row r="29" spans="1:17" x14ac:dyDescent="0.3">
      <c r="A29" s="13" t="s">
        <v>18</v>
      </c>
      <c r="B29">
        <v>1</v>
      </c>
      <c r="C29" t="str">
        <f>IF($A29="Special",$B29,"")</f>
        <v/>
      </c>
      <c r="D29">
        <f>_xlfn.IFS($A29="Special","",$A29&lt;&gt;"",($B29*(VLOOKUP($A29,$A$3:$P$22,5))),$A29="","")</f>
        <v>0</v>
      </c>
      <c r="E29">
        <f>_xlfn.IFS($A29="Special","",$A29&lt;&gt;"",($B29*(VLOOKUP($A29,$A$3:$P$22,6))),$A29="","")</f>
        <v>2</v>
      </c>
      <c r="F29">
        <f>_xlfn.IFS($A29="Special","",$A29&lt;&gt;"",($B29*(VLOOKUP($A29,$A$3:$P$22,7))),$A29="","")</f>
        <v>0</v>
      </c>
      <c r="G29">
        <f>_xlfn.IFS($A29="Special","",$A29&lt;&gt;"",($B29*(VLOOKUP($A29,$A$3:$P$22,8))),$A29="","")</f>
        <v>0</v>
      </c>
      <c r="H29">
        <f>_xlfn.IFS($A29="Special","",$A29&lt;&gt;"",($B29*(VLOOKUP($A29,$A$3:$P$22,9))),$A29="","")</f>
        <v>2</v>
      </c>
      <c r="I29">
        <f>_xlfn.IFS($A29="Special","",$A29&lt;&gt;"",($B29*(VLOOKUP($A29,$A$3:$P$22,10))),$A29="","")</f>
        <v>0</v>
      </c>
      <c r="J29">
        <f>_xlfn.IFS($A29="Special","",$A29&lt;&gt;"",($B29*(VLOOKUP($A29,$A$3:$P$22,11))),$A29="","")</f>
        <v>0</v>
      </c>
      <c r="K29">
        <f>_xlfn.IFS($A29="Special","",$A29&lt;&gt;"",($B29*(VLOOKUP($A29,$A$3:$P$22,12))),$A29="","")</f>
        <v>1</v>
      </c>
      <c r="L29">
        <f>_xlfn.IFS($A29="Special","",$A29&lt;&gt;"",($B29*(VLOOKUP($A29,$A$3:$P$22,13))),$A29="","")</f>
        <v>1</v>
      </c>
      <c r="M29">
        <f>_xlfn.IFS($A29="Special","",$A29&lt;&gt;"",($B29*(VLOOKUP($A29,$A$3:$P$22,14))),$A29="","")</f>
        <v>2</v>
      </c>
      <c r="N29">
        <f>_xlfn.IFS($A29="Special","",$A29&lt;&gt;"",($B29*(VLOOKUP($A29,$A$3:$P$22,15))),$A29="","")</f>
        <v>0</v>
      </c>
      <c r="O29">
        <f>_xlfn.IFS($A29="Special","",$A29&lt;&gt;"",($B29*(VLOOKUP($A29,$A$3:$P$22,16))),$A29="","")</f>
        <v>1</v>
      </c>
      <c r="Q29">
        <f>IF($A29&lt;&gt;"",$B29*(VLOOKUP($A29,$A$3:$P$22,3)),"")</f>
        <v>4426</v>
      </c>
    </row>
    <row r="30" spans="1:17" x14ac:dyDescent="0.3">
      <c r="A30" s="13" t="s">
        <v>20</v>
      </c>
      <c r="B30">
        <v>1</v>
      </c>
      <c r="C30" t="str">
        <f>IF($A30="Special",$B30,"")</f>
        <v/>
      </c>
      <c r="D30">
        <f>_xlfn.IFS($A30="Special","",$A30&lt;&gt;"",($B30*(VLOOKUP($A30,$A$3:$P$22,5))),$A30="","")</f>
        <v>0</v>
      </c>
      <c r="E30">
        <f>_xlfn.IFS($A30="Special","",$A30&lt;&gt;"",($B30*(VLOOKUP($A30,$A$3:$P$22,6))),$A30="","")</f>
        <v>1</v>
      </c>
      <c r="F30">
        <f>_xlfn.IFS($A30="Special","",$A30&lt;&gt;"",($B30*(VLOOKUP($A30,$A$3:$P$22,7))),$A30="","")</f>
        <v>1</v>
      </c>
      <c r="G30">
        <f>_xlfn.IFS($A30="Special","",$A30&lt;&gt;"",($B30*(VLOOKUP($A30,$A$3:$P$22,8))),$A30="","")</f>
        <v>0</v>
      </c>
      <c r="H30">
        <f>_xlfn.IFS($A30="Special","",$A30&lt;&gt;"",($B30*(VLOOKUP($A30,$A$3:$P$22,9))),$A30="","")</f>
        <v>1</v>
      </c>
      <c r="I30">
        <f>_xlfn.IFS($A30="Special","",$A30&lt;&gt;"",($B30*(VLOOKUP($A30,$A$3:$P$22,10))),$A30="","")</f>
        <v>1</v>
      </c>
      <c r="J30">
        <f>_xlfn.IFS($A30="Special","",$A30&lt;&gt;"",($B30*(VLOOKUP($A30,$A$3:$P$22,11))),$A30="","")</f>
        <v>0</v>
      </c>
      <c r="K30">
        <f>_xlfn.IFS($A30="Special","",$A30&lt;&gt;"",($B30*(VLOOKUP($A30,$A$3:$P$22,12))),$A30="","")</f>
        <v>1</v>
      </c>
      <c r="L30">
        <f>_xlfn.IFS($A30="Special","",$A30&lt;&gt;"",($B30*(VLOOKUP($A30,$A$3:$P$22,13))),$A30="","")</f>
        <v>1</v>
      </c>
      <c r="M30">
        <f>_xlfn.IFS($A30="Special","",$A30&lt;&gt;"",($B30*(VLOOKUP($A30,$A$3:$P$22,14))),$A30="","")</f>
        <v>2</v>
      </c>
      <c r="N30">
        <f>_xlfn.IFS($A30="Special","",$A30&lt;&gt;"",($B30*(VLOOKUP($A30,$A$3:$P$22,15))),$A30="","")</f>
        <v>0</v>
      </c>
      <c r="O30">
        <f>_xlfn.IFS($A30="Special","",$A30&lt;&gt;"",($B30*(VLOOKUP($A30,$A$3:$P$22,16))),$A30="","")</f>
        <v>1</v>
      </c>
      <c r="Q30">
        <f>IF($A30&lt;&gt;"",$B30*(VLOOKUP($A30,$A$3:$P$22,3)),"")</f>
        <v>4555</v>
      </c>
    </row>
    <row r="31" spans="1:17" x14ac:dyDescent="0.3">
      <c r="A31" s="13" t="s">
        <v>22</v>
      </c>
      <c r="B31">
        <v>1</v>
      </c>
      <c r="C31" t="str">
        <f>IF($A31="Special",$B31,"")</f>
        <v/>
      </c>
      <c r="D31">
        <f>_xlfn.IFS($A31="Special","",$A31&lt;&gt;"",($B31*(VLOOKUP($A31,$A$3:$P$22,5))),$A31="","")</f>
        <v>0</v>
      </c>
      <c r="E31">
        <f>_xlfn.IFS($A31="Special","",$A31&lt;&gt;"",($B31*(VLOOKUP($A31,$A$3:$P$22,6))),$A31="","")</f>
        <v>1</v>
      </c>
      <c r="F31">
        <f>_xlfn.IFS($A31="Special","",$A31&lt;&gt;"",($B31*(VLOOKUP($A31,$A$3:$P$22,7))),$A31="","")</f>
        <v>0</v>
      </c>
      <c r="G31">
        <f>_xlfn.IFS($A31="Special","",$A31&lt;&gt;"",($B31*(VLOOKUP($A31,$A$3:$P$22,8))),$A31="","")</f>
        <v>1</v>
      </c>
      <c r="H31">
        <f>_xlfn.IFS($A31="Special","",$A31&lt;&gt;"",($B31*(VLOOKUP($A31,$A$3:$P$22,9))),$A31="","")</f>
        <v>1</v>
      </c>
      <c r="I31">
        <f>_xlfn.IFS($A31="Special","",$A31&lt;&gt;"",($B31*(VLOOKUP($A31,$A$3:$P$22,10))),$A31="","")</f>
        <v>0</v>
      </c>
      <c r="J31">
        <f>_xlfn.IFS($A31="Special","",$A31&lt;&gt;"",($B31*(VLOOKUP($A31,$A$3:$P$22,11))),$A31="","")</f>
        <v>1</v>
      </c>
      <c r="K31">
        <f>_xlfn.IFS($A31="Special","",$A31&lt;&gt;"",($B31*(VLOOKUP($A31,$A$3:$P$22,12))),$A31="","")</f>
        <v>1</v>
      </c>
      <c r="L31">
        <f>_xlfn.IFS($A31="Special","",$A31&lt;&gt;"",($B31*(VLOOKUP($A31,$A$3:$P$22,13))),$A31="","")</f>
        <v>1</v>
      </c>
      <c r="M31">
        <f>_xlfn.IFS($A31="Special","",$A31&lt;&gt;"",($B31*(VLOOKUP($A31,$A$3:$P$22,14))),$A31="","")</f>
        <v>2</v>
      </c>
      <c r="N31">
        <f>_xlfn.IFS($A31="Special","",$A31&lt;&gt;"",($B31*(VLOOKUP($A31,$A$3:$P$22,15))),$A31="","")</f>
        <v>0</v>
      </c>
      <c r="O31">
        <f>_xlfn.IFS($A31="Special","",$A31&lt;&gt;"",($B31*(VLOOKUP($A31,$A$3:$P$22,16))),$A31="","")</f>
        <v>1</v>
      </c>
      <c r="Q31">
        <f>IF($A31&lt;&gt;"",$B31*(VLOOKUP($A31,$A$3:$P$22,3)),"")</f>
        <v>4720</v>
      </c>
    </row>
    <row r="32" spans="1:17" x14ac:dyDescent="0.3">
      <c r="A32" s="13" t="s">
        <v>24</v>
      </c>
      <c r="B32">
        <v>1</v>
      </c>
      <c r="C32" t="str">
        <f>IF($A32="Special",$B32,"")</f>
        <v/>
      </c>
      <c r="D32">
        <f>_xlfn.IFS($A32="Special","",$A32&lt;&gt;"",($B32*(VLOOKUP($A32,$A$3:$P$22,5))),$A32="","")</f>
        <v>0</v>
      </c>
      <c r="E32">
        <f>_xlfn.IFS($A32="Special","",$A32&lt;&gt;"",($B32*(VLOOKUP($A32,$A$3:$P$22,6))),$A32="","")</f>
        <v>0</v>
      </c>
      <c r="F32">
        <f>_xlfn.IFS($A32="Special","",$A32&lt;&gt;"",($B32*(VLOOKUP($A32,$A$3:$P$22,7))),$A32="","")</f>
        <v>2</v>
      </c>
      <c r="G32">
        <f>_xlfn.IFS($A32="Special","",$A32&lt;&gt;"",($B32*(VLOOKUP($A32,$A$3:$P$22,8))),$A32="","")</f>
        <v>0</v>
      </c>
      <c r="H32">
        <f>_xlfn.IFS($A32="Special","",$A32&lt;&gt;"",($B32*(VLOOKUP($A32,$A$3:$P$22,9))),$A32="","")</f>
        <v>0</v>
      </c>
      <c r="I32">
        <f>_xlfn.IFS($A32="Special","",$A32&lt;&gt;"",($B32*(VLOOKUP($A32,$A$3:$P$22,10))),$A32="","")</f>
        <v>2</v>
      </c>
      <c r="J32">
        <f>_xlfn.IFS($A32="Special","",$A32&lt;&gt;"",($B32*(VLOOKUP($A32,$A$3:$P$22,11))),$A32="","")</f>
        <v>0</v>
      </c>
      <c r="K32">
        <f>_xlfn.IFS($A32="Special","",$A32&lt;&gt;"",($B32*(VLOOKUP($A32,$A$3:$P$22,12))),$A32="","")</f>
        <v>1</v>
      </c>
      <c r="L32">
        <f>_xlfn.IFS($A32="Special","",$A32&lt;&gt;"",($B32*(VLOOKUP($A32,$A$3:$P$22,13))),$A32="","")</f>
        <v>1</v>
      </c>
      <c r="M32">
        <f>_xlfn.IFS($A32="Special","",$A32&lt;&gt;"",($B32*(VLOOKUP($A32,$A$3:$P$22,14))),$A32="","")</f>
        <v>2</v>
      </c>
      <c r="N32">
        <f>_xlfn.IFS($A32="Special","",$A32&lt;&gt;"",($B32*(VLOOKUP($A32,$A$3:$P$22,15))),$A32="","")</f>
        <v>0</v>
      </c>
      <c r="O32">
        <f>_xlfn.IFS($A32="Special","",$A32&lt;&gt;"",($B32*(VLOOKUP($A32,$A$3:$P$22,16))),$A32="","")</f>
        <v>1</v>
      </c>
      <c r="Q32">
        <f>IF($A32&lt;&gt;"",$B32*(VLOOKUP($A32,$A$3:$P$22,3)),"")</f>
        <v>4683</v>
      </c>
    </row>
    <row r="33" spans="1:17" x14ac:dyDescent="0.3">
      <c r="A33" s="13" t="s">
        <v>26</v>
      </c>
      <c r="B33">
        <v>1</v>
      </c>
      <c r="C33" t="str">
        <f>IF($A33="Special",$B33,"")</f>
        <v/>
      </c>
      <c r="D33">
        <f>_xlfn.IFS($A33="Special","",$A33&lt;&gt;"",($B33*(VLOOKUP($A33,$A$3:$P$22,5))),$A33="","")</f>
        <v>0</v>
      </c>
      <c r="E33">
        <f>_xlfn.IFS($A33="Special","",$A33&lt;&gt;"",($B33*(VLOOKUP($A33,$A$3:$P$22,6))),$A33="","")</f>
        <v>0</v>
      </c>
      <c r="F33">
        <f>_xlfn.IFS($A33="Special","",$A33&lt;&gt;"",($B33*(VLOOKUP($A33,$A$3:$P$22,7))),$A33="","")</f>
        <v>1</v>
      </c>
      <c r="G33">
        <f>_xlfn.IFS($A33="Special","",$A33&lt;&gt;"",($B33*(VLOOKUP($A33,$A$3:$P$22,8))),$A33="","")</f>
        <v>1</v>
      </c>
      <c r="H33">
        <f>_xlfn.IFS($A33="Special","",$A33&lt;&gt;"",($B33*(VLOOKUP($A33,$A$3:$P$22,9))),$A33="","")</f>
        <v>0</v>
      </c>
      <c r="I33">
        <f>_xlfn.IFS($A33="Special","",$A33&lt;&gt;"",($B33*(VLOOKUP($A33,$A$3:$P$22,10))),$A33="","")</f>
        <v>1</v>
      </c>
      <c r="J33">
        <f>_xlfn.IFS($A33="Special","",$A33&lt;&gt;"",($B33*(VLOOKUP($A33,$A$3:$P$22,11))),$A33="","")</f>
        <v>1</v>
      </c>
      <c r="K33">
        <f>_xlfn.IFS($A33="Special","",$A33&lt;&gt;"",($B33*(VLOOKUP($A33,$A$3:$P$22,12))),$A33="","")</f>
        <v>1</v>
      </c>
      <c r="L33">
        <f>_xlfn.IFS($A33="Special","",$A33&lt;&gt;"",($B33*(VLOOKUP($A33,$A$3:$P$22,13))),$A33="","")</f>
        <v>1</v>
      </c>
      <c r="M33">
        <f>_xlfn.IFS($A33="Special","",$A33&lt;&gt;"",($B33*(VLOOKUP($A33,$A$3:$P$22,14))),$A33="","")</f>
        <v>2</v>
      </c>
      <c r="N33">
        <f>_xlfn.IFS($A33="Special","",$A33&lt;&gt;"",($B33*(VLOOKUP($A33,$A$3:$P$22,15))),$A33="","")</f>
        <v>0</v>
      </c>
      <c r="O33">
        <f>_xlfn.IFS($A33="Special","",$A33&lt;&gt;"",($B33*(VLOOKUP($A33,$A$3:$P$22,16))),$A33="","")</f>
        <v>1</v>
      </c>
      <c r="Q33">
        <f>IF($A33&lt;&gt;"",$B33*(VLOOKUP($A33,$A$3:$P$22,3)),"")</f>
        <v>4849</v>
      </c>
    </row>
    <row r="34" spans="1:17" x14ac:dyDescent="0.3">
      <c r="A34" s="13" t="s">
        <v>28</v>
      </c>
      <c r="B34">
        <v>1</v>
      </c>
      <c r="C34" t="str">
        <f>IF($A34="Special",$B34,"")</f>
        <v/>
      </c>
      <c r="D34">
        <f>_xlfn.IFS($A34="Special","",$A34&lt;&gt;"",($B34*(VLOOKUP($A34,$A$3:$P$22,5))),$A34="","")</f>
        <v>0</v>
      </c>
      <c r="E34">
        <f>_xlfn.IFS($A34="Special","",$A34&lt;&gt;"",($B34*(VLOOKUP($A34,$A$3:$P$22,6))),$A34="","")</f>
        <v>0</v>
      </c>
      <c r="F34">
        <f>_xlfn.IFS($A34="Special","",$A34&lt;&gt;"",($B34*(VLOOKUP($A34,$A$3:$P$22,7))),$A34="","")</f>
        <v>0</v>
      </c>
      <c r="G34">
        <f>_xlfn.IFS($A34="Special","",$A34&lt;&gt;"",($B34*(VLOOKUP($A34,$A$3:$P$22,8))),$A34="","")</f>
        <v>2</v>
      </c>
      <c r="H34">
        <f>_xlfn.IFS($A34="Special","",$A34&lt;&gt;"",($B34*(VLOOKUP($A34,$A$3:$P$22,9))),$A34="","")</f>
        <v>0</v>
      </c>
      <c r="I34">
        <f>_xlfn.IFS($A34="Special","",$A34&lt;&gt;"",($B34*(VLOOKUP($A34,$A$3:$P$22,10))),$A34="","")</f>
        <v>0</v>
      </c>
      <c r="J34">
        <f>_xlfn.IFS($A34="Special","",$A34&lt;&gt;"",($B34*(VLOOKUP($A34,$A$3:$P$22,11))),$A34="","")</f>
        <v>2</v>
      </c>
      <c r="K34">
        <f>_xlfn.IFS($A34="Special","",$A34&lt;&gt;"",($B34*(VLOOKUP($A34,$A$3:$P$22,12))),$A34="","")</f>
        <v>1</v>
      </c>
      <c r="L34">
        <f>_xlfn.IFS($A34="Special","",$A34&lt;&gt;"",($B34*(VLOOKUP($A34,$A$3:$P$22,13))),$A34="","")</f>
        <v>1</v>
      </c>
      <c r="M34">
        <f>_xlfn.IFS($A34="Special","",$A34&lt;&gt;"",($B34*(VLOOKUP($A34,$A$3:$P$22,14))),$A34="","")</f>
        <v>2</v>
      </c>
      <c r="N34">
        <f>_xlfn.IFS($A34="Special","",$A34&lt;&gt;"",($B34*(VLOOKUP($A34,$A$3:$P$22,15))),$A34="","")</f>
        <v>0</v>
      </c>
      <c r="O34">
        <f>_xlfn.IFS($A34="Special","",$A34&lt;&gt;"",($B34*(VLOOKUP($A34,$A$3:$P$22,16))),$A34="","")</f>
        <v>1</v>
      </c>
      <c r="Q34">
        <f>IF($A34&lt;&gt;"",$B34*(VLOOKUP($A34,$A$3:$P$22,3)),"")</f>
        <v>5014</v>
      </c>
    </row>
    <row r="35" spans="1:17" x14ac:dyDescent="0.3">
      <c r="A35" s="13" t="s">
        <v>30</v>
      </c>
      <c r="B35">
        <v>1</v>
      </c>
      <c r="C35" t="str">
        <f>IF($A35="Special",$B35,"")</f>
        <v/>
      </c>
      <c r="D35">
        <f>_xlfn.IFS($A35="Special","",$A35&lt;&gt;"",($B35*(VLOOKUP($A35,A3:P22,5))),$A35="","")</f>
        <v>0</v>
      </c>
      <c r="E35">
        <f>_xlfn.IFS($A35="Special","",$A35&lt;&gt;"",($B35*(VLOOKUP($A35,$A$3:$P$22,6))),$A35="","")</f>
        <v>1</v>
      </c>
      <c r="F35">
        <f>_xlfn.IFS($A35="Special","",$A35&lt;&gt;"",($B35*(VLOOKUP($A35,$A$3:$P$22,7))),$A35="","")</f>
        <v>0</v>
      </c>
      <c r="G35">
        <f>_xlfn.IFS($A35="Special","",$A35&lt;&gt;"",($B35*(VLOOKUP($A35,$A$3:$P$22,8))),$A35="","")</f>
        <v>0</v>
      </c>
      <c r="H35">
        <f>_xlfn.IFS($A35="Special","",$A35&lt;&gt;"",($B35*(VLOOKUP($A35,$A$3:$P$22,9))),$A35="","")</f>
        <v>1</v>
      </c>
      <c r="I35">
        <f>_xlfn.IFS($A35="Special","",$A35&lt;&gt;"",($B35*(VLOOKUP($A35,$A$3:$P$22,10))),$A35="","")</f>
        <v>0</v>
      </c>
      <c r="J35">
        <f>_xlfn.IFS($A35="Special","",$A35&lt;&gt;"",($B35*(VLOOKUP($A35,$A$3:$P$22,11))),$A35="","")</f>
        <v>0</v>
      </c>
      <c r="K35">
        <f>_xlfn.IFS($A35="Special","",$A35&lt;&gt;"",($B35*(VLOOKUP($A35,$A$3:$P$22,12))),$A35="","")</f>
        <v>0</v>
      </c>
      <c r="L35">
        <f>_xlfn.IFS($A35="Special","",$A35&lt;&gt;"",($B35*(VLOOKUP($A35,$A$3:$P$22,13))),$A35="","")</f>
        <v>0</v>
      </c>
      <c r="M35">
        <f>_xlfn.IFS($A35="Special","",$A35&lt;&gt;"",($B35*(VLOOKUP($A35,$A$3:$P$22,14))),$A35="","")</f>
        <v>1</v>
      </c>
      <c r="N35">
        <f>_xlfn.IFS($A35="Special","",$A35&lt;&gt;"",($B35*(VLOOKUP($A35,$A$3:$P$22,15))),$A35="","")</f>
        <v>0</v>
      </c>
      <c r="O35">
        <f>_xlfn.IFS($A35="Special","",$A35&lt;&gt;"",($B35*(VLOOKUP($A35,$A$3:$P$22,16))),$A35="","")</f>
        <v>0</v>
      </c>
      <c r="Q35">
        <f>IF($A35&lt;&gt;"",$B35*(VLOOKUP($A35,$A$3:$P$22,3)),"")</f>
        <v>2128</v>
      </c>
    </row>
    <row r="36" spans="1:17" x14ac:dyDescent="0.3">
      <c r="A36" s="13" t="s">
        <v>32</v>
      </c>
      <c r="B36">
        <v>1</v>
      </c>
      <c r="C36" t="str">
        <f>IF($A36="Special",$B36,"")</f>
        <v/>
      </c>
      <c r="Q36">
        <f>IF($A36&lt;&gt;"",$B36*(VLOOKUP($A36,$A$3:$P$22,3)),"")</f>
        <v>2257</v>
      </c>
    </row>
    <row r="37" spans="1:17" x14ac:dyDescent="0.3">
      <c r="A37" s="13" t="s">
        <v>34</v>
      </c>
      <c r="B37">
        <v>1</v>
      </c>
      <c r="C37" t="str">
        <f>IF($A37="Special",$B37,"")</f>
        <v/>
      </c>
      <c r="D37">
        <f>_xlfn.IFS($A37="Special","",$A37&lt;&gt;"",($B37*(VLOOKUP($A37,$A$3:$P$22,5))),$A37="","")</f>
        <v>0</v>
      </c>
      <c r="E37">
        <f>_xlfn.IFS($A37="Special","",$A37&lt;&gt;"",($B37*(VLOOKUP($A37,$A$3:$P$22,6))),$A37="","")</f>
        <v>0</v>
      </c>
      <c r="F37">
        <f>_xlfn.IFS($A37="Special","",$A37&lt;&gt;"",($B37*(VLOOKUP($A37,$A$3:$P$22,7))),$A37="","")</f>
        <v>0</v>
      </c>
      <c r="G37">
        <f>_xlfn.IFS($A37="Special","",$A37&lt;&gt;"",($B37*(VLOOKUP($A37,$A$3:$P$22,8))),$A37="","")</f>
        <v>1</v>
      </c>
      <c r="H37">
        <f>_xlfn.IFS($A37="Special","",$A37&lt;&gt;"",($B37*(VLOOKUP($A37,$A$3:$P$22,9))),$A37="","")</f>
        <v>0</v>
      </c>
      <c r="I37">
        <f>_xlfn.IFS($A37="Special","",$A37&lt;&gt;"",($B37*(VLOOKUP($A37,$A$3:$P$22,10))),$A37="","")</f>
        <v>0</v>
      </c>
      <c r="J37">
        <f>_xlfn.IFS($A37="Special","",$A37&lt;&gt;"",($B37*(VLOOKUP($A37,$A$3:$P$22,11))),$A37="","")</f>
        <v>1</v>
      </c>
      <c r="K37">
        <f>_xlfn.IFS($A37="Special","",$A37&lt;&gt;"",($B37*(VLOOKUP($A37,$A$3:$P$22,12))),$A37="","")</f>
        <v>0</v>
      </c>
      <c r="L37">
        <f>_xlfn.IFS($A37="Special","",$A37&lt;&gt;"",($B37*(VLOOKUP($A37,$A$3:$P$22,13))),$A37="","")</f>
        <v>0</v>
      </c>
      <c r="M37">
        <f>_xlfn.IFS($A37="Special","",$A37&lt;&gt;"",($B37*(VLOOKUP($A37,$A$3:$P$22,14))),$A37="","")</f>
        <v>1</v>
      </c>
      <c r="N37">
        <f>_xlfn.IFS($A37="Special","",$A37&lt;&gt;"",($B37*(VLOOKUP($A37,$A$3:$P$22,15))),$A37="","")</f>
        <v>0</v>
      </c>
      <c r="O37">
        <f>_xlfn.IFS($A37="Special","",$A37&lt;&gt;"",($B37*(VLOOKUP($A37,$A$3:$P$22,16))),$A37="","")</f>
        <v>0</v>
      </c>
      <c r="Q37">
        <f>IF($A37&lt;&gt;"",$B37*(VLOOKUP($A37,$A$3:$P$22,3)),"")</f>
        <v>2422</v>
      </c>
    </row>
    <row r="38" spans="1:17" x14ac:dyDescent="0.3">
      <c r="A38" s="13" t="s">
        <v>36</v>
      </c>
      <c r="B38">
        <v>1</v>
      </c>
      <c r="C38" t="str">
        <f>IF($A38="Special",$B38,"")</f>
        <v/>
      </c>
      <c r="D38">
        <f>_xlfn.IFS($A38="Special","",$A38&lt;&gt;"",($B38*(VLOOKUP($A38,$A$3:$P$22,5))),$A38="","")</f>
        <v>0</v>
      </c>
      <c r="E38">
        <f>_xlfn.IFS($A38="Special","",$A38&lt;&gt;"",($B38*(VLOOKUP($A38,$A$3:$P$22,6))),$A38="","")</f>
        <v>0</v>
      </c>
      <c r="F38">
        <f>_xlfn.IFS($A38="Special","",$A38&lt;&gt;"",($B38*(VLOOKUP($A38,$A$3:$P$22,7))),$A38="","")</f>
        <v>0</v>
      </c>
      <c r="G38">
        <f>_xlfn.IFS($A38="Special","",$A38&lt;&gt;"",($B38*(VLOOKUP($A38,$A$3:$P$22,8))),$A38="","")</f>
        <v>0</v>
      </c>
      <c r="H38">
        <f>_xlfn.IFS($A38="Special","",$A38&lt;&gt;"",($B38*(VLOOKUP($A38,$A$3:$P$22,9))),$A38="","")</f>
        <v>0</v>
      </c>
      <c r="I38">
        <f>_xlfn.IFS($A38="Special","",$A38&lt;&gt;"",($B38*(VLOOKUP($A38,$A$3:$P$22,10))),$A38="","")</f>
        <v>0</v>
      </c>
      <c r="J38">
        <f>_xlfn.IFS($A38="Special","",$A38&lt;&gt;"",($B38*(VLOOKUP($A38,$A$3:$P$22,11))),$A38="","")</f>
        <v>0</v>
      </c>
      <c r="K38">
        <f>_xlfn.IFS($A38="Special","",$A38&lt;&gt;"",($B38*(VLOOKUP($A38,$A$3:$P$22,12))),$A38="","")</f>
        <v>0</v>
      </c>
      <c r="L38">
        <f>_xlfn.IFS($A38="Special","",$A38&lt;&gt;"",($B38*(VLOOKUP($A38,$A$3:$P$22,13))),$A38="","")</f>
        <v>0</v>
      </c>
      <c r="M38">
        <f>_xlfn.IFS($A38="Special","",$A38&lt;&gt;"",($B38*(VLOOKUP($A38,$A$3:$P$22,14))),$A38="","")</f>
        <v>0</v>
      </c>
      <c r="N38">
        <f>_xlfn.IFS($A38="Special","",$A38&lt;&gt;"",($B38*(VLOOKUP($A38,$A$3:$P$22,15))),$A38="","")</f>
        <v>0</v>
      </c>
      <c r="O38">
        <f>_xlfn.IFS($A38="Special","",$A38&lt;&gt;"",($B38*(VLOOKUP($A38,$A$3:$P$22,16))),$A38="","")</f>
        <v>1</v>
      </c>
      <c r="Q38">
        <f>IF($A38&lt;&gt;"",$B38*(VLOOKUP($A38,$A$3:$P$22,3)),"")</f>
        <v>96</v>
      </c>
    </row>
    <row r="39" spans="1:17" x14ac:dyDescent="0.3">
      <c r="A39" s="13" t="s">
        <v>39</v>
      </c>
      <c r="B39">
        <v>1</v>
      </c>
      <c r="C39" t="str">
        <f>IF($A39="Special",$B39,"")</f>
        <v/>
      </c>
      <c r="D39">
        <f>_xlfn.IFS($A39="Special","",$A39&lt;&gt;"",($B39*(VLOOKUP($A39,$A$3:$P$22,5))),$A39="","")</f>
        <v>0</v>
      </c>
      <c r="E39">
        <f>_xlfn.IFS($A39="Special","",$A39&lt;&gt;"",($B39*(VLOOKUP($A39,$A$3:$P$22,6))),$A39="","")</f>
        <v>0</v>
      </c>
      <c r="F39">
        <f>_xlfn.IFS($A39="Special","",$A39&lt;&gt;"",($B39*(VLOOKUP($A39,$A$3:$P$22,7))),$A39="","")</f>
        <v>0</v>
      </c>
      <c r="G39">
        <f>_xlfn.IFS($A39="Special","",$A39&lt;&gt;"",($B39*(VLOOKUP($A39,$A$3:$P$22,8))),$A39="","")</f>
        <v>0</v>
      </c>
      <c r="H39">
        <f>_xlfn.IFS($A39="Special","",$A39&lt;&gt;"",($B39*(VLOOKUP($A39,$A$3:$P$22,9))),$A39="","")</f>
        <v>0</v>
      </c>
      <c r="I39">
        <f>_xlfn.IFS($A39="Special","",$A39&lt;&gt;"",($B39*(VLOOKUP($A39,$A$3:$P$22,10))),$A39="","")</f>
        <v>0</v>
      </c>
      <c r="J39">
        <f>_xlfn.IFS($A39="Special","",$A39&lt;&gt;"",($B39*(VLOOKUP($A39,$A$3:$P$22,11))),$A39="","")</f>
        <v>0</v>
      </c>
      <c r="K39">
        <f>_xlfn.IFS($A39="Special","",$A39&lt;&gt;"",($B39*(VLOOKUP($A39,$A$3:$P$22,12))),$A39="","")</f>
        <v>0</v>
      </c>
      <c r="L39">
        <f>_xlfn.IFS($A39="Special","",$A39&lt;&gt;"",($B39*(VLOOKUP($A39,$A$3:$P$22,13))),$A39="","")</f>
        <v>1</v>
      </c>
      <c r="M39">
        <f>_xlfn.IFS($A39="Special","",$A39&lt;&gt;"",($B39*(VLOOKUP($A39,$A$3:$P$22,14))),$A39="","")</f>
        <v>0</v>
      </c>
      <c r="N39">
        <f>_xlfn.IFS($A39="Special","",$A39&lt;&gt;"",($B39*(VLOOKUP($A39,$A$3:$P$22,15))),$A39="","")</f>
        <v>0</v>
      </c>
      <c r="O39">
        <f>_xlfn.IFS($A39="Special","",$A39&lt;&gt;"",($B39*(VLOOKUP($A39,$A$3:$P$22,16))),$A39="","")</f>
        <v>0</v>
      </c>
      <c r="Q39">
        <f>IF($A39&lt;&gt;"",$B39*(VLOOKUP($A39,$A$3:$P$22,3)),"")</f>
        <v>317</v>
      </c>
    </row>
    <row r="40" spans="1:17" x14ac:dyDescent="0.3">
      <c r="A40" s="13" t="s">
        <v>41</v>
      </c>
      <c r="B40">
        <v>1</v>
      </c>
      <c r="C40" t="str">
        <f>IF($A40="Special",$B40,"")</f>
        <v/>
      </c>
      <c r="D40">
        <f>_xlfn.IFS($A40="Special","",$A40&lt;&gt;"",($B40*(VLOOKUP($A40,$A$3:$P$22,5))),$A40="","")</f>
        <v>0</v>
      </c>
      <c r="E40">
        <f>_xlfn.IFS($A40="Special","",$A40&lt;&gt;"",($B40*(VLOOKUP($A40,$A$3:$P$22,6))),$A40="","")</f>
        <v>1</v>
      </c>
      <c r="F40">
        <f>_xlfn.IFS($A40="Special","",$A40&lt;&gt;"",($B40*(VLOOKUP($A40,$A$3:$P$22,7))),$A40="","")</f>
        <v>0</v>
      </c>
      <c r="G40">
        <f>_xlfn.IFS($A40="Special","",$A40&lt;&gt;"",($B40*(VLOOKUP($A40,$A$3:$P$22,8))),$A40="","")</f>
        <v>0</v>
      </c>
      <c r="H40">
        <f>_xlfn.IFS($A40="Special","",$A40&lt;&gt;"",($B40*(VLOOKUP($A40,$A$3:$P$22,9))),$A40="","")</f>
        <v>0</v>
      </c>
      <c r="I40">
        <f>_xlfn.IFS($A40="Special","",$A40&lt;&gt;"",($B40*(VLOOKUP($A40,$A$3:$P$22,10))),$A40="","")</f>
        <v>0</v>
      </c>
      <c r="J40">
        <f>_xlfn.IFS($A40="Special","",$A40&lt;&gt;"",($B40*(VLOOKUP($A40,$A$3:$P$22,11))),$A40="","")</f>
        <v>0</v>
      </c>
      <c r="K40">
        <f>_xlfn.IFS($A40="Special","",$A40&lt;&gt;"",($B40*(VLOOKUP($A40,$A$3:$P$22,12))),$A40="","")</f>
        <v>0</v>
      </c>
      <c r="L40">
        <f>_xlfn.IFS($A40="Special","",$A40&lt;&gt;"",($B40*(VLOOKUP($A40,$A$3:$P$22,13))),$A40="","")</f>
        <v>0</v>
      </c>
      <c r="M40">
        <f>_xlfn.IFS($A40="Special","",$A40&lt;&gt;"",($B40*(VLOOKUP($A40,$A$3:$P$22,14))),$A40="","")</f>
        <v>1</v>
      </c>
      <c r="N40">
        <f>_xlfn.IFS($A40="Special","",$A40&lt;&gt;"",($B40*(VLOOKUP($A40,$A$3:$P$22,15))),$A40="","")</f>
        <v>0</v>
      </c>
      <c r="O40">
        <f>_xlfn.IFS($A40="Special","",$A40&lt;&gt;"",($B40*(VLOOKUP($A40,$A$3:$P$22,16))),$A40="","")</f>
        <v>0</v>
      </c>
      <c r="Q40">
        <f>IF($A40&lt;&gt;"",$B40*(VLOOKUP($A40,$A$3:$P$22,3)),"")</f>
        <v>1991</v>
      </c>
    </row>
    <row r="41" spans="1:17" x14ac:dyDescent="0.3">
      <c r="A41" s="13" t="s">
        <v>43</v>
      </c>
      <c r="B41">
        <v>1</v>
      </c>
      <c r="C41" t="str">
        <f>IF($A41="Special",$B41,"")</f>
        <v/>
      </c>
      <c r="D41">
        <f>_xlfn.IFS($A41="Special","",$A41&lt;&gt;"",($B41*(VLOOKUP($A41,$A$3:$P$22,5))),$A41="","")</f>
        <v>0</v>
      </c>
      <c r="E41">
        <f>_xlfn.IFS($A41="Special","",$A41&lt;&gt;"",($B41*(VLOOKUP($A41,$A$3:$P$22,6))),$A41="","")</f>
        <v>0</v>
      </c>
      <c r="F41">
        <f>_xlfn.IFS($A41="Special","",$A41&lt;&gt;"",($B41*(VLOOKUP($A41,$A$3:$P$22,7))),$A41="","")</f>
        <v>1</v>
      </c>
      <c r="G41">
        <f>_xlfn.IFS($A41="Special","",$A41&lt;&gt;"",($B41*(VLOOKUP($A41,$A$3:$P$22,8))),$A41="","")</f>
        <v>0</v>
      </c>
      <c r="H41">
        <f>_xlfn.IFS($A41="Special","",$A41&lt;&gt;"",($B41*(VLOOKUP($A41,$A$3:$P$22,9))),$A41="","")</f>
        <v>0</v>
      </c>
      <c r="I41">
        <f>_xlfn.IFS($A41="Special","",$A41&lt;&gt;"",($B41*(VLOOKUP($A41,$A$3:$P$22,10))),$A41="","")</f>
        <v>0</v>
      </c>
      <c r="J41">
        <f>_xlfn.IFS($A41="Special","",$A41&lt;&gt;"",($B41*(VLOOKUP($A41,$A$3:$P$22,11))),$A41="","")</f>
        <v>0</v>
      </c>
      <c r="K41">
        <f>_xlfn.IFS($A41="Special","",$A41&lt;&gt;"",($B41*(VLOOKUP($A41,$A$3:$P$22,12))),$A41="","")</f>
        <v>0</v>
      </c>
      <c r="L41">
        <f>_xlfn.IFS($A41="Special","",$A41&lt;&gt;"",($B41*(VLOOKUP($A41,$A$3:$P$22,13))),$A41="","")</f>
        <v>0</v>
      </c>
      <c r="M41">
        <f>_xlfn.IFS($A41="Special","",$A41&lt;&gt;"",($B41*(VLOOKUP($A41,$A$3:$P$22,14))),$A41="","")</f>
        <v>1</v>
      </c>
      <c r="N41">
        <f>_xlfn.IFS($A41="Special","",$A41&lt;&gt;"",($B41*(VLOOKUP($A41,$A$3:$P$22,15))),$A41="","")</f>
        <v>0</v>
      </c>
      <c r="O41">
        <f>_xlfn.IFS($A41="Special","",$A41&lt;&gt;"",($B41*(VLOOKUP($A41,$A$3:$P$22,16))),$A41="","")</f>
        <v>0</v>
      </c>
      <c r="Q41">
        <f>IF($A41&lt;&gt;"",$B41*(VLOOKUP($A41,$A$3:$P$22,3)),"")</f>
        <v>2032</v>
      </c>
    </row>
    <row r="42" spans="1:17" x14ac:dyDescent="0.3">
      <c r="A42" s="13" t="s">
        <v>45</v>
      </c>
      <c r="B42">
        <v>1</v>
      </c>
      <c r="C42" t="str">
        <f>IF($A42="Special",$B42,"")</f>
        <v/>
      </c>
      <c r="D42">
        <f>_xlfn.IFS($A42="Special","",$A42&lt;&gt;"",($B42*(VLOOKUP($A42,$A$3:$P$22,5))),$A42="","")</f>
        <v>0</v>
      </c>
      <c r="E42">
        <f>_xlfn.IFS($A42="Special","",$A42&lt;&gt;"",($B42*(VLOOKUP($A42,$A$3:$P$22,6))),$A42="","")</f>
        <v>0</v>
      </c>
      <c r="F42">
        <f>_xlfn.IFS($A42="Special","",$A42&lt;&gt;"",($B42*(VLOOKUP($A42,$A$3:$P$22,7))),$A42="","")</f>
        <v>0</v>
      </c>
      <c r="G42">
        <f>_xlfn.IFS($A42="Special","",$A42&lt;&gt;"",($B42*(VLOOKUP($A42,$A$3:$P$22,8))),$A42="","")</f>
        <v>1</v>
      </c>
      <c r="H42">
        <f>_xlfn.IFS($A42="Special","",$A42&lt;&gt;"",($B42*(VLOOKUP($A42,$A$3:$P$22,9))),$A42="","")</f>
        <v>0</v>
      </c>
      <c r="I42">
        <f>_xlfn.IFS($A42="Special","",$A42&lt;&gt;"",($B42*(VLOOKUP($A42,$A$3:$P$22,10))),$A42="","")</f>
        <v>0</v>
      </c>
      <c r="J42">
        <f>_xlfn.IFS($A42="Special","",$A42&lt;&gt;"",($B42*(VLOOKUP($A42,$A$3:$P$22,11))),$A42="","")</f>
        <v>0</v>
      </c>
      <c r="K42">
        <f>_xlfn.IFS($A42="Special","",$A42&lt;&gt;"",($B42*(VLOOKUP($A42,$A$3:$P$22,12))),$A42="","")</f>
        <v>0</v>
      </c>
      <c r="L42">
        <f>_xlfn.IFS($A42="Special","",$A42&lt;&gt;"",($B42*(VLOOKUP($A42,$A$3:$P$22,13))),$A42="","")</f>
        <v>0</v>
      </c>
      <c r="M42">
        <f>_xlfn.IFS($A42="Special","",$A42&lt;&gt;"",($B42*(VLOOKUP($A42,$A$3:$P$22,14))),$A42="","")</f>
        <v>1</v>
      </c>
      <c r="N42">
        <f>_xlfn.IFS($A42="Special","",$A42&lt;&gt;"",($B42*(VLOOKUP($A42,$A$3:$P$22,15))),$A42="","")</f>
        <v>0</v>
      </c>
      <c r="O42">
        <f>_xlfn.IFS($A42="Special","",$A42&lt;&gt;"",($B42*(VLOOKUP($A42,$A$3:$P$22,16))),$A42="","")</f>
        <v>0</v>
      </c>
      <c r="Q42">
        <f>IF($A42&lt;&gt;"",$B42*(VLOOKUP($A42,$A$3:$P$22,3)),"")</f>
        <v>2220</v>
      </c>
    </row>
    <row r="43" spans="1:17" x14ac:dyDescent="0.3">
      <c r="A43" s="13" t="s">
        <v>53</v>
      </c>
      <c r="B43">
        <v>1</v>
      </c>
      <c r="C43" t="str">
        <f>IF($A43="Special",$B43,"")</f>
        <v/>
      </c>
      <c r="D43">
        <f>_xlfn.IFS($A43="Special","",$A43&lt;&gt;"",($B43*(VLOOKUP($A43,$A$3:$P$22,5))),$A43="","")</f>
        <v>0</v>
      </c>
      <c r="E43">
        <f>_xlfn.IFS($A43="Special","",$A43&lt;&gt;"",($B43*(VLOOKUP($A43,$A$3:$P$22,6))),$A43="","")</f>
        <v>0</v>
      </c>
      <c r="F43">
        <f>_xlfn.IFS($A43="Special","",$A43&lt;&gt;"",($B43*(VLOOKUP($A43,$A$3:$P$22,7))),$A43="","")</f>
        <v>0</v>
      </c>
      <c r="G43">
        <f>_xlfn.IFS($A43="Special","",$A43&lt;&gt;"",($B43*(VLOOKUP($A43,$A$3:$P$22,8))),$A43="","")</f>
        <v>1</v>
      </c>
      <c r="H43">
        <f>_xlfn.IFS($A43="Special","",$A43&lt;&gt;"",($B43*(VLOOKUP($A43,$A$3:$P$22,9))),$A43="","")</f>
        <v>0</v>
      </c>
      <c r="I43">
        <f>_xlfn.IFS($A43="Special","",$A43&lt;&gt;"",($B43*(VLOOKUP($A43,$A$3:$P$22,10))),$A43="","")</f>
        <v>0</v>
      </c>
      <c r="J43">
        <f>_xlfn.IFS($A43="Special","",$A43&lt;&gt;"",($B43*(VLOOKUP($A43,$A$3:$P$22,11))),$A43="","")</f>
        <v>1</v>
      </c>
      <c r="K43">
        <f>_xlfn.IFS($A43="Special","",$A43&lt;&gt;"",($B43*(VLOOKUP($A43,$A$3:$P$22,12))),$A43="","")</f>
        <v>0</v>
      </c>
      <c r="L43">
        <f>_xlfn.IFS($A43="Special","",$A43&lt;&gt;"",($B43*(VLOOKUP($A43,$A$3:$P$22,13))),$A43="","")</f>
        <v>0</v>
      </c>
      <c r="M43">
        <f>_xlfn.IFS($A43="Special","",$A43&lt;&gt;"",($B43*(VLOOKUP($A43,$A$3:$P$22,14))),$A43="","")</f>
        <v>1</v>
      </c>
      <c r="N43">
        <f>_xlfn.IFS($A43="Special","",$A43&lt;&gt;"",($B43*(VLOOKUP($A43,$A$3:$P$22,15))),$A43="","")</f>
        <v>0</v>
      </c>
      <c r="O43">
        <f>_xlfn.IFS($A43="Special","",$A43&lt;&gt;"",($B43*(VLOOKUP($A43,$A$3:$P$22,16))),$A43="","")</f>
        <v>0</v>
      </c>
      <c r="Q43">
        <f>IF($A43&lt;&gt;"",$B43*(VLOOKUP($A43,$A$3:$P$22,3)),"")</f>
        <v>2422</v>
      </c>
    </row>
    <row r="44" spans="1:17" x14ac:dyDescent="0.3">
      <c r="A44" s="13" t="s">
        <v>55</v>
      </c>
      <c r="B44">
        <v>1</v>
      </c>
      <c r="C44" t="str">
        <f>IF($A44="Special",$B44,"")</f>
        <v/>
      </c>
      <c r="D44">
        <f>_xlfn.IFS($A44="Special","",$A44&lt;&gt;"",($B44*(VLOOKUP($A44,$A$3:$P$22,5))),$A44="","")</f>
        <v>0</v>
      </c>
      <c r="E44">
        <f>_xlfn.IFS($A44="Special","",$A44&lt;&gt;"",($B44*(VLOOKUP($A44,$A$3:$P$22,6))),$A44="","")</f>
        <v>0</v>
      </c>
      <c r="F44">
        <f>_xlfn.IFS($A44="Special","",$A44&lt;&gt;"",($B44*(VLOOKUP($A44,$A$3:$P$22,7))),$A44="","")</f>
        <v>0</v>
      </c>
      <c r="G44">
        <f>_xlfn.IFS($A44="Special","",$A44&lt;&gt;"",($B44*(VLOOKUP($A44,$A$3:$P$22,8))),$A44="","")</f>
        <v>0</v>
      </c>
      <c r="H44">
        <f>_xlfn.IFS($A44="Special","",$A44&lt;&gt;"",($B44*(VLOOKUP($A44,$A$3:$P$22,9))),$A44="","")</f>
        <v>0</v>
      </c>
      <c r="I44">
        <f>_xlfn.IFS($A44="Special","",$A44&lt;&gt;"",($B44*(VLOOKUP($A44,$A$3:$P$22,10))),$A44="","")</f>
        <v>0</v>
      </c>
      <c r="J44">
        <f>_xlfn.IFS($A44="Special","",$A44&lt;&gt;"",($B44*(VLOOKUP($A44,$A$3:$P$22,11))),$A44="","")</f>
        <v>0</v>
      </c>
      <c r="K44">
        <f>_xlfn.IFS($A44="Special","",$A44&lt;&gt;"",($B44*(VLOOKUP($A44,$A$3:$P$22,12))),$A44="","")</f>
        <v>0</v>
      </c>
      <c r="L44">
        <f>_xlfn.IFS($A44="Special","",$A44&lt;&gt;"",($B44*(VLOOKUP($A44,$A$3:$P$22,13))),$A44="","")</f>
        <v>0</v>
      </c>
      <c r="M44">
        <f>_xlfn.IFS($A44="Special","",$A44&lt;&gt;"",($B44*(VLOOKUP($A44,$A$3:$P$22,14))),$A44="","")</f>
        <v>0</v>
      </c>
      <c r="N44">
        <f>_xlfn.IFS($A44="Special","",$A44&lt;&gt;"",($B44*(VLOOKUP($A44,$A$3:$P$22,15))),$A44="","")</f>
        <v>1</v>
      </c>
      <c r="O44">
        <f>_xlfn.IFS($A44="Special","",$A44&lt;&gt;"",($B44*(VLOOKUP($A44,$A$3:$P$22,16))),$A44="","")</f>
        <v>0</v>
      </c>
      <c r="Q44">
        <f>IF($A44&lt;&gt;"",$B44*(VLOOKUP($A44,$A$3:$P$22,3)),"")</f>
        <v>70</v>
      </c>
    </row>
    <row r="45" spans="1:17" x14ac:dyDescent="0.3">
      <c r="C45" s="26"/>
      <c r="D45" s="27" t="e">
        <f t="shared" ref="D45:O45" si="0">SUM(D25:D44)</f>
        <v>#N/A</v>
      </c>
      <c r="E45" s="27" t="e">
        <f t="shared" si="0"/>
        <v>#N/A</v>
      </c>
      <c r="F45" s="27" t="e">
        <f t="shared" si="0"/>
        <v>#N/A</v>
      </c>
      <c r="G45" s="27" t="e">
        <f t="shared" si="0"/>
        <v>#N/A</v>
      </c>
      <c r="H45" s="27" t="e">
        <f t="shared" si="0"/>
        <v>#N/A</v>
      </c>
      <c r="I45" s="27" t="e">
        <f t="shared" si="0"/>
        <v>#N/A</v>
      </c>
      <c r="J45" s="27" t="e">
        <f t="shared" si="0"/>
        <v>#N/A</v>
      </c>
      <c r="K45" s="27" t="e">
        <f t="shared" si="0"/>
        <v>#N/A</v>
      </c>
      <c r="L45" s="27" t="e">
        <f t="shared" si="0"/>
        <v>#N/A</v>
      </c>
      <c r="M45" s="27" t="e">
        <f t="shared" si="0"/>
        <v>#N/A</v>
      </c>
      <c r="N45" s="27" t="e">
        <f t="shared" si="0"/>
        <v>#N/A</v>
      </c>
      <c r="O45" s="27" t="e">
        <f t="shared" si="0"/>
        <v>#N/A</v>
      </c>
      <c r="P45" s="27"/>
      <c r="Q45" s="28" t="e">
        <f>SUM(Q25:Q44)</f>
        <v>#N/A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2021-04-23T15:22:30Z</dcterms:created>
  <dcterms:modified xsi:type="dcterms:W3CDTF">2021-04-23T15:28:44Z</dcterms:modified>
</cp:coreProperties>
</file>