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tables/table5.xml" ContentType="application/vnd.openxmlformats-officedocument.spreadsheetml.table+xml"/>
  <Override PartName="/xl/queryTables/queryTable3.xml" ContentType="application/vnd.openxmlformats-officedocument.spreadsheetml.queryTable+xml"/>
  <Override PartName="/xl/tables/table6.xml" ContentType="application/vnd.openxmlformats-officedocument.spreadsheetml.table+xml"/>
  <Override PartName="/xl/queryTables/queryTable4.xml" ContentType="application/vnd.openxmlformats-officedocument.spreadsheetml.queryTable+xml"/>
  <Override PartName="/xl/tables/table7.xml" ContentType="application/vnd.openxmlformats-officedocument.spreadsheetml.table+xml"/>
  <Override PartName="/xl/queryTables/queryTable5.xml" ContentType="application/vnd.openxmlformats-officedocument.spreadsheetml.queryTable+xml"/>
  <Override PartName="/xl/tables/table8.xml" ContentType="application/vnd.openxmlformats-officedocument.spreadsheetml.table+xml"/>
  <Override PartName="/xl/queryTables/queryTable6.xml" ContentType="application/vnd.openxmlformats-officedocument.spreadsheetml.queryTable+xml"/>
  <Override PartName="/xl/tables/table9.xml" ContentType="application/vnd.openxmlformats-officedocument.spreadsheetml.table+xml"/>
  <Override PartName="/xl/queryTables/queryTable7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91535C15-71E3-44BD-BE4A-E7CD1543FA4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definedNames>
    <definedName name="DonnéesExternes_1" localSheetId="0" hidden="1">Feuil1!$R$4:$U$6</definedName>
    <definedName name="DonnéesExternes_2" localSheetId="0" hidden="1">Feuil1!$R$10:$T$12</definedName>
    <definedName name="DonnéesExternes_3" localSheetId="0" hidden="1">Feuil1!$R$16:$T$19</definedName>
    <definedName name="DonnéesExternes_4" localSheetId="0" hidden="1">Feuil1!$A$35:$C$41</definedName>
    <definedName name="DonnéesExternes_5" localSheetId="0" hidden="1">Feuil1!$H$35:$J$41</definedName>
    <definedName name="DonnéesExternes_6" localSheetId="0" hidden="1">Feuil1!$A$44:$C$47</definedName>
    <definedName name="DonnéesExternes_7" localSheetId="0" hidden="1">Feuil1!$H$44:$J$47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2" i="1" l="1"/>
  <c r="C42" i="1"/>
  <c r="J48" i="1" l="1"/>
  <c r="C48" i="1"/>
  <c r="J33" i="1" l="1"/>
  <c r="C33" i="1"/>
  <c r="J23" i="1"/>
  <c r="C23" i="1"/>
  <c r="T7" i="1"/>
  <c r="M32" i="1" l="1"/>
  <c r="T1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F906AD1-B95C-4F51-9F1B-E23E2A570C63}" keepAlive="1" name="Requête - Fusionner1" description="Connexion à la requête « Fusionner1 » dans le classeur." type="5" refreshedVersion="6" background="1" saveData="1">
    <dbPr connection="Provider=Microsoft.Mashup.OleDb.1;Data Source=$Workbook$;Location=Fusionner1;Extended Properties=&quot;&quot;" command="SELECT * FROM [Fusionner1]"/>
  </connection>
  <connection id="2" xr16:uid="{1E18C984-E086-4D7E-A894-C36AC235D9E2}" keepAlive="1" name="Requête - Fusionner2" description="Connexion à la requête « Fusionner2 » dans le classeur." type="5" refreshedVersion="6" background="1" saveData="1">
    <dbPr connection="Provider=Microsoft.Mashup.OleDb.1;Data Source=$Workbook$;Location=Fusionner2;Extended Properties=&quot;&quot;" command="SELECT * FROM [Fusionner2]"/>
  </connection>
  <connection id="3" xr16:uid="{00000000-0015-0000-FFFF-FFFF00000000}" keepAlive="1" name="Requête - Jointure gauche opposée N à N+1" description="Connexion à la requête « Jointure gauche opposée N à N+1 » dans le classeur." type="5" refreshedVersion="6" background="1" saveData="1">
    <dbPr connection="Provider=Microsoft.Mashup.OleDb.1;Data Source=$Workbook$;Location=&quot;Jointure gauche opposée N à N+1&quot;;Extended Properties=&quot;&quot;" command="SELECT * FROM [Jointure gauche opposée N à N+1]"/>
  </connection>
  <connection id="4" xr16:uid="{00000000-0015-0000-FFFF-FFFF01000000}" keepAlive="1" name="Requête - Jointure gauche opposée N+1 à N" description="Connexion à la requête « Jointure gauche opposée N+1 à N » dans le classeur." type="5" refreshedVersion="7" background="1" saveData="1">
    <dbPr connection="Provider=Microsoft.Mashup.OleDb.1;Data Source=$Workbook$;Location=&quot;Jointure gauche opposée N+1 à N&quot;;Extended Properties=&quot;&quot;" command="SELECT * FROM [Jointure gauche opposée N+1 à N]"/>
  </connection>
  <connection id="5" xr16:uid="{00000000-0015-0000-FFFF-FFFF02000000}" keepAlive="1" name="Requête - Jointure interne" description="Connexion à la requête « Jointure interne » dans le classeur." type="5" refreshedVersion="7" background="1" saveData="1">
    <dbPr connection="Provider=Microsoft.Mashup.OleDb.1;Data Source=$Workbook$;Location=&quot;Jointure interne&quot;;Extended Properties=&quot;&quot;" command="SELECT * FROM [Jointure interne]"/>
  </connection>
  <connection id="6" xr16:uid="{00000000-0015-0000-FFFF-FFFF03000000}" keepAlive="1" name="Requête - N" description="Connexion à la requête « N » dans le classeur." type="5" refreshedVersion="6">
    <dbPr connection="Provider=Microsoft.Mashup.OleDb.1;Data Source=$Workbook$;Location=N;Extended Properties=&quot;&quot;" command="SELECT * FROM [N]"/>
  </connection>
  <connection id="7" xr16:uid="{00000000-0015-0000-FFFF-FFFF04000000}" keepAlive="1" name="Requête - N+1" description="Connexion à la requête « N+1 » dans le classeur." type="5" refreshedVersion="0" background="1">
    <dbPr connection="Provider=Microsoft.Mashup.OleDb.1;Data Source=$Workbook$;Location=N+1;Extended Properties=&quot;&quot;" command="SELECT * FROM [N+1]"/>
  </connection>
  <connection id="8" xr16:uid="{0D7127D1-E8BD-4B4C-A1E0-F1EAD2F4DC8D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  <connection id="9" xr16:uid="{F625F660-9C6C-4158-A391-85B399D02610}" keepAlive="1" name="Requête - Tableau2" description="Connexion à la requête « Tableau2 » dans le classeur." type="5" refreshedVersion="6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<sst xmlns="http://schemas.openxmlformats.org/spreadsheetml/2006/main" count="56" uniqueCount="18">
  <si>
    <t>id-n</t>
  </si>
  <si>
    <t>Cpte</t>
  </si>
  <si>
    <t>reste à recouvrer-n</t>
  </si>
  <si>
    <t>id-n+1</t>
  </si>
  <si>
    <t>reste à recouvrer-n+1</t>
  </si>
  <si>
    <t>Jointure gauche opposée de N à N+1 = ceux qui ont été payé à 100% = qu'on ne retrouve pas dans la table n+1</t>
  </si>
  <si>
    <t>Total</t>
  </si>
  <si>
    <t>Jointure interne = id en commun entre les deux tables</t>
  </si>
  <si>
    <t>Année</t>
  </si>
  <si>
    <t>Jointure gauche opposée de N+1 à N = nouveaux restes à recouvrer : non présents dans N mais présents dans N+1</t>
  </si>
  <si>
    <t>2) somme des restes à recouvrer année N+1</t>
  </si>
  <si>
    <t>1) Somme des restes à recouvrer année N</t>
  </si>
  <si>
    <t>id n</t>
  </si>
  <si>
    <t>restes à recouvrer</t>
  </si>
  <si>
    <t>id n+1</t>
  </si>
  <si>
    <t>4) somme des nouveaux restes à recouvrer</t>
  </si>
  <si>
    <t>3) Restes à recouvrer dans N mais pas dans N+1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</si>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</sst>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Font="1" applyBorder="1"/>
    <xf numFmtId="0" fontId="0" fillId="0" borderId="0" xfId="0" applyFont="1" applyFill="1" applyBorder="1"/>
    <xf numFmtId="0" fontId="1" fillId="0" borderId="0" xfId="0" applyFont="1" applyFill="1"/>
    <xf numFmtId="0" fontId="0" fillId="0" borderId="0" xfId="0" applyFill="1"/>
    <xf numFmtId="0" fontId="3" fillId="0" borderId="1" xfId="0" applyFont="1" applyBorder="1"/>
    <xf numFmtId="0" fontId="0" fillId="0" borderId="0" xfId="0" applyBorder="1"/>
    <xf numFmtId="0" fontId="0" fillId="0" borderId="0" xfId="0" applyNumberFormat="1"/>
    <xf numFmtId="0" fontId="1" fillId="0" borderId="0" xfId="0" applyFont="1"/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 style="thin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theme="1"/>
        </right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border outline="0">
        <bottom style="thin">
          <color theme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219075</xdr:colOff>
      <xdr:row>23</xdr:row>
      <xdr:rowOff>0</xdr:rowOff>
    </xdr:from>
    <xdr:to>
      <xdr:col>12</xdr:col>
      <xdr:colOff>552450</xdr:colOff>
      <xdr:row>30</xdr:row>
      <xdr:rowOff>66675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6134100" y="4381500"/>
          <a:ext cx="1704975" cy="14001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00000000-0016-0000-0000-000000000000}" autoFormatId="16" applyNumberFormats="0" applyBorderFormats="0" applyFontFormats="0" applyPatternFormats="0" applyAlignmentFormats="0" applyWidthHeightFormats="0">
  <queryTableRefresh nextId="5">
    <queryTableFields count="4">
      <queryTableField id="1" name="Cpte" tableColumnId="1"/>
      <queryTableField id="2" name="id-n" tableColumnId="2"/>
      <queryTableField id="3" name="reste à recouvrer-n" tableColumnId="3"/>
      <queryTableField id="4" name="Année" tableColumnId="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4" xr16:uid="{00000000-0016-0000-0000-000001000000}" autoFormatId="16" applyNumberFormats="0" applyBorderFormats="0" applyFontFormats="0" applyPatternFormats="0" applyAlignmentFormats="0" applyWidthHeightFormats="0">
  <queryTableRefresh nextId="4">
    <queryTableFields count="3">
      <queryTableField id="1" name="Cpte" tableColumnId="1"/>
      <queryTableField id="2" name="id-n+1" tableColumnId="2"/>
      <queryTableField id="3" name="reste à recouvrer-n+1" tableColumnId="3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5" xr16:uid="{00000000-0016-0000-0000-000002000000}" autoFormatId="16" applyNumberFormats="0" applyBorderFormats="0" applyFontFormats="0" applyPatternFormats="0" applyAlignmentFormats="0" applyWidthHeightFormats="0">
  <queryTableRefresh nextId="4">
    <queryTableFields count="3">
      <queryTableField id="1" name="Cpte" tableColumnId="1"/>
      <queryTableField id="2" name="id-n" tableColumnId="2"/>
      <queryTableField id="3" name="reste à recouvrer-n" tableColumnId="3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connectionId="8" xr16:uid="{5B3FD4F9-90CE-4FD0-845A-42DCE89BDFF5}" autoFormatId="16" applyNumberFormats="0" applyBorderFormats="0" applyFontFormats="0" applyPatternFormats="0" applyAlignmentFormats="0" applyWidthHeightFormats="0">
  <queryTableRefresh nextId="5">
    <queryTableFields count="3">
      <queryTableField id="1" name="Année" tableColumnId="1"/>
      <queryTableField id="3" name="id-n" tableColumnId="3"/>
      <queryTableField id="4" name="reste à recouvrer-n" tableColumnId="4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" connectionId="9" xr16:uid="{2C3B36AA-AA53-40F1-AD63-D50C99F92252}" autoFormatId="16" applyNumberFormats="0" applyBorderFormats="0" applyFontFormats="0" applyPatternFormats="0" applyAlignmentFormats="0" applyWidthHeightFormats="0">
  <queryTableRefresh nextId="4">
    <queryTableFields count="3">
      <queryTableField id="1" name="Année" tableColumnId="1"/>
      <queryTableField id="2" name="id-n+1" tableColumnId="2"/>
      <queryTableField id="3" name="reste à recouvrer-n+1" tableColumnId="3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" connectionId="1" xr16:uid="{C4B6AB4D-6997-42E7-9E3B-9C8B5A35B424}" autoFormatId="16" applyNumberFormats="0" applyBorderFormats="0" applyFontFormats="0" applyPatternFormats="0" applyAlignmentFormats="0" applyWidthHeightFormats="0">
  <queryTableRefresh nextId="7">
    <queryTableFields count="3">
      <queryTableField id="4" name="Année" tableColumnId="4"/>
      <queryTableField id="5" name="id-n" tableColumnId="5"/>
      <queryTableField id="6" name="reste à recouvrer-n" tableColumnId="6"/>
    </queryTableFields>
  </queryTableRefresh>
</queryTable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" connectionId="2" xr16:uid="{F8F0E271-30D3-49F5-A379-DE008289C80A}" autoFormatId="16" applyNumberFormats="0" applyBorderFormats="0" applyFontFormats="0" applyPatternFormats="0" applyAlignmentFormats="0" applyWidthHeightFormats="0">
  <queryTableRefresh nextId="4">
    <queryTableFields count="3">
      <queryTableField id="1" name="Année" tableColumnId="1"/>
      <queryTableField id="2" name="id-n+1" tableColumnId="2"/>
      <queryTableField id="3" name="reste à recouvrer-n+1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_rels/table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D8">
  <autoFilter ref="A1:D8" xr:uid="{00000000-0009-0000-0100-000001000000}"/>
  <tableColumns count="4">
    <tableColumn id="4" xr3:uid="{00000000-0010-0000-0000-000004000000}" name="Année"/>
    <tableColumn id="1" xr3:uid="{00000000-0010-0000-0000-000001000000}" name="Cpte" totalsRowLabel="Total"/>
    <tableColumn id="2" xr3:uid="{00000000-0010-0000-0000-000002000000}" name="id-n"/>
    <tableColumn id="3" xr3:uid="{00000000-0010-0000-0000-000003000000}" name="reste à recouvrer-n" totalsRowFunction="sum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F1:I8" tableBorderDxfId="6">
  <autoFilter ref="F1:I8" xr:uid="{00000000-0009-0000-0100-000002000000}"/>
  <tableColumns count="4">
    <tableColumn id="4" xr3:uid="{00000000-0010-0000-0100-000004000000}" name="Année"/>
    <tableColumn id="1" xr3:uid="{00000000-0010-0000-0100-000001000000}" name="Cpte" totalsRowLabel="Total" dataDxfId="5" totalsRowDxfId="4"/>
    <tableColumn id="2" xr3:uid="{00000000-0010-0000-0100-000002000000}" name="id-n+1" dataDxfId="3" totalsRowDxfId="2"/>
    <tableColumn id="3" xr3:uid="{00000000-0010-0000-0100-000003000000}" name="reste à recouvrer-n+1" totalsRowFunction="sum" dataDxfId="1" totalsRowDxfId="0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Jointure_gauche_opposée_N_à_N_1" displayName="Jointure_gauche_opposée_N_à_N_1" ref="R4:U7" tableType="queryTable" totalsRowCount="1">
  <autoFilter ref="R4:U6" xr:uid="{00000000-0009-0000-0100-000004000000}"/>
  <tableColumns count="4">
    <tableColumn id="1" xr3:uid="{00000000-0010-0000-0200-000001000000}" uniqueName="1" name="Cpte" totalsRowLabel="Total" queryTableFieldId="1"/>
    <tableColumn id="2" xr3:uid="{00000000-0010-0000-0200-000002000000}" uniqueName="2" name="id-n" queryTableFieldId="2"/>
    <tableColumn id="3" xr3:uid="{00000000-0010-0000-0200-000003000000}" uniqueName="3" name="reste à recouvrer-n" totalsRowFunction="sum" queryTableFieldId="3"/>
    <tableColumn id="4" xr3:uid="{00000000-0010-0000-0200-000004000000}" uniqueName="4" name="Année" queryTableFieldId="4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Jointure_gauche_opposée_N_1_à_N" displayName="Jointure_gauche_opposée_N_1_à_N" ref="R10:T13" tableType="queryTable" totalsRowCount="1">
  <autoFilter ref="R10:T12" xr:uid="{00000000-0009-0000-0100-000005000000}"/>
  <tableColumns count="3">
    <tableColumn id="1" xr3:uid="{00000000-0010-0000-0300-000001000000}" uniqueName="1" name="Cpte" totalsRowLabel="Total" queryTableFieldId="1"/>
    <tableColumn id="2" xr3:uid="{00000000-0010-0000-0300-000002000000}" uniqueName="2" name="id-n+1" queryTableFieldId="2"/>
    <tableColumn id="3" xr3:uid="{00000000-0010-0000-0300-000003000000}" uniqueName="3" name="reste à recouvrer-n+1" totalsRowFunction="sum" queryTableFieldId="3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Jointure_interne" displayName="Jointure_interne" ref="R16:T19" tableType="queryTable" totalsRowShown="0">
  <autoFilter ref="R16:T19" xr:uid="{00000000-0009-0000-0100-000006000000}"/>
  <tableColumns count="3">
    <tableColumn id="1" xr3:uid="{00000000-0010-0000-0400-000001000000}" uniqueName="1" name="Cpte" queryTableFieldId="1"/>
    <tableColumn id="2" xr3:uid="{00000000-0010-0000-0400-000002000000}" uniqueName="2" name="id-n" queryTableFieldId="2"/>
    <tableColumn id="3" xr3:uid="{00000000-0010-0000-0400-000003000000}" uniqueName="3" name="reste à recouvrer-n" queryTableFieldId="3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CE0BDDD-27AD-46F9-86C1-BD33373AB270}" name="Tableau1_2" displayName="Tableau1_2" ref="A35:C42" tableType="queryTable" totalsRowCount="1">
  <autoFilter ref="A35:C41" xr:uid="{2D650667-615A-47BD-8A6B-5B8AF7B5D313}"/>
  <tableColumns count="3">
    <tableColumn id="1" xr3:uid="{0BAA571E-F44B-428D-96A2-6E42E4CAD16C}" uniqueName="1" name="Année" totalsRowLabel="Total" queryTableFieldId="1"/>
    <tableColumn id="3" xr3:uid="{30F16118-5A69-4BD3-BBDF-BF562BE34EF0}" uniqueName="3" name="id-n" queryTableFieldId="3"/>
    <tableColumn id="4" xr3:uid="{B8B39AA5-B57F-41B3-B2C2-4363661A3F4A}" uniqueName="4" name="reste à recouvrer-n" totalsRowFunction="sum" queryTableFieldId="4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E6C9492-7094-407F-8CBF-8F0A034B8FC6}" name="Tableau2_2" displayName="Tableau2_2" ref="H35:J42" tableType="queryTable" totalsRowCount="1">
  <autoFilter ref="H35:J41" xr:uid="{E0D04189-5987-44E1-A5BB-E446F7502D48}"/>
  <tableColumns count="3">
    <tableColumn id="1" xr3:uid="{7406455B-27EE-4663-A823-ADB26AC47BEA}" uniqueName="1" name="Année" totalsRowLabel="Total" queryTableFieldId="1"/>
    <tableColumn id="2" xr3:uid="{10491CD2-5F29-498C-B41D-6373C99704A4}" uniqueName="2" name="id-n+1" queryTableFieldId="2"/>
    <tableColumn id="3" xr3:uid="{D724FA06-CF57-4475-AC6C-606DD40BD9D6}" uniqueName="3" name="reste à recouvrer-n+1" totalsRowFunction="sum" queryTableFieldId="3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74030ED-9852-4F71-899F-18EE07D34ED9}" name="Fusionner1" displayName="Fusionner1" ref="A44:C48" tableType="queryTable" totalsRowCount="1">
  <autoFilter ref="A44:C47" xr:uid="{05AB2EB6-C892-4653-899F-C61CF973C92B}"/>
  <tableColumns count="3">
    <tableColumn id="4" xr3:uid="{8E4A6480-15D3-4255-95E8-1AF227D88305}" uniqueName="4" name="Année" totalsRowLabel="Total" queryTableFieldId="4"/>
    <tableColumn id="5" xr3:uid="{097CA042-1EB5-43F4-B009-F432D2821AD6}" uniqueName="5" name="id-n" queryTableFieldId="5"/>
    <tableColumn id="6" xr3:uid="{87465F94-F4A0-4311-A29F-8F37DA7B64DB}" uniqueName="6" name="reste à recouvrer-n" totalsRowFunction="sum" queryTableFieldId="6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ABA42E4E-FB4A-4799-A947-BE962C7F204D}" name="Fusionner2" displayName="Fusionner2" ref="H44:J48" tableType="queryTable" totalsRowCount="1">
  <autoFilter ref="H44:J47" xr:uid="{06CCFEB7-BD9E-4A0B-9FF9-E238915369C0}"/>
  <tableColumns count="3">
    <tableColumn id="1" xr3:uid="{73A4BADD-E6A6-4583-95D0-99EE8D05202A}" uniqueName="1" name="Année" totalsRowLabel="Total" queryTableFieldId="1"/>
    <tableColumn id="2" xr3:uid="{C26CDEE9-8CB3-421F-A3A7-69CEE4659518}" uniqueName="2" name="id-n+1" queryTableFieldId="2"/>
    <tableColumn id="3" xr3:uid="{F6FCCC3F-C5CF-44CA-884B-03911B186CCA}" uniqueName="3" name="reste à recouvrer-n+1" totalsRowFunction="sum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11" Type="http://schemas.openxmlformats.org/officeDocument/2006/relationships/table" Target="../tables/table9.xml"/><Relationship Id="rId5" Type="http://schemas.openxmlformats.org/officeDocument/2006/relationships/table" Target="../tables/table3.xml"/><Relationship Id="rId10" Type="http://schemas.openxmlformats.org/officeDocument/2006/relationships/table" Target="../tables/table8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8"/>
  <sheetViews>
    <sheetView tabSelected="1" topLeftCell="A19" workbookViewId="0">
      <selection activeCell="H35" sqref="H35:J42"/>
    </sheetView>
  </sheetViews>
  <sheetFormatPr baseColWidth="10" defaultRowHeight="15" x14ac:dyDescent="0.25"/>
  <cols>
    <col min="1" max="1" width="9.140625" bestFit="1" customWidth="1"/>
    <col min="2" max="2" width="6.85546875" bestFit="1" customWidth="1"/>
    <col min="3" max="4" width="20.28515625" bestFit="1" customWidth="1"/>
    <col min="5" max="7" width="8.5703125" customWidth="1"/>
    <col min="8" max="8" width="9.140625" bestFit="1" customWidth="1"/>
    <col min="9" max="9" width="8.85546875" bestFit="1" customWidth="1"/>
    <col min="10" max="10" width="22.28515625" bestFit="1" customWidth="1"/>
    <col min="11" max="11" width="9.140625" customWidth="1"/>
  </cols>
  <sheetData>
    <row r="1" spans="1:21" x14ac:dyDescent="0.25">
      <c r="A1" t="s">
        <v>8</v>
      </c>
      <c r="B1" t="s">
        <v>1</v>
      </c>
      <c r="C1" t="s">
        <v>0</v>
      </c>
      <c r="D1" t="s">
        <v>2</v>
      </c>
      <c r="F1" t="s">
        <v>8</v>
      </c>
      <c r="G1" t="s">
        <v>1</v>
      </c>
      <c r="H1" t="s">
        <v>3</v>
      </c>
      <c r="I1" t="s">
        <v>4</v>
      </c>
    </row>
    <row r="2" spans="1:21" x14ac:dyDescent="0.25">
      <c r="A2">
        <v>2020</v>
      </c>
      <c r="B2">
        <v>411</v>
      </c>
      <c r="C2">
        <v>1</v>
      </c>
      <c r="D2">
        <v>130</v>
      </c>
      <c r="F2" s="6">
        <v>2020</v>
      </c>
      <c r="G2" s="1">
        <v>411</v>
      </c>
      <c r="H2" s="1">
        <v>1</v>
      </c>
      <c r="I2" s="1">
        <v>50</v>
      </c>
    </row>
    <row r="3" spans="1:21" x14ac:dyDescent="0.25">
      <c r="A3">
        <v>2020</v>
      </c>
      <c r="B3">
        <v>4167</v>
      </c>
      <c r="C3">
        <v>1</v>
      </c>
      <c r="D3">
        <v>130</v>
      </c>
      <c r="F3" s="6">
        <v>2020</v>
      </c>
      <c r="G3" s="1">
        <v>4167</v>
      </c>
      <c r="H3" s="1">
        <v>1</v>
      </c>
      <c r="I3" s="1">
        <v>50</v>
      </c>
      <c r="R3" t="s">
        <v>5</v>
      </c>
    </row>
    <row r="4" spans="1:21" x14ac:dyDescent="0.25">
      <c r="A4">
        <v>2020</v>
      </c>
      <c r="B4">
        <v>411</v>
      </c>
      <c r="C4">
        <v>2</v>
      </c>
      <c r="D4">
        <v>50</v>
      </c>
      <c r="F4" s="6">
        <v>2020</v>
      </c>
      <c r="G4" s="1">
        <v>411</v>
      </c>
      <c r="H4" s="1">
        <v>3</v>
      </c>
      <c r="I4" s="1">
        <v>250</v>
      </c>
      <c r="R4" t="s">
        <v>1</v>
      </c>
      <c r="S4" t="s">
        <v>0</v>
      </c>
      <c r="T4" t="s">
        <v>2</v>
      </c>
      <c r="U4" t="s">
        <v>8</v>
      </c>
    </row>
    <row r="5" spans="1:21" x14ac:dyDescent="0.25">
      <c r="A5">
        <v>2020</v>
      </c>
      <c r="B5">
        <v>411</v>
      </c>
      <c r="C5">
        <v>3</v>
      </c>
      <c r="D5">
        <v>250</v>
      </c>
      <c r="F5" s="6">
        <v>2021</v>
      </c>
      <c r="G5" s="5">
        <v>411</v>
      </c>
      <c r="H5" s="5">
        <v>3</v>
      </c>
      <c r="I5" s="5">
        <v>100</v>
      </c>
      <c r="R5" s="7">
        <v>411</v>
      </c>
      <c r="S5">
        <v>2</v>
      </c>
      <c r="T5">
        <v>50</v>
      </c>
      <c r="U5" s="7">
        <v>2020</v>
      </c>
    </row>
    <row r="6" spans="1:21" x14ac:dyDescent="0.25">
      <c r="A6">
        <v>2021</v>
      </c>
      <c r="B6">
        <v>411</v>
      </c>
      <c r="C6">
        <v>3</v>
      </c>
      <c r="D6">
        <v>100</v>
      </c>
      <c r="F6" s="6">
        <v>2020</v>
      </c>
      <c r="G6" s="1">
        <v>411</v>
      </c>
      <c r="H6" s="1">
        <v>4</v>
      </c>
      <c r="I6" s="1">
        <v>740</v>
      </c>
      <c r="R6" s="7">
        <v>411</v>
      </c>
      <c r="S6">
        <v>5</v>
      </c>
      <c r="T6">
        <v>200</v>
      </c>
      <c r="U6" s="7">
        <v>2020</v>
      </c>
    </row>
    <row r="7" spans="1:21" x14ac:dyDescent="0.25">
      <c r="A7">
        <v>2020</v>
      </c>
      <c r="B7">
        <v>411</v>
      </c>
      <c r="C7">
        <v>4</v>
      </c>
      <c r="D7">
        <v>740</v>
      </c>
      <c r="F7" s="6">
        <v>2020</v>
      </c>
      <c r="G7" s="1">
        <v>411</v>
      </c>
      <c r="H7" s="2">
        <v>6</v>
      </c>
      <c r="I7" s="2">
        <v>450</v>
      </c>
      <c r="R7" s="7" t="s">
        <v>6</v>
      </c>
      <c r="T7">
        <f>SUBTOTAL(109,Jointure_gauche_opposée_N_à_N_1[reste à recouvrer-n])</f>
        <v>250</v>
      </c>
      <c r="U7" s="7"/>
    </row>
    <row r="8" spans="1:21" x14ac:dyDescent="0.25">
      <c r="A8">
        <v>2020</v>
      </c>
      <c r="B8">
        <v>411</v>
      </c>
      <c r="C8">
        <v>5</v>
      </c>
      <c r="D8">
        <v>200</v>
      </c>
      <c r="F8" s="6">
        <v>2020</v>
      </c>
      <c r="G8" s="1">
        <v>411</v>
      </c>
      <c r="H8" s="1">
        <v>7</v>
      </c>
      <c r="I8" s="1">
        <v>200</v>
      </c>
    </row>
    <row r="9" spans="1:21" x14ac:dyDescent="0.25">
      <c r="R9" t="s">
        <v>9</v>
      </c>
    </row>
    <row r="10" spans="1:21" x14ac:dyDescent="0.25">
      <c r="R10" t="s">
        <v>1</v>
      </c>
      <c r="S10" t="s">
        <v>3</v>
      </c>
      <c r="T10" t="s">
        <v>4</v>
      </c>
    </row>
    <row r="11" spans="1:21" x14ac:dyDescent="0.25">
      <c r="R11">
        <v>411</v>
      </c>
      <c r="S11">
        <v>6</v>
      </c>
      <c r="T11">
        <v>450</v>
      </c>
    </row>
    <row r="12" spans="1:21" x14ac:dyDescent="0.25">
      <c r="R12">
        <v>411</v>
      </c>
      <c r="S12">
        <v>7</v>
      </c>
      <c r="T12">
        <v>200</v>
      </c>
    </row>
    <row r="13" spans="1:21" x14ac:dyDescent="0.25">
      <c r="A13" t="s">
        <v>11</v>
      </c>
      <c r="E13" s="3"/>
      <c r="F13" s="3"/>
      <c r="G13" s="4"/>
      <c r="H13" s="4" t="s">
        <v>10</v>
      </c>
      <c r="I13" s="3"/>
      <c r="J13" s="3"/>
      <c r="K13" s="3"/>
      <c r="R13" t="s">
        <v>6</v>
      </c>
      <c r="T13">
        <f>SUBTOTAL(109,Jointure_gauche_opposée_N_1_à_N[reste à recouvrer-n+1])</f>
        <v>650</v>
      </c>
    </row>
    <row r="14" spans="1:21" x14ac:dyDescent="0.25">
      <c r="E14" s="3"/>
      <c r="F14" s="3"/>
      <c r="G14" s="4"/>
      <c r="H14" s="4"/>
      <c r="I14" s="3"/>
      <c r="J14" s="3"/>
      <c r="K14" s="3"/>
    </row>
    <row r="15" spans="1:21" x14ac:dyDescent="0.25">
      <c r="A15" t="s">
        <v>8</v>
      </c>
      <c r="B15" t="s">
        <v>12</v>
      </c>
      <c r="C15" t="s">
        <v>13</v>
      </c>
      <c r="E15" s="3"/>
      <c r="F15" s="3"/>
      <c r="G15" s="4"/>
      <c r="H15" t="s">
        <v>8</v>
      </c>
      <c r="I15" t="s">
        <v>14</v>
      </c>
      <c r="J15" t="s">
        <v>13</v>
      </c>
      <c r="R15" t="s">
        <v>7</v>
      </c>
    </row>
    <row r="16" spans="1:21" x14ac:dyDescent="0.25">
      <c r="A16">
        <v>2020</v>
      </c>
      <c r="B16">
        <v>1</v>
      </c>
      <c r="C16">
        <v>130</v>
      </c>
      <c r="H16">
        <v>2020</v>
      </c>
      <c r="I16">
        <v>1</v>
      </c>
      <c r="J16">
        <v>50</v>
      </c>
      <c r="R16" t="s">
        <v>1</v>
      </c>
      <c r="S16" t="s">
        <v>0</v>
      </c>
      <c r="T16" t="s">
        <v>2</v>
      </c>
    </row>
    <row r="17" spans="1:20" x14ac:dyDescent="0.25">
      <c r="A17">
        <v>2020</v>
      </c>
      <c r="B17">
        <v>2</v>
      </c>
      <c r="C17">
        <v>50</v>
      </c>
      <c r="H17">
        <v>2020</v>
      </c>
      <c r="I17">
        <v>3</v>
      </c>
      <c r="J17">
        <v>250</v>
      </c>
      <c r="R17">
        <v>411</v>
      </c>
      <c r="S17">
        <v>1</v>
      </c>
      <c r="T17">
        <v>130</v>
      </c>
    </row>
    <row r="18" spans="1:20" x14ac:dyDescent="0.25">
      <c r="A18">
        <v>2020</v>
      </c>
      <c r="B18">
        <v>3</v>
      </c>
      <c r="C18">
        <v>250</v>
      </c>
      <c r="H18">
        <v>2021</v>
      </c>
      <c r="I18">
        <v>3</v>
      </c>
      <c r="J18">
        <v>100</v>
      </c>
      <c r="R18">
        <v>411</v>
      </c>
      <c r="S18">
        <v>3</v>
      </c>
      <c r="T18">
        <v>250</v>
      </c>
    </row>
    <row r="19" spans="1:20" x14ac:dyDescent="0.25">
      <c r="A19">
        <v>2021</v>
      </c>
      <c r="B19">
        <v>3</v>
      </c>
      <c r="C19">
        <v>100</v>
      </c>
      <c r="H19">
        <v>2020</v>
      </c>
      <c r="I19">
        <v>4</v>
      </c>
      <c r="J19">
        <v>740</v>
      </c>
      <c r="R19">
        <v>411</v>
      </c>
      <c r="S19">
        <v>4</v>
      </c>
      <c r="T19">
        <v>740</v>
      </c>
    </row>
    <row r="20" spans="1:20" x14ac:dyDescent="0.25">
      <c r="A20">
        <v>2020</v>
      </c>
      <c r="B20">
        <v>4</v>
      </c>
      <c r="C20">
        <v>740</v>
      </c>
      <c r="H20">
        <v>2020</v>
      </c>
      <c r="I20">
        <v>6</v>
      </c>
      <c r="J20">
        <v>450</v>
      </c>
    </row>
    <row r="21" spans="1:20" x14ac:dyDescent="0.25">
      <c r="A21">
        <v>2020</v>
      </c>
      <c r="B21">
        <v>5</v>
      </c>
      <c r="C21">
        <v>200</v>
      </c>
      <c r="H21">
        <v>2020</v>
      </c>
      <c r="I21">
        <v>7</v>
      </c>
      <c r="J21">
        <v>200</v>
      </c>
    </row>
    <row r="23" spans="1:20" x14ac:dyDescent="0.25">
      <c r="C23">
        <f>SUM(C16:C21)</f>
        <v>1470</v>
      </c>
      <c r="J23" s="8">
        <f>SUM(J16:J21)</f>
        <v>1790</v>
      </c>
    </row>
    <row r="26" spans="1:20" x14ac:dyDescent="0.25">
      <c r="A26" t="s">
        <v>16</v>
      </c>
      <c r="H26" t="s">
        <v>15</v>
      </c>
    </row>
    <row r="28" spans="1:20" x14ac:dyDescent="0.25">
      <c r="A28" t="s">
        <v>8</v>
      </c>
      <c r="B28" t="s">
        <v>12</v>
      </c>
      <c r="C28" t="s">
        <v>13</v>
      </c>
      <c r="H28" t="s">
        <v>8</v>
      </c>
      <c r="I28" t="s">
        <v>14</v>
      </c>
      <c r="J28" t="s">
        <v>13</v>
      </c>
    </row>
    <row r="29" spans="1:20" x14ac:dyDescent="0.25">
      <c r="A29">
        <v>2020</v>
      </c>
      <c r="B29">
        <v>1</v>
      </c>
      <c r="C29">
        <v>130</v>
      </c>
      <c r="H29">
        <v>2020</v>
      </c>
      <c r="I29">
        <v>1</v>
      </c>
      <c r="J29">
        <v>50</v>
      </c>
    </row>
    <row r="30" spans="1:20" x14ac:dyDescent="0.25">
      <c r="A30">
        <v>2020</v>
      </c>
      <c r="B30">
        <v>2</v>
      </c>
      <c r="C30">
        <v>50</v>
      </c>
      <c r="H30">
        <v>2020</v>
      </c>
      <c r="I30">
        <v>6</v>
      </c>
      <c r="J30">
        <v>450</v>
      </c>
    </row>
    <row r="31" spans="1:20" x14ac:dyDescent="0.25">
      <c r="A31">
        <v>2020</v>
      </c>
      <c r="B31">
        <v>5</v>
      </c>
      <c r="C31">
        <v>200</v>
      </c>
      <c r="H31">
        <v>2020</v>
      </c>
      <c r="I31">
        <v>7</v>
      </c>
      <c r="J31">
        <v>200</v>
      </c>
    </row>
    <row r="32" spans="1:20" x14ac:dyDescent="0.25">
      <c r="M32" s="8">
        <f>C23-C33+J33</f>
        <v>1790</v>
      </c>
      <c r="N32" t="s">
        <v>17</v>
      </c>
    </row>
    <row r="33" spans="1:10" x14ac:dyDescent="0.25">
      <c r="C33">
        <f>SUM(C29:C31)</f>
        <v>380</v>
      </c>
      <c r="J33">
        <f>SUM(J29:J31)</f>
        <v>700</v>
      </c>
    </row>
    <row r="35" spans="1:10" x14ac:dyDescent="0.25">
      <c r="A35" t="s">
        <v>8</v>
      </c>
      <c r="B35" t="s">
        <v>0</v>
      </c>
      <c r="C35" t="s">
        <v>2</v>
      </c>
      <c r="H35" t="s">
        <v>8</v>
      </c>
      <c r="I35" t="s">
        <v>3</v>
      </c>
      <c r="J35" t="s">
        <v>4</v>
      </c>
    </row>
    <row r="36" spans="1:10" x14ac:dyDescent="0.25">
      <c r="A36">
        <v>2020</v>
      </c>
      <c r="B36">
        <v>1</v>
      </c>
      <c r="C36">
        <v>130</v>
      </c>
      <c r="H36">
        <v>2020</v>
      </c>
      <c r="I36">
        <v>1</v>
      </c>
      <c r="J36">
        <v>50</v>
      </c>
    </row>
    <row r="37" spans="1:10" x14ac:dyDescent="0.25">
      <c r="A37">
        <v>2020</v>
      </c>
      <c r="B37">
        <v>2</v>
      </c>
      <c r="C37">
        <v>50</v>
      </c>
      <c r="H37">
        <v>2020</v>
      </c>
      <c r="I37">
        <v>3</v>
      </c>
      <c r="J37">
        <v>250</v>
      </c>
    </row>
    <row r="38" spans="1:10" x14ac:dyDescent="0.25">
      <c r="A38">
        <v>2020</v>
      </c>
      <c r="B38">
        <v>3</v>
      </c>
      <c r="C38">
        <v>250</v>
      </c>
      <c r="H38">
        <v>2021</v>
      </c>
      <c r="I38">
        <v>3</v>
      </c>
      <c r="J38">
        <v>100</v>
      </c>
    </row>
    <row r="39" spans="1:10" x14ac:dyDescent="0.25">
      <c r="A39">
        <v>2021</v>
      </c>
      <c r="B39">
        <v>3</v>
      </c>
      <c r="C39">
        <v>100</v>
      </c>
      <c r="H39">
        <v>2020</v>
      </c>
      <c r="I39">
        <v>4</v>
      </c>
      <c r="J39">
        <v>740</v>
      </c>
    </row>
    <row r="40" spans="1:10" x14ac:dyDescent="0.25">
      <c r="A40">
        <v>2020</v>
      </c>
      <c r="B40">
        <v>4</v>
      </c>
      <c r="C40">
        <v>740</v>
      </c>
      <c r="H40">
        <v>2020</v>
      </c>
      <c r="I40">
        <v>6</v>
      </c>
      <c r="J40">
        <v>450</v>
      </c>
    </row>
    <row r="41" spans="1:10" x14ac:dyDescent="0.25">
      <c r="A41">
        <v>2020</v>
      </c>
      <c r="B41">
        <v>5</v>
      </c>
      <c r="C41">
        <v>200</v>
      </c>
      <c r="H41">
        <v>2020</v>
      </c>
      <c r="I41">
        <v>7</v>
      </c>
      <c r="J41">
        <v>200</v>
      </c>
    </row>
    <row r="42" spans="1:10" x14ac:dyDescent="0.25">
      <c r="A42" t="s">
        <v>6</v>
      </c>
      <c r="C42">
        <f>SUBTOTAL(109,Tableau1_2[reste à recouvrer-n])</f>
        <v>1470</v>
      </c>
      <c r="H42" t="s">
        <v>6</v>
      </c>
      <c r="J42">
        <f>SUBTOTAL(109,Tableau2_2[reste à recouvrer-n+1])</f>
        <v>1790</v>
      </c>
    </row>
    <row r="44" spans="1:10" x14ac:dyDescent="0.25">
      <c r="A44" t="s">
        <v>8</v>
      </c>
      <c r="B44" t="s">
        <v>0</v>
      </c>
      <c r="C44" t="s">
        <v>2</v>
      </c>
      <c r="H44" t="s">
        <v>8</v>
      </c>
      <c r="I44" t="s">
        <v>3</v>
      </c>
      <c r="J44" t="s">
        <v>4</v>
      </c>
    </row>
    <row r="45" spans="1:10" x14ac:dyDescent="0.25">
      <c r="A45">
        <v>2020</v>
      </c>
      <c r="B45">
        <v>1</v>
      </c>
      <c r="C45">
        <v>130</v>
      </c>
      <c r="H45">
        <v>2020</v>
      </c>
      <c r="I45">
        <v>1</v>
      </c>
      <c r="J45">
        <v>50</v>
      </c>
    </row>
    <row r="46" spans="1:10" x14ac:dyDescent="0.25">
      <c r="A46">
        <v>2020</v>
      </c>
      <c r="B46">
        <v>2</v>
      </c>
      <c r="C46">
        <v>50</v>
      </c>
      <c r="H46">
        <v>2020</v>
      </c>
      <c r="I46">
        <v>6</v>
      </c>
      <c r="J46">
        <v>450</v>
      </c>
    </row>
    <row r="47" spans="1:10" x14ac:dyDescent="0.25">
      <c r="A47">
        <v>2020</v>
      </c>
      <c r="B47">
        <v>5</v>
      </c>
      <c r="C47">
        <v>200</v>
      </c>
      <c r="H47">
        <v>2020</v>
      </c>
      <c r="I47">
        <v>7</v>
      </c>
      <c r="J47">
        <v>200</v>
      </c>
    </row>
    <row r="48" spans="1:10" x14ac:dyDescent="0.25">
      <c r="A48" t="s">
        <v>6</v>
      </c>
      <c r="C48">
        <f>SUBTOTAL(109,Fusionner1[reste à recouvrer-n])</f>
        <v>380</v>
      </c>
      <c r="H48" t="s">
        <v>6</v>
      </c>
      <c r="J48">
        <f>SUBTOTAL(109,Fusionner2[reste à recouvrer-n+1])</f>
        <v>700</v>
      </c>
    </row>
  </sheetData>
  <phoneticPr fontId="2" type="noConversion"/>
  <pageMargins left="0.7" right="0.7" top="0.75" bottom="0.75" header="0.3" footer="0.3"/>
  <pageSetup paperSize="9" orientation="portrait" r:id="rId1"/>
  <drawing r:id="rId2"/>
  <tableParts count="9"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9B0089-58FE-45BC-8580-999EFC05E1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Valentin</cp:lastModifiedBy>
  <dcterms:created xsi:type="dcterms:W3CDTF">2022-03-29T19:32:54Z</dcterms:created>
  <dcterms:modified xsi:type="dcterms:W3CDTF">2022-03-31T08:18:40Z</dcterms:modified>
</cp:coreProperties>
</file>