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Y:\Thierry\Projet planning\Planning final\"/>
    </mc:Choice>
  </mc:AlternateContent>
  <xr:revisionPtr revIDLastSave="0" documentId="13_ncr:1_{2DA343CF-706C-4125-AFF6-10D82993EB54}" xr6:coauthVersionLast="46" xr6:coauthVersionMax="46" xr10:uidLastSave="{00000000-0000-0000-0000-000000000000}"/>
  <bookViews>
    <workbookView xWindow="-120" yWindow="-120" windowWidth="29040" windowHeight="15840" xr2:uid="{3F9D5954-4FE4-4499-9DCE-1BE4A37641E8}"/>
  </bookViews>
  <sheets>
    <sheet name="Planning" sheetId="1" r:id="rId1"/>
    <sheet name="Données" sheetId="4" r:id="rId2"/>
    <sheet name="Taches" sheetId="2" state="hidden" r:id="rId3"/>
    <sheet name="Admin" sheetId="3" state="hidden" r:id="rId4"/>
  </sheets>
  <definedNames>
    <definedName name="_xlnm._FilterDatabase" localSheetId="1" hidden="1">Données!$A$1:$O$4</definedName>
    <definedName name="_xlnm._FilterDatabase" localSheetId="2" hidden="1">Taches!$AA$2:$AQ$8</definedName>
    <definedName name="Categories">OFFSET(Admin!$E$4,,,COUNTA(Admin!$E$4:$E$18),1)</definedName>
    <definedName name="_xlnm.Criteria" localSheetId="2">Taches!$FV$2:$FW$3</definedName>
    <definedName name="Duree">OFFSET(Admin!$N$4,,,COUNTA(Admin!$N$4:$N$99),1)</definedName>
    <definedName name="EndTime">Admin!$B$7</definedName>
    <definedName name="_xlnm.Extract" localSheetId="2">Taches!$GA$2:$GQ$2</definedName>
    <definedName name="Frequence">Admin!$A$18:$A$20</definedName>
    <definedName name="Heures">OFFSET(Planning!$D$5,,,96-COUNTBLANK(Planning!$D$5:$D$96),1)</definedName>
    <definedName name="Interval">Admin!$C$4</definedName>
    <definedName name="Staff">OFFSET(Admin!$H$3,1,,COUNTA(Admin!$H$3:$H$23)-1,1)</definedName>
    <definedName name="StartTime">Admin!$B$6</definedName>
    <definedName name="Statut">OFFSET(Admin!$J$4,,,COUNTA(Admin!$J$4:$J$14),1)</definedName>
    <definedName name="Tache_Date">OFFSET(Taches!$H$3,1,,COUNTA(Taches!$A$3:$A$9992)-1,1)</definedName>
    <definedName name="Tache_ID">OFFSET(Taches!$A$3,1,,COUNTA(Taches!$A$3:$A$9992)-1,1)</definedName>
    <definedName name="Tache_Numero">OFFSET(Taches!$B$3,1,,COUNTA(Taches!$A$3:$A$9992)-1,1)</definedName>
    <definedName name="Tache_Staff">OFFSET(Taches!$L$3,1,,COUNTA(Taches!$A$3:$A$9992)-1,1)</definedName>
    <definedName name="Tache_Statut">OFFSET(Taches!$K$3,1,,COUNTA(Taches!$A$3:$A$9999)-1,1)</definedName>
    <definedName name="TachesDatesResults">OFFSET(Taches!$AP$2,1,,COUNTA(Taches!$AA$2:$AA$99992)-1,1)</definedName>
    <definedName name="TachesResults_Dates">OFFSET(Taches!$AH$2,1,,COUNTA(Taches!$AA$2:$AA$99992)-1,1)</definedName>
    <definedName name="TachesResults_HreDebut">OFFSET(Taches!$AI$2,1,,COUNTA(Taches!$AA$2:$AA$99992)-1,1)</definedName>
    <definedName name="TachesResults_HreFin">OFFSET(Taches!$AQ$2,1,,COUNTA(Taches!$AA$2:$AA$99992)-1,1)</definedName>
    <definedName name="_xlnm.Print_Area" localSheetId="0">Planning!$D$3:$I$53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3" i="2" l="1"/>
  <c r="AQ3" i="2"/>
  <c r="AP6" i="2"/>
  <c r="AQ6" i="2"/>
  <c r="AP8" i="2"/>
  <c r="AQ8" i="2"/>
  <c r="AP4" i="2"/>
  <c r="AQ4" i="2"/>
  <c r="AP5" i="2"/>
  <c r="AQ5" i="2"/>
  <c r="AP7" i="2"/>
  <c r="AQ7" i="2"/>
  <c r="E3" i="1"/>
  <c r="C1" i="1" l="1"/>
  <c r="BV3" i="2" l="1"/>
  <c r="FW3" i="2"/>
  <c r="EW3" i="2"/>
  <c r="DW3" i="2"/>
  <c r="CW3" i="2"/>
  <c r="BW3" i="2"/>
  <c r="AW3" i="2" l="1"/>
  <c r="M4" i="1" l="1"/>
  <c r="M3" i="1" l="1"/>
  <c r="B5" i="1" l="1"/>
  <c r="AV3" i="2" l="1"/>
  <c r="AP1" i="2" l="1"/>
  <c r="AQ1" i="2" l="1"/>
  <c r="L5" i="1" l="1"/>
  <c r="P5" i="1" l="1" a="1"/>
  <c r="P5" i="1" s="1"/>
  <c r="N5" i="1" a="1"/>
  <c r="N5" i="1" s="1"/>
  <c r="B4" i="1"/>
  <c r="A4" i="3" l="1"/>
  <c r="U3" i="2" l="1"/>
  <c r="S3" i="2"/>
  <c r="P16" i="3" l="1"/>
  <c r="P15" i="3"/>
  <c r="P14" i="3"/>
  <c r="P13" i="3"/>
  <c r="P12" i="3"/>
  <c r="P8" i="3"/>
  <c r="P7" i="3"/>
  <c r="P5" i="3"/>
  <c r="P6" i="3" s="1"/>
  <c r="P4" i="3"/>
  <c r="P10" i="3" l="1"/>
  <c r="P11" i="3"/>
  <c r="P9" i="3"/>
  <c r="B3" i="1" l="1"/>
  <c r="D5" i="1"/>
  <c r="F4" i="1"/>
  <c r="F3" i="1" s="1"/>
  <c r="R5" i="1" l="1" a="1"/>
  <c r="R5" i="1" s="1"/>
  <c r="CV3" i="2"/>
  <c r="G4" i="1"/>
  <c r="G3" i="1" s="1"/>
  <c r="M6" i="3"/>
  <c r="M5" i="3"/>
  <c r="C4" i="3" s="1"/>
  <c r="L6" i="1" s="1"/>
  <c r="M4" i="3"/>
  <c r="M8" i="3"/>
  <c r="M7" i="3"/>
  <c r="L7" i="1" l="1"/>
  <c r="P6" i="1" a="1"/>
  <c r="P6" i="1" s="1"/>
  <c r="N6" i="1" a="1"/>
  <c r="N6" i="1" s="1"/>
  <c r="R6" i="1" a="1"/>
  <c r="R6" i="1" s="1"/>
  <c r="T6" i="1" a="1"/>
  <c r="T6" i="1" s="1"/>
  <c r="T7" i="1" a="1"/>
  <c r="T7" i="1" s="1"/>
  <c r="DV3" i="2"/>
  <c r="T5" i="1" a="1"/>
  <c r="T5" i="1" s="1"/>
  <c r="D6" i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H4" i="1"/>
  <c r="H3" i="1" s="1"/>
  <c r="N4" i="3"/>
  <c r="N5" i="3" s="1"/>
  <c r="N6" i="3" s="1"/>
  <c r="N7" i="3" s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  <c r="N44" i="3" s="1"/>
  <c r="N45" i="3" s="1"/>
  <c r="N46" i="3" s="1"/>
  <c r="N47" i="3" s="1"/>
  <c r="N48" i="3" s="1"/>
  <c r="N49" i="3" s="1"/>
  <c r="N50" i="3" s="1"/>
  <c r="N51" i="3" s="1"/>
  <c r="N52" i="3" s="1"/>
  <c r="N53" i="3" s="1"/>
  <c r="N54" i="3" s="1"/>
  <c r="N55" i="3" s="1"/>
  <c r="N56" i="3" s="1"/>
  <c r="N57" i="3" s="1"/>
  <c r="N58" i="3" s="1"/>
  <c r="N59" i="3" s="1"/>
  <c r="N60" i="3" s="1"/>
  <c r="N61" i="3" s="1"/>
  <c r="N62" i="3" s="1"/>
  <c r="N63" i="3" s="1"/>
  <c r="N64" i="3" s="1"/>
  <c r="N65" i="3" s="1"/>
  <c r="N66" i="3" s="1"/>
  <c r="N67" i="3" s="1"/>
  <c r="N68" i="3" s="1"/>
  <c r="N69" i="3" s="1"/>
  <c r="N70" i="3" s="1"/>
  <c r="N71" i="3" s="1"/>
  <c r="N72" i="3" s="1"/>
  <c r="N73" i="3" s="1"/>
  <c r="N74" i="3" s="1"/>
  <c r="N75" i="3" s="1"/>
  <c r="L8" i="1" l="1"/>
  <c r="P7" i="1" a="1"/>
  <c r="P7" i="1" s="1"/>
  <c r="N7" i="1" a="1"/>
  <c r="N7" i="1" s="1"/>
  <c r="R7" i="1" a="1"/>
  <c r="R7" i="1" s="1"/>
  <c r="V6" i="1" a="1"/>
  <c r="V6" i="1" s="1"/>
  <c r="V7" i="1" a="1"/>
  <c r="V7" i="1" s="1"/>
  <c r="EV3" i="2"/>
  <c r="V8" i="1" a="1"/>
  <c r="V8" i="1" s="1"/>
  <c r="V5" i="1" a="1"/>
  <c r="V5" i="1" s="1"/>
  <c r="I4" i="1"/>
  <c r="I3" i="1" s="1"/>
  <c r="J3" i="1" s="1"/>
  <c r="K3" i="1" s="1"/>
  <c r="L9" i="1" l="1"/>
  <c r="P8" i="1" a="1"/>
  <c r="P8" i="1" s="1"/>
  <c r="N8" i="1" a="1"/>
  <c r="N8" i="1" s="1"/>
  <c r="R8" i="1" a="1"/>
  <c r="R8" i="1" s="1"/>
  <c r="T8" i="1" a="1"/>
  <c r="T8" i="1" s="1"/>
  <c r="X5" i="1" a="1"/>
  <c r="X5" i="1" s="1"/>
  <c r="FV3" i="2"/>
  <c r="X6" i="1" a="1"/>
  <c r="X6" i="1" s="1"/>
  <c r="X7" i="1" a="1"/>
  <c r="X7" i="1" s="1"/>
  <c r="X8" i="1" a="1"/>
  <c r="X8" i="1" s="1"/>
  <c r="X9" i="1" a="1"/>
  <c r="X9" i="1" s="1"/>
  <c r="J4" i="1"/>
  <c r="J2" i="1" s="1" a="1"/>
  <c r="J2" i="1" s="1"/>
  <c r="L10" i="1" l="1"/>
  <c r="P9" i="1" a="1"/>
  <c r="P9" i="1" s="1"/>
  <c r="N9" i="1" a="1"/>
  <c r="N9" i="1" s="1"/>
  <c r="R9" i="1" a="1"/>
  <c r="R9" i="1" s="1"/>
  <c r="T9" i="1" a="1"/>
  <c r="T9" i="1" s="1"/>
  <c r="V9" i="1" a="1"/>
  <c r="V9" i="1" s="1"/>
  <c r="K4" i="1"/>
  <c r="K2" i="1" s="1" a="1"/>
  <c r="K2" i="1" s="1"/>
  <c r="L11" i="1" l="1"/>
  <c r="P10" i="1" a="1"/>
  <c r="P10" i="1" s="1"/>
  <c r="N10" i="1" a="1"/>
  <c r="N10" i="1" s="1"/>
  <c r="R10" i="1" a="1"/>
  <c r="R10" i="1" s="1"/>
  <c r="T10" i="1" a="1"/>
  <c r="T10" i="1" s="1"/>
  <c r="V10" i="1" a="1"/>
  <c r="V10" i="1" s="1"/>
  <c r="X10" i="1" a="1"/>
  <c r="X10" i="1" s="1"/>
  <c r="T3" i="2"/>
  <c r="L12" i="1" l="1"/>
  <c r="P11" i="1" a="1"/>
  <c r="P11" i="1" s="1"/>
  <c r="N11" i="1" a="1"/>
  <c r="N11" i="1" s="1"/>
  <c r="R11" i="1" a="1"/>
  <c r="R11" i="1" s="1"/>
  <c r="T11" i="1" a="1"/>
  <c r="T11" i="1" s="1"/>
  <c r="V11" i="1" a="1"/>
  <c r="V11" i="1" s="1"/>
  <c r="X11" i="1" a="1"/>
  <c r="X11" i="1" s="1"/>
  <c r="L13" i="1" l="1"/>
  <c r="P12" i="1" a="1"/>
  <c r="P12" i="1" s="1"/>
  <c r="N12" i="1" a="1"/>
  <c r="N12" i="1" s="1"/>
  <c r="R12" i="1" a="1"/>
  <c r="R12" i="1" s="1"/>
  <c r="T12" i="1" a="1"/>
  <c r="T12" i="1" s="1"/>
  <c r="V12" i="1" a="1"/>
  <c r="V12" i="1" s="1"/>
  <c r="X12" i="1" a="1"/>
  <c r="X12" i="1" s="1"/>
  <c r="L14" i="1" l="1"/>
  <c r="P13" i="1" a="1"/>
  <c r="P13" i="1" s="1"/>
  <c r="N13" i="1" a="1"/>
  <c r="N13" i="1" s="1"/>
  <c r="R13" i="1" a="1"/>
  <c r="R13" i="1" s="1"/>
  <c r="T13" i="1" a="1"/>
  <c r="T13" i="1" s="1"/>
  <c r="V13" i="1" a="1"/>
  <c r="V13" i="1" s="1"/>
  <c r="X13" i="1" a="1"/>
  <c r="X13" i="1" s="1"/>
  <c r="L15" i="1" l="1"/>
  <c r="P14" i="1" a="1"/>
  <c r="P14" i="1" s="1"/>
  <c r="N14" i="1" a="1"/>
  <c r="N14" i="1" s="1"/>
  <c r="R14" i="1" a="1"/>
  <c r="R14" i="1" s="1"/>
  <c r="T14" i="1" a="1"/>
  <c r="T14" i="1" s="1"/>
  <c r="V14" i="1" a="1"/>
  <c r="V14" i="1" s="1"/>
  <c r="X14" i="1" a="1"/>
  <c r="X14" i="1" s="1"/>
  <c r="L16" i="1" l="1"/>
  <c r="P15" i="1" a="1"/>
  <c r="P15" i="1" s="1"/>
  <c r="N15" i="1" a="1"/>
  <c r="N15" i="1" s="1"/>
  <c r="R15" i="1" a="1"/>
  <c r="R15" i="1" s="1"/>
  <c r="T15" i="1" a="1"/>
  <c r="T15" i="1" s="1"/>
  <c r="V15" i="1" a="1"/>
  <c r="V15" i="1" s="1"/>
  <c r="X15" i="1" a="1"/>
  <c r="X15" i="1" s="1"/>
  <c r="L17" i="1" l="1"/>
  <c r="P16" i="1" a="1"/>
  <c r="P16" i="1" s="1"/>
  <c r="N16" i="1" a="1"/>
  <c r="N16" i="1" s="1"/>
  <c r="R16" i="1" a="1"/>
  <c r="R16" i="1" s="1"/>
  <c r="T16" i="1" a="1"/>
  <c r="T16" i="1" s="1"/>
  <c r="V16" i="1" a="1"/>
  <c r="V16" i="1" s="1"/>
  <c r="X16" i="1" a="1"/>
  <c r="X16" i="1" s="1"/>
  <c r="L18" i="1" l="1"/>
  <c r="P17" i="1" a="1"/>
  <c r="P17" i="1" s="1"/>
  <c r="N17" i="1" a="1"/>
  <c r="N17" i="1" s="1"/>
  <c r="R17" i="1" a="1"/>
  <c r="R17" i="1" s="1"/>
  <c r="T17" i="1" a="1"/>
  <c r="T17" i="1" s="1"/>
  <c r="V17" i="1" a="1"/>
  <c r="V17" i="1" s="1"/>
  <c r="X17" i="1" a="1"/>
  <c r="X17" i="1" s="1"/>
  <c r="L19" i="1" l="1"/>
  <c r="P18" i="1" a="1"/>
  <c r="P18" i="1" s="1"/>
  <c r="N18" i="1" a="1"/>
  <c r="N18" i="1" s="1"/>
  <c r="R18" i="1" a="1"/>
  <c r="R18" i="1" s="1"/>
  <c r="T18" i="1" a="1"/>
  <c r="T18" i="1" s="1"/>
  <c r="V18" i="1" a="1"/>
  <c r="V18" i="1" s="1"/>
  <c r="X18" i="1" a="1"/>
  <c r="X18" i="1" s="1"/>
  <c r="L20" i="1" l="1"/>
  <c r="P19" i="1" a="1"/>
  <c r="P19" i="1" s="1"/>
  <c r="N19" i="1" a="1"/>
  <c r="N19" i="1" s="1"/>
  <c r="R19" i="1" a="1"/>
  <c r="R19" i="1" s="1"/>
  <c r="T19" i="1" a="1"/>
  <c r="T19" i="1" s="1"/>
  <c r="V19" i="1" a="1"/>
  <c r="V19" i="1" s="1"/>
  <c r="X19" i="1" a="1"/>
  <c r="X19" i="1" s="1"/>
  <c r="L21" i="1" l="1"/>
  <c r="P20" i="1" a="1"/>
  <c r="P20" i="1" s="1"/>
  <c r="N20" i="1" a="1"/>
  <c r="N20" i="1" s="1"/>
  <c r="R20" i="1" a="1"/>
  <c r="R20" i="1" s="1"/>
  <c r="T20" i="1" a="1"/>
  <c r="T20" i="1" s="1"/>
  <c r="V20" i="1" a="1"/>
  <c r="V20" i="1" s="1"/>
  <c r="X20" i="1" a="1"/>
  <c r="X20" i="1" s="1"/>
  <c r="L22" i="1" l="1"/>
  <c r="P21" i="1" a="1"/>
  <c r="P21" i="1" s="1"/>
  <c r="N21" i="1" a="1"/>
  <c r="N21" i="1" s="1"/>
  <c r="R21" i="1" a="1"/>
  <c r="R21" i="1" s="1"/>
  <c r="T21" i="1" a="1"/>
  <c r="T21" i="1" s="1"/>
  <c r="V21" i="1" a="1"/>
  <c r="V21" i="1" s="1"/>
  <c r="X21" i="1" a="1"/>
  <c r="X21" i="1" s="1"/>
  <c r="L23" i="1" l="1"/>
  <c r="P22" i="1" a="1"/>
  <c r="P22" i="1" s="1"/>
  <c r="N22" i="1" a="1"/>
  <c r="N22" i="1" s="1"/>
  <c r="R22" i="1" a="1"/>
  <c r="R22" i="1" s="1"/>
  <c r="T22" i="1" a="1"/>
  <c r="T22" i="1" s="1"/>
  <c r="V22" i="1" a="1"/>
  <c r="V22" i="1" s="1"/>
  <c r="X22" i="1" a="1"/>
  <c r="X22" i="1" s="1"/>
  <c r="L24" i="1" l="1"/>
  <c r="P23" i="1" a="1"/>
  <c r="P23" i="1" s="1"/>
  <c r="N23" i="1" a="1"/>
  <c r="N23" i="1" s="1"/>
  <c r="R23" i="1" a="1"/>
  <c r="R23" i="1" s="1"/>
  <c r="T23" i="1" a="1"/>
  <c r="T23" i="1" s="1"/>
  <c r="V23" i="1" a="1"/>
  <c r="V23" i="1" s="1"/>
  <c r="X23" i="1" a="1"/>
  <c r="X23" i="1" s="1"/>
  <c r="L25" i="1" l="1"/>
  <c r="P24" i="1" a="1"/>
  <c r="P24" i="1" s="1"/>
  <c r="N24" i="1" a="1"/>
  <c r="N24" i="1" s="1"/>
  <c r="R24" i="1" a="1"/>
  <c r="R24" i="1" s="1"/>
  <c r="T24" i="1" a="1"/>
  <c r="T24" i="1" s="1"/>
  <c r="V24" i="1" a="1"/>
  <c r="V24" i="1" s="1"/>
  <c r="X24" i="1" a="1"/>
  <c r="X24" i="1" s="1"/>
  <c r="L26" i="1" l="1"/>
  <c r="P25" i="1" a="1"/>
  <c r="P25" i="1" s="1"/>
  <c r="N25" i="1" a="1"/>
  <c r="N25" i="1" s="1"/>
  <c r="R25" i="1" a="1"/>
  <c r="R25" i="1" s="1"/>
  <c r="T25" i="1" a="1"/>
  <c r="T25" i="1" s="1"/>
  <c r="V25" i="1" a="1"/>
  <c r="V25" i="1" s="1"/>
  <c r="X25" i="1" a="1"/>
  <c r="X25" i="1" s="1"/>
  <c r="L27" i="1" l="1"/>
  <c r="P26" i="1" a="1"/>
  <c r="P26" i="1" s="1"/>
  <c r="N26" i="1" a="1"/>
  <c r="N26" i="1" s="1"/>
  <c r="R26" i="1" a="1"/>
  <c r="R26" i="1" s="1"/>
  <c r="T26" i="1" a="1"/>
  <c r="T26" i="1" s="1"/>
  <c r="V26" i="1" a="1"/>
  <c r="V26" i="1" s="1"/>
  <c r="X26" i="1" a="1"/>
  <c r="X26" i="1" s="1"/>
  <c r="L28" i="1" l="1"/>
  <c r="P27" i="1" a="1"/>
  <c r="P27" i="1" s="1"/>
  <c r="N27" i="1" a="1"/>
  <c r="N27" i="1" s="1"/>
  <c r="R27" i="1" a="1"/>
  <c r="R27" i="1" s="1"/>
  <c r="T27" i="1" a="1"/>
  <c r="T27" i="1" s="1"/>
  <c r="V27" i="1" a="1"/>
  <c r="V27" i="1" s="1"/>
  <c r="X27" i="1" a="1"/>
  <c r="X27" i="1" s="1"/>
  <c r="L29" i="1" l="1"/>
  <c r="P28" i="1" a="1"/>
  <c r="P28" i="1" s="1"/>
  <c r="N28" i="1" a="1"/>
  <c r="N28" i="1" s="1"/>
  <c r="R28" i="1" a="1"/>
  <c r="R28" i="1" s="1"/>
  <c r="T28" i="1" a="1"/>
  <c r="T28" i="1" s="1"/>
  <c r="V28" i="1" a="1"/>
  <c r="V28" i="1" s="1"/>
  <c r="X28" i="1" a="1"/>
  <c r="X28" i="1" s="1"/>
  <c r="L30" i="1" l="1"/>
  <c r="P29" i="1" a="1"/>
  <c r="P29" i="1" s="1"/>
  <c r="N29" i="1" a="1"/>
  <c r="N29" i="1" s="1"/>
  <c r="R29" i="1" a="1"/>
  <c r="R29" i="1" s="1"/>
  <c r="T29" i="1" a="1"/>
  <c r="T29" i="1" s="1"/>
  <c r="V29" i="1" a="1"/>
  <c r="V29" i="1" s="1"/>
  <c r="X29" i="1" a="1"/>
  <c r="X29" i="1" s="1"/>
  <c r="L31" i="1" l="1"/>
  <c r="P30" i="1" a="1"/>
  <c r="P30" i="1" s="1"/>
  <c r="N30" i="1" a="1"/>
  <c r="N30" i="1" s="1"/>
  <c r="R30" i="1" a="1"/>
  <c r="R30" i="1" s="1"/>
  <c r="T30" i="1" a="1"/>
  <c r="T30" i="1" s="1"/>
  <c r="V30" i="1" a="1"/>
  <c r="V30" i="1" s="1"/>
  <c r="X30" i="1" a="1"/>
  <c r="X30" i="1" s="1"/>
  <c r="L32" i="1" l="1"/>
  <c r="P31" i="1" a="1"/>
  <c r="P31" i="1" s="1"/>
  <c r="N31" i="1" a="1"/>
  <c r="N31" i="1" s="1"/>
  <c r="R31" i="1" a="1"/>
  <c r="R31" i="1" s="1"/>
  <c r="T31" i="1" a="1"/>
  <c r="T31" i="1" s="1"/>
  <c r="V31" i="1" a="1"/>
  <c r="V31" i="1" s="1"/>
  <c r="X31" i="1" a="1"/>
  <c r="X31" i="1" s="1"/>
  <c r="L33" i="1" l="1"/>
  <c r="P32" i="1" a="1"/>
  <c r="P32" i="1" s="1"/>
  <c r="N32" i="1" a="1"/>
  <c r="N32" i="1" s="1"/>
  <c r="R32" i="1" a="1"/>
  <c r="R32" i="1" s="1"/>
  <c r="T32" i="1" a="1"/>
  <c r="T32" i="1" s="1"/>
  <c r="V32" i="1" a="1"/>
  <c r="V32" i="1" s="1"/>
  <c r="X32" i="1" a="1"/>
  <c r="X32" i="1" s="1"/>
  <c r="L34" i="1" l="1"/>
  <c r="P33" i="1" a="1"/>
  <c r="P33" i="1" s="1"/>
  <c r="N33" i="1" a="1"/>
  <c r="N33" i="1" s="1"/>
  <c r="R33" i="1" a="1"/>
  <c r="R33" i="1" s="1"/>
  <c r="T33" i="1" a="1"/>
  <c r="T33" i="1" s="1"/>
  <c r="V33" i="1" a="1"/>
  <c r="V33" i="1" s="1"/>
  <c r="X33" i="1" a="1"/>
  <c r="X33" i="1" s="1"/>
  <c r="L35" i="1" l="1"/>
  <c r="P34" i="1" a="1"/>
  <c r="P34" i="1" s="1"/>
  <c r="N34" i="1" a="1"/>
  <c r="N34" i="1" s="1"/>
  <c r="R34" i="1" a="1"/>
  <c r="R34" i="1" s="1"/>
  <c r="T34" i="1" a="1"/>
  <c r="T34" i="1" s="1"/>
  <c r="V34" i="1" a="1"/>
  <c r="V34" i="1" s="1"/>
  <c r="X34" i="1" a="1"/>
  <c r="X34" i="1" s="1"/>
  <c r="L36" i="1" l="1"/>
  <c r="P35" i="1" a="1"/>
  <c r="P35" i="1" s="1"/>
  <c r="N35" i="1" a="1"/>
  <c r="N35" i="1" s="1"/>
  <c r="R35" i="1" a="1"/>
  <c r="R35" i="1" s="1"/>
  <c r="T35" i="1" a="1"/>
  <c r="T35" i="1" s="1"/>
  <c r="V35" i="1" a="1"/>
  <c r="V35" i="1" s="1"/>
  <c r="X35" i="1" a="1"/>
  <c r="X35" i="1" s="1"/>
  <c r="L37" i="1" l="1"/>
  <c r="P36" i="1" a="1"/>
  <c r="P36" i="1" s="1"/>
  <c r="N36" i="1" a="1"/>
  <c r="N36" i="1" s="1"/>
  <c r="R36" i="1" a="1"/>
  <c r="R36" i="1" s="1"/>
  <c r="T36" i="1" a="1"/>
  <c r="T36" i="1" s="1"/>
  <c r="V36" i="1" a="1"/>
  <c r="V36" i="1" s="1"/>
  <c r="X36" i="1" a="1"/>
  <c r="X36" i="1" s="1"/>
  <c r="L38" i="1" l="1"/>
  <c r="P37" i="1" a="1"/>
  <c r="P37" i="1" s="1"/>
  <c r="N37" i="1" a="1"/>
  <c r="N37" i="1" s="1"/>
  <c r="R37" i="1" a="1"/>
  <c r="R37" i="1" s="1"/>
  <c r="T37" i="1" a="1"/>
  <c r="T37" i="1" s="1"/>
  <c r="V37" i="1" a="1"/>
  <c r="V37" i="1" s="1"/>
  <c r="X37" i="1" a="1"/>
  <c r="X37" i="1" s="1"/>
  <c r="L39" i="1" l="1"/>
  <c r="P38" i="1" a="1"/>
  <c r="P38" i="1" s="1"/>
  <c r="N38" i="1" a="1"/>
  <c r="N38" i="1" s="1"/>
  <c r="R38" i="1" a="1"/>
  <c r="R38" i="1" s="1"/>
  <c r="T38" i="1" a="1"/>
  <c r="T38" i="1" s="1"/>
  <c r="V38" i="1" a="1"/>
  <c r="V38" i="1" s="1"/>
  <c r="X38" i="1" a="1"/>
  <c r="X38" i="1" s="1"/>
  <c r="L40" i="1" l="1"/>
  <c r="P39" i="1" a="1"/>
  <c r="P39" i="1" s="1"/>
  <c r="N39" i="1" a="1"/>
  <c r="N39" i="1" s="1"/>
  <c r="R39" i="1" a="1"/>
  <c r="R39" i="1" s="1"/>
  <c r="T39" i="1" a="1"/>
  <c r="T39" i="1" s="1"/>
  <c r="V39" i="1" a="1"/>
  <c r="V39" i="1" s="1"/>
  <c r="X39" i="1" a="1"/>
  <c r="X39" i="1" s="1"/>
  <c r="L41" i="1" l="1"/>
  <c r="P40" i="1" a="1"/>
  <c r="P40" i="1" s="1"/>
  <c r="N40" i="1" a="1"/>
  <c r="N40" i="1" s="1"/>
  <c r="R40" i="1" a="1"/>
  <c r="R40" i="1" s="1"/>
  <c r="T40" i="1" a="1"/>
  <c r="T40" i="1" s="1"/>
  <c r="V40" i="1" a="1"/>
  <c r="V40" i="1" s="1"/>
  <c r="X40" i="1" a="1"/>
  <c r="X40" i="1" s="1"/>
  <c r="L42" i="1" l="1"/>
  <c r="P41" i="1" a="1"/>
  <c r="P41" i="1" s="1"/>
  <c r="N41" i="1" a="1"/>
  <c r="N41" i="1" s="1"/>
  <c r="R41" i="1" a="1"/>
  <c r="R41" i="1" s="1"/>
  <c r="T41" i="1" a="1"/>
  <c r="T41" i="1" s="1"/>
  <c r="V41" i="1" a="1"/>
  <c r="V41" i="1" s="1"/>
  <c r="X41" i="1" a="1"/>
  <c r="X41" i="1" s="1"/>
  <c r="L43" i="1" l="1"/>
  <c r="P42" i="1" a="1"/>
  <c r="P42" i="1" s="1"/>
  <c r="N42" i="1" a="1"/>
  <c r="N42" i="1" s="1"/>
  <c r="R42" i="1" a="1"/>
  <c r="R42" i="1" s="1"/>
  <c r="T42" i="1" a="1"/>
  <c r="T42" i="1" s="1"/>
  <c r="V42" i="1" a="1"/>
  <c r="V42" i="1" s="1"/>
  <c r="X42" i="1" a="1"/>
  <c r="X42" i="1" s="1"/>
  <c r="L44" i="1" l="1"/>
  <c r="P43" i="1" a="1"/>
  <c r="P43" i="1" s="1"/>
  <c r="N43" i="1" a="1"/>
  <c r="N43" i="1" s="1"/>
  <c r="R43" i="1" a="1"/>
  <c r="R43" i="1" s="1"/>
  <c r="T43" i="1" a="1"/>
  <c r="T43" i="1" s="1"/>
  <c r="V43" i="1" a="1"/>
  <c r="V43" i="1" s="1"/>
  <c r="X43" i="1" a="1"/>
  <c r="X43" i="1" s="1"/>
  <c r="L45" i="1" l="1"/>
  <c r="P44" i="1" a="1"/>
  <c r="P44" i="1" s="1"/>
  <c r="N44" i="1" a="1"/>
  <c r="N44" i="1" s="1"/>
  <c r="R44" i="1" a="1"/>
  <c r="R44" i="1" s="1"/>
  <c r="T44" i="1" a="1"/>
  <c r="T44" i="1" s="1"/>
  <c r="V44" i="1" a="1"/>
  <c r="V44" i="1" s="1"/>
  <c r="X44" i="1" a="1"/>
  <c r="X44" i="1" s="1"/>
  <c r="L46" i="1" l="1"/>
  <c r="P45" i="1" a="1"/>
  <c r="P45" i="1" s="1"/>
  <c r="N45" i="1" a="1"/>
  <c r="N45" i="1" s="1"/>
  <c r="R45" i="1" a="1"/>
  <c r="R45" i="1" s="1"/>
  <c r="T45" i="1" a="1"/>
  <c r="T45" i="1" s="1"/>
  <c r="V45" i="1" a="1"/>
  <c r="V45" i="1" s="1"/>
  <c r="X45" i="1" a="1"/>
  <c r="X45" i="1" s="1"/>
  <c r="L47" i="1" l="1"/>
  <c r="P46" i="1" a="1"/>
  <c r="P46" i="1" s="1"/>
  <c r="N46" i="1" a="1"/>
  <c r="N46" i="1" s="1"/>
  <c r="R46" i="1" a="1"/>
  <c r="R46" i="1" s="1"/>
  <c r="T46" i="1" a="1"/>
  <c r="T46" i="1" s="1"/>
  <c r="V46" i="1" a="1"/>
  <c r="V46" i="1" s="1"/>
  <c r="X46" i="1" a="1"/>
  <c r="X46" i="1" s="1"/>
  <c r="L48" i="1" l="1"/>
  <c r="P47" i="1" a="1"/>
  <c r="P47" i="1" s="1"/>
  <c r="N47" i="1" a="1"/>
  <c r="N47" i="1" s="1"/>
  <c r="R47" i="1" a="1"/>
  <c r="R47" i="1" s="1"/>
  <c r="T47" i="1" a="1"/>
  <c r="T47" i="1" s="1"/>
  <c r="V47" i="1" a="1"/>
  <c r="V47" i="1" s="1"/>
  <c r="X47" i="1" a="1"/>
  <c r="X47" i="1" s="1"/>
  <c r="L49" i="1" l="1"/>
  <c r="P48" i="1" a="1"/>
  <c r="P48" i="1" s="1"/>
  <c r="N48" i="1" a="1"/>
  <c r="N48" i="1" s="1"/>
  <c r="R48" i="1" a="1"/>
  <c r="R48" i="1" s="1"/>
  <c r="T48" i="1" a="1"/>
  <c r="T48" i="1" s="1"/>
  <c r="V48" i="1" a="1"/>
  <c r="V48" i="1" s="1"/>
  <c r="X48" i="1" a="1"/>
  <c r="X48" i="1" s="1"/>
  <c r="L50" i="1" l="1"/>
  <c r="P49" i="1" a="1"/>
  <c r="P49" i="1" s="1"/>
  <c r="N49" i="1" a="1"/>
  <c r="N49" i="1" s="1"/>
  <c r="R49" i="1" a="1"/>
  <c r="R49" i="1" s="1"/>
  <c r="T49" i="1" a="1"/>
  <c r="T49" i="1" s="1"/>
  <c r="V49" i="1" a="1"/>
  <c r="V49" i="1" s="1"/>
  <c r="X49" i="1" a="1"/>
  <c r="X49" i="1" s="1"/>
  <c r="L51" i="1" l="1"/>
  <c r="P50" i="1" a="1"/>
  <c r="P50" i="1" s="1"/>
  <c r="N50" i="1" a="1"/>
  <c r="N50" i="1" s="1"/>
  <c r="R50" i="1" a="1"/>
  <c r="R50" i="1" s="1"/>
  <c r="T50" i="1" a="1"/>
  <c r="T50" i="1" s="1"/>
  <c r="V50" i="1" a="1"/>
  <c r="V50" i="1" s="1"/>
  <c r="X50" i="1" a="1"/>
  <c r="X50" i="1" s="1"/>
  <c r="L52" i="1" l="1"/>
  <c r="P51" i="1" a="1"/>
  <c r="P51" i="1" s="1"/>
  <c r="N51" i="1" a="1"/>
  <c r="N51" i="1" s="1"/>
  <c r="R51" i="1" a="1"/>
  <c r="R51" i="1" s="1"/>
  <c r="T51" i="1" a="1"/>
  <c r="T51" i="1" s="1"/>
  <c r="V51" i="1" a="1"/>
  <c r="V51" i="1" s="1"/>
  <c r="X51" i="1" a="1"/>
  <c r="X51" i="1" s="1"/>
  <c r="L53" i="1" l="1"/>
  <c r="P52" i="1" a="1"/>
  <c r="P52" i="1" s="1"/>
  <c r="N52" i="1" a="1"/>
  <c r="N52" i="1" s="1"/>
  <c r="R52" i="1" a="1"/>
  <c r="R52" i="1" s="1"/>
  <c r="T52" i="1" a="1"/>
  <c r="T52" i="1" s="1"/>
  <c r="V52" i="1" a="1"/>
  <c r="V52" i="1" s="1"/>
  <c r="X52" i="1" a="1"/>
  <c r="X52" i="1" s="1"/>
  <c r="L54" i="1" l="1"/>
  <c r="P53" i="1" a="1"/>
  <c r="P53" i="1" s="1"/>
  <c r="N53" i="1" a="1"/>
  <c r="N53" i="1" s="1"/>
  <c r="R53" i="1" a="1"/>
  <c r="R53" i="1" s="1"/>
  <c r="T53" i="1" a="1"/>
  <c r="T53" i="1" s="1"/>
  <c r="V53" i="1" a="1"/>
  <c r="V53" i="1" s="1"/>
  <c r="X53" i="1" a="1"/>
  <c r="X53" i="1" s="1"/>
  <c r="L55" i="1" l="1"/>
  <c r="P54" i="1" a="1"/>
  <c r="P54" i="1" s="1"/>
  <c r="N54" i="1" a="1"/>
  <c r="N54" i="1" s="1"/>
  <c r="R54" i="1" a="1"/>
  <c r="R54" i="1" s="1"/>
  <c r="T54" i="1" a="1"/>
  <c r="T54" i="1" s="1"/>
  <c r="V54" i="1" a="1"/>
  <c r="V54" i="1" s="1"/>
  <c r="X54" i="1" a="1"/>
  <c r="X54" i="1" s="1"/>
  <c r="L56" i="1" l="1"/>
  <c r="P55" i="1" a="1"/>
  <c r="P55" i="1" s="1"/>
  <c r="N55" i="1" a="1"/>
  <c r="N55" i="1" s="1"/>
  <c r="R55" i="1" a="1"/>
  <c r="R55" i="1" s="1"/>
  <c r="T55" i="1" a="1"/>
  <c r="T55" i="1" s="1"/>
  <c r="V55" i="1" a="1"/>
  <c r="V55" i="1" s="1"/>
  <c r="X55" i="1" a="1"/>
  <c r="X55" i="1" s="1"/>
  <c r="L57" i="1" l="1"/>
  <c r="P56" i="1" a="1"/>
  <c r="P56" i="1" s="1"/>
  <c r="N56" i="1" a="1"/>
  <c r="N56" i="1" s="1"/>
  <c r="R56" i="1" a="1"/>
  <c r="R56" i="1" s="1"/>
  <c r="T56" i="1" a="1"/>
  <c r="T56" i="1" s="1"/>
  <c r="V56" i="1" a="1"/>
  <c r="V56" i="1" s="1"/>
  <c r="X56" i="1" a="1"/>
  <c r="X56" i="1" s="1"/>
  <c r="L58" i="1" l="1"/>
  <c r="P57" i="1" a="1"/>
  <c r="P57" i="1" s="1"/>
  <c r="N57" i="1" a="1"/>
  <c r="N57" i="1" s="1"/>
  <c r="R57" i="1" a="1"/>
  <c r="R57" i="1" s="1"/>
  <c r="T57" i="1" a="1"/>
  <c r="T57" i="1" s="1"/>
  <c r="V57" i="1" a="1"/>
  <c r="V57" i="1" s="1"/>
  <c r="X57" i="1" a="1"/>
  <c r="X57" i="1" s="1"/>
  <c r="L59" i="1" l="1"/>
  <c r="P58" i="1" a="1"/>
  <c r="P58" i="1" s="1"/>
  <c r="N58" i="1" a="1"/>
  <c r="N58" i="1" s="1"/>
  <c r="R58" i="1" a="1"/>
  <c r="R58" i="1" s="1"/>
  <c r="T58" i="1" a="1"/>
  <c r="T58" i="1" s="1"/>
  <c r="V58" i="1" a="1"/>
  <c r="V58" i="1" s="1"/>
  <c r="X58" i="1" a="1"/>
  <c r="X58" i="1" s="1"/>
  <c r="L60" i="1" l="1"/>
  <c r="P59" i="1" a="1"/>
  <c r="P59" i="1" s="1"/>
  <c r="N59" i="1" a="1"/>
  <c r="N59" i="1" s="1"/>
  <c r="R59" i="1" a="1"/>
  <c r="R59" i="1" s="1"/>
  <c r="T59" i="1" a="1"/>
  <c r="T59" i="1" s="1"/>
  <c r="V59" i="1" a="1"/>
  <c r="V59" i="1" s="1"/>
  <c r="X59" i="1" a="1"/>
  <c r="X59" i="1" s="1"/>
  <c r="L61" i="1" l="1"/>
  <c r="P60" i="1" a="1"/>
  <c r="P60" i="1" s="1"/>
  <c r="N60" i="1" a="1"/>
  <c r="N60" i="1" s="1"/>
  <c r="R60" i="1" a="1"/>
  <c r="R60" i="1" s="1"/>
  <c r="T60" i="1" a="1"/>
  <c r="T60" i="1" s="1"/>
  <c r="V60" i="1" a="1"/>
  <c r="V60" i="1" s="1"/>
  <c r="X60" i="1" a="1"/>
  <c r="X60" i="1" s="1"/>
  <c r="L62" i="1" l="1"/>
  <c r="P61" i="1" a="1"/>
  <c r="P61" i="1" s="1"/>
  <c r="N61" i="1" a="1"/>
  <c r="N61" i="1" s="1"/>
  <c r="R61" i="1" a="1"/>
  <c r="R61" i="1" s="1"/>
  <c r="T61" i="1" a="1"/>
  <c r="T61" i="1" s="1"/>
  <c r="V61" i="1" a="1"/>
  <c r="V61" i="1" s="1"/>
  <c r="X61" i="1" a="1"/>
  <c r="X61" i="1" s="1"/>
  <c r="L63" i="1" l="1"/>
  <c r="P62" i="1" a="1"/>
  <c r="P62" i="1" s="1"/>
  <c r="N62" i="1" a="1"/>
  <c r="N62" i="1" s="1"/>
  <c r="R62" i="1" a="1"/>
  <c r="R62" i="1" s="1"/>
  <c r="T62" i="1" a="1"/>
  <c r="T62" i="1" s="1"/>
  <c r="V62" i="1" a="1"/>
  <c r="V62" i="1" s="1"/>
  <c r="X62" i="1" a="1"/>
  <c r="X62" i="1" s="1"/>
  <c r="L64" i="1" l="1"/>
  <c r="P63" i="1" a="1"/>
  <c r="P63" i="1" s="1"/>
  <c r="N63" i="1" a="1"/>
  <c r="N63" i="1" s="1"/>
  <c r="R63" i="1" a="1"/>
  <c r="R63" i="1" s="1"/>
  <c r="T63" i="1" a="1"/>
  <c r="T63" i="1" s="1"/>
  <c r="V63" i="1" a="1"/>
  <c r="V63" i="1" s="1"/>
  <c r="X63" i="1" a="1"/>
  <c r="X63" i="1" s="1"/>
  <c r="L65" i="1" l="1"/>
  <c r="P64" i="1" a="1"/>
  <c r="P64" i="1" s="1"/>
  <c r="N64" i="1" a="1"/>
  <c r="N64" i="1" s="1"/>
  <c r="R64" i="1" a="1"/>
  <c r="R64" i="1" s="1"/>
  <c r="T64" i="1" a="1"/>
  <c r="T64" i="1" s="1"/>
  <c r="V64" i="1" a="1"/>
  <c r="V64" i="1" s="1"/>
  <c r="X64" i="1" a="1"/>
  <c r="X64" i="1" s="1"/>
  <c r="L66" i="1" l="1"/>
  <c r="P65" i="1" a="1"/>
  <c r="P65" i="1" s="1"/>
  <c r="N65" i="1" a="1"/>
  <c r="N65" i="1" s="1"/>
  <c r="R65" i="1" a="1"/>
  <c r="R65" i="1" s="1"/>
  <c r="T65" i="1" a="1"/>
  <c r="T65" i="1" s="1"/>
  <c r="V65" i="1" a="1"/>
  <c r="V65" i="1" s="1"/>
  <c r="X65" i="1" a="1"/>
  <c r="X65" i="1" s="1"/>
  <c r="L67" i="1" l="1"/>
  <c r="P66" i="1" a="1"/>
  <c r="P66" i="1" s="1"/>
  <c r="N66" i="1" a="1"/>
  <c r="N66" i="1" s="1"/>
  <c r="R66" i="1" a="1"/>
  <c r="R66" i="1" s="1"/>
  <c r="T66" i="1" a="1"/>
  <c r="T66" i="1" s="1"/>
  <c r="V66" i="1" a="1"/>
  <c r="V66" i="1" s="1"/>
  <c r="X66" i="1" a="1"/>
  <c r="X66" i="1" s="1"/>
  <c r="L68" i="1" l="1"/>
  <c r="P67" i="1" a="1"/>
  <c r="P67" i="1" s="1"/>
  <c r="N67" i="1" a="1"/>
  <c r="N67" i="1" s="1"/>
  <c r="R67" i="1" a="1"/>
  <c r="R67" i="1" s="1"/>
  <c r="T67" i="1" a="1"/>
  <c r="T67" i="1" s="1"/>
  <c r="V67" i="1" a="1"/>
  <c r="V67" i="1" s="1"/>
  <c r="X67" i="1" a="1"/>
  <c r="X67" i="1" s="1"/>
  <c r="L69" i="1" l="1"/>
  <c r="P68" i="1" a="1"/>
  <c r="P68" i="1" s="1"/>
  <c r="N68" i="1" a="1"/>
  <c r="N68" i="1" s="1"/>
  <c r="R68" i="1" a="1"/>
  <c r="R68" i="1" s="1"/>
  <c r="T68" i="1" a="1"/>
  <c r="T68" i="1" s="1"/>
  <c r="V68" i="1" a="1"/>
  <c r="V68" i="1" s="1"/>
  <c r="X68" i="1" a="1"/>
  <c r="X68" i="1" s="1"/>
  <c r="L70" i="1" l="1"/>
  <c r="P69" i="1" a="1"/>
  <c r="P69" i="1" s="1"/>
  <c r="N69" i="1" a="1"/>
  <c r="N69" i="1" s="1"/>
  <c r="R69" i="1" a="1"/>
  <c r="R69" i="1" s="1"/>
  <c r="T69" i="1" a="1"/>
  <c r="T69" i="1" s="1"/>
  <c r="V69" i="1" a="1"/>
  <c r="V69" i="1" s="1"/>
  <c r="X69" i="1" a="1"/>
  <c r="X69" i="1" s="1"/>
  <c r="L71" i="1" l="1"/>
  <c r="P70" i="1" a="1"/>
  <c r="P70" i="1" s="1"/>
  <c r="N70" i="1" a="1"/>
  <c r="N70" i="1" s="1"/>
  <c r="R70" i="1" a="1"/>
  <c r="R70" i="1" s="1"/>
  <c r="T70" i="1" a="1"/>
  <c r="T70" i="1" s="1"/>
  <c r="V70" i="1" a="1"/>
  <c r="V70" i="1" s="1"/>
  <c r="X70" i="1" a="1"/>
  <c r="X70" i="1" s="1"/>
  <c r="L72" i="1" l="1"/>
  <c r="P71" i="1" a="1"/>
  <c r="P71" i="1" s="1"/>
  <c r="N71" i="1" a="1"/>
  <c r="N71" i="1" s="1"/>
  <c r="R71" i="1" a="1"/>
  <c r="R71" i="1" s="1"/>
  <c r="T71" i="1" a="1"/>
  <c r="T71" i="1" s="1"/>
  <c r="V71" i="1" a="1"/>
  <c r="V71" i="1" s="1"/>
  <c r="X71" i="1" a="1"/>
  <c r="X71" i="1" s="1"/>
  <c r="L73" i="1" l="1"/>
  <c r="P72" i="1" a="1"/>
  <c r="P72" i="1" s="1"/>
  <c r="N72" i="1" a="1"/>
  <c r="N72" i="1" s="1"/>
  <c r="R72" i="1" a="1"/>
  <c r="R72" i="1" s="1"/>
  <c r="T72" i="1" a="1"/>
  <c r="T72" i="1" s="1"/>
  <c r="V72" i="1" a="1"/>
  <c r="V72" i="1" s="1"/>
  <c r="X72" i="1" a="1"/>
  <c r="X72" i="1" s="1"/>
  <c r="L74" i="1" l="1"/>
  <c r="P73" i="1" a="1"/>
  <c r="P73" i="1" s="1"/>
  <c r="N73" i="1" a="1"/>
  <c r="N73" i="1" s="1"/>
  <c r="R73" i="1" a="1"/>
  <c r="R73" i="1" s="1"/>
  <c r="T73" i="1" a="1"/>
  <c r="T73" i="1" s="1"/>
  <c r="V73" i="1" a="1"/>
  <c r="V73" i="1" s="1"/>
  <c r="X73" i="1" a="1"/>
  <c r="X73" i="1" s="1"/>
  <c r="L75" i="1" l="1"/>
  <c r="P74" i="1" a="1"/>
  <c r="P74" i="1" s="1"/>
  <c r="N74" i="1" a="1"/>
  <c r="N74" i="1" s="1"/>
  <c r="R74" i="1" a="1"/>
  <c r="R74" i="1" s="1"/>
  <c r="T74" i="1" a="1"/>
  <c r="T74" i="1" s="1"/>
  <c r="V74" i="1" a="1"/>
  <c r="V74" i="1" s="1"/>
  <c r="X74" i="1" a="1"/>
  <c r="X74" i="1" s="1"/>
  <c r="L76" i="1" l="1"/>
  <c r="P75" i="1" a="1"/>
  <c r="P75" i="1" s="1"/>
  <c r="N75" i="1" a="1"/>
  <c r="N75" i="1" s="1"/>
  <c r="R75" i="1" a="1"/>
  <c r="R75" i="1" s="1"/>
  <c r="T75" i="1" a="1"/>
  <c r="T75" i="1" s="1"/>
  <c r="V75" i="1" a="1"/>
  <c r="V75" i="1" s="1"/>
  <c r="X75" i="1" a="1"/>
  <c r="X75" i="1" s="1"/>
  <c r="L77" i="1" l="1"/>
  <c r="P76" i="1" a="1"/>
  <c r="P76" i="1" s="1"/>
  <c r="N76" i="1" a="1"/>
  <c r="N76" i="1" s="1"/>
  <c r="R76" i="1" a="1"/>
  <c r="R76" i="1" s="1"/>
  <c r="T76" i="1" a="1"/>
  <c r="T76" i="1" s="1"/>
  <c r="V76" i="1" a="1"/>
  <c r="V76" i="1" s="1"/>
  <c r="X76" i="1" a="1"/>
  <c r="X76" i="1" s="1"/>
  <c r="L78" i="1" l="1"/>
  <c r="P77" i="1" a="1"/>
  <c r="P77" i="1" s="1"/>
  <c r="N77" i="1" a="1"/>
  <c r="N77" i="1" s="1"/>
  <c r="R77" i="1" a="1"/>
  <c r="R77" i="1" s="1"/>
  <c r="T77" i="1" a="1"/>
  <c r="T77" i="1" s="1"/>
  <c r="V77" i="1" a="1"/>
  <c r="V77" i="1" s="1"/>
  <c r="X77" i="1" a="1"/>
  <c r="X77" i="1" s="1"/>
  <c r="L79" i="1" l="1"/>
  <c r="P78" i="1" a="1"/>
  <c r="P78" i="1" s="1"/>
  <c r="N78" i="1" a="1"/>
  <c r="N78" i="1" s="1"/>
  <c r="R78" i="1" a="1"/>
  <c r="R78" i="1" s="1"/>
  <c r="T78" i="1" a="1"/>
  <c r="T78" i="1" s="1"/>
  <c r="V78" i="1" a="1"/>
  <c r="V78" i="1" s="1"/>
  <c r="X78" i="1" a="1"/>
  <c r="X78" i="1" s="1"/>
  <c r="L80" i="1" l="1"/>
  <c r="P79" i="1" a="1"/>
  <c r="P79" i="1" s="1"/>
  <c r="N79" i="1" a="1"/>
  <c r="N79" i="1" s="1"/>
  <c r="R79" i="1" a="1"/>
  <c r="R79" i="1" s="1"/>
  <c r="T79" i="1" a="1"/>
  <c r="T79" i="1" s="1"/>
  <c r="V79" i="1" a="1"/>
  <c r="V79" i="1" s="1"/>
  <c r="X79" i="1" a="1"/>
  <c r="X79" i="1" s="1"/>
  <c r="L81" i="1" l="1"/>
  <c r="P80" i="1" a="1"/>
  <c r="P80" i="1" s="1"/>
  <c r="N80" i="1" a="1"/>
  <c r="N80" i="1" s="1"/>
  <c r="R80" i="1" a="1"/>
  <c r="R80" i="1" s="1"/>
  <c r="T80" i="1" a="1"/>
  <c r="T80" i="1" s="1"/>
  <c r="V80" i="1" a="1"/>
  <c r="V80" i="1" s="1"/>
  <c r="X80" i="1" a="1"/>
  <c r="X80" i="1" s="1"/>
  <c r="L82" i="1" l="1"/>
  <c r="P81" i="1" a="1"/>
  <c r="P81" i="1" s="1"/>
  <c r="N81" i="1" a="1"/>
  <c r="N81" i="1" s="1"/>
  <c r="R81" i="1" a="1"/>
  <c r="R81" i="1" s="1"/>
  <c r="T81" i="1" a="1"/>
  <c r="T81" i="1" s="1"/>
  <c r="V81" i="1" a="1"/>
  <c r="V81" i="1" s="1"/>
  <c r="X81" i="1" a="1"/>
  <c r="X81" i="1" s="1"/>
  <c r="L83" i="1" l="1"/>
  <c r="P82" i="1" a="1"/>
  <c r="P82" i="1" s="1"/>
  <c r="N82" i="1" a="1"/>
  <c r="N82" i="1" s="1"/>
  <c r="R82" i="1" a="1"/>
  <c r="R82" i="1" s="1"/>
  <c r="T82" i="1" a="1"/>
  <c r="T82" i="1" s="1"/>
  <c r="V82" i="1" a="1"/>
  <c r="V82" i="1" s="1"/>
  <c r="X82" i="1" a="1"/>
  <c r="X82" i="1" s="1"/>
  <c r="L84" i="1" l="1"/>
  <c r="P83" i="1" a="1"/>
  <c r="P83" i="1" s="1"/>
  <c r="N83" i="1" a="1"/>
  <c r="N83" i="1" s="1"/>
  <c r="R83" i="1" a="1"/>
  <c r="R83" i="1" s="1"/>
  <c r="T83" i="1" a="1"/>
  <c r="T83" i="1" s="1"/>
  <c r="V83" i="1" a="1"/>
  <c r="V83" i="1" s="1"/>
  <c r="X83" i="1" a="1"/>
  <c r="X83" i="1" s="1"/>
  <c r="L85" i="1" l="1"/>
  <c r="P84" i="1" a="1"/>
  <c r="P84" i="1" s="1"/>
  <c r="N84" i="1" a="1"/>
  <c r="N84" i="1" s="1"/>
  <c r="R84" i="1" a="1"/>
  <c r="R84" i="1" s="1"/>
  <c r="T84" i="1" a="1"/>
  <c r="T84" i="1" s="1"/>
  <c r="V84" i="1" a="1"/>
  <c r="V84" i="1" s="1"/>
  <c r="X84" i="1" a="1"/>
  <c r="X84" i="1" s="1"/>
  <c r="L86" i="1" l="1"/>
  <c r="P85" i="1" a="1"/>
  <c r="P85" i="1" s="1"/>
  <c r="N85" i="1" a="1"/>
  <c r="N85" i="1" s="1"/>
  <c r="R85" i="1" a="1"/>
  <c r="R85" i="1" s="1"/>
  <c r="T85" i="1" a="1"/>
  <c r="T85" i="1" s="1"/>
  <c r="V85" i="1" a="1"/>
  <c r="V85" i="1" s="1"/>
  <c r="X85" i="1" a="1"/>
  <c r="X85" i="1" s="1"/>
  <c r="L87" i="1" l="1"/>
  <c r="P86" i="1" a="1"/>
  <c r="P86" i="1" s="1"/>
  <c r="N86" i="1" a="1"/>
  <c r="N86" i="1" s="1"/>
  <c r="R86" i="1" a="1"/>
  <c r="R86" i="1" s="1"/>
  <c r="T86" i="1" a="1"/>
  <c r="T86" i="1" s="1"/>
  <c r="V86" i="1" a="1"/>
  <c r="V86" i="1" s="1"/>
  <c r="X86" i="1" a="1"/>
  <c r="X86" i="1" s="1"/>
  <c r="L88" i="1" l="1"/>
  <c r="P87" i="1" a="1"/>
  <c r="P87" i="1" s="1"/>
  <c r="N87" i="1" a="1"/>
  <c r="N87" i="1" s="1"/>
  <c r="R87" i="1" a="1"/>
  <c r="R87" i="1" s="1"/>
  <c r="T87" i="1" a="1"/>
  <c r="T87" i="1" s="1"/>
  <c r="V87" i="1" a="1"/>
  <c r="V87" i="1" s="1"/>
  <c r="X87" i="1" a="1"/>
  <c r="X87" i="1" s="1"/>
  <c r="L89" i="1" l="1"/>
  <c r="P88" i="1" a="1"/>
  <c r="P88" i="1" s="1"/>
  <c r="N88" i="1" a="1"/>
  <c r="N88" i="1" s="1"/>
  <c r="R88" i="1" a="1"/>
  <c r="R88" i="1" s="1"/>
  <c r="T88" i="1" a="1"/>
  <c r="T88" i="1" s="1"/>
  <c r="V88" i="1" a="1"/>
  <c r="V88" i="1" s="1"/>
  <c r="X88" i="1" a="1"/>
  <c r="X88" i="1" s="1"/>
  <c r="L90" i="1" l="1"/>
  <c r="P89" i="1" a="1"/>
  <c r="P89" i="1" s="1"/>
  <c r="N89" i="1" a="1"/>
  <c r="N89" i="1" s="1"/>
  <c r="R89" i="1" a="1"/>
  <c r="R89" i="1" s="1"/>
  <c r="T89" i="1" a="1"/>
  <c r="T89" i="1" s="1"/>
  <c r="V89" i="1" a="1"/>
  <c r="V89" i="1" s="1"/>
  <c r="X89" i="1" a="1"/>
  <c r="X89" i="1" s="1"/>
  <c r="L91" i="1" l="1"/>
  <c r="P90" i="1" a="1"/>
  <c r="P90" i="1" s="1"/>
  <c r="N90" i="1" a="1"/>
  <c r="N90" i="1" s="1"/>
  <c r="R90" i="1" a="1"/>
  <c r="R90" i="1" s="1"/>
  <c r="T90" i="1" a="1"/>
  <c r="T90" i="1" s="1"/>
  <c r="V90" i="1" a="1"/>
  <c r="V90" i="1" s="1"/>
  <c r="X90" i="1" a="1"/>
  <c r="X90" i="1" s="1"/>
  <c r="L92" i="1" l="1"/>
  <c r="P91" i="1" a="1"/>
  <c r="P91" i="1" s="1"/>
  <c r="N91" i="1" a="1"/>
  <c r="N91" i="1" s="1"/>
  <c r="R91" i="1" a="1"/>
  <c r="R91" i="1" s="1"/>
  <c r="T91" i="1" a="1"/>
  <c r="T91" i="1" s="1"/>
  <c r="V91" i="1" a="1"/>
  <c r="V91" i="1" s="1"/>
  <c r="X91" i="1" a="1"/>
  <c r="X91" i="1" s="1"/>
  <c r="L93" i="1" l="1"/>
  <c r="P92" i="1" a="1"/>
  <c r="P92" i="1" s="1"/>
  <c r="N92" i="1" a="1"/>
  <c r="N92" i="1" s="1"/>
  <c r="R92" i="1" a="1"/>
  <c r="R92" i="1" s="1"/>
  <c r="T92" i="1" a="1"/>
  <c r="T92" i="1" s="1"/>
  <c r="V92" i="1" a="1"/>
  <c r="V92" i="1" s="1"/>
  <c r="X92" i="1" a="1"/>
  <c r="X92" i="1" s="1"/>
  <c r="L94" i="1" l="1"/>
  <c r="P93" i="1" a="1"/>
  <c r="P93" i="1" s="1"/>
  <c r="N93" i="1" a="1"/>
  <c r="N93" i="1" s="1"/>
  <c r="R93" i="1" a="1"/>
  <c r="R93" i="1" s="1"/>
  <c r="T93" i="1" a="1"/>
  <c r="T93" i="1" s="1"/>
  <c r="V93" i="1" a="1"/>
  <c r="V93" i="1" s="1"/>
  <c r="X93" i="1" a="1"/>
  <c r="X93" i="1" s="1"/>
  <c r="L95" i="1" l="1"/>
  <c r="P94" i="1" a="1"/>
  <c r="P94" i="1" s="1"/>
  <c r="N94" i="1" a="1"/>
  <c r="N94" i="1" s="1"/>
  <c r="R94" i="1" a="1"/>
  <c r="R94" i="1" s="1"/>
  <c r="T94" i="1" a="1"/>
  <c r="T94" i="1" s="1"/>
  <c r="V94" i="1" a="1"/>
  <c r="V94" i="1" s="1"/>
  <c r="X94" i="1" a="1"/>
  <c r="X94" i="1" s="1"/>
  <c r="L96" i="1" l="1"/>
  <c r="P95" i="1" a="1"/>
  <c r="P95" i="1" s="1"/>
  <c r="N95" i="1" a="1"/>
  <c r="N95" i="1" s="1"/>
  <c r="R95" i="1" a="1"/>
  <c r="R95" i="1" s="1"/>
  <c r="T95" i="1" a="1"/>
  <c r="T95" i="1" s="1"/>
  <c r="V95" i="1" a="1"/>
  <c r="V95" i="1" s="1"/>
  <c r="X95" i="1" a="1"/>
  <c r="X95" i="1" s="1"/>
  <c r="L97" i="1" l="1"/>
  <c r="P96" i="1" a="1"/>
  <c r="P96" i="1" s="1"/>
  <c r="N96" i="1" a="1"/>
  <c r="N96" i="1" s="1"/>
  <c r="R96" i="1" a="1"/>
  <c r="R96" i="1" s="1"/>
  <c r="T96" i="1" a="1"/>
  <c r="T96" i="1" s="1"/>
  <c r="V96" i="1" a="1"/>
  <c r="V96" i="1" s="1"/>
  <c r="X96" i="1" a="1"/>
  <c r="X96" i="1" s="1"/>
  <c r="L98" i="1" l="1"/>
  <c r="P97" i="1" a="1"/>
  <c r="P97" i="1" s="1"/>
  <c r="N97" i="1" a="1"/>
  <c r="N97" i="1" s="1"/>
  <c r="R97" i="1" a="1"/>
  <c r="R97" i="1" s="1"/>
  <c r="T97" i="1" a="1"/>
  <c r="T97" i="1" s="1"/>
  <c r="V97" i="1" a="1"/>
  <c r="V97" i="1" s="1"/>
  <c r="X97" i="1" a="1"/>
  <c r="X97" i="1" s="1"/>
  <c r="L99" i="1" l="1"/>
  <c r="P98" i="1" a="1"/>
  <c r="P98" i="1" s="1"/>
  <c r="N98" i="1" a="1"/>
  <c r="N98" i="1" s="1"/>
  <c r="R98" i="1" a="1"/>
  <c r="R98" i="1" s="1"/>
  <c r="T98" i="1" a="1"/>
  <c r="T98" i="1" s="1"/>
  <c r="V98" i="1" a="1"/>
  <c r="V98" i="1" s="1"/>
  <c r="X98" i="1" a="1"/>
  <c r="X98" i="1" s="1"/>
  <c r="P99" i="1" l="1" a="1"/>
  <c r="P99" i="1" s="1"/>
  <c r="N99" i="1" a="1"/>
  <c r="N99" i="1" s="1"/>
  <c r="R99" i="1" a="1"/>
  <c r="R99" i="1" s="1"/>
  <c r="T99" i="1" a="1"/>
  <c r="T99" i="1" s="1"/>
  <c r="V99" i="1" a="1"/>
  <c r="V99" i="1" s="1"/>
  <c r="X99" i="1" a="1"/>
  <c r="X9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<sst xmlns="http://schemas.openxmlformats.org/spreadsheetml/2006/main" count="433" uniqueCount="127">
  <si>
    <t>ADMINISTRATION ET PARAMETRAGES</t>
  </si>
  <si>
    <t>Intervals</t>
  </si>
  <si>
    <t>10 Min.</t>
  </si>
  <si>
    <t>15 Min.</t>
  </si>
  <si>
    <t>30 Min.</t>
  </si>
  <si>
    <t>1 Hr</t>
  </si>
  <si>
    <t>Durée</t>
  </si>
  <si>
    <t>Interval Min.</t>
  </si>
  <si>
    <t>Interval</t>
  </si>
  <si>
    <t>20 Min.</t>
  </si>
  <si>
    <t>Categories</t>
  </si>
  <si>
    <t>Couleur</t>
  </si>
  <si>
    <t>Statut</t>
  </si>
  <si>
    <t>En attente</t>
  </si>
  <si>
    <t>Heures
du jour</t>
  </si>
  <si>
    <t>Tâche ligne</t>
  </si>
  <si>
    <t>Tâche suivante</t>
  </si>
  <si>
    <t>Description</t>
  </si>
  <si>
    <t>Tache #</t>
  </si>
  <si>
    <t>Transporteur</t>
  </si>
  <si>
    <t>Hre. début</t>
  </si>
  <si>
    <t>Date</t>
  </si>
  <si>
    <t>Categorie</t>
  </si>
  <si>
    <t>Criteria</t>
  </si>
  <si>
    <t>Résultat</t>
  </si>
  <si>
    <t>Année de réf.</t>
  </si>
  <si>
    <t>Jours fériés (France)</t>
  </si>
  <si>
    <t>Jour de l'an</t>
  </si>
  <si>
    <t>Pâques</t>
  </si>
  <si>
    <t>Lundi de Pâques</t>
  </si>
  <si>
    <t>Fête du travail</t>
  </si>
  <si>
    <t>Armistice 1945</t>
  </si>
  <si>
    <t>Jeudi de l'Ascension</t>
  </si>
  <si>
    <t>Pentecôte</t>
  </si>
  <si>
    <t>Lundi de Pentecôte</t>
  </si>
  <si>
    <t>Fête Nationale</t>
  </si>
  <si>
    <t>Assomption</t>
  </si>
  <si>
    <t>La Toussaint</t>
  </si>
  <si>
    <t>Armistice 1918</t>
  </si>
  <si>
    <t>Noël</t>
  </si>
  <si>
    <r>
      <t xml:space="preserve">Dates
jours fériés et/ou </t>
    </r>
    <r>
      <rPr>
        <sz val="11"/>
        <color rgb="FFFF0000"/>
        <rFont val="Calibri"/>
        <family val="2"/>
        <scheme val="minor"/>
      </rPr>
      <t>chomés</t>
    </r>
  </si>
  <si>
    <t>Prévu</t>
  </si>
  <si>
    <t>Dérouté</t>
  </si>
  <si>
    <t>Select. Tâche</t>
  </si>
  <si>
    <t>LISTE DES TACHES</t>
  </si>
  <si>
    <t>Quai 1</t>
  </si>
  <si>
    <t>Quai 4</t>
  </si>
  <si>
    <t>Régulier</t>
  </si>
  <si>
    <t>Divers</t>
  </si>
  <si>
    <t>Recurrence</t>
  </si>
  <si>
    <t>Fréq. Qté</t>
  </si>
  <si>
    <t>Fréquence</t>
  </si>
  <si>
    <t>Quotidien</t>
  </si>
  <si>
    <t>Semaine</t>
  </si>
  <si>
    <t>Mois</t>
  </si>
  <si>
    <t>Récurrence</t>
  </si>
  <si>
    <t>TC 70</t>
  </si>
  <si>
    <t>BC ALTEO</t>
  </si>
  <si>
    <t>Pauses</t>
  </si>
  <si>
    <t>FOURNISSEUR</t>
  </si>
  <si>
    <t xml:space="preserve">Container Number </t>
  </si>
  <si>
    <t>Nbre de colis</t>
  </si>
  <si>
    <t>Container Type (20', 40', 40HC)</t>
  </si>
  <si>
    <t>1ère date / route</t>
  </si>
  <si>
    <t>1ère date / train</t>
  </si>
  <si>
    <t>1ère date / barge</t>
  </si>
  <si>
    <t>Date Maxi free time (sans frais)</t>
  </si>
  <si>
    <t>Date de Rendez Vous Magasin</t>
  </si>
  <si>
    <t>Heure de Rendez vous Magasin</t>
  </si>
  <si>
    <t>Delai estimé</t>
  </si>
  <si>
    <t>Magasin de livraison</t>
  </si>
  <si>
    <t xml:space="preserve">Commentaires </t>
  </si>
  <si>
    <t>KUE</t>
  </si>
  <si>
    <t>Date et Hre</t>
  </si>
  <si>
    <t>Hre Fin</t>
  </si>
  <si>
    <t>Tâche
Quantité</t>
  </si>
  <si>
    <t>Tâche
Compte</t>
  </si>
  <si>
    <t>Critère</t>
  </si>
  <si>
    <t>Résultat détails de la journée</t>
  </si>
  <si>
    <t>TacheID</t>
  </si>
  <si>
    <t>Vue détaillée</t>
  </si>
  <si>
    <t>Non</t>
  </si>
  <si>
    <t>Début journée</t>
  </si>
  <si>
    <t>Fin journée</t>
  </si>
  <si>
    <t>Affichage détaillé des toutes les réception du :</t>
  </si>
  <si>
    <t>UNAP</t>
  </si>
  <si>
    <t>Résultat détails de la journée 1</t>
  </si>
  <si>
    <t>Résultat détails de la journée 2</t>
  </si>
  <si>
    <t>Résultat détails de la journée 3</t>
  </si>
  <si>
    <t>Résultat détails de la journée 4</t>
  </si>
  <si>
    <t>Résultat détails de la journée 5</t>
  </si>
  <si>
    <t>Jour 1</t>
  </si>
  <si>
    <t>Jour 2</t>
  </si>
  <si>
    <t>Jour 3</t>
  </si>
  <si>
    <t>Jour 4</t>
  </si>
  <si>
    <t>Jour 5</t>
  </si>
  <si>
    <t>Type</t>
  </si>
  <si>
    <t>Container</t>
  </si>
  <si>
    <t>Fournisseur</t>
  </si>
  <si>
    <t>Enregistrement traité</t>
  </si>
  <si>
    <r>
      <rPr>
        <b/>
        <sz val="14"/>
        <color theme="1"/>
        <rFont val="Calibri"/>
        <family val="2"/>
        <scheme val="minor"/>
      </rPr>
      <t>Glisser ci-dessous les :</t>
    </r>
    <r>
      <rPr>
        <b/>
        <sz val="12"/>
        <color theme="1"/>
        <rFont val="Calibri"/>
        <family val="2"/>
        <scheme val="minor"/>
      </rPr>
      <t xml:space="preserve">
</t>
    </r>
    <r>
      <rPr>
        <sz val="12"/>
        <color theme="1"/>
        <rFont val="Calibri"/>
        <family val="2"/>
        <scheme val="minor"/>
      </rPr>
      <t>livraisons en attentes
ou déprogrammées</t>
    </r>
  </si>
  <si>
    <t>20GE</t>
  </si>
  <si>
    <t>Tache1</t>
  </si>
  <si>
    <t>Tache2</t>
  </si>
  <si>
    <t>Tache3</t>
  </si>
  <si>
    <t>Tache4</t>
  </si>
  <si>
    <t>Tache5</t>
  </si>
  <si>
    <t>Tache6</t>
  </si>
  <si>
    <t>Tache7</t>
  </si>
  <si>
    <t>Founr 1</t>
  </si>
  <si>
    <t>Founr 2</t>
  </si>
  <si>
    <t>Founr 3</t>
  </si>
  <si>
    <t>TGHU4989000</t>
  </si>
  <si>
    <t>GLDU2279000</t>
  </si>
  <si>
    <t>TCKU242800</t>
  </si>
  <si>
    <t>Mag 2</t>
  </si>
  <si>
    <t>Mag 3</t>
  </si>
  <si>
    <t>Mag 1</t>
  </si>
  <si>
    <t>Référence 1</t>
  </si>
  <si>
    <t>Référence 2</t>
  </si>
  <si>
    <t>Référence 3</t>
  </si>
  <si>
    <t>40 / 726 colis. // Référence 1</t>
  </si>
  <si>
    <t>20GE / 10 colis. // Référence 2</t>
  </si>
  <si>
    <t>20GE / 10 colis. // Référence 3</t>
  </si>
  <si>
    <t>ESSAI</t>
  </si>
  <si>
    <t>TEST</t>
  </si>
  <si>
    <t>ABCD000001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</si>
</sst>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ddd"/>
    <numFmt numFmtId="165" formatCode="dd\ mmmm\ yyyy"/>
    <numFmt numFmtId="166" formatCode="[$-F800]dddd\,\ mmmm\ dd\,\ yyyy"/>
    <numFmt numFmtId="167" formatCode="[$-40C]d\-mmm;@"/>
    <numFmt numFmtId="168" formatCode="dd/mm/yyyy\ h:mm;@"/>
    <numFmt numFmtId="169" formatCode="dd\/mm\/yy"/>
    <numFmt numFmtId="170" formatCode="h:mm;@"/>
  </numFmts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color theme="4" tint="-0.249977111117893"/>
      <name val="Arial Rounded MT Bold"/>
      <family val="2"/>
    </font>
    <font>
      <sz val="10"/>
      <name val="Arial Rounded MT Bold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30"/>
      <color theme="4" tint="-0.249977111117893"/>
      <name val="Arial Rounded MT Bold"/>
      <family val="2"/>
    </font>
    <font>
      <b/>
      <sz val="16"/>
      <color theme="4" tint="-0.249977111117893"/>
      <name val="Arial Rounded MT Bold"/>
      <family val="2"/>
    </font>
    <font>
      <b/>
      <sz val="16"/>
      <color theme="1"/>
      <name val="Arial Rounded MT Bold"/>
      <family val="2"/>
    </font>
    <font>
      <b/>
      <sz val="36"/>
      <color theme="4" tint="-0.249977111117893"/>
      <name val="Arial Rounded MT Bold"/>
      <family val="2"/>
    </font>
    <font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gradientFill degree="270">
        <stop position="0">
          <color theme="8" tint="0.59999389629810485"/>
        </stop>
        <stop position="1">
          <color rgb="FF00B0F0"/>
        </stop>
      </gradientFill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gradientFill degree="90">
        <stop position="0">
          <color theme="2" tint="-0.25098422193060094"/>
        </stop>
        <stop position="1">
          <color theme="2" tint="-9.8025452436902985E-2"/>
        </stop>
      </gradient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gradientFill degree="90">
        <stop position="0">
          <color theme="8" tint="0.40000610370189521"/>
        </stop>
        <stop position="1">
          <color theme="8" tint="0.59999389629810485"/>
        </stop>
      </gradientFill>
    </fill>
    <fill>
      <gradientFill degree="90">
        <stop position="0">
          <color theme="8" tint="0.59999389629810485"/>
        </stop>
        <stop position="1">
          <color theme="8" tint="0.80001220740379042"/>
        </stop>
      </gradientFill>
    </fill>
    <fill>
      <patternFill patternType="solid">
        <fgColor theme="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E8685E"/>
        <bgColor indexed="64"/>
      </patternFill>
    </fill>
    <fill>
      <patternFill patternType="solid">
        <fgColor rgb="FFC8767E"/>
        <bgColor indexed="64"/>
      </patternFill>
    </fill>
    <fill>
      <patternFill patternType="solid">
        <fgColor rgb="FFB4C60A"/>
        <bgColor indexed="64"/>
      </patternFill>
    </fill>
  </fills>
  <borders count="26">
    <border>
      <left/>
      <right/>
      <top/>
      <bottom/>
      <diagonal/>
    </border>
    <border>
      <left style="thin">
        <color theme="2" tint="-0.749961851863155"/>
      </left>
      <right style="thin">
        <color theme="2" tint="-0.749961851863155"/>
      </right>
      <top style="thin">
        <color theme="2" tint="-0.749961851863155"/>
      </top>
      <bottom style="thin">
        <color theme="2" tint="-0.7499618518631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749961851863155"/>
      </left>
      <right/>
      <top style="thin">
        <color theme="2" tint="-0.749961851863155"/>
      </top>
      <bottom style="thin">
        <color theme="2" tint="-0.749961851863155"/>
      </bottom>
      <diagonal/>
    </border>
    <border>
      <left style="thin">
        <color theme="2" tint="-0.749961851863155"/>
      </left>
      <right/>
      <top style="thin">
        <color theme="2" tint="-0.7499618518631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theme="2" tint="-0.749961851863155"/>
      </left>
      <right style="thin">
        <color theme="2" tint="-0.749961851863155"/>
      </right>
      <top style="thin">
        <color theme="2" tint="-0.749961851863155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3" borderId="0" xfId="0" applyFill="1"/>
    <xf numFmtId="0" fontId="0" fillId="0" borderId="0" xfId="0" applyFill="1"/>
    <xf numFmtId="20" fontId="0" fillId="0" borderId="0" xfId="0" applyNumberFormat="1" applyFill="1"/>
    <xf numFmtId="0" fontId="0" fillId="7" borderId="1" xfId="0" applyFill="1" applyBorder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0" borderId="2" xfId="0" applyBorder="1"/>
    <xf numFmtId="0" fontId="2" fillId="13" borderId="2" xfId="0" applyFont="1" applyFill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8" borderId="0" xfId="0" applyFill="1"/>
    <xf numFmtId="164" fontId="4" fillId="5" borderId="5" xfId="0" applyNumberFormat="1" applyFont="1" applyFill="1" applyBorder="1" applyAlignment="1">
      <alignment horizontal="center"/>
    </xf>
    <xf numFmtId="165" fontId="3" fillId="5" borderId="6" xfId="0" applyNumberFormat="1" applyFont="1" applyFill="1" applyBorder="1" applyAlignment="1">
      <alignment horizontal="center"/>
    </xf>
    <xf numFmtId="0" fontId="0" fillId="7" borderId="3" xfId="0" applyFill="1" applyBorder="1" applyAlignment="1">
      <alignment horizontal="left"/>
    </xf>
    <xf numFmtId="20" fontId="0" fillId="0" borderId="2" xfId="0" applyNumberFormat="1" applyFill="1" applyBorder="1"/>
    <xf numFmtId="166" fontId="0" fillId="0" borderId="2" xfId="0" applyNumberFormat="1" applyBorder="1" applyAlignment="1">
      <alignment horizontal="left"/>
    </xf>
    <xf numFmtId="166" fontId="0" fillId="0" borderId="5" xfId="0" applyNumberFormat="1" applyBorder="1" applyAlignment="1">
      <alignment horizontal="left"/>
    </xf>
    <xf numFmtId="166" fontId="1" fillId="0" borderId="5" xfId="0" applyNumberFormat="1" applyFont="1" applyBorder="1" applyAlignment="1">
      <alignment horizontal="left"/>
    </xf>
    <xf numFmtId="0" fontId="2" fillId="6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6" borderId="15" xfId="0" applyFont="1" applyFill="1" applyBorder="1" applyAlignment="1">
      <alignment horizontal="center" vertical="center" wrapText="1"/>
    </xf>
    <xf numFmtId="20" fontId="0" fillId="0" borderId="0" xfId="0" applyNumberFormat="1"/>
    <xf numFmtId="20" fontId="0" fillId="3" borderId="0" xfId="0" applyNumberFormat="1" applyFill="1"/>
    <xf numFmtId="20" fontId="2" fillId="6" borderId="15" xfId="0" applyNumberFormat="1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left"/>
    </xf>
    <xf numFmtId="20" fontId="0" fillId="0" borderId="2" xfId="0" applyNumberFormat="1" applyFill="1" applyBorder="1" applyAlignment="1">
      <alignment horizontal="left"/>
    </xf>
    <xf numFmtId="20" fontId="0" fillId="0" borderId="2" xfId="0" applyNumberFormat="1" applyFill="1" applyBorder="1" applyAlignment="1">
      <alignment horizontal="center"/>
    </xf>
    <xf numFmtId="0" fontId="0" fillId="0" borderId="13" xfId="0" quotePrefix="1" applyBorder="1"/>
    <xf numFmtId="0" fontId="0" fillId="14" borderId="0" xfId="0" applyFill="1" applyAlignment="1">
      <alignment horizontal="left"/>
    </xf>
    <xf numFmtId="0" fontId="11" fillId="14" borderId="5" xfId="0" applyFont="1" applyFill="1" applyBorder="1" applyAlignment="1">
      <alignment horizontal="center" vertical="center" wrapText="1"/>
    </xf>
    <xf numFmtId="0" fontId="10" fillId="14" borderId="5" xfId="0" applyFont="1" applyFill="1" applyBorder="1" applyAlignment="1">
      <alignment horizontal="center" vertical="center" wrapText="1"/>
    </xf>
    <xf numFmtId="167" fontId="10" fillId="15" borderId="5" xfId="0" applyNumberFormat="1" applyFont="1" applyFill="1" applyBorder="1" applyAlignment="1">
      <alignment horizontal="center" vertical="center" wrapText="1"/>
    </xf>
    <xf numFmtId="167" fontId="11" fillId="15" borderId="5" xfId="0" applyNumberFormat="1" applyFont="1" applyFill="1" applyBorder="1" applyAlignment="1">
      <alignment horizontal="center" vertical="center" wrapText="1"/>
    </xf>
    <xf numFmtId="20" fontId="11" fillId="15" borderId="5" xfId="0" applyNumberFormat="1" applyFont="1" applyFill="1" applyBorder="1" applyAlignment="1">
      <alignment horizontal="center" vertical="center" wrapText="1"/>
    </xf>
    <xf numFmtId="0" fontId="11" fillId="14" borderId="5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13" borderId="2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center" wrapText="1"/>
    </xf>
    <xf numFmtId="14" fontId="2" fillId="13" borderId="2" xfId="0" applyNumberFormat="1" applyFont="1" applyFill="1" applyBorder="1" applyAlignment="1">
      <alignment horizontal="center" vertical="center"/>
    </xf>
    <xf numFmtId="20" fontId="2" fillId="1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0" xfId="0" quotePrefix="1" applyAlignment="1">
      <alignment vertical="center"/>
    </xf>
    <xf numFmtId="20" fontId="2" fillId="13" borderId="2" xfId="0" applyNumberFormat="1" applyFont="1" applyFill="1" applyBorder="1" applyAlignment="1">
      <alignment horizontal="center" vertical="center" wrapText="1"/>
    </xf>
    <xf numFmtId="0" fontId="0" fillId="11" borderId="2" xfId="0" applyFill="1" applyBorder="1" applyAlignment="1">
      <alignment vertical="center"/>
    </xf>
    <xf numFmtId="22" fontId="0" fillId="9" borderId="0" xfId="0" applyNumberFormat="1" applyFill="1" applyAlignment="1">
      <alignment vertical="center"/>
    </xf>
    <xf numFmtId="20" fontId="0" fillId="9" borderId="0" xfId="0" applyNumberFormat="1" applyFill="1" applyAlignment="1">
      <alignment vertical="center"/>
    </xf>
    <xf numFmtId="168" fontId="0" fillId="0" borderId="0" xfId="0" applyNumberFormat="1" applyAlignment="1">
      <alignment vertical="center"/>
    </xf>
    <xf numFmtId="0" fontId="2" fillId="13" borderId="2" xfId="0" quotePrefix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20" fontId="12" fillId="5" borderId="10" xfId="0" applyNumberFormat="1" applyFont="1" applyFill="1" applyBorder="1" applyAlignment="1">
      <alignment horizontal="center" vertical="center"/>
    </xf>
    <xf numFmtId="20" fontId="12" fillId="5" borderId="11" xfId="0" applyNumberFormat="1" applyFont="1" applyFill="1" applyBorder="1" applyAlignment="1">
      <alignment horizontal="center" vertical="center"/>
    </xf>
    <xf numFmtId="20" fontId="12" fillId="5" borderId="9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8" xfId="0" applyBorder="1"/>
    <xf numFmtId="164" fontId="15" fillId="5" borderId="5" xfId="0" applyNumberFormat="1" applyFont="1" applyFill="1" applyBorder="1" applyAlignment="1">
      <alignment horizontal="center" vertical="center"/>
    </xf>
    <xf numFmtId="165" fontId="15" fillId="5" borderId="6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top" indent="8"/>
    </xf>
    <xf numFmtId="0" fontId="0" fillId="17" borderId="2" xfId="0" applyFill="1" applyBorder="1"/>
    <xf numFmtId="0" fontId="1" fillId="0" borderId="0" xfId="0" applyFont="1"/>
    <xf numFmtId="0" fontId="1" fillId="0" borderId="0" xfId="0" applyFont="1" applyAlignment="1">
      <alignment vertical="center"/>
    </xf>
    <xf numFmtId="0" fontId="0" fillId="18" borderId="0" xfId="0" applyFill="1"/>
    <xf numFmtId="0" fontId="0" fillId="0" borderId="0" xfId="0" applyAlignment="1">
      <alignment wrapText="1"/>
    </xf>
    <xf numFmtId="0" fontId="0" fillId="11" borderId="20" xfId="0" applyFill="1" applyBorder="1" applyAlignment="1">
      <alignment vertical="center"/>
    </xf>
    <xf numFmtId="0" fontId="2" fillId="13" borderId="2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18" fillId="6" borderId="1" xfId="0" applyFont="1" applyFill="1" applyBorder="1" applyAlignment="1">
      <alignment horizontal="left" vertical="center"/>
    </xf>
    <xf numFmtId="20" fontId="18" fillId="0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left" vertical="center"/>
    </xf>
    <xf numFmtId="20" fontId="19" fillId="0" borderId="1" xfId="0" applyNumberFormat="1" applyFont="1" applyFill="1" applyBorder="1" applyAlignment="1">
      <alignment horizontal="center" vertical="center"/>
    </xf>
    <xf numFmtId="165" fontId="20" fillId="5" borderId="6" xfId="0" applyNumberFormat="1" applyFont="1" applyFill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0" fontId="14" fillId="4" borderId="21" xfId="0" applyFont="1" applyFill="1" applyBorder="1" applyAlignment="1">
      <alignment horizontal="center" vertical="center"/>
    </xf>
    <xf numFmtId="0" fontId="13" fillId="4" borderId="0" xfId="0" applyFont="1" applyFill="1" applyBorder="1" applyAlignment="1"/>
    <xf numFmtId="0" fontId="13" fillId="4" borderId="0" xfId="0" applyFont="1" applyFill="1" applyBorder="1" applyAlignment="1">
      <alignment horizontal="left" vertical="top" indent="8"/>
    </xf>
    <xf numFmtId="0" fontId="0" fillId="8" borderId="0" xfId="0" applyFill="1" applyBorder="1"/>
    <xf numFmtId="0" fontId="8" fillId="4" borderId="8" xfId="0" applyFont="1" applyFill="1" applyBorder="1" applyAlignment="1">
      <alignment horizontal="center" vertical="center"/>
    </xf>
    <xf numFmtId="9" fontId="9" fillId="4" borderId="8" xfId="0" applyNumberFormat="1" applyFont="1" applyFill="1" applyBorder="1" applyAlignment="1">
      <alignment horizontal="left" vertical="center"/>
    </xf>
    <xf numFmtId="0" fontId="0" fillId="16" borderId="0" xfId="0" applyFill="1"/>
    <xf numFmtId="49" fontId="21" fillId="0" borderId="2" xfId="0" applyNumberFormat="1" applyFont="1" applyBorder="1" applyAlignment="1">
      <alignment horizontal="center"/>
    </xf>
    <xf numFmtId="0" fontId="2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16" fontId="0" fillId="0" borderId="2" xfId="0" applyNumberFormat="1" applyBorder="1" applyAlignment="1">
      <alignment horizontal="center"/>
    </xf>
    <xf numFmtId="167" fontId="21" fillId="0" borderId="2" xfId="0" applyNumberFormat="1" applyFont="1" applyBorder="1" applyAlignment="1">
      <alignment horizontal="center"/>
    </xf>
    <xf numFmtId="16" fontId="21" fillId="0" borderId="2" xfId="0" applyNumberFormat="1" applyFont="1" applyBorder="1" applyAlignment="1">
      <alignment horizontal="center"/>
    </xf>
    <xf numFmtId="16" fontId="22" fillId="9" borderId="2" xfId="0" applyNumberFormat="1" applyFont="1" applyFill="1" applyBorder="1" applyAlignment="1">
      <alignment horizontal="center"/>
    </xf>
    <xf numFmtId="0" fontId="22" fillId="9" borderId="2" xfId="0" applyFont="1" applyFill="1" applyBorder="1" applyAlignment="1">
      <alignment horizontal="center"/>
    </xf>
    <xf numFmtId="169" fontId="23" fillId="0" borderId="2" xfId="0" applyNumberFormat="1" applyFont="1" applyBorder="1" applyAlignment="1">
      <alignment horizontal="center"/>
    </xf>
    <xf numFmtId="0" fontId="0" fillId="0" borderId="0" xfId="0" applyAlignment="1"/>
    <xf numFmtId="0" fontId="10" fillId="14" borderId="5" xfId="0" applyFont="1" applyFill="1" applyBorder="1" applyAlignment="1">
      <alignment vertical="center" wrapText="1"/>
    </xf>
    <xf numFmtId="49" fontId="21" fillId="0" borderId="2" xfId="0" applyNumberFormat="1" applyFont="1" applyBorder="1" applyAlignment="1"/>
    <xf numFmtId="20" fontId="0" fillId="0" borderId="2" xfId="0" applyNumberFormat="1" applyBorder="1" applyAlignment="1">
      <alignment horizontal="center"/>
    </xf>
    <xf numFmtId="170" fontId="11" fillId="15" borderId="5" xfId="0" applyNumberFormat="1" applyFont="1" applyFill="1" applyBorder="1" applyAlignment="1">
      <alignment horizontal="center" vertical="center" wrapText="1"/>
    </xf>
    <xf numFmtId="170" fontId="0" fillId="0" borderId="2" xfId="0" applyNumberFormat="1" applyBorder="1" applyAlignment="1">
      <alignment horizontal="center"/>
    </xf>
    <xf numFmtId="170" fontId="22" fillId="9" borderId="2" xfId="0" applyNumberFormat="1" applyFont="1" applyFill="1" applyBorder="1" applyAlignment="1">
      <alignment horizontal="center"/>
    </xf>
    <xf numFmtId="170" fontId="0" fillId="0" borderId="0" xfId="0" applyNumberFormat="1"/>
    <xf numFmtId="0" fontId="10" fillId="15" borderId="17" xfId="0" applyFont="1" applyFill="1" applyBorder="1" applyAlignment="1">
      <alignment vertical="center" wrapText="1"/>
    </xf>
    <xf numFmtId="0" fontId="0" fillId="0" borderId="2" xfId="0" applyFont="1" applyBorder="1" applyAlignment="1">
      <alignment horizontal="center"/>
    </xf>
    <xf numFmtId="0" fontId="0" fillId="0" borderId="0" xfId="0" applyFont="1"/>
    <xf numFmtId="0" fontId="0" fillId="0" borderId="0" xfId="0" applyFont="1" applyAlignment="1"/>
    <xf numFmtId="169" fontId="24" fillId="0" borderId="0" xfId="0" applyNumberFormat="1" applyFont="1" applyAlignment="1"/>
    <xf numFmtId="16" fontId="0" fillId="0" borderId="0" xfId="0" applyNumberFormat="1" applyAlignment="1">
      <alignment vertical="center"/>
    </xf>
    <xf numFmtId="164" fontId="20" fillId="5" borderId="5" xfId="0" applyNumberFormat="1" applyFont="1" applyFill="1" applyBorder="1" applyAlignment="1">
      <alignment horizontal="center" vertical="center"/>
    </xf>
    <xf numFmtId="0" fontId="0" fillId="19" borderId="2" xfId="0" applyFill="1" applyBorder="1"/>
    <xf numFmtId="0" fontId="0" fillId="20" borderId="2" xfId="0" applyFill="1" applyBorder="1"/>
    <xf numFmtId="0" fontId="0" fillId="21" borderId="2" xfId="0" applyFill="1" applyBorder="1"/>
    <xf numFmtId="0" fontId="0" fillId="15" borderId="2" xfId="0" applyFill="1" applyBorder="1"/>
    <xf numFmtId="0" fontId="0" fillId="22" borderId="2" xfId="0" applyFill="1" applyBorder="1"/>
    <xf numFmtId="0" fontId="0" fillId="23" borderId="2" xfId="0" applyFill="1" applyBorder="1"/>
    <xf numFmtId="0" fontId="0" fillId="24" borderId="2" xfId="0" applyFill="1" applyBorder="1"/>
    <xf numFmtId="0" fontId="0" fillId="25" borderId="2" xfId="0" applyFill="1" applyBorder="1"/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16" fillId="4" borderId="0" xfId="0" applyFont="1" applyFill="1" applyBorder="1" applyAlignment="1">
      <alignment horizontal="left" wrapText="1" indent="16"/>
    </xf>
    <xf numFmtId="0" fontId="3" fillId="10" borderId="24" xfId="0" applyFont="1" applyFill="1" applyBorder="1" applyAlignment="1">
      <alignment horizontal="center" vertical="center" wrapText="1"/>
    </xf>
    <xf numFmtId="0" fontId="3" fillId="10" borderId="25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9" borderId="22" xfId="0" applyFont="1" applyFill="1" applyBorder="1" applyAlignment="1">
      <alignment horizontal="center" vertical="center" wrapText="1"/>
    </xf>
    <xf numFmtId="0" fontId="3" fillId="9" borderId="23" xfId="0" applyFont="1" applyFill="1" applyBorder="1" applyAlignment="1">
      <alignment horizontal="center" vertical="center" wrapText="1"/>
    </xf>
    <xf numFmtId="0" fontId="5" fillId="12" borderId="7" xfId="0" applyFont="1" applyFill="1" applyBorder="1" applyAlignment="1">
      <alignment horizontal="center" vertical="center"/>
    </xf>
    <xf numFmtId="0" fontId="5" fillId="12" borderId="8" xfId="0" applyFont="1" applyFill="1" applyBorder="1" applyAlignment="1">
      <alignment horizontal="center" vertical="center"/>
    </xf>
    <xf numFmtId="0" fontId="7" fillId="12" borderId="16" xfId="0" applyFont="1" applyFill="1" applyBorder="1" applyAlignment="1">
      <alignment horizontal="center" vertical="center"/>
    </xf>
    <xf numFmtId="0" fontId="7" fillId="12" borderId="0" xfId="0" applyFont="1" applyFill="1" applyBorder="1" applyAlignment="1">
      <alignment horizontal="center" vertical="center"/>
    </xf>
    <xf numFmtId="0" fontId="7" fillId="12" borderId="7" xfId="0" applyFont="1" applyFill="1" applyBorder="1" applyAlignment="1">
      <alignment horizontal="center" vertical="center"/>
    </xf>
    <xf numFmtId="0" fontId="7" fillId="12" borderId="8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11">
    <dxf>
      <numFmt numFmtId="166" formatCode="[$-F800]dddd\,\ mmmm\ dd\,\ 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gradientFill degree="90">
          <stop position="0">
            <color theme="2" tint="-0.25098422193060094"/>
          </stop>
          <stop position="1">
            <color theme="2" tint="-9.8025452436902985E-2"/>
          </stop>
        </gradientFill>
      </fill>
      <alignment horizontal="center" vertical="center" textRotation="0" wrapText="1" indent="0" justifyLastLine="0" shrinkToFit="0" readingOrder="0"/>
    </dxf>
    <dxf>
      <fill>
        <patternFill patternType="solid">
          <fgColor auto="1"/>
          <bgColor theme="9" tint="0.39994506668294322"/>
        </patternFill>
      </fill>
    </dxf>
    <dxf>
      <fill>
        <patternFill patternType="solid">
          <fgColor auto="1"/>
          <bgColor theme="9" tint="0.39994506668294322"/>
        </patternFill>
      </fill>
    </dxf>
    <dxf>
      <fill>
        <patternFill patternType="solid">
          <fgColor auto="1"/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  <border>
        <left/>
        <right/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B4C60A"/>
      <color rgb="FFC8767E"/>
      <color rgb="FFE8685E"/>
      <color rgb="FFFF5050"/>
      <color rgb="FFFFFF99"/>
      <color rgb="FF008000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40237</xdr:colOff>
      <xdr:row>0</xdr:row>
      <xdr:rowOff>597494</xdr:rowOff>
    </xdr:from>
    <xdr:to>
      <xdr:col>60</xdr:col>
      <xdr:colOff>131677</xdr:colOff>
      <xdr:row>0</xdr:row>
      <xdr:rowOff>688934</xdr:rowOff>
    </xdr:to>
    <xdr:sp macro="[0]!ExpSample_Cliquer" textlink="">
      <xdr:nvSpPr>
        <xdr:cNvPr id="71" name="ExtTacheBtnTache18">
          <a:extLst>
            <a:ext uri="{FF2B5EF4-FFF2-40B4-BE49-F238E27FC236}">
              <a16:creationId xmlns:a16="http://schemas.microsoft.com/office/drawing/2014/main" id="{6A79ACA4-B9E8-4971-A446-ABD3A002F4AB}"/>
            </a:ext>
          </a:extLst>
        </xdr:cNvPr>
        <xdr:cNvSpPr/>
      </xdr:nvSpPr>
      <xdr:spPr>
        <a:xfrm rot="5400000">
          <a:off x="42778912" y="597494"/>
          <a:ext cx="91440" cy="91440"/>
        </a:xfrm>
        <a:prstGeom prst="chevron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.</a:t>
          </a:r>
        </a:p>
      </xdr:txBody>
    </xdr:sp>
    <xdr:clientData/>
  </xdr:twoCellAnchor>
  <xdr:twoCellAnchor>
    <xdr:from>
      <xdr:col>60</xdr:col>
      <xdr:colOff>40237</xdr:colOff>
      <xdr:row>0</xdr:row>
      <xdr:rowOff>597494</xdr:rowOff>
    </xdr:from>
    <xdr:to>
      <xdr:col>60</xdr:col>
      <xdr:colOff>131677</xdr:colOff>
      <xdr:row>0</xdr:row>
      <xdr:rowOff>688934</xdr:rowOff>
    </xdr:to>
    <xdr:sp macro="[0]!ExpSample_Cliquer" textlink="">
      <xdr:nvSpPr>
        <xdr:cNvPr id="73" name="ExtTacheBtnTache18">
          <a:extLst>
            <a:ext uri="{FF2B5EF4-FFF2-40B4-BE49-F238E27FC236}">
              <a16:creationId xmlns:a16="http://schemas.microsoft.com/office/drawing/2014/main" id="{63E1A00B-AA72-4407-B849-BD7773A0371D}"/>
            </a:ext>
          </a:extLst>
        </xdr:cNvPr>
        <xdr:cNvSpPr/>
      </xdr:nvSpPr>
      <xdr:spPr>
        <a:xfrm rot="5400000">
          <a:off x="42778912" y="597494"/>
          <a:ext cx="91440" cy="91440"/>
        </a:xfrm>
        <a:prstGeom prst="chevron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.</a:t>
          </a:r>
        </a:p>
      </xdr:txBody>
    </xdr:sp>
    <xdr:clientData/>
  </xdr:twoCellAnchor>
  <xdr:twoCellAnchor>
    <xdr:from>
      <xdr:col>60</xdr:col>
      <xdr:colOff>40237</xdr:colOff>
      <xdr:row>0</xdr:row>
      <xdr:rowOff>597494</xdr:rowOff>
    </xdr:from>
    <xdr:to>
      <xdr:col>60</xdr:col>
      <xdr:colOff>131677</xdr:colOff>
      <xdr:row>0</xdr:row>
      <xdr:rowOff>688934</xdr:rowOff>
    </xdr:to>
    <xdr:sp macro="[0]!ExpSample_Cliquer" textlink="">
      <xdr:nvSpPr>
        <xdr:cNvPr id="165" name="ExtTacheBtnTache63">
          <a:extLst>
            <a:ext uri="{FF2B5EF4-FFF2-40B4-BE49-F238E27FC236}">
              <a16:creationId xmlns:a16="http://schemas.microsoft.com/office/drawing/2014/main" id="{74531E4E-C359-4F85-840C-A069D11A644E}"/>
            </a:ext>
          </a:extLst>
        </xdr:cNvPr>
        <xdr:cNvSpPr/>
      </xdr:nvSpPr>
      <xdr:spPr>
        <a:xfrm rot="5400000">
          <a:off x="42778912" y="597494"/>
          <a:ext cx="91440" cy="91440"/>
        </a:xfrm>
        <a:prstGeom prst="chevron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.</a:t>
          </a:r>
        </a:p>
      </xdr:txBody>
    </xdr:sp>
    <xdr:clientData/>
  </xdr:twoCellAnchor>
  <xdr:twoCellAnchor>
    <xdr:from>
      <xdr:col>7</xdr:col>
      <xdr:colOff>489602</xdr:colOff>
      <xdr:row>0</xdr:row>
      <xdr:rowOff>637837</xdr:rowOff>
    </xdr:from>
    <xdr:to>
      <xdr:col>7</xdr:col>
      <xdr:colOff>1715349</xdr:colOff>
      <xdr:row>0</xdr:row>
      <xdr:rowOff>1019109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7D809CD6-8532-4E8F-A6CD-7A53649F1A3A}"/>
            </a:ext>
          </a:extLst>
        </xdr:cNvPr>
        <xdr:cNvGrpSpPr/>
      </xdr:nvGrpSpPr>
      <xdr:grpSpPr>
        <a:xfrm>
          <a:off x="11320888" y="637837"/>
          <a:ext cx="1225747" cy="381272"/>
          <a:chOff x="25424423" y="0"/>
          <a:chExt cx="1199784" cy="381272"/>
        </a:xfrm>
      </xdr:grpSpPr>
      <xdr:sp macro="[0]!Planning_Imp" textlink="">
        <xdr:nvSpPr>
          <xdr:cNvPr id="399" name="Rectangle : coins arrondis 398">
            <a:extLst>
              <a:ext uri="{FF2B5EF4-FFF2-40B4-BE49-F238E27FC236}">
                <a16:creationId xmlns:a16="http://schemas.microsoft.com/office/drawing/2014/main" id="{83CA8BFE-4283-44F9-B2E3-90DA57D10F33}"/>
              </a:ext>
            </a:extLst>
          </xdr:cNvPr>
          <xdr:cNvSpPr/>
        </xdr:nvSpPr>
        <xdr:spPr>
          <a:xfrm>
            <a:off x="25424423" y="0"/>
            <a:ext cx="1199784" cy="381272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400"/>
              <a:t>Imprimer</a:t>
            </a:r>
          </a:p>
        </xdr:txBody>
      </xdr:sp>
      <xdr:pic macro="[0]!Planning_Imp">
        <xdr:nvPicPr>
          <xdr:cNvPr id="397" name="Picture 4658">
            <a:extLst>
              <a:ext uri="{FF2B5EF4-FFF2-40B4-BE49-F238E27FC236}">
                <a16:creationId xmlns:a16="http://schemas.microsoft.com/office/drawing/2014/main" id="{BE0E4151-3C3C-42A5-91BC-57EB64C072D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525166" y="98156"/>
            <a:ext cx="216282" cy="216000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1762133</xdr:colOff>
      <xdr:row>0</xdr:row>
      <xdr:rowOff>637837</xdr:rowOff>
    </xdr:from>
    <xdr:to>
      <xdr:col>8</xdr:col>
      <xdr:colOff>319594</xdr:colOff>
      <xdr:row>0</xdr:row>
      <xdr:rowOff>1019109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5C8FB603-1789-4062-BE75-D88856F503EE}"/>
            </a:ext>
          </a:extLst>
        </xdr:cNvPr>
        <xdr:cNvGrpSpPr/>
      </xdr:nvGrpSpPr>
      <xdr:grpSpPr>
        <a:xfrm>
          <a:off x="12593419" y="637837"/>
          <a:ext cx="1269818" cy="381272"/>
          <a:chOff x="26312812" y="1273052"/>
          <a:chExt cx="1245576" cy="381272"/>
        </a:xfrm>
      </xdr:grpSpPr>
      <xdr:sp macro="[0]!Planning_Email" textlink="">
        <xdr:nvSpPr>
          <xdr:cNvPr id="424" name="Rectangle : coins arrondis 423">
            <a:extLst>
              <a:ext uri="{FF2B5EF4-FFF2-40B4-BE49-F238E27FC236}">
                <a16:creationId xmlns:a16="http://schemas.microsoft.com/office/drawing/2014/main" id="{3429F27B-FCB8-48EC-B42E-081E9B2D4201}"/>
              </a:ext>
            </a:extLst>
          </xdr:cNvPr>
          <xdr:cNvSpPr/>
        </xdr:nvSpPr>
        <xdr:spPr>
          <a:xfrm>
            <a:off x="26312812" y="1273052"/>
            <a:ext cx="1245576" cy="381272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400"/>
              <a:t>Envoi</a:t>
            </a:r>
            <a:r>
              <a:rPr lang="fr-FR" sz="1400" baseline="0"/>
              <a:t> </a:t>
            </a:r>
            <a:r>
              <a:rPr lang="fr-FR" sz="1400"/>
              <a:t>Mail</a:t>
            </a:r>
          </a:p>
        </xdr:txBody>
      </xdr:sp>
      <xdr:pic macro="[0]!Planning_Email">
        <xdr:nvPicPr>
          <xdr:cNvPr id="396" name="Picture 4657">
            <a:extLst>
              <a:ext uri="{FF2B5EF4-FFF2-40B4-BE49-F238E27FC236}">
                <a16:creationId xmlns:a16="http://schemas.microsoft.com/office/drawing/2014/main" id="{AB4A42F3-E5AE-4CD1-B519-289CBBC173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369515" y="1337688"/>
            <a:ext cx="252329" cy="252000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439845</xdr:colOff>
      <xdr:row>0</xdr:row>
      <xdr:rowOff>637837</xdr:rowOff>
    </xdr:from>
    <xdr:to>
      <xdr:col>8</xdr:col>
      <xdr:colOff>1805583</xdr:colOff>
      <xdr:row>0</xdr:row>
      <xdr:rowOff>1019109</xdr:rowOff>
    </xdr:to>
    <xdr:sp macro="[0]!VaAdmin" textlink="">
      <xdr:nvSpPr>
        <xdr:cNvPr id="752" name="Rectangle : coins arrondis 751">
          <a:extLst>
            <a:ext uri="{FF2B5EF4-FFF2-40B4-BE49-F238E27FC236}">
              <a16:creationId xmlns:a16="http://schemas.microsoft.com/office/drawing/2014/main" id="{60FCB893-4A46-4A5F-BBF9-8E012E193F36}"/>
            </a:ext>
          </a:extLst>
        </xdr:cNvPr>
        <xdr:cNvSpPr/>
      </xdr:nvSpPr>
      <xdr:spPr>
        <a:xfrm>
          <a:off x="13997392" y="637837"/>
          <a:ext cx="1365738" cy="381272"/>
        </a:xfrm>
        <a:prstGeom prst="roundRect">
          <a:avLst/>
        </a:prstGeom>
        <a:ln/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400"/>
            <a:t>Paramètres</a:t>
          </a:r>
        </a:p>
      </xdr:txBody>
    </xdr:sp>
    <xdr:clientData/>
  </xdr:twoCellAnchor>
  <xdr:twoCellAnchor>
    <xdr:from>
      <xdr:col>8</xdr:col>
      <xdr:colOff>483763</xdr:colOff>
      <xdr:row>0</xdr:row>
      <xdr:rowOff>684473</xdr:rowOff>
    </xdr:from>
    <xdr:to>
      <xdr:col>8</xdr:col>
      <xdr:colOff>778210</xdr:colOff>
      <xdr:row>0</xdr:row>
      <xdr:rowOff>972473</xdr:rowOff>
    </xdr:to>
    <xdr:pic>
      <xdr:nvPicPr>
        <xdr:cNvPr id="1203" name="Picture 369">
          <a:extLst>
            <a:ext uri="{FF2B5EF4-FFF2-40B4-BE49-F238E27FC236}">
              <a16:creationId xmlns:a16="http://schemas.microsoft.com/office/drawing/2014/main" id="{B12382A8-5BEB-4C4B-AEE8-5A27A413E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41310" y="684473"/>
          <a:ext cx="294447" cy="288000"/>
        </a:xfrm>
        <a:prstGeom prst="rect">
          <a:avLst/>
        </a:prstGeom>
      </xdr:spPr>
    </xdr:pic>
    <xdr:clientData/>
  </xdr:twoCellAnchor>
  <xdr:twoCellAnchor>
    <xdr:from>
      <xdr:col>8</xdr:col>
      <xdr:colOff>1886630</xdr:colOff>
      <xdr:row>0</xdr:row>
      <xdr:rowOff>632032</xdr:rowOff>
    </xdr:from>
    <xdr:to>
      <xdr:col>11</xdr:col>
      <xdr:colOff>537298</xdr:colOff>
      <xdr:row>0</xdr:row>
      <xdr:rowOff>1013304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CE150ABE-486F-4144-A65C-9FDA42AC7A7A}"/>
            </a:ext>
          </a:extLst>
        </xdr:cNvPr>
        <xdr:cNvGrpSpPr/>
      </xdr:nvGrpSpPr>
      <xdr:grpSpPr>
        <a:xfrm>
          <a:off x="15430273" y="632032"/>
          <a:ext cx="1363025" cy="381272"/>
          <a:chOff x="15471434" y="632032"/>
          <a:chExt cx="1338466" cy="381272"/>
        </a:xfrm>
      </xdr:grpSpPr>
      <xdr:sp macro="[0]!VaTaches" textlink="">
        <xdr:nvSpPr>
          <xdr:cNvPr id="109" name="Rectangle : coins arrondis 108">
            <a:extLst>
              <a:ext uri="{FF2B5EF4-FFF2-40B4-BE49-F238E27FC236}">
                <a16:creationId xmlns:a16="http://schemas.microsoft.com/office/drawing/2014/main" id="{2A741043-C69B-4E57-884D-381242E8CAD1}"/>
              </a:ext>
            </a:extLst>
          </xdr:cNvPr>
          <xdr:cNvSpPr/>
        </xdr:nvSpPr>
        <xdr:spPr>
          <a:xfrm>
            <a:off x="15471434" y="632032"/>
            <a:ext cx="1338466" cy="381272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400"/>
              <a:t>Traitement</a:t>
            </a:r>
          </a:p>
        </xdr:txBody>
      </xdr:sp>
      <xdr:pic macro="[0]!VaTaches">
        <xdr:nvPicPr>
          <xdr:cNvPr id="114" name="Schedule">
            <a:extLst>
              <a:ext uri="{FF2B5EF4-FFF2-40B4-BE49-F238E27FC236}">
                <a16:creationId xmlns:a16="http://schemas.microsoft.com/office/drawing/2014/main" id="{8F2A5FE2-2440-4120-92C5-7D6D961E71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560467" y="696668"/>
            <a:ext cx="224000" cy="252000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486091</xdr:colOff>
      <xdr:row>0</xdr:row>
      <xdr:rowOff>68418</xdr:rowOff>
    </xdr:from>
    <xdr:to>
      <xdr:col>8</xdr:col>
      <xdr:colOff>983915</xdr:colOff>
      <xdr:row>0</xdr:row>
      <xdr:rowOff>536418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9836FA51-2C6C-4171-8F0F-B19052276B15}"/>
            </a:ext>
          </a:extLst>
        </xdr:cNvPr>
        <xdr:cNvGrpSpPr/>
      </xdr:nvGrpSpPr>
      <xdr:grpSpPr>
        <a:xfrm>
          <a:off x="11317377" y="68418"/>
          <a:ext cx="3210181" cy="468000"/>
          <a:chOff x="11381980" y="68418"/>
          <a:chExt cx="3212894" cy="468000"/>
        </a:xfrm>
      </xdr:grpSpPr>
      <xdr:sp macro="[0]!NextWeek" textlink="">
        <xdr:nvSpPr>
          <xdr:cNvPr id="5" name="Flèche : gauche 4">
            <a:extLst>
              <a:ext uri="{FF2B5EF4-FFF2-40B4-BE49-F238E27FC236}">
                <a16:creationId xmlns:a16="http://schemas.microsoft.com/office/drawing/2014/main" id="{D3573FED-B9E1-4031-A10E-F87ECF863573}"/>
              </a:ext>
            </a:extLst>
          </xdr:cNvPr>
          <xdr:cNvSpPr/>
        </xdr:nvSpPr>
        <xdr:spPr>
          <a:xfrm flipH="1">
            <a:off x="13851838" y="68418"/>
            <a:ext cx="743036" cy="468000"/>
          </a:xfrm>
          <a:prstGeom prst="leftArrow">
            <a:avLst>
              <a:gd name="adj1" fmla="val 62228"/>
              <a:gd name="adj2" fmla="val 33696"/>
            </a:avLst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/>
              <a:t>Suiv.</a:t>
            </a:r>
          </a:p>
        </xdr:txBody>
      </xdr:sp>
      <xdr:sp macro="[0]!PrevWeek" textlink="">
        <xdr:nvSpPr>
          <xdr:cNvPr id="7" name="Flèche : gauche 6">
            <a:extLst>
              <a:ext uri="{FF2B5EF4-FFF2-40B4-BE49-F238E27FC236}">
                <a16:creationId xmlns:a16="http://schemas.microsoft.com/office/drawing/2014/main" id="{C5DAA430-B4D8-47F1-B7B5-0E2759F77F66}"/>
              </a:ext>
            </a:extLst>
          </xdr:cNvPr>
          <xdr:cNvSpPr/>
        </xdr:nvSpPr>
        <xdr:spPr>
          <a:xfrm>
            <a:off x="11381980" y="68418"/>
            <a:ext cx="743036" cy="468000"/>
          </a:xfrm>
          <a:prstGeom prst="leftArrow">
            <a:avLst>
              <a:gd name="adj1" fmla="val 62228"/>
              <a:gd name="adj2" fmla="val 33696"/>
            </a:avLst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/>
              <a:t>Préc</a:t>
            </a:r>
            <a:r>
              <a:rPr lang="fr-FR" sz="1600"/>
              <a:t>.</a:t>
            </a:r>
          </a:p>
        </xdr:txBody>
      </xdr:sp>
      <xdr:sp macro="[0]!ThisWeek" textlink="">
        <xdr:nvSpPr>
          <xdr:cNvPr id="103" name="Rectangle : coins arrondis 102">
            <a:extLst>
              <a:ext uri="{FF2B5EF4-FFF2-40B4-BE49-F238E27FC236}">
                <a16:creationId xmlns:a16="http://schemas.microsoft.com/office/drawing/2014/main" id="{7C9D684A-8EBC-4FCA-BF2F-14AF643A4873}"/>
              </a:ext>
            </a:extLst>
          </xdr:cNvPr>
          <xdr:cNvSpPr/>
        </xdr:nvSpPr>
        <xdr:spPr>
          <a:xfrm>
            <a:off x="12229901" y="95938"/>
            <a:ext cx="1536379" cy="396000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0">
                <a:solidFill>
                  <a:schemeClr val="bg1"/>
                </a:solidFill>
              </a:rPr>
              <a:t>Cette semaine</a:t>
            </a:r>
          </a:p>
        </xdr:txBody>
      </xdr:sp>
    </xdr:grpSp>
    <xdr:clientData/>
  </xdr:twoCellAnchor>
  <xdr:twoCellAnchor>
    <xdr:from>
      <xdr:col>8</xdr:col>
      <xdr:colOff>1495510</xdr:colOff>
      <xdr:row>0</xdr:row>
      <xdr:rowOff>95938</xdr:rowOff>
    </xdr:from>
    <xdr:to>
      <xdr:col>11</xdr:col>
      <xdr:colOff>525209</xdr:colOff>
      <xdr:row>0</xdr:row>
      <xdr:rowOff>491938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D4C327DF-118A-4F50-B911-759D954B6FA1}"/>
            </a:ext>
          </a:extLst>
        </xdr:cNvPr>
        <xdr:cNvGrpSpPr/>
      </xdr:nvGrpSpPr>
      <xdr:grpSpPr>
        <a:xfrm>
          <a:off x="15039153" y="95938"/>
          <a:ext cx="1742056" cy="396000"/>
          <a:chOff x="15053057" y="95938"/>
          <a:chExt cx="1744769" cy="396000"/>
        </a:xfrm>
      </xdr:grpSpPr>
      <xdr:sp macro="[0]!Tache_Add_New" textlink="">
        <xdr:nvSpPr>
          <xdr:cNvPr id="67" name="Rectangle : coins arrondis 66">
            <a:extLst>
              <a:ext uri="{FF2B5EF4-FFF2-40B4-BE49-F238E27FC236}">
                <a16:creationId xmlns:a16="http://schemas.microsoft.com/office/drawing/2014/main" id="{DD3001FD-B14A-4CBA-8DA9-1F6808C30D27}"/>
              </a:ext>
            </a:extLst>
          </xdr:cNvPr>
          <xdr:cNvSpPr/>
        </xdr:nvSpPr>
        <xdr:spPr>
          <a:xfrm>
            <a:off x="15053057" y="95938"/>
            <a:ext cx="1744769" cy="396000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400"/>
              <a:t>Nouvelle </a:t>
            </a:r>
            <a:r>
              <a:rPr lang="fr-FR" sz="1400" baseline="0"/>
              <a:t>livraison</a:t>
            </a:r>
            <a:endParaRPr lang="fr-FR" sz="1400"/>
          </a:p>
        </xdr:txBody>
      </xdr:sp>
      <xdr:pic macro="[0]!Tache_Add_New">
        <xdr:nvPicPr>
          <xdr:cNvPr id="68" name="Picture 1">
            <a:extLst>
              <a:ext uri="{FF2B5EF4-FFF2-40B4-BE49-F238E27FC236}">
                <a16:creationId xmlns:a16="http://schemas.microsoft.com/office/drawing/2014/main" id="{DFD2A7EB-CEFC-4910-AF97-D7871E35F6E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117972" y="167938"/>
            <a:ext cx="231779" cy="252000"/>
          </a:xfrm>
          <a:prstGeom prst="rect">
            <a:avLst/>
          </a:prstGeom>
        </xdr:spPr>
      </xdr:pic>
    </xdr:grpSp>
    <xdr:clientData/>
  </xdr:twoCellAnchor>
  <xdr:twoCellAnchor>
    <xdr:from>
      <xdr:col>59</xdr:col>
      <xdr:colOff>206039</xdr:colOff>
      <xdr:row>0</xdr:row>
      <xdr:rowOff>75387</xdr:rowOff>
    </xdr:from>
    <xdr:to>
      <xdr:col>60</xdr:col>
      <xdr:colOff>12145</xdr:colOff>
      <xdr:row>0</xdr:row>
      <xdr:rowOff>565992</xdr:rowOff>
    </xdr:to>
    <xdr:sp macro="[0]!SelectTache" textlink="">
      <xdr:nvSpPr>
        <xdr:cNvPr id="20" name="Sample">
          <a:extLst>
            <a:ext uri="{FF2B5EF4-FFF2-40B4-BE49-F238E27FC236}">
              <a16:creationId xmlns:a16="http://schemas.microsoft.com/office/drawing/2014/main" id="{F369FBBB-C03F-43F4-B1AE-179E4ECC4C9C}"/>
            </a:ext>
          </a:extLst>
        </xdr:cNvPr>
        <xdr:cNvSpPr/>
      </xdr:nvSpPr>
      <xdr:spPr>
        <a:xfrm>
          <a:off x="42899403" y="75387"/>
          <a:ext cx="571667" cy="490605"/>
        </a:xfrm>
        <a:prstGeom prst="rect">
          <a:avLst/>
        </a:prstGeom>
        <a:solidFill>
          <a:srgbClr val="4472C4">
            <a:alpha val="90000"/>
          </a:srgbClr>
        </a:solidFill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5</xdr:row>
      <xdr:rowOff>0</xdr:rowOff>
    </xdr:to>
    <xdr:sp macro="[0]!SelectTache" textlink="">
      <xdr:nvSpPr>
        <xdr:cNvPr id="178" name="Tache7">
          <a:extLst>
            <a:ext uri="{FF2B5EF4-FFF2-40B4-BE49-F238E27FC236}">
              <a16:creationId xmlns:a16="http://schemas.microsoft.com/office/drawing/2014/main" id="{3B5507C2-0D5D-428E-A8D3-15ECCCB011C1}"/>
            </a:ext>
          </a:extLst>
        </xdr:cNvPr>
        <xdr:cNvSpPr/>
      </xdr:nvSpPr>
      <xdr:spPr>
        <a:xfrm>
          <a:off x="0" y="2047875"/>
          <a:ext cx="2047875" cy="247650"/>
        </a:xfrm>
        <a:prstGeom prst="rect">
          <a:avLst/>
        </a:prstGeom>
        <a:solidFill>
          <a:srgbClr val="BF8F00">
            <a:alpha val="90000"/>
          </a:srgbClr>
        </a:solidFill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100" b="1">
              <a:solidFill>
                <a:schemeClr val="bg1"/>
              </a:solidFill>
            </a:rPr>
            <a:t>27/10 - ABCD000001</a:t>
          </a:r>
        </a:p>
      </xdr:txBody>
    </xdr:sp>
    <xdr:clientData/>
  </xdr:twoCellAnchor>
  <xdr:twoCellAnchor>
    <xdr:from>
      <xdr:col>7</xdr:col>
      <xdr:colOff>0</xdr:colOff>
      <xdr:row>6</xdr:row>
      <xdr:rowOff>12699</xdr:rowOff>
    </xdr:from>
    <xdr:to>
      <xdr:col>7</xdr:col>
      <xdr:colOff>241612</xdr:colOff>
      <xdr:row>9</xdr:row>
      <xdr:rowOff>10157</xdr:rowOff>
    </xdr:to>
    <xdr:grpSp>
      <xdr:nvGrpSpPr>
        <xdr:cNvPr id="29" name="EditGrp" hidden="1">
          <a:extLst>
            <a:ext uri="{FF2B5EF4-FFF2-40B4-BE49-F238E27FC236}">
              <a16:creationId xmlns:a16="http://schemas.microsoft.com/office/drawing/2014/main" id="{43B2D0C2-EA4D-4F8D-9D4C-4150E2097A8F}"/>
            </a:ext>
          </a:extLst>
        </xdr:cNvPr>
        <xdr:cNvGrpSpPr/>
      </xdr:nvGrpSpPr>
      <xdr:grpSpPr>
        <a:xfrm>
          <a:off x="10831286" y="2552699"/>
          <a:ext cx="241612" cy="732244"/>
          <a:chOff x="6769649" y="5629778"/>
          <a:chExt cx="241612" cy="745215"/>
        </a:xfrm>
      </xdr:grpSpPr>
      <xdr:grpSp>
        <xdr:nvGrpSpPr>
          <xdr:cNvPr id="145" name="EditBtn" hidden="1">
            <a:extLst>
              <a:ext uri="{FF2B5EF4-FFF2-40B4-BE49-F238E27FC236}">
                <a16:creationId xmlns:a16="http://schemas.microsoft.com/office/drawing/2014/main" id="{44FD5A88-425C-46D3-9532-98256993D3E2}"/>
              </a:ext>
            </a:extLst>
          </xdr:cNvPr>
          <xdr:cNvGrpSpPr/>
        </xdr:nvGrpSpPr>
        <xdr:grpSpPr>
          <a:xfrm>
            <a:off x="6769649" y="5629778"/>
            <a:ext cx="241612" cy="232684"/>
            <a:chOff x="33036787" y="149180"/>
            <a:chExt cx="283802" cy="307968"/>
          </a:xfrm>
        </xdr:grpSpPr>
        <xdr:sp macro="[0]!Tache_Edit" textlink="">
          <xdr:nvSpPr>
            <xdr:cNvPr id="152" name="Rectangle 151" hidden="1">
              <a:extLst>
                <a:ext uri="{FF2B5EF4-FFF2-40B4-BE49-F238E27FC236}">
                  <a16:creationId xmlns:a16="http://schemas.microsoft.com/office/drawing/2014/main" id="{37703789-B576-4949-BA61-61DE3FFCBF71}"/>
                </a:ext>
              </a:extLst>
            </xdr:cNvPr>
            <xdr:cNvSpPr/>
          </xdr:nvSpPr>
          <xdr:spPr>
            <a:xfrm>
              <a:off x="33036787" y="149180"/>
              <a:ext cx="283802" cy="307968"/>
            </a:xfrm>
            <a:prstGeom prst="rect">
              <a:avLst/>
            </a:prstGeom>
            <a:solidFill>
              <a:schemeClr val="accent1">
                <a:lumMod val="20000"/>
                <a:lumOff val="8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>
              <a:sp3d extrusionH="57150">
                <a:bevelT w="38100" h="38100"/>
              </a:sp3d>
            </a:bodyPr>
            <a:lstStyle/>
            <a:p>
              <a:pPr algn="l"/>
              <a:endParaRPr lang="fr-FR" sz="1100"/>
            </a:p>
          </xdr:txBody>
        </xdr:sp>
        <xdr:pic macro="[0]!Tache_Edit">
          <xdr:nvPicPr>
            <xdr:cNvPr id="153" name="Picture 16" hidden="1">
              <a:extLst>
                <a:ext uri="{FF2B5EF4-FFF2-40B4-BE49-F238E27FC236}">
                  <a16:creationId xmlns:a16="http://schemas.microsoft.com/office/drawing/2014/main" id="{DD769168-E35C-4FB7-B510-3B6F76D2EB6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>
              <a:clrChange>
                <a:clrFrom>
                  <a:srgbClr val="000000">
                    <a:alpha val="0"/>
                  </a:srgbClr>
                </a:clrFrom>
                <a:clrTo>
                  <a:srgbClr val="000000">
                    <a:alpha val="0"/>
                  </a:srgbClr>
                </a:clrTo>
              </a:clrChang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3078988" y="168663"/>
              <a:ext cx="199399" cy="215578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>
              <a:bevelT/>
            </a:sp3d>
          </xdr:spPr>
        </xdr:pic>
      </xdr:grpSp>
      <xdr:grpSp>
        <xdr:nvGrpSpPr>
          <xdr:cNvPr id="146" name="DeleteBtn" hidden="1">
            <a:extLst>
              <a:ext uri="{FF2B5EF4-FFF2-40B4-BE49-F238E27FC236}">
                <a16:creationId xmlns:a16="http://schemas.microsoft.com/office/drawing/2014/main" id="{246F86BC-4FAE-4AF1-A757-149CF471676B}"/>
              </a:ext>
            </a:extLst>
          </xdr:cNvPr>
          <xdr:cNvGrpSpPr/>
        </xdr:nvGrpSpPr>
        <xdr:grpSpPr>
          <a:xfrm>
            <a:off x="6769649" y="6141076"/>
            <a:ext cx="241612" cy="233917"/>
            <a:chOff x="11352419" y="2271712"/>
            <a:chExt cx="241612" cy="232655"/>
          </a:xfrm>
        </xdr:grpSpPr>
        <xdr:sp macro="[0]!Tache_Delete" textlink="">
          <xdr:nvSpPr>
            <xdr:cNvPr id="150" name="Rectangle 149" hidden="1">
              <a:extLst>
                <a:ext uri="{FF2B5EF4-FFF2-40B4-BE49-F238E27FC236}">
                  <a16:creationId xmlns:a16="http://schemas.microsoft.com/office/drawing/2014/main" id="{AA75ECB1-B3A5-42DD-A97B-2F04566D2F6D}"/>
                </a:ext>
              </a:extLst>
            </xdr:cNvPr>
            <xdr:cNvSpPr/>
          </xdr:nvSpPr>
          <xdr:spPr>
            <a:xfrm>
              <a:off x="11352419" y="2271712"/>
              <a:ext cx="241612" cy="232655"/>
            </a:xfrm>
            <a:prstGeom prst="rect">
              <a:avLst/>
            </a:prstGeom>
            <a:solidFill>
              <a:schemeClr val="accent1">
                <a:lumMod val="20000"/>
                <a:lumOff val="8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pic macro="[0]!Tache_Delete">
          <xdr:nvPicPr>
            <xdr:cNvPr id="151" name="Image 150" descr="Résultat d’images pour image annulé" hidden="1">
              <a:extLst>
                <a:ext uri="{FF2B5EF4-FFF2-40B4-BE49-F238E27FC236}">
                  <a16:creationId xmlns:a16="http://schemas.microsoft.com/office/drawing/2014/main" id="{AFEABDC7-0029-4703-B3CD-0C23883268D4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 cstate="print">
              <a:clrChange>
                <a:clrFrom>
                  <a:srgbClr val="FCFCFC"/>
                </a:clrFrom>
                <a:clrTo>
                  <a:srgbClr val="FCFCFC">
                    <a:alpha val="0"/>
                  </a:srgbClr>
                </a:clrTo>
              </a:clrChang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385321" y="2319575"/>
              <a:ext cx="175809" cy="139464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</xdr:grpSp>
      <xdr:grpSp>
        <xdr:nvGrpSpPr>
          <xdr:cNvPr id="27" name="CompleteBtn" hidden="1">
            <a:extLst>
              <a:ext uri="{FF2B5EF4-FFF2-40B4-BE49-F238E27FC236}">
                <a16:creationId xmlns:a16="http://schemas.microsoft.com/office/drawing/2014/main" id="{33BAF969-74CD-4C73-8A10-C36464815A1C}"/>
              </a:ext>
            </a:extLst>
          </xdr:cNvPr>
          <xdr:cNvGrpSpPr/>
        </xdr:nvGrpSpPr>
        <xdr:grpSpPr>
          <a:xfrm>
            <a:off x="6769649" y="5885427"/>
            <a:ext cx="241612" cy="240083"/>
            <a:chOff x="8127409" y="6882437"/>
            <a:chExt cx="241612" cy="240083"/>
          </a:xfrm>
        </xdr:grpSpPr>
        <xdr:sp macro="[0]!Tache_Deroute" textlink="">
          <xdr:nvSpPr>
            <xdr:cNvPr id="148" name="Rectangle 147" hidden="1">
              <a:extLst>
                <a:ext uri="{FF2B5EF4-FFF2-40B4-BE49-F238E27FC236}">
                  <a16:creationId xmlns:a16="http://schemas.microsoft.com/office/drawing/2014/main" id="{6476C695-F983-4F42-877B-1D613052B233}"/>
                </a:ext>
              </a:extLst>
            </xdr:cNvPr>
            <xdr:cNvSpPr/>
          </xdr:nvSpPr>
          <xdr:spPr>
            <a:xfrm>
              <a:off x="8127409" y="6882437"/>
              <a:ext cx="241612" cy="233917"/>
            </a:xfrm>
            <a:prstGeom prst="rect">
              <a:avLst/>
            </a:prstGeom>
            <a:solidFill>
              <a:schemeClr val="accent1">
                <a:lumMod val="20000"/>
                <a:lumOff val="8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pic macro="[0]!Tache_Deroute">
          <xdr:nvPicPr>
            <xdr:cNvPr id="23" name="Graphique 22" descr="Livraison avec un remplissage uni" hidden="1">
              <a:extLst>
                <a:ext uri="{FF2B5EF4-FFF2-40B4-BE49-F238E27FC236}">
                  <a16:creationId xmlns:a16="http://schemas.microsoft.com/office/drawing/2014/main" id="{4C4CC5DE-DF92-4AB1-8A57-4E5B3E31C30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9"/>
                </a:ext>
              </a:extLst>
            </a:blip>
            <a:stretch>
              <a:fillRect/>
            </a:stretch>
          </xdr:blipFill>
          <xdr:spPr>
            <a:xfrm>
              <a:off x="8140215" y="6906520"/>
              <a:ext cx="216000" cy="216000"/>
            </a:xfrm>
            <a:prstGeom prst="rect">
              <a:avLst/>
            </a:prstGeom>
          </xdr:spPr>
        </xdr:pic>
      </xdr:grpSp>
    </xdr:grpSp>
    <xdr:clientData/>
  </xdr:twoCellAnchor>
  <xdr:twoCellAnchor>
    <xdr:from>
      <xdr:col>4</xdr:col>
      <xdr:colOff>0</xdr:colOff>
      <xdr:row>12</xdr:row>
      <xdr:rowOff>12699</xdr:rowOff>
    </xdr:from>
    <xdr:to>
      <xdr:col>5</xdr:col>
      <xdr:colOff>0</xdr:colOff>
      <xdr:row>15</xdr:row>
      <xdr:rowOff>12699</xdr:rowOff>
    </xdr:to>
    <xdr:sp macro="[0]!SelectTache" textlink="">
      <xdr:nvSpPr>
        <xdr:cNvPr id="184" name="Tache1">
          <a:extLst>
            <a:ext uri="{FF2B5EF4-FFF2-40B4-BE49-F238E27FC236}">
              <a16:creationId xmlns:a16="http://schemas.microsoft.com/office/drawing/2014/main" id="{C3E0AC2F-D02E-4A38-B68E-21CEA226C2DE}"/>
            </a:ext>
          </a:extLst>
        </xdr:cNvPr>
        <xdr:cNvSpPr/>
      </xdr:nvSpPr>
      <xdr:spPr>
        <a:xfrm>
          <a:off x="2695575" y="4041774"/>
          <a:ext cx="2714625" cy="742950"/>
        </a:xfrm>
        <a:prstGeom prst="rect">
          <a:avLst/>
        </a:prstGeom>
        <a:solidFill>
          <a:srgbClr val="4472C4">
            <a:alpha val="90000"/>
          </a:srgbClr>
        </a:solidFill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100" b="1">
              <a:solidFill>
                <a:schemeClr val="bg1"/>
              </a:solidFill>
            </a:rPr>
            <a:t>07:00 / Founr 1</a:t>
          </a:r>
        </a:p>
        <a:p>
          <a:pPr algn="l"/>
          <a:r>
            <a:rPr lang="fr-FR" sz="1100" b="1">
              <a:solidFill>
                <a:schemeClr val="bg1"/>
              </a:solidFill>
            </a:rPr>
            <a:t>KUE / TGHU4989000 / 40 / 726 colis. // Référence 1</a:t>
          </a:r>
        </a:p>
      </xdr:txBody>
    </xdr:sp>
    <xdr:clientData/>
  </xdr:twoCellAnchor>
  <xdr:twoCellAnchor>
    <xdr:from>
      <xdr:col>6</xdr:col>
      <xdr:colOff>0</xdr:colOff>
      <xdr:row>20</xdr:row>
      <xdr:rowOff>12699</xdr:rowOff>
    </xdr:from>
    <xdr:to>
      <xdr:col>7</xdr:col>
      <xdr:colOff>0</xdr:colOff>
      <xdr:row>23</xdr:row>
      <xdr:rowOff>12699</xdr:rowOff>
    </xdr:to>
    <xdr:sp macro="[0]!SelectTache" textlink="">
      <xdr:nvSpPr>
        <xdr:cNvPr id="185" name="Tache4">
          <a:extLst>
            <a:ext uri="{FF2B5EF4-FFF2-40B4-BE49-F238E27FC236}">
              <a16:creationId xmlns:a16="http://schemas.microsoft.com/office/drawing/2014/main" id="{4EDDD7BC-EDBB-4FA1-A8CD-701F1BF7BA7B}"/>
            </a:ext>
          </a:extLst>
        </xdr:cNvPr>
        <xdr:cNvSpPr/>
      </xdr:nvSpPr>
      <xdr:spPr>
        <a:xfrm>
          <a:off x="8124825" y="6022974"/>
          <a:ext cx="2714625" cy="742950"/>
        </a:xfrm>
        <a:prstGeom prst="rect">
          <a:avLst/>
        </a:prstGeom>
        <a:solidFill>
          <a:srgbClr val="4472C4">
            <a:alpha val="90000"/>
          </a:srgbClr>
        </a:solidFill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100" b="1">
              <a:solidFill>
                <a:schemeClr val="bg1"/>
              </a:solidFill>
            </a:rPr>
            <a:t>09:00 / Founr 2</a:t>
          </a:r>
        </a:p>
        <a:p>
          <a:pPr algn="l"/>
          <a:r>
            <a:rPr lang="fr-FR" sz="1100" b="1">
              <a:solidFill>
                <a:schemeClr val="bg1"/>
              </a:solidFill>
            </a:rPr>
            <a:t>KUE / GLDU2279000 / 20GE / 10 colis. // Référence 2</a:t>
          </a:r>
        </a:p>
      </xdr:txBody>
    </xdr:sp>
    <xdr:clientData/>
  </xdr:twoCellAnchor>
  <xdr:twoCellAnchor>
    <xdr:from>
      <xdr:col>7</xdr:col>
      <xdr:colOff>0</xdr:colOff>
      <xdr:row>20</xdr:row>
      <xdr:rowOff>12699</xdr:rowOff>
    </xdr:from>
    <xdr:to>
      <xdr:col>8</xdr:col>
      <xdr:colOff>0</xdr:colOff>
      <xdr:row>23</xdr:row>
      <xdr:rowOff>12699</xdr:rowOff>
    </xdr:to>
    <xdr:sp macro="[0]!SelectTache" textlink="">
      <xdr:nvSpPr>
        <xdr:cNvPr id="186" name="Tache5">
          <a:extLst>
            <a:ext uri="{FF2B5EF4-FFF2-40B4-BE49-F238E27FC236}">
              <a16:creationId xmlns:a16="http://schemas.microsoft.com/office/drawing/2014/main" id="{F9DE3D15-9105-466A-AFB4-99EA9C062991}"/>
            </a:ext>
          </a:extLst>
        </xdr:cNvPr>
        <xdr:cNvSpPr/>
      </xdr:nvSpPr>
      <xdr:spPr>
        <a:xfrm>
          <a:off x="10839450" y="6022974"/>
          <a:ext cx="2714625" cy="742950"/>
        </a:xfrm>
        <a:prstGeom prst="rect">
          <a:avLst/>
        </a:prstGeom>
        <a:solidFill>
          <a:srgbClr val="B4C60A">
            <a:alpha val="90000"/>
          </a:srgbClr>
        </a:solidFill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100" b="1">
              <a:solidFill>
                <a:schemeClr val="bg1"/>
              </a:solidFill>
            </a:rPr>
            <a:t>09:00 / Founr 2</a:t>
          </a:r>
        </a:p>
        <a:p>
          <a:pPr algn="l"/>
          <a:r>
            <a:rPr lang="fr-FR" sz="1100" b="1">
              <a:solidFill>
                <a:schemeClr val="bg1"/>
              </a:solidFill>
            </a:rPr>
            <a:t>KUE / GLDU2279000 / 20GE / 10 colis. // Référence 2</a:t>
          </a:r>
        </a:p>
      </xdr:txBody>
    </xdr:sp>
    <xdr:clientData/>
  </xdr:twoCellAnchor>
  <xdr:twoCellAnchor>
    <xdr:from>
      <xdr:col>8</xdr:col>
      <xdr:colOff>0</xdr:colOff>
      <xdr:row>20</xdr:row>
      <xdr:rowOff>12699</xdr:rowOff>
    </xdr:from>
    <xdr:to>
      <xdr:col>8</xdr:col>
      <xdr:colOff>904875</xdr:colOff>
      <xdr:row>25</xdr:row>
      <xdr:rowOff>12699</xdr:rowOff>
    </xdr:to>
    <xdr:sp macro="[0]!SelectTache" textlink="">
      <xdr:nvSpPr>
        <xdr:cNvPr id="187" name="Tache2">
          <a:extLst>
            <a:ext uri="{FF2B5EF4-FFF2-40B4-BE49-F238E27FC236}">
              <a16:creationId xmlns:a16="http://schemas.microsoft.com/office/drawing/2014/main" id="{E949C356-63E3-4E8F-B375-634F16DA2BC7}"/>
            </a:ext>
          </a:extLst>
        </xdr:cNvPr>
        <xdr:cNvSpPr/>
      </xdr:nvSpPr>
      <xdr:spPr>
        <a:xfrm>
          <a:off x="13554075" y="6022974"/>
          <a:ext cx="904875" cy="1238250"/>
        </a:xfrm>
        <a:prstGeom prst="rect">
          <a:avLst/>
        </a:prstGeom>
        <a:solidFill>
          <a:srgbClr val="305496">
            <a:alpha val="90000"/>
          </a:srgbClr>
        </a:solidFill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100" b="1">
              <a:solidFill>
                <a:schemeClr val="bg1"/>
              </a:solidFill>
            </a:rPr>
            <a:t>09:00 / Founr 2</a:t>
          </a:r>
        </a:p>
        <a:p>
          <a:pPr algn="l"/>
          <a:r>
            <a:rPr lang="fr-FR" sz="1100" b="1">
              <a:solidFill>
                <a:schemeClr val="bg1"/>
              </a:solidFill>
            </a:rPr>
            <a:t>KUE / GLDU2279000 / 20GE / 10 colis. // Référence 2</a:t>
          </a:r>
        </a:p>
      </xdr:txBody>
    </xdr:sp>
    <xdr:clientData/>
  </xdr:twoCellAnchor>
  <xdr:twoCellAnchor>
    <xdr:from>
      <xdr:col>8</xdr:col>
      <xdr:colOff>904875</xdr:colOff>
      <xdr:row>20</xdr:row>
      <xdr:rowOff>12699</xdr:rowOff>
    </xdr:from>
    <xdr:to>
      <xdr:col>8</xdr:col>
      <xdr:colOff>1809750</xdr:colOff>
      <xdr:row>23</xdr:row>
      <xdr:rowOff>12699</xdr:rowOff>
    </xdr:to>
    <xdr:sp macro="[0]!SelectTache" textlink="">
      <xdr:nvSpPr>
        <xdr:cNvPr id="188" name="Tache6">
          <a:extLst>
            <a:ext uri="{FF2B5EF4-FFF2-40B4-BE49-F238E27FC236}">
              <a16:creationId xmlns:a16="http://schemas.microsoft.com/office/drawing/2014/main" id="{FC5B17ED-68E8-4217-84D4-68A56C435933}"/>
            </a:ext>
          </a:extLst>
        </xdr:cNvPr>
        <xdr:cNvSpPr/>
      </xdr:nvSpPr>
      <xdr:spPr>
        <a:xfrm>
          <a:off x="14458950" y="6022974"/>
          <a:ext cx="904875" cy="742950"/>
        </a:xfrm>
        <a:prstGeom prst="rect">
          <a:avLst/>
        </a:prstGeom>
        <a:solidFill>
          <a:srgbClr val="757171">
            <a:alpha val="90000"/>
          </a:srgbClr>
        </a:solidFill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100" b="1">
              <a:solidFill>
                <a:schemeClr val="bg1"/>
              </a:solidFill>
            </a:rPr>
            <a:t>09:00 / Founr 2</a:t>
          </a:r>
        </a:p>
        <a:p>
          <a:pPr algn="l"/>
          <a:r>
            <a:rPr lang="fr-FR" sz="1100" b="1">
              <a:solidFill>
                <a:schemeClr val="bg1"/>
              </a:solidFill>
            </a:rPr>
            <a:t>KUE / GLDU2279000 / 20GE / 10 colis. // Référence 2</a:t>
          </a:r>
        </a:p>
      </xdr:txBody>
    </xdr:sp>
    <xdr:clientData/>
  </xdr:twoCellAnchor>
  <xdr:twoCellAnchor>
    <xdr:from>
      <xdr:col>8</xdr:col>
      <xdr:colOff>1809750</xdr:colOff>
      <xdr:row>22</xdr:row>
      <xdr:rowOff>12699</xdr:rowOff>
    </xdr:from>
    <xdr:to>
      <xdr:col>9</xdr:col>
      <xdr:colOff>0</xdr:colOff>
      <xdr:row>28</xdr:row>
      <xdr:rowOff>12699</xdr:rowOff>
    </xdr:to>
    <xdr:sp macro="[0]!SelectTache" textlink="">
      <xdr:nvSpPr>
        <xdr:cNvPr id="189" name="Tache3">
          <a:extLst>
            <a:ext uri="{FF2B5EF4-FFF2-40B4-BE49-F238E27FC236}">
              <a16:creationId xmlns:a16="http://schemas.microsoft.com/office/drawing/2014/main" id="{8E0FF16F-E951-4368-B160-5B219DDB6D65}"/>
            </a:ext>
          </a:extLst>
        </xdr:cNvPr>
        <xdr:cNvSpPr/>
      </xdr:nvSpPr>
      <xdr:spPr>
        <a:xfrm>
          <a:off x="15363825" y="6518274"/>
          <a:ext cx="904875" cy="1485900"/>
        </a:xfrm>
        <a:prstGeom prst="rect">
          <a:avLst/>
        </a:prstGeom>
        <a:solidFill>
          <a:srgbClr val="BF8F00">
            <a:alpha val="90000"/>
          </a:srgbClr>
        </a:solidFill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100" b="1">
              <a:solidFill>
                <a:schemeClr val="bg1"/>
              </a:solidFill>
            </a:rPr>
            <a:t>09:30 / Founr 3</a:t>
          </a:r>
        </a:p>
        <a:p>
          <a:pPr algn="l"/>
          <a:r>
            <a:rPr lang="fr-FR" sz="1100" b="1">
              <a:solidFill>
                <a:schemeClr val="bg1"/>
              </a:solidFill>
            </a:rPr>
            <a:t>KUE / TCKU242800 / 20GE / 10 colis. // Référence 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74083</xdr:colOff>
      <xdr:row>0</xdr:row>
      <xdr:rowOff>74084</xdr:rowOff>
    </xdr:from>
    <xdr:to>
      <xdr:col>1</xdr:col>
      <xdr:colOff>539750</xdr:colOff>
      <xdr:row>1</xdr:row>
      <xdr:rowOff>179917</xdr:rowOff>
    </xdr:to>
    <xdr:sp macro="[0]!VaPlanning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CF64196-A5C4-44F0-879E-6EDBFBC32826}"/>
            </a:ext>
          </a:extLst>
        </xdr:cNvPr>
        <xdr:cNvSpPr/>
      </xdr:nvSpPr>
      <xdr:spPr>
        <a:xfrm>
          <a:off x="74083" y="74084"/>
          <a:ext cx="1227667" cy="370416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Planning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76479</xdr:colOff>
      <xdr:row>0</xdr:row>
      <xdr:rowOff>83430</xdr:rowOff>
    </xdr:from>
    <xdr:to>
      <xdr:col>0</xdr:col>
      <xdr:colOff>980311</xdr:colOff>
      <xdr:row>1</xdr:row>
      <xdr:rowOff>97336</xdr:rowOff>
    </xdr:to>
    <xdr:sp macro="[0]!VaPlanning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D599CF6-8AD5-4A4E-BD7D-18442C769117}"/>
            </a:ext>
          </a:extLst>
        </xdr:cNvPr>
        <xdr:cNvSpPr/>
      </xdr:nvSpPr>
      <xdr:spPr>
        <a:xfrm>
          <a:off x="76479" y="83430"/>
          <a:ext cx="903832" cy="278103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Planning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3FA7E1-2F35-4800-B8CF-61CA65EB0AB7}" name="TblJF" displayName="TblJF" ref="P3:P17" totalsRowShown="0" headerRowDxfId="4" headerRowBorderDxfId="3" tableBorderDxfId="2" totalsRowBorderDxfId="1">
  <autoFilter ref="P3:P17" xr:uid="{A99D59D0-ED08-45A2-B373-1BB9790D7886}"/>
  <tableColumns count="1">
    <tableColumn id="2" xr3:uid="{C6A99F37-8C18-4776-B4B2-48303F071C48}" name="Dates_x000a_jours fériés et/ou chomé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47A2F-FF5B-4C5E-A3D3-3CB722220F75}">
  <sheetPr codeName="Feuil1">
    <pageSetUpPr fitToPage="1"/>
  </sheetPr>
  <dimension ref="A1:Z100"/>
  <sheetViews>
    <sheetView showGridLines="0" showRowColHeaders="0" showZeros="0" tabSelected="1" topLeftCell="C1" zoomScale="105" zoomScaleNormal="105" workbookViewId="0">
      <pane xSplit="2" ySplit="2" topLeftCell="E3" activePane="bottomRight" state="frozen"/>
      <selection activeCell="C1" sqref="C1"/>
      <selection pane="topRight" activeCell="E1" sqref="E1"/>
      <selection pane="bottomLeft" activeCell="C3" sqref="C3"/>
      <selection pane="bottomRight"/>
    </sheetView>
  </sheetViews>
  <sheetFormatPr baseColWidth="10" defaultRowHeight="15" x14ac:dyDescent="0.25"/>
  <cols>
    <col min="1" max="1" width="18.5703125" style="27" hidden="1" customWidth="1"/>
    <col min="2" max="2" width="12" hidden="1" customWidth="1"/>
    <col min="3" max="3" width="30.7109375" customWidth="1"/>
    <col min="4" max="4" width="9.7109375" customWidth="1"/>
    <col min="5" max="9" width="40.7109375" customWidth="1"/>
    <col min="10" max="11" width="50.7109375" hidden="1" customWidth="1"/>
    <col min="12" max="12" width="9" bestFit="1" customWidth="1"/>
    <col min="13" max="13" width="90.7109375" hidden="1" customWidth="1"/>
    <col min="14" max="14" width="9" hidden="1" customWidth="1"/>
    <col min="15" max="15" width="8" hidden="1" customWidth="1"/>
    <col min="16" max="25" width="11.42578125" hidden="1" customWidth="1"/>
    <col min="26" max="26" width="8.42578125" customWidth="1"/>
  </cols>
  <sheetData>
    <row r="1" spans="1:26" s="68" customFormat="1" ht="87" customHeight="1" x14ac:dyDescent="0.55000000000000004">
      <c r="C1" s="131" t="str">
        <f>"PLANNING de la semaine "&amp;_xlfn.ISOWEEKNUM($E$4)</f>
        <v>PLANNING de la semaine 43</v>
      </c>
      <c r="D1" s="131"/>
      <c r="E1" s="131"/>
      <c r="F1" s="131"/>
      <c r="G1" s="131"/>
      <c r="H1" s="85"/>
      <c r="I1" s="85"/>
      <c r="J1" s="86"/>
      <c r="K1" s="86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26" ht="17.25" customHeight="1" thickBot="1" x14ac:dyDescent="0.3">
      <c r="A2" s="54" t="s">
        <v>43</v>
      </c>
      <c r="B2" s="74"/>
      <c r="C2" s="87"/>
      <c r="D2" s="88"/>
      <c r="E2" s="89"/>
      <c r="F2" s="89"/>
      <c r="G2" s="89"/>
      <c r="H2" s="89"/>
      <c r="I2" s="89"/>
      <c r="J2" s="89" t="str" cm="1">
        <f t="array" aca="1" ref="J2" ca="1">IFERROR(_xlfn.SINGLE(IF($C$3="",COUNTIFS(Tache_Date,J4,Tache_Statut,Admin!$J$6)/COUNTIFS(Tache_Date,J4),COUNTIFS(Tache_Date,J4,Tache_Staff,$C$3,Tache_Statut,Admin!$J$6)/COUNTIFS(Tache_Date,J4,Tache_Staff,$C$3))),"")</f>
        <v/>
      </c>
      <c r="K2" s="89" t="str" cm="1">
        <f t="array" aca="1" ref="K2" ca="1">IFERROR(_xlfn.SINGLE(IF($C$3="",COUNTIFS(Tache_Date,K4,Tache_Statut,Admin!$J$6)/COUNTIFS(Tache_Date,K4),COUNTIFS(Tache_Date,K4,Tache_Staff,$C$3,Tache_Statut,Admin!$J$6)/COUNTIFS(Tache_Date,K4,Tache_Staff,$C$3))),"")</f>
        <v/>
      </c>
      <c r="L2" s="88"/>
      <c r="M2" s="84" t="s">
        <v>84</v>
      </c>
      <c r="P2" s="123" t="s">
        <v>91</v>
      </c>
      <c r="Q2" s="124"/>
      <c r="R2" s="123" t="s">
        <v>92</v>
      </c>
      <c r="S2" s="124"/>
      <c r="T2" s="123" t="s">
        <v>93</v>
      </c>
      <c r="U2" s="124"/>
      <c r="V2" s="123" t="s">
        <v>94</v>
      </c>
      <c r="W2" s="124"/>
      <c r="X2" s="123" t="s">
        <v>95</v>
      </c>
      <c r="Y2" s="124"/>
      <c r="Z2" s="12"/>
    </row>
    <row r="3" spans="1:26" ht="20.100000000000001" customHeight="1" x14ac:dyDescent="0.3">
      <c r="A3" s="54" t="s">
        <v>15</v>
      </c>
      <c r="B3" s="83" t="str">
        <f ca="1">IFERROR(MATCH(B2,Tache_ID,0)+3,"")</f>
        <v/>
      </c>
      <c r="C3" s="136" t="s">
        <v>100</v>
      </c>
      <c r="D3" s="132" t="s">
        <v>14</v>
      </c>
      <c r="E3" s="114" t="str">
        <f>UPPER(TEXT(E$4,"jjjj"))</f>
        <v>LUNDI</v>
      </c>
      <c r="F3" s="114" t="str">
        <f t="shared" ref="F3:I3" si="0">UPPER(TEXT(F$4,"jjjj"))</f>
        <v>MARDI</v>
      </c>
      <c r="G3" s="114" t="str">
        <f t="shared" si="0"/>
        <v>MERCREDI</v>
      </c>
      <c r="H3" s="114" t="str">
        <f t="shared" si="0"/>
        <v>JEUDI</v>
      </c>
      <c r="I3" s="114" t="str">
        <f t="shared" si="0"/>
        <v>VENDREDI</v>
      </c>
      <c r="J3" s="13" t="e">
        <f t="shared" ref="J3:K3" si="1">I3+1</f>
        <v>#VALUE!</v>
      </c>
      <c r="K3" s="13" t="e">
        <f t="shared" si="1"/>
        <v>#VALUE!</v>
      </c>
      <c r="L3" s="134" t="s">
        <v>14</v>
      </c>
      <c r="M3" s="65">
        <f>IF($M$4="","",$M$4)</f>
        <v>0</v>
      </c>
      <c r="N3" s="76" t="s">
        <v>75</v>
      </c>
      <c r="O3" s="77" t="s">
        <v>76</v>
      </c>
      <c r="P3" s="127" t="s">
        <v>75</v>
      </c>
      <c r="Q3" s="125" t="s">
        <v>76</v>
      </c>
      <c r="R3" s="127" t="s">
        <v>75</v>
      </c>
      <c r="S3" s="125" t="s">
        <v>76</v>
      </c>
      <c r="T3" s="127" t="s">
        <v>75</v>
      </c>
      <c r="U3" s="125" t="s">
        <v>76</v>
      </c>
      <c r="V3" s="127" t="s">
        <v>75</v>
      </c>
      <c r="W3" s="125" t="s">
        <v>76</v>
      </c>
      <c r="X3" s="127" t="s">
        <v>75</v>
      </c>
      <c r="Y3" s="129" t="s">
        <v>76</v>
      </c>
      <c r="Z3" s="12"/>
    </row>
    <row r="4" spans="1:26" ht="37.5" customHeight="1" thickBot="1" x14ac:dyDescent="0.3">
      <c r="A4" s="54" t="s">
        <v>16</v>
      </c>
      <c r="B4" s="83">
        <f ca="1">IFERROR(MAX(Tache_Numero)+1,1)</f>
        <v>8</v>
      </c>
      <c r="C4" s="137"/>
      <c r="D4" s="133"/>
      <c r="E4" s="82">
        <v>44494</v>
      </c>
      <c r="F4" s="82">
        <f>E4+1</f>
        <v>44495</v>
      </c>
      <c r="G4" s="82">
        <f t="shared" ref="G4:K4" si="2">F4+1</f>
        <v>44496</v>
      </c>
      <c r="H4" s="82">
        <f t="shared" si="2"/>
        <v>44497</v>
      </c>
      <c r="I4" s="82">
        <f t="shared" si="2"/>
        <v>44498</v>
      </c>
      <c r="J4" s="14">
        <f t="shared" si="2"/>
        <v>44499</v>
      </c>
      <c r="K4" s="14">
        <f t="shared" si="2"/>
        <v>44500</v>
      </c>
      <c r="L4" s="135"/>
      <c r="M4" s="66">
        <f>B6</f>
        <v>0</v>
      </c>
      <c r="N4" s="76"/>
      <c r="O4" s="77"/>
      <c r="P4" s="128"/>
      <c r="Q4" s="126"/>
      <c r="R4" s="128"/>
      <c r="S4" s="126"/>
      <c r="T4" s="128"/>
      <c r="U4" s="126"/>
      <c r="V4" s="128"/>
      <c r="W4" s="126"/>
      <c r="X4" s="128"/>
      <c r="Y4" s="130"/>
      <c r="Z4" s="12"/>
    </row>
    <row r="5" spans="1:26" ht="20.100000000000001" customHeight="1" x14ac:dyDescent="0.25">
      <c r="A5" s="54" t="s">
        <v>79</v>
      </c>
      <c r="B5" s="83" t="str">
        <f>IFERROR(VLOOKUP($B$2,Taches!$A:$O,2,0),"")</f>
        <v/>
      </c>
      <c r="C5" s="12"/>
      <c r="D5" s="62">
        <f>StartTime</f>
        <v>0.20833333333333334</v>
      </c>
      <c r="E5" s="9"/>
      <c r="F5" s="9"/>
      <c r="G5" s="9"/>
      <c r="H5" s="9"/>
      <c r="I5" s="9"/>
      <c r="J5" s="9"/>
      <c r="K5" s="9"/>
      <c r="L5" s="62">
        <f>StartTime</f>
        <v>0.20833333333333334</v>
      </c>
      <c r="M5" s="9"/>
      <c r="N5" cm="1">
        <f t="array" aca="1" ref="N5" ca="1">_xlfn.SINGLE(IFERROR(COUNTIFS(TachesResults_Dates,$M$4,TachesResults_HreDebut,"&lt;="&amp;$L5,TachesResults_HreFin,"&gt;"&amp;$L5),""))</f>
        <v>0</v>
      </c>
      <c r="O5" s="70"/>
      <c r="P5" cm="1">
        <f t="array" aca="1" ref="P5" ca="1">_xlfn.SINGLE(IFERROR(COUNTIFS(TachesResults_Dates,E$4,TachesResults_HreDebut,"&lt;="&amp;$L5,TachesResults_HreFin,"&gt;"&amp;$L5),""))</f>
        <v>0</v>
      </c>
      <c r="Q5" s="70"/>
      <c r="R5" cm="1">
        <f t="array" aca="1" ref="R5" ca="1">_xlfn.SINGLE(IFERROR(COUNTIFS(TachesResults_Dates,F$4,TachesResults_HreDebut,"&lt;="&amp;$L5,TachesResults_HreFin,"&gt;"&amp;$L5),""))</f>
        <v>0</v>
      </c>
      <c r="S5" s="70"/>
      <c r="T5" cm="1">
        <f t="array" aca="1" ref="T5" ca="1">_xlfn.SINGLE(IFERROR(COUNTIFS(TachesResults_Dates,G$4,TachesResults_HreDebut,"&lt;="&amp;$L5,TachesResults_HreFin,"&gt;"&amp;$L5),""))</f>
        <v>0</v>
      </c>
      <c r="U5" s="70"/>
      <c r="V5" cm="1">
        <f t="array" aca="1" ref="V5" ca="1">_xlfn.SINGLE(IFERROR(COUNTIFS(TachesResults_Dates,H$4,TachesResults_HreDebut,"&lt;="&amp;$L5,TachesResults_HreFin,"&gt;"&amp;$L5),""))</f>
        <v>0</v>
      </c>
      <c r="W5" s="70"/>
      <c r="X5" cm="1">
        <f t="array" aca="1" ref="X5" ca="1">_xlfn.SINGLE(IFERROR(COUNTIFS(TachesResults_Dates,I$4,TachesResults_HreDebut,"&lt;="&amp;$L5,TachesResults_HreFin,"&gt;"&amp;$L5),""))</f>
        <v>0</v>
      </c>
      <c r="Y5" s="70"/>
      <c r="Z5" s="12"/>
    </row>
    <row r="6" spans="1:26" ht="20.100000000000001" customHeight="1" x14ac:dyDescent="0.25">
      <c r="C6" s="12"/>
      <c r="D6" s="60">
        <f t="shared" ref="D6:D37" si="3">IFERROR(IF(D5+Interval&gt;EndTime,"",D5+Interval),"")</f>
        <v>0.21875</v>
      </c>
      <c r="E6" s="10"/>
      <c r="F6" s="10"/>
      <c r="G6" s="10"/>
      <c r="H6" s="10"/>
      <c r="I6" s="10"/>
      <c r="J6" s="10"/>
      <c r="K6" s="10"/>
      <c r="L6" s="60">
        <f t="shared" ref="L6:L37" si="4">IFERROR(IF(L5+Interval&gt;EndTime,"",L5+Interval),"")</f>
        <v>0.21875</v>
      </c>
      <c r="M6" s="10"/>
      <c r="N6" cm="1">
        <f t="array" aca="1" ref="N6" ca="1">_xlfn.SINGLE(IFERROR(COUNTIFS(TachesResults_Dates,$M$4,TachesResults_HreDebut,"&lt;="&amp;$L6,TachesResults_HreFin,"&gt;"&amp;$L6),""))</f>
        <v>0</v>
      </c>
      <c r="O6" s="70"/>
      <c r="P6" cm="1">
        <f t="array" aca="1" ref="P6" ca="1">_xlfn.SINGLE(IFERROR(COUNTIFS(TachesResults_Dates,E$4,TachesResults_HreDebut,"&lt;="&amp;$L6,TachesResults_HreFin,"&gt;"&amp;$L6),""))</f>
        <v>0</v>
      </c>
      <c r="Q6" s="70"/>
      <c r="R6" cm="1">
        <f t="array" aca="1" ref="R6" ca="1">_xlfn.SINGLE(IFERROR(COUNTIFS(TachesResults_Dates,F$4,TachesResults_HreDebut,"&lt;="&amp;$L6,TachesResults_HreFin,"&gt;"&amp;$L6),""))</f>
        <v>0</v>
      </c>
      <c r="S6" s="70"/>
      <c r="T6" cm="1">
        <f t="array" aca="1" ref="T6" ca="1">_xlfn.SINGLE(IFERROR(COUNTIFS(TachesResults_Dates,G$4,TachesResults_HreDebut,"&lt;="&amp;$L6,TachesResults_HreFin,"&gt;"&amp;$L6),""))</f>
        <v>0</v>
      </c>
      <c r="U6" s="70"/>
      <c r="V6" cm="1">
        <f t="array" aca="1" ref="V6" ca="1">_xlfn.SINGLE(IFERROR(COUNTIFS(TachesResults_Dates,H$4,TachesResults_HreDebut,"&lt;="&amp;$L6,TachesResults_HreFin,"&gt;"&amp;$L6),""))</f>
        <v>0</v>
      </c>
      <c r="W6" s="70"/>
      <c r="X6" cm="1">
        <f t="array" aca="1" ref="X6" ca="1">_xlfn.SINGLE(IFERROR(COUNTIFS(TachesResults_Dates,I$4,TachesResults_HreDebut,"&lt;="&amp;$L6,TachesResults_HreFin,"&gt;"&amp;$L6),""))</f>
        <v>0</v>
      </c>
      <c r="Y6" s="70"/>
      <c r="Z6" s="12"/>
    </row>
    <row r="7" spans="1:26" ht="20.100000000000001" customHeight="1" x14ac:dyDescent="0.25">
      <c r="C7" s="12"/>
      <c r="D7" s="60">
        <f t="shared" si="3"/>
        <v>0.22916666666666666</v>
      </c>
      <c r="E7" s="10"/>
      <c r="F7" s="10"/>
      <c r="G7" s="10"/>
      <c r="H7" s="10"/>
      <c r="I7" s="10"/>
      <c r="J7" s="10"/>
      <c r="K7" s="10"/>
      <c r="L7" s="60">
        <f t="shared" si="4"/>
        <v>0.22916666666666666</v>
      </c>
      <c r="M7" s="10"/>
      <c r="N7" cm="1">
        <f t="array" aca="1" ref="N7" ca="1">_xlfn.SINGLE(IFERROR(COUNTIFS(TachesResults_Dates,$M$4,TachesResults_HreDebut,"&lt;="&amp;$L7,TachesResults_HreFin,"&gt;"&amp;$L7),""))</f>
        <v>0</v>
      </c>
      <c r="O7" s="70"/>
      <c r="P7" cm="1">
        <f t="array" aca="1" ref="P7" ca="1">_xlfn.SINGLE(IFERROR(COUNTIFS(TachesResults_Dates,E$4,TachesResults_HreDebut,"&lt;="&amp;$L7,TachesResults_HreFin,"&gt;"&amp;$L7),""))</f>
        <v>0</v>
      </c>
      <c r="Q7" s="70"/>
      <c r="R7" cm="1">
        <f t="array" aca="1" ref="R7" ca="1">_xlfn.SINGLE(IFERROR(COUNTIFS(TachesResults_Dates,F$4,TachesResults_HreDebut,"&lt;="&amp;$L7,TachesResults_HreFin,"&gt;"&amp;$L7),""))</f>
        <v>0</v>
      </c>
      <c r="S7" s="70"/>
      <c r="T7" cm="1">
        <f t="array" aca="1" ref="T7" ca="1">_xlfn.SINGLE(IFERROR(COUNTIFS(TachesResults_Dates,G$4,TachesResults_HreDebut,"&lt;="&amp;$L7,TachesResults_HreFin,"&gt;"&amp;$L7),""))</f>
        <v>0</v>
      </c>
      <c r="U7" s="70"/>
      <c r="V7" cm="1">
        <f t="array" aca="1" ref="V7" ca="1">_xlfn.SINGLE(IFERROR(COUNTIFS(TachesResults_Dates,H$4,TachesResults_HreDebut,"&lt;="&amp;$L7,TachesResults_HreFin,"&gt;"&amp;$L7),""))</f>
        <v>0</v>
      </c>
      <c r="W7" s="70"/>
      <c r="X7" cm="1">
        <f t="array" aca="1" ref="X7" ca="1">_xlfn.SINGLE(IFERROR(COUNTIFS(TachesResults_Dates,I$4,TachesResults_HreDebut,"&lt;="&amp;$L7,TachesResults_HreFin,"&gt;"&amp;$L7),""))</f>
        <v>0</v>
      </c>
      <c r="Y7" s="70"/>
      <c r="Z7" s="12"/>
    </row>
    <row r="8" spans="1:26" ht="20.100000000000001" customHeight="1" x14ac:dyDescent="0.25">
      <c r="C8" s="12"/>
      <c r="D8" s="60">
        <f t="shared" si="3"/>
        <v>0.23958333333333331</v>
      </c>
      <c r="E8" s="10"/>
      <c r="F8" s="10"/>
      <c r="G8" s="10"/>
      <c r="H8" s="10"/>
      <c r="I8" s="10"/>
      <c r="J8" s="10"/>
      <c r="K8" s="10"/>
      <c r="L8" s="60">
        <f t="shared" si="4"/>
        <v>0.23958333333333331</v>
      </c>
      <c r="M8" s="10"/>
      <c r="N8" cm="1">
        <f t="array" aca="1" ref="N8" ca="1">_xlfn.SINGLE(IFERROR(COUNTIFS(TachesResults_Dates,$M$4,TachesResults_HreDebut,"&lt;="&amp;$L8,TachesResults_HreFin,"&gt;"&amp;$L8),""))</f>
        <v>0</v>
      </c>
      <c r="O8" s="70">
        <v>2</v>
      </c>
      <c r="P8" cm="1">
        <f t="array" aca="1" ref="P8" ca="1">_xlfn.SINGLE(IFERROR(COUNTIFS(TachesResults_Dates,E$4,TachesResults_HreDebut,"&lt;="&amp;$L8,TachesResults_HreFin,"&gt;"&amp;$L8),""))</f>
        <v>0</v>
      </c>
      <c r="Q8" s="70"/>
      <c r="R8" cm="1">
        <f t="array" aca="1" ref="R8" ca="1">_xlfn.SINGLE(IFERROR(COUNTIFS(TachesResults_Dates,F$4,TachesResults_HreDebut,"&lt;="&amp;$L8,TachesResults_HreFin,"&gt;"&amp;$L8),""))</f>
        <v>0</v>
      </c>
      <c r="S8" s="70"/>
      <c r="T8" cm="1">
        <f t="array" aca="1" ref="T8" ca="1">_xlfn.SINGLE(IFERROR(COUNTIFS(TachesResults_Dates,G$4,TachesResults_HreDebut,"&lt;="&amp;$L8,TachesResults_HreFin,"&gt;"&amp;$L8),""))</f>
        <v>0</v>
      </c>
      <c r="U8" s="70"/>
      <c r="V8" cm="1">
        <f t="array" aca="1" ref="V8" ca="1">_xlfn.SINGLE(IFERROR(COUNTIFS(TachesResults_Dates,H$4,TachesResults_HreDebut,"&lt;="&amp;$L8,TachesResults_HreFin,"&gt;"&amp;$L8),""))</f>
        <v>0</v>
      </c>
      <c r="W8" s="70"/>
      <c r="X8" cm="1">
        <f t="array" aca="1" ref="X8" ca="1">_xlfn.SINGLE(IFERROR(COUNTIFS(TachesResults_Dates,I$4,TachesResults_HreDebut,"&lt;="&amp;$L8,TachesResults_HreFin,"&gt;"&amp;$L8),""))</f>
        <v>0</v>
      </c>
      <c r="Y8" s="70"/>
      <c r="Z8" s="12"/>
    </row>
    <row r="9" spans="1:26" ht="20.100000000000001" customHeight="1" x14ac:dyDescent="0.25">
      <c r="C9" s="12"/>
      <c r="D9" s="60">
        <f t="shared" si="3"/>
        <v>0.24999999999999997</v>
      </c>
      <c r="E9" s="10"/>
      <c r="F9" s="10"/>
      <c r="G9" s="10"/>
      <c r="H9" s="10"/>
      <c r="I9" s="10"/>
      <c r="J9" s="10"/>
      <c r="K9" s="10"/>
      <c r="L9" s="60">
        <f t="shared" si="4"/>
        <v>0.24999999999999997</v>
      </c>
      <c r="M9" s="10"/>
      <c r="N9" cm="1">
        <f t="array" aca="1" ref="N9" ca="1">_xlfn.SINGLE(IFERROR(COUNTIFS(TachesResults_Dates,$M$4,TachesResults_HreDebut,"&lt;="&amp;$L9,TachesResults_HreFin,"&gt;"&amp;$L9),""))</f>
        <v>0</v>
      </c>
      <c r="O9" s="70">
        <v>2</v>
      </c>
      <c r="P9" cm="1">
        <f t="array" aca="1" ref="P9" ca="1">_xlfn.SINGLE(IFERROR(COUNTIFS(TachesResults_Dates,E$4,TachesResults_HreDebut,"&lt;="&amp;$L9,TachesResults_HreFin,"&gt;"&amp;$L9),""))</f>
        <v>0</v>
      </c>
      <c r="Q9" s="70"/>
      <c r="R9" cm="1">
        <f t="array" aca="1" ref="R9" ca="1">_xlfn.SINGLE(IFERROR(COUNTIFS(TachesResults_Dates,F$4,TachesResults_HreDebut,"&lt;="&amp;$L9,TachesResults_HreFin,"&gt;"&amp;$L9),""))</f>
        <v>0</v>
      </c>
      <c r="S9" s="70"/>
      <c r="T9" cm="1">
        <f t="array" aca="1" ref="T9" ca="1">_xlfn.SINGLE(IFERROR(COUNTIFS(TachesResults_Dates,G$4,TachesResults_HreDebut,"&lt;="&amp;$L9,TachesResults_HreFin,"&gt;"&amp;$L9),""))</f>
        <v>0</v>
      </c>
      <c r="U9" s="70"/>
      <c r="V9" cm="1">
        <f t="array" aca="1" ref="V9" ca="1">_xlfn.SINGLE(IFERROR(COUNTIFS(TachesResults_Dates,H$4,TachesResults_HreDebut,"&lt;="&amp;$L9,TachesResults_HreFin,"&gt;"&amp;$L9),""))</f>
        <v>0</v>
      </c>
      <c r="W9" s="70"/>
      <c r="X9" cm="1">
        <f t="array" aca="1" ref="X9" ca="1">_xlfn.SINGLE(IFERROR(COUNTIFS(TachesResults_Dates,I$4,TachesResults_HreDebut,"&lt;="&amp;$L9,TachesResults_HreFin,"&gt;"&amp;$L9),""))</f>
        <v>0</v>
      </c>
      <c r="Y9" s="70"/>
      <c r="Z9" s="12"/>
    </row>
    <row r="10" spans="1:26" ht="20.100000000000001" customHeight="1" x14ac:dyDescent="0.25">
      <c r="C10" s="12"/>
      <c r="D10" s="60">
        <f t="shared" si="3"/>
        <v>0.26041666666666663</v>
      </c>
      <c r="E10" s="10"/>
      <c r="F10" s="10"/>
      <c r="G10" s="10"/>
      <c r="H10" s="10"/>
      <c r="I10" s="10"/>
      <c r="J10" s="10"/>
      <c r="K10" s="10"/>
      <c r="L10" s="60">
        <f t="shared" si="4"/>
        <v>0.26041666666666663</v>
      </c>
      <c r="M10" s="10"/>
      <c r="N10" cm="1">
        <f t="array" aca="1" ref="N10" ca="1">_xlfn.SINGLE(IFERROR(COUNTIFS(TachesResults_Dates,$M$4,TachesResults_HreDebut,"&lt;="&amp;$L10,TachesResults_HreFin,"&gt;"&amp;$L10),""))</f>
        <v>0</v>
      </c>
      <c r="O10" s="70">
        <v>2</v>
      </c>
      <c r="P10" cm="1">
        <f t="array" aca="1" ref="P10" ca="1">_xlfn.SINGLE(IFERROR(COUNTIFS(TachesResults_Dates,E$4,TachesResults_HreDebut,"&lt;="&amp;$L10,TachesResults_HreFin,"&gt;"&amp;$L10),""))</f>
        <v>0</v>
      </c>
      <c r="Q10" s="70"/>
      <c r="R10" cm="1">
        <f t="array" aca="1" ref="R10" ca="1">_xlfn.SINGLE(IFERROR(COUNTIFS(TachesResults_Dates,F$4,TachesResults_HreDebut,"&lt;="&amp;$L10,TachesResults_HreFin,"&gt;"&amp;$L10),""))</f>
        <v>0</v>
      </c>
      <c r="S10" s="70"/>
      <c r="T10" cm="1">
        <f t="array" aca="1" ref="T10" ca="1">_xlfn.SINGLE(IFERROR(COUNTIFS(TachesResults_Dates,G$4,TachesResults_HreDebut,"&lt;="&amp;$L10,TachesResults_HreFin,"&gt;"&amp;$L10),""))</f>
        <v>0</v>
      </c>
      <c r="U10" s="70"/>
      <c r="V10" cm="1">
        <f t="array" aca="1" ref="V10" ca="1">_xlfn.SINGLE(IFERROR(COUNTIFS(TachesResults_Dates,H$4,TachesResults_HreDebut,"&lt;="&amp;$L10,TachesResults_HreFin,"&gt;"&amp;$L10),""))</f>
        <v>0</v>
      </c>
      <c r="W10" s="70"/>
      <c r="X10" cm="1">
        <f t="array" aca="1" ref="X10" ca="1">_xlfn.SINGLE(IFERROR(COUNTIFS(TachesResults_Dates,I$4,TachesResults_HreDebut,"&lt;="&amp;$L10,TachesResults_HreFin,"&gt;"&amp;$L10),""))</f>
        <v>0</v>
      </c>
      <c r="Y10" s="70"/>
      <c r="Z10" s="12"/>
    </row>
    <row r="11" spans="1:26" ht="20.100000000000001" customHeight="1" x14ac:dyDescent="0.25">
      <c r="C11" s="12"/>
      <c r="D11" s="60">
        <f t="shared" si="3"/>
        <v>0.27083333333333331</v>
      </c>
      <c r="E11" s="10"/>
      <c r="F11" s="10"/>
      <c r="G11" s="10"/>
      <c r="H11" s="10"/>
      <c r="I11" s="10"/>
      <c r="J11" s="10"/>
      <c r="K11" s="10"/>
      <c r="L11" s="60">
        <f t="shared" si="4"/>
        <v>0.27083333333333331</v>
      </c>
      <c r="M11" s="10"/>
      <c r="N11" cm="1">
        <f t="array" aca="1" ref="N11" ca="1">_xlfn.SINGLE(IFERROR(COUNTIFS(TachesResults_Dates,$M$4,TachesResults_HreDebut,"&lt;="&amp;$L11,TachesResults_HreFin,"&gt;"&amp;$L11),""))</f>
        <v>0</v>
      </c>
      <c r="O11" s="70">
        <v>2</v>
      </c>
      <c r="P11" cm="1">
        <f t="array" aca="1" ref="P11" ca="1">_xlfn.SINGLE(IFERROR(COUNTIFS(TachesResults_Dates,E$4,TachesResults_HreDebut,"&lt;="&amp;$L11,TachesResults_HreFin,"&gt;"&amp;$L11),""))</f>
        <v>0</v>
      </c>
      <c r="Q11" s="70"/>
      <c r="R11" cm="1">
        <f t="array" aca="1" ref="R11" ca="1">_xlfn.SINGLE(IFERROR(COUNTIFS(TachesResults_Dates,F$4,TachesResults_HreDebut,"&lt;="&amp;$L11,TachesResults_HreFin,"&gt;"&amp;$L11),""))</f>
        <v>0</v>
      </c>
      <c r="S11" s="70"/>
      <c r="T11" cm="1">
        <f t="array" aca="1" ref="T11" ca="1">_xlfn.SINGLE(IFERROR(COUNTIFS(TachesResults_Dates,G$4,TachesResults_HreDebut,"&lt;="&amp;$L11,TachesResults_HreFin,"&gt;"&amp;$L11),""))</f>
        <v>0</v>
      </c>
      <c r="U11" s="70"/>
      <c r="V11" cm="1">
        <f t="array" aca="1" ref="V11" ca="1">_xlfn.SINGLE(IFERROR(COUNTIFS(TachesResults_Dates,H$4,TachesResults_HreDebut,"&lt;="&amp;$L11,TachesResults_HreFin,"&gt;"&amp;$L11),""))</f>
        <v>0</v>
      </c>
      <c r="W11" s="70"/>
      <c r="X11" cm="1">
        <f t="array" aca="1" ref="X11" ca="1">_xlfn.SINGLE(IFERROR(COUNTIFS(TachesResults_Dates,I$4,TachesResults_HreDebut,"&lt;="&amp;$L11,TachesResults_HreFin,"&gt;"&amp;$L11),""))</f>
        <v>0</v>
      </c>
      <c r="Y11" s="70"/>
      <c r="Z11" s="12"/>
    </row>
    <row r="12" spans="1:26" ht="20.100000000000001" customHeight="1" x14ac:dyDescent="0.25">
      <c r="C12" s="12"/>
      <c r="D12" s="60">
        <f t="shared" si="3"/>
        <v>0.28125</v>
      </c>
      <c r="E12" s="10"/>
      <c r="F12" s="10"/>
      <c r="G12" s="10"/>
      <c r="H12" s="10"/>
      <c r="I12" s="10"/>
      <c r="J12" s="10"/>
      <c r="K12" s="10"/>
      <c r="L12" s="60">
        <f t="shared" si="4"/>
        <v>0.28125</v>
      </c>
      <c r="M12" s="10"/>
      <c r="N12" cm="1">
        <f t="array" aca="1" ref="N12" ca="1">_xlfn.SINGLE(IFERROR(COUNTIFS(TachesResults_Dates,$M$4,TachesResults_HreDebut,"&lt;="&amp;$L12,TachesResults_HreFin,"&gt;"&amp;$L12),""))</f>
        <v>0</v>
      </c>
      <c r="O12" s="70">
        <v>0</v>
      </c>
      <c r="P12" cm="1">
        <f t="array" aca="1" ref="P12" ca="1">_xlfn.SINGLE(IFERROR(COUNTIFS(TachesResults_Dates,E$4,TachesResults_HreDebut,"&lt;="&amp;$L12,TachesResults_HreFin,"&gt;"&amp;$L12),""))</f>
        <v>0</v>
      </c>
      <c r="Q12" s="70"/>
      <c r="R12" cm="1">
        <f t="array" aca="1" ref="R12" ca="1">_xlfn.SINGLE(IFERROR(COUNTIFS(TachesResults_Dates,F$4,TachesResults_HreDebut,"&lt;="&amp;$L12,TachesResults_HreFin,"&gt;"&amp;$L12),""))</f>
        <v>0</v>
      </c>
      <c r="S12" s="70"/>
      <c r="T12" cm="1">
        <f t="array" aca="1" ref="T12" ca="1">_xlfn.SINGLE(IFERROR(COUNTIFS(TachesResults_Dates,G$4,TachesResults_HreDebut,"&lt;="&amp;$L12,TachesResults_HreFin,"&gt;"&amp;$L12),""))</f>
        <v>0</v>
      </c>
      <c r="U12" s="70"/>
      <c r="V12" cm="1">
        <f t="array" aca="1" ref="V12" ca="1">_xlfn.SINGLE(IFERROR(COUNTIFS(TachesResults_Dates,H$4,TachesResults_HreDebut,"&lt;="&amp;$L12,TachesResults_HreFin,"&gt;"&amp;$L12),""))</f>
        <v>0</v>
      </c>
      <c r="W12" s="70"/>
      <c r="X12" cm="1">
        <f t="array" aca="1" ref="X12" ca="1">_xlfn.SINGLE(IFERROR(COUNTIFS(TachesResults_Dates,I$4,TachesResults_HreDebut,"&lt;="&amp;$L12,TachesResults_HreFin,"&gt;"&amp;$L12),""))</f>
        <v>0</v>
      </c>
      <c r="Y12" s="70"/>
      <c r="Z12" s="12"/>
    </row>
    <row r="13" spans="1:26" ht="20.100000000000001" customHeight="1" x14ac:dyDescent="0.25">
      <c r="C13" s="12"/>
      <c r="D13" s="60">
        <f t="shared" si="3"/>
        <v>0.29166666666666669</v>
      </c>
      <c r="E13" s="10"/>
      <c r="F13" s="10"/>
      <c r="G13" s="10"/>
      <c r="H13" s="10"/>
      <c r="I13" s="10"/>
      <c r="J13" s="10"/>
      <c r="K13" s="10"/>
      <c r="L13" s="60">
        <f t="shared" si="4"/>
        <v>0.29166666666666669</v>
      </c>
      <c r="M13" s="10"/>
      <c r="N13" cm="1">
        <f t="array" aca="1" ref="N13" ca="1">_xlfn.SINGLE(IFERROR(COUNTIFS(TachesResults_Dates,$M$4,TachesResults_HreDebut,"&lt;="&amp;$L13,TachesResults_HreFin,"&gt;"&amp;$L13),""))</f>
        <v>0</v>
      </c>
      <c r="O13" s="70">
        <v>0</v>
      </c>
      <c r="P13" cm="1">
        <f t="array" aca="1" ref="P13" ca="1">_xlfn.SINGLE(IFERROR(COUNTIFS(TachesResults_Dates,E$4,TachesResults_HreDebut,"&lt;="&amp;$L13,TachesResults_HreFin,"&gt;"&amp;$L13),""))</f>
        <v>1</v>
      </c>
      <c r="Q13" s="70">
        <v>0</v>
      </c>
      <c r="R13" cm="1">
        <f t="array" aca="1" ref="R13" ca="1">_xlfn.SINGLE(IFERROR(COUNTIFS(TachesResults_Dates,F$4,TachesResults_HreDebut,"&lt;="&amp;$L13,TachesResults_HreFin,"&gt;"&amp;$L13),""))</f>
        <v>0</v>
      </c>
      <c r="S13" s="70">
        <v>0</v>
      </c>
      <c r="T13" cm="1">
        <f t="array" aca="1" ref="T13" ca="1">_xlfn.SINGLE(IFERROR(COUNTIFS(TachesResults_Dates,G$4,TachesResults_HreDebut,"&lt;="&amp;$L13,TachesResults_HreFin,"&gt;"&amp;$L13),""))</f>
        <v>0</v>
      </c>
      <c r="U13" s="70"/>
      <c r="V13" cm="1">
        <f t="array" aca="1" ref="V13" ca="1">_xlfn.SINGLE(IFERROR(COUNTIFS(TachesResults_Dates,H$4,TachesResults_HreDebut,"&lt;="&amp;$L13,TachesResults_HreFin,"&gt;"&amp;$L13),""))</f>
        <v>0</v>
      </c>
      <c r="W13" s="70"/>
      <c r="X13" cm="1">
        <f t="array" aca="1" ref="X13" ca="1">_xlfn.SINGLE(IFERROR(COUNTIFS(TachesResults_Dates,I$4,TachesResults_HreDebut,"&lt;="&amp;$L13,TachesResults_HreFin,"&gt;"&amp;$L13),""))</f>
        <v>0</v>
      </c>
      <c r="Y13" s="70"/>
      <c r="Z13" s="12"/>
    </row>
    <row r="14" spans="1:26" ht="20.100000000000001" customHeight="1" x14ac:dyDescent="0.25">
      <c r="C14" s="12"/>
      <c r="D14" s="60">
        <f t="shared" si="3"/>
        <v>0.30208333333333337</v>
      </c>
      <c r="E14" s="10"/>
      <c r="F14" s="10"/>
      <c r="G14" s="10"/>
      <c r="H14" s="10"/>
      <c r="I14" s="10"/>
      <c r="J14" s="10"/>
      <c r="K14" s="10"/>
      <c r="L14" s="60">
        <f t="shared" si="4"/>
        <v>0.30208333333333337</v>
      </c>
      <c r="M14" s="10"/>
      <c r="N14" cm="1">
        <f t="array" aca="1" ref="N14" ca="1">_xlfn.SINGLE(IFERROR(COUNTIFS(TachesResults_Dates,$M$4,TachesResults_HreDebut,"&lt;="&amp;$L14,TachesResults_HreFin,"&gt;"&amp;$L14),""))</f>
        <v>0</v>
      </c>
      <c r="O14" s="70">
        <v>0</v>
      </c>
      <c r="P14" cm="1">
        <f t="array" aca="1" ref="P14" ca="1">_xlfn.SINGLE(IFERROR(COUNTIFS(TachesResults_Dates,E$4,TachesResults_HreDebut,"&lt;="&amp;$L14,TachesResults_HreFin,"&gt;"&amp;$L14),""))</f>
        <v>1</v>
      </c>
      <c r="Q14" s="70">
        <v>0</v>
      </c>
      <c r="R14" cm="1">
        <f t="array" aca="1" ref="R14" ca="1">_xlfn.SINGLE(IFERROR(COUNTIFS(TachesResults_Dates,F$4,TachesResults_HreDebut,"&lt;="&amp;$L14,TachesResults_HreFin,"&gt;"&amp;$L14),""))</f>
        <v>0</v>
      </c>
      <c r="S14" s="70">
        <v>0</v>
      </c>
      <c r="T14" cm="1">
        <f t="array" aca="1" ref="T14" ca="1">_xlfn.SINGLE(IFERROR(COUNTIFS(TachesResults_Dates,G$4,TachesResults_HreDebut,"&lt;="&amp;$L14,TachesResults_HreFin,"&gt;"&amp;$L14),""))</f>
        <v>0</v>
      </c>
      <c r="U14" s="70"/>
      <c r="V14" cm="1">
        <f t="array" aca="1" ref="V14" ca="1">_xlfn.SINGLE(IFERROR(COUNTIFS(TachesResults_Dates,H$4,TachesResults_HreDebut,"&lt;="&amp;$L14,TachesResults_HreFin,"&gt;"&amp;$L14),""))</f>
        <v>0</v>
      </c>
      <c r="W14" s="70"/>
      <c r="X14" cm="1">
        <f t="array" aca="1" ref="X14" ca="1">_xlfn.SINGLE(IFERROR(COUNTIFS(TachesResults_Dates,I$4,TachesResults_HreDebut,"&lt;="&amp;$L14,TachesResults_HreFin,"&gt;"&amp;$L14),""))</f>
        <v>0</v>
      </c>
      <c r="Y14" s="70"/>
      <c r="Z14" s="12"/>
    </row>
    <row r="15" spans="1:26" ht="20.100000000000001" customHeight="1" x14ac:dyDescent="0.25">
      <c r="C15" s="12"/>
      <c r="D15" s="60">
        <f t="shared" si="3"/>
        <v>0.31250000000000006</v>
      </c>
      <c r="E15" s="10"/>
      <c r="F15" s="10"/>
      <c r="G15" s="10"/>
      <c r="H15" s="10"/>
      <c r="I15" s="10"/>
      <c r="J15" s="10"/>
      <c r="K15" s="10"/>
      <c r="L15" s="60">
        <f t="shared" si="4"/>
        <v>0.31250000000000006</v>
      </c>
      <c r="M15" s="10"/>
      <c r="N15" cm="1">
        <f t="array" aca="1" ref="N15" ca="1">_xlfn.SINGLE(IFERROR(COUNTIFS(TachesResults_Dates,$M$4,TachesResults_HreDebut,"&lt;="&amp;$L15,TachesResults_HreFin,"&gt;"&amp;$L15),""))</f>
        <v>0</v>
      </c>
      <c r="O15" s="70">
        <v>0</v>
      </c>
      <c r="P15" cm="1">
        <f t="array" aca="1" ref="P15" ca="1">_xlfn.SINGLE(IFERROR(COUNTIFS(TachesResults_Dates,E$4,TachesResults_HreDebut,"&lt;="&amp;$L15,TachesResults_HreFin,"&gt;"&amp;$L15),""))</f>
        <v>1</v>
      </c>
      <c r="Q15" s="70">
        <v>0</v>
      </c>
      <c r="R15" cm="1">
        <f t="array" aca="1" ref="R15" ca="1">_xlfn.SINGLE(IFERROR(COUNTIFS(TachesResults_Dates,F$4,TachesResults_HreDebut,"&lt;="&amp;$L15,TachesResults_HreFin,"&gt;"&amp;$L15),""))</f>
        <v>0</v>
      </c>
      <c r="S15" s="70">
        <v>0</v>
      </c>
      <c r="T15" cm="1">
        <f t="array" aca="1" ref="T15" ca="1">_xlfn.SINGLE(IFERROR(COUNTIFS(TachesResults_Dates,G$4,TachesResults_HreDebut,"&lt;="&amp;$L15,TachesResults_HreFin,"&gt;"&amp;$L15),""))</f>
        <v>0</v>
      </c>
      <c r="U15" s="70"/>
      <c r="V15" cm="1">
        <f t="array" aca="1" ref="V15" ca="1">_xlfn.SINGLE(IFERROR(COUNTIFS(TachesResults_Dates,H$4,TachesResults_HreDebut,"&lt;="&amp;$L15,TachesResults_HreFin,"&gt;"&amp;$L15),""))</f>
        <v>0</v>
      </c>
      <c r="W15" s="70"/>
      <c r="X15" cm="1">
        <f t="array" aca="1" ref="X15" ca="1">_xlfn.SINGLE(IFERROR(COUNTIFS(TachesResults_Dates,I$4,TachesResults_HreDebut,"&lt;="&amp;$L15,TachesResults_HreFin,"&gt;"&amp;$L15),""))</f>
        <v>0</v>
      </c>
      <c r="Y15" s="70"/>
      <c r="Z15" s="12"/>
    </row>
    <row r="16" spans="1:26" ht="20.100000000000001" customHeight="1" x14ac:dyDescent="0.25">
      <c r="C16" s="12"/>
      <c r="D16" s="60">
        <f t="shared" si="3"/>
        <v>0.32291666666666674</v>
      </c>
      <c r="E16" s="35"/>
      <c r="F16" s="10"/>
      <c r="G16" s="10"/>
      <c r="H16" s="10"/>
      <c r="I16" s="10"/>
      <c r="J16" s="10"/>
      <c r="K16" s="10"/>
      <c r="L16" s="60">
        <f t="shared" si="4"/>
        <v>0.32291666666666674</v>
      </c>
      <c r="M16" s="10"/>
      <c r="N16" cm="1">
        <f t="array" aca="1" ref="N16" ca="1">_xlfn.SINGLE(IFERROR(COUNTIFS(TachesResults_Dates,$M$4,TachesResults_HreDebut,"&lt;="&amp;$L16,TachesResults_HreFin,"&gt;"&amp;$L16),""))</f>
        <v>0</v>
      </c>
      <c r="O16" s="70">
        <v>0</v>
      </c>
      <c r="P16" cm="1">
        <f t="array" aca="1" ref="P16" ca="1">_xlfn.SINGLE(IFERROR(COUNTIFS(TachesResults_Dates,E$4,TachesResults_HreDebut,"&lt;="&amp;$L16,TachesResults_HreFin,"&gt;"&amp;$L16),""))</f>
        <v>0</v>
      </c>
      <c r="Q16" s="70"/>
      <c r="R16" cm="1">
        <f t="array" aca="1" ref="R16" ca="1">_xlfn.SINGLE(IFERROR(COUNTIFS(TachesResults_Dates,F$4,TachesResults_HreDebut,"&lt;="&amp;$L16,TachesResults_HreFin,"&gt;"&amp;$L16),""))</f>
        <v>0</v>
      </c>
      <c r="S16" s="70">
        <v>0</v>
      </c>
      <c r="T16" cm="1">
        <f t="array" aca="1" ref="T16" ca="1">_xlfn.SINGLE(IFERROR(COUNTIFS(TachesResults_Dates,G$4,TachesResults_HreDebut,"&lt;="&amp;$L16,TachesResults_HreFin,"&gt;"&amp;$L16),""))</f>
        <v>0</v>
      </c>
      <c r="U16" s="70"/>
      <c r="V16" cm="1">
        <f t="array" aca="1" ref="V16" ca="1">_xlfn.SINGLE(IFERROR(COUNTIFS(TachesResults_Dates,H$4,TachesResults_HreDebut,"&lt;="&amp;$L16,TachesResults_HreFin,"&gt;"&amp;$L16),""))</f>
        <v>0</v>
      </c>
      <c r="W16" s="70"/>
      <c r="X16" cm="1">
        <f t="array" aca="1" ref="X16" ca="1">_xlfn.SINGLE(IFERROR(COUNTIFS(TachesResults_Dates,I$4,TachesResults_HreDebut,"&lt;="&amp;$L16,TachesResults_HreFin,"&gt;"&amp;$L16),""))</f>
        <v>0</v>
      </c>
      <c r="Y16" s="70"/>
      <c r="Z16" s="12"/>
    </row>
    <row r="17" spans="3:26" ht="20.100000000000001" customHeight="1" x14ac:dyDescent="0.25">
      <c r="C17" s="12"/>
      <c r="D17" s="60">
        <f t="shared" si="3"/>
        <v>0.33333333333333343</v>
      </c>
      <c r="E17" s="10"/>
      <c r="F17" s="10"/>
      <c r="G17" s="10"/>
      <c r="H17" s="10"/>
      <c r="I17" s="10"/>
      <c r="J17" s="10"/>
      <c r="K17" s="10"/>
      <c r="L17" s="60">
        <f t="shared" si="4"/>
        <v>0.33333333333333343</v>
      </c>
      <c r="M17" s="10"/>
      <c r="N17" cm="1">
        <f t="array" aca="1" ref="N17" ca="1">_xlfn.SINGLE(IFERROR(COUNTIFS(TachesResults_Dates,$M$4,TachesResults_HreDebut,"&lt;="&amp;$L17,TachesResults_HreFin,"&gt;"&amp;$L17),""))</f>
        <v>0</v>
      </c>
      <c r="O17" s="70">
        <v>1</v>
      </c>
      <c r="P17" cm="1">
        <f t="array" aca="1" ref="P17" ca="1">_xlfn.SINGLE(IFERROR(COUNTIFS(TachesResults_Dates,E$4,TachesResults_HreDebut,"&lt;="&amp;$L17,TachesResults_HreFin,"&gt;"&amp;$L17),""))</f>
        <v>0</v>
      </c>
      <c r="Q17" s="70"/>
      <c r="R17" cm="1">
        <f t="array" aca="1" ref="R17" ca="1">_xlfn.SINGLE(IFERROR(COUNTIFS(TachesResults_Dates,F$4,TachesResults_HreDebut,"&lt;="&amp;$L17,TachesResults_HreFin,"&gt;"&amp;$L17),""))</f>
        <v>0</v>
      </c>
      <c r="S17" s="70">
        <v>0</v>
      </c>
      <c r="T17" cm="1">
        <f t="array" aca="1" ref="T17" ca="1">_xlfn.SINGLE(IFERROR(COUNTIFS(TachesResults_Dates,G$4,TachesResults_HreDebut,"&lt;="&amp;$L17,TachesResults_HreFin,"&gt;"&amp;$L17),""))</f>
        <v>0</v>
      </c>
      <c r="U17" s="70"/>
      <c r="V17" cm="1">
        <f t="array" aca="1" ref="V17" ca="1">_xlfn.SINGLE(IFERROR(COUNTIFS(TachesResults_Dates,H$4,TachesResults_HreDebut,"&lt;="&amp;$L17,TachesResults_HreFin,"&gt;"&amp;$L17),""))</f>
        <v>0</v>
      </c>
      <c r="W17" s="70"/>
      <c r="X17" cm="1">
        <f t="array" aca="1" ref="X17" ca="1">_xlfn.SINGLE(IFERROR(COUNTIFS(TachesResults_Dates,I$4,TachesResults_HreDebut,"&lt;="&amp;$L17,TachesResults_HreFin,"&gt;"&amp;$L17),""))</f>
        <v>0</v>
      </c>
      <c r="Y17" s="70"/>
      <c r="Z17" s="12"/>
    </row>
    <row r="18" spans="3:26" ht="20.100000000000001" customHeight="1" x14ac:dyDescent="0.25">
      <c r="C18" s="12"/>
      <c r="D18" s="60">
        <f t="shared" si="3"/>
        <v>0.34375000000000011</v>
      </c>
      <c r="E18" s="10"/>
      <c r="F18" s="10"/>
      <c r="G18" s="10"/>
      <c r="H18" s="10"/>
      <c r="I18" s="10"/>
      <c r="J18" s="10"/>
      <c r="K18" s="10"/>
      <c r="L18" s="60">
        <f t="shared" si="4"/>
        <v>0.34375000000000011</v>
      </c>
      <c r="M18" s="10"/>
      <c r="N18" cm="1">
        <f t="array" aca="1" ref="N18" ca="1">_xlfn.SINGLE(IFERROR(COUNTIFS(TachesResults_Dates,$M$4,TachesResults_HreDebut,"&lt;="&amp;$L18,TachesResults_HreFin,"&gt;"&amp;$L18),""))</f>
        <v>0</v>
      </c>
      <c r="O18" s="70">
        <v>2</v>
      </c>
      <c r="P18" cm="1">
        <f t="array" aca="1" ref="P18" ca="1">_xlfn.SINGLE(IFERROR(COUNTIFS(TachesResults_Dates,E$4,TachesResults_HreDebut,"&lt;="&amp;$L18,TachesResults_HreFin,"&gt;"&amp;$L18),""))</f>
        <v>0</v>
      </c>
      <c r="Q18" s="70"/>
      <c r="R18" cm="1">
        <f t="array" aca="1" ref="R18" ca="1">_xlfn.SINGLE(IFERROR(COUNTIFS(TachesResults_Dates,F$4,TachesResults_HreDebut,"&lt;="&amp;$L18,TachesResults_HreFin,"&gt;"&amp;$L18),""))</f>
        <v>0</v>
      </c>
      <c r="S18" s="70">
        <v>0</v>
      </c>
      <c r="T18" cm="1">
        <f t="array" aca="1" ref="T18" ca="1">_xlfn.SINGLE(IFERROR(COUNTIFS(TachesResults_Dates,G$4,TachesResults_HreDebut,"&lt;="&amp;$L18,TachesResults_HreFin,"&gt;"&amp;$L18),""))</f>
        <v>0</v>
      </c>
      <c r="U18" s="70"/>
      <c r="V18" cm="1">
        <f t="array" aca="1" ref="V18" ca="1">_xlfn.SINGLE(IFERROR(COUNTIFS(TachesResults_Dates,H$4,TachesResults_HreDebut,"&lt;="&amp;$L18,TachesResults_HreFin,"&gt;"&amp;$L18),""))</f>
        <v>0</v>
      </c>
      <c r="W18" s="70"/>
      <c r="X18" cm="1">
        <f t="array" aca="1" ref="X18" ca="1">_xlfn.SINGLE(IFERROR(COUNTIFS(TachesResults_Dates,I$4,TachesResults_HreDebut,"&lt;="&amp;$L18,TachesResults_HreFin,"&gt;"&amp;$L18),""))</f>
        <v>0</v>
      </c>
      <c r="Y18" s="70"/>
      <c r="Z18" s="12"/>
    </row>
    <row r="19" spans="3:26" ht="20.100000000000001" customHeight="1" x14ac:dyDescent="0.25">
      <c r="C19" s="12"/>
      <c r="D19" s="60">
        <f t="shared" si="3"/>
        <v>0.3541666666666668</v>
      </c>
      <c r="E19" s="10"/>
      <c r="F19" s="10"/>
      <c r="G19" s="10"/>
      <c r="H19" s="10"/>
      <c r="I19" s="10"/>
      <c r="J19" s="10"/>
      <c r="K19" s="10"/>
      <c r="L19" s="60">
        <f t="shared" si="4"/>
        <v>0.3541666666666668</v>
      </c>
      <c r="M19" s="10"/>
      <c r="N19" cm="1">
        <f t="array" aca="1" ref="N19" ca="1">_xlfn.SINGLE(IFERROR(COUNTIFS(TachesResults_Dates,$M$4,TachesResults_HreDebut,"&lt;="&amp;$L19,TachesResults_HreFin,"&gt;"&amp;$L19),""))</f>
        <v>0</v>
      </c>
      <c r="O19" s="70">
        <v>2</v>
      </c>
      <c r="P19" cm="1">
        <f t="array" aca="1" ref="P19" ca="1">_xlfn.SINGLE(IFERROR(COUNTIFS(TachesResults_Dates,E$4,TachesResults_HreDebut,"&lt;="&amp;$L19,TachesResults_HreFin,"&gt;"&amp;$L19),""))</f>
        <v>0</v>
      </c>
      <c r="Q19" s="70"/>
      <c r="R19" cm="1">
        <f t="array" aca="1" ref="R19" ca="1">_xlfn.SINGLE(IFERROR(COUNTIFS(TachesResults_Dates,F$4,TachesResults_HreDebut,"&lt;="&amp;$L19,TachesResults_HreFin,"&gt;"&amp;$L19),""))</f>
        <v>0</v>
      </c>
      <c r="S19" s="70"/>
      <c r="T19" cm="1">
        <f t="array" aca="1" ref="T19" ca="1">_xlfn.SINGLE(IFERROR(COUNTIFS(TachesResults_Dates,G$4,TachesResults_HreDebut,"&lt;="&amp;$L19,TachesResults_HreFin,"&gt;"&amp;$L19),""))</f>
        <v>0</v>
      </c>
      <c r="U19" s="70"/>
      <c r="V19" cm="1">
        <f t="array" aca="1" ref="V19" ca="1">_xlfn.SINGLE(IFERROR(COUNTIFS(TachesResults_Dates,H$4,TachesResults_HreDebut,"&lt;="&amp;$L19,TachesResults_HreFin,"&gt;"&amp;$L19),""))</f>
        <v>0</v>
      </c>
      <c r="W19" s="70"/>
      <c r="X19" cm="1">
        <f t="array" aca="1" ref="X19" ca="1">_xlfn.SINGLE(IFERROR(COUNTIFS(TachesResults_Dates,I$4,TachesResults_HreDebut,"&lt;="&amp;$L19,TachesResults_HreFin,"&gt;"&amp;$L19),""))</f>
        <v>0</v>
      </c>
      <c r="Y19" s="70"/>
      <c r="Z19" s="12"/>
    </row>
    <row r="20" spans="3:26" ht="20.100000000000001" customHeight="1" x14ac:dyDescent="0.25">
      <c r="C20" s="12"/>
      <c r="D20" s="60">
        <f t="shared" si="3"/>
        <v>0.36458333333333348</v>
      </c>
      <c r="E20" s="10"/>
      <c r="F20" s="10"/>
      <c r="G20" s="10"/>
      <c r="H20" s="10"/>
      <c r="I20" s="10"/>
      <c r="J20" s="10"/>
      <c r="K20" s="10"/>
      <c r="L20" s="60">
        <f t="shared" si="4"/>
        <v>0.36458333333333348</v>
      </c>
      <c r="M20" s="10"/>
      <c r="N20" cm="1">
        <f t="array" aca="1" ref="N20" ca="1">_xlfn.SINGLE(IFERROR(COUNTIFS(TachesResults_Dates,$M$4,TachesResults_HreDebut,"&lt;="&amp;$L20,TachesResults_HreFin,"&gt;"&amp;$L20),""))</f>
        <v>0</v>
      </c>
      <c r="O20" s="70">
        <v>2</v>
      </c>
      <c r="P20" cm="1">
        <f t="array" aca="1" ref="P20" ca="1">_xlfn.SINGLE(IFERROR(COUNTIFS(TachesResults_Dates,E$4,TachesResults_HreDebut,"&lt;="&amp;$L20,TachesResults_HreFin,"&gt;"&amp;$L20),""))</f>
        <v>0</v>
      </c>
      <c r="Q20" s="70"/>
      <c r="R20" cm="1">
        <f t="array" aca="1" ref="R20" ca="1">_xlfn.SINGLE(IFERROR(COUNTIFS(TachesResults_Dates,F$4,TachesResults_HreDebut,"&lt;="&amp;$L20,TachesResults_HreFin,"&gt;"&amp;$L20),""))</f>
        <v>0</v>
      </c>
      <c r="S20" s="70"/>
      <c r="T20" cm="1">
        <f t="array" aca="1" ref="T20" ca="1">_xlfn.SINGLE(IFERROR(COUNTIFS(TachesResults_Dates,G$4,TachesResults_HreDebut,"&lt;="&amp;$L20,TachesResults_HreFin,"&gt;"&amp;$L20),""))</f>
        <v>0</v>
      </c>
      <c r="U20" s="70"/>
      <c r="V20" cm="1">
        <f t="array" aca="1" ref="V20" ca="1">_xlfn.SINGLE(IFERROR(COUNTIFS(TachesResults_Dates,H$4,TachesResults_HreDebut,"&lt;="&amp;$L20,TachesResults_HreFin,"&gt;"&amp;$L20),""))</f>
        <v>0</v>
      </c>
      <c r="W20" s="70"/>
      <c r="X20" cm="1">
        <f t="array" aca="1" ref="X20" ca="1">_xlfn.SINGLE(IFERROR(COUNTIFS(TachesResults_Dates,I$4,TachesResults_HreDebut,"&lt;="&amp;$L20,TachesResults_HreFin,"&gt;"&amp;$L20),""))</f>
        <v>0</v>
      </c>
      <c r="Y20" s="70"/>
      <c r="Z20" s="12"/>
    </row>
    <row r="21" spans="3:26" ht="20.100000000000001" customHeight="1" x14ac:dyDescent="0.25">
      <c r="C21" s="12"/>
      <c r="D21" s="60">
        <f t="shared" si="3"/>
        <v>0.37500000000000017</v>
      </c>
      <c r="E21" s="10"/>
      <c r="F21" s="10"/>
      <c r="G21" s="10"/>
      <c r="H21" s="10"/>
      <c r="I21" s="10"/>
      <c r="J21" s="10"/>
      <c r="K21" s="10"/>
      <c r="L21" s="60">
        <f t="shared" si="4"/>
        <v>0.37500000000000017</v>
      </c>
      <c r="M21" s="10"/>
      <c r="N21" cm="1">
        <f t="array" aca="1" ref="N21" ca="1">_xlfn.SINGLE(IFERROR(COUNTIFS(TachesResults_Dates,$M$4,TachesResults_HreDebut,"&lt;="&amp;$L21,TachesResults_HreFin,"&gt;"&amp;$L21),""))</f>
        <v>0</v>
      </c>
      <c r="O21" s="70">
        <v>2</v>
      </c>
      <c r="P21" cm="1">
        <f t="array" aca="1" ref="P21" ca="1">_xlfn.SINGLE(IFERROR(COUNTIFS(TachesResults_Dates,E$4,TachesResults_HreDebut,"&lt;="&amp;$L21,TachesResults_HreFin,"&gt;"&amp;$L21),""))</f>
        <v>0</v>
      </c>
      <c r="Q21" s="70"/>
      <c r="R21" cm="1">
        <f t="array" aca="1" ref="R21" ca="1">_xlfn.SINGLE(IFERROR(COUNTIFS(TachesResults_Dates,F$4,TachesResults_HreDebut,"&lt;="&amp;$L21,TachesResults_HreFin,"&gt;"&amp;$L21),""))</f>
        <v>0</v>
      </c>
      <c r="S21" s="70"/>
      <c r="T21" cm="1">
        <f t="array" aca="1" ref="T21" ca="1">_xlfn.SINGLE(IFERROR(COUNTIFS(TachesResults_Dates,G$4,TachesResults_HreDebut,"&lt;="&amp;$L21,TachesResults_HreFin,"&gt;"&amp;$L21),""))</f>
        <v>1</v>
      </c>
      <c r="U21" s="70">
        <v>0</v>
      </c>
      <c r="V21" cm="1">
        <f t="array" aca="1" ref="V21" ca="1">_xlfn.SINGLE(IFERROR(COUNTIFS(TachesResults_Dates,H$4,TachesResults_HreDebut,"&lt;="&amp;$L21,TachesResults_HreFin,"&gt;"&amp;$L21),""))</f>
        <v>1</v>
      </c>
      <c r="W21" s="70">
        <v>0</v>
      </c>
      <c r="X21" cm="1">
        <f t="array" aca="1" ref="X21" ca="1">_xlfn.SINGLE(IFERROR(COUNTIFS(TachesResults_Dates,I$4,TachesResults_HreDebut,"&lt;="&amp;$L21,TachesResults_HreFin,"&gt;"&amp;$L21),""))</f>
        <v>2</v>
      </c>
      <c r="Y21" s="70">
        <v>2</v>
      </c>
      <c r="Z21" s="12"/>
    </row>
    <row r="22" spans="3:26" ht="20.100000000000001" customHeight="1" x14ac:dyDescent="0.25">
      <c r="C22" s="12"/>
      <c r="D22" s="60">
        <f t="shared" si="3"/>
        <v>0.38541666666666685</v>
      </c>
      <c r="E22" s="10"/>
      <c r="F22" s="10"/>
      <c r="G22" s="10"/>
      <c r="H22" s="10"/>
      <c r="I22" s="10"/>
      <c r="J22" s="10"/>
      <c r="K22" s="10"/>
      <c r="L22" s="60">
        <f t="shared" si="4"/>
        <v>0.38541666666666685</v>
      </c>
      <c r="M22" s="10"/>
      <c r="N22" cm="1">
        <f t="array" aca="1" ref="N22" ca="1">_xlfn.SINGLE(IFERROR(COUNTIFS(TachesResults_Dates,$M$4,TachesResults_HreDebut,"&lt;="&amp;$L22,TachesResults_HreFin,"&gt;"&amp;$L22),""))</f>
        <v>0</v>
      </c>
      <c r="O22" s="70">
        <v>0</v>
      </c>
      <c r="P22" cm="1">
        <f t="array" aca="1" ref="P22" ca="1">_xlfn.SINGLE(IFERROR(COUNTIFS(TachesResults_Dates,E$4,TachesResults_HreDebut,"&lt;="&amp;$L22,TachesResults_HreFin,"&gt;"&amp;$L22),""))</f>
        <v>0</v>
      </c>
      <c r="Q22" s="70"/>
      <c r="R22" cm="1">
        <f t="array" aca="1" ref="R22" ca="1">_xlfn.SINGLE(IFERROR(COUNTIFS(TachesResults_Dates,F$4,TachesResults_HreDebut,"&lt;="&amp;$L22,TachesResults_HreFin,"&gt;"&amp;$L22),""))</f>
        <v>0</v>
      </c>
      <c r="S22" s="70"/>
      <c r="T22" cm="1">
        <f t="array" aca="1" ref="T22" ca="1">_xlfn.SINGLE(IFERROR(COUNTIFS(TachesResults_Dates,G$4,TachesResults_HreDebut,"&lt;="&amp;$L22,TachesResults_HreFin,"&gt;"&amp;$L22),""))</f>
        <v>1</v>
      </c>
      <c r="U22" s="70">
        <v>0</v>
      </c>
      <c r="V22" cm="1">
        <f t="array" aca="1" ref="V22" ca="1">_xlfn.SINGLE(IFERROR(COUNTIFS(TachesResults_Dates,H$4,TachesResults_HreDebut,"&lt;="&amp;$L22,TachesResults_HreFin,"&gt;"&amp;$L22),""))</f>
        <v>1</v>
      </c>
      <c r="W22" s="70">
        <v>0</v>
      </c>
      <c r="X22" cm="1">
        <f t="array" aca="1" ref="X22" ca="1">_xlfn.SINGLE(IFERROR(COUNTIFS(TachesResults_Dates,I$4,TachesResults_HreDebut,"&lt;="&amp;$L22,TachesResults_HreFin,"&gt;"&amp;$L22),""))</f>
        <v>2</v>
      </c>
      <c r="Y22" s="70">
        <v>2</v>
      </c>
      <c r="Z22" s="12"/>
    </row>
    <row r="23" spans="3:26" ht="20.100000000000001" customHeight="1" x14ac:dyDescent="0.25">
      <c r="C23" s="12"/>
      <c r="D23" s="60">
        <f t="shared" si="3"/>
        <v>0.39583333333333354</v>
      </c>
      <c r="E23" s="10"/>
      <c r="F23" s="10"/>
      <c r="G23" s="10"/>
      <c r="H23" s="10"/>
      <c r="I23" s="10"/>
      <c r="J23" s="10"/>
      <c r="K23" s="10"/>
      <c r="L23" s="60">
        <f t="shared" si="4"/>
        <v>0.39583333333333354</v>
      </c>
      <c r="M23" s="10"/>
      <c r="N23" cm="1">
        <f t="array" aca="1" ref="N23" ca="1">_xlfn.SINGLE(IFERROR(COUNTIFS(TachesResults_Dates,$M$4,TachesResults_HreDebut,"&lt;="&amp;$L23,TachesResults_HreFin,"&gt;"&amp;$L23),""))</f>
        <v>0</v>
      </c>
      <c r="O23" s="70">
        <v>0</v>
      </c>
      <c r="P23" cm="1">
        <f t="array" aca="1" ref="P23" ca="1">_xlfn.SINGLE(IFERROR(COUNTIFS(TachesResults_Dates,E$4,TachesResults_HreDebut,"&lt;="&amp;$L23,TachesResults_HreFin,"&gt;"&amp;$L23),""))</f>
        <v>0</v>
      </c>
      <c r="Q23" s="70"/>
      <c r="R23" cm="1">
        <f t="array" aca="1" ref="R23" ca="1">_xlfn.SINGLE(IFERROR(COUNTIFS(TachesResults_Dates,F$4,TachesResults_HreDebut,"&lt;="&amp;$L23,TachesResults_HreFin,"&gt;"&amp;$L23),""))</f>
        <v>0</v>
      </c>
      <c r="S23" s="70"/>
      <c r="T23" cm="1">
        <f t="array" aca="1" ref="T23" ca="1">_xlfn.SINGLE(IFERROR(COUNTIFS(TachesResults_Dates,G$4,TachesResults_HreDebut,"&lt;="&amp;$L23,TachesResults_HreFin,"&gt;"&amp;$L23),""))</f>
        <v>1</v>
      </c>
      <c r="U23" s="70">
        <v>0</v>
      </c>
      <c r="V23" cm="1">
        <f t="array" aca="1" ref="V23" ca="1">_xlfn.SINGLE(IFERROR(COUNTIFS(TachesResults_Dates,H$4,TachesResults_HreDebut,"&lt;="&amp;$L23,TachesResults_HreFin,"&gt;"&amp;$L23),""))</f>
        <v>1</v>
      </c>
      <c r="W23" s="70">
        <v>0</v>
      </c>
      <c r="X23" cm="1">
        <f t="array" aca="1" ref="X23" ca="1">_xlfn.SINGLE(IFERROR(COUNTIFS(TachesResults_Dates,I$4,TachesResults_HreDebut,"&lt;="&amp;$L23,TachesResults_HreFin,"&gt;"&amp;$L23),""))</f>
        <v>3</v>
      </c>
      <c r="Y23" s="70">
        <v>0</v>
      </c>
      <c r="Z23" s="12"/>
    </row>
    <row r="24" spans="3:26" ht="20.100000000000001" customHeight="1" x14ac:dyDescent="0.25">
      <c r="C24" s="12"/>
      <c r="D24" s="60">
        <f t="shared" si="3"/>
        <v>0.40625000000000022</v>
      </c>
      <c r="E24" s="10"/>
      <c r="F24" s="10"/>
      <c r="G24" s="10"/>
      <c r="H24" s="10"/>
      <c r="I24" s="10"/>
      <c r="J24" s="10"/>
      <c r="K24" s="10"/>
      <c r="L24" s="60">
        <f t="shared" si="4"/>
        <v>0.40625000000000022</v>
      </c>
      <c r="M24" s="10"/>
      <c r="N24" cm="1">
        <f t="array" aca="1" ref="N24" ca="1">_xlfn.SINGLE(IFERROR(COUNTIFS(TachesResults_Dates,$M$4,TachesResults_HreDebut,"&lt;="&amp;$L24,TachesResults_HreFin,"&gt;"&amp;$L24),""))</f>
        <v>0</v>
      </c>
      <c r="O24" s="70">
        <v>1</v>
      </c>
      <c r="P24" cm="1">
        <f t="array" aca="1" ref="P24" ca="1">_xlfn.SINGLE(IFERROR(COUNTIFS(TachesResults_Dates,E$4,TachesResults_HreDebut,"&lt;="&amp;$L24,TachesResults_HreFin,"&gt;"&amp;$L24),""))</f>
        <v>0</v>
      </c>
      <c r="Q24" s="70"/>
      <c r="R24" cm="1">
        <f t="array" aca="1" ref="R24" ca="1">_xlfn.SINGLE(IFERROR(COUNTIFS(TachesResults_Dates,F$4,TachesResults_HreDebut,"&lt;="&amp;$L24,TachesResults_HreFin,"&gt;"&amp;$L24),""))</f>
        <v>0</v>
      </c>
      <c r="S24" s="70"/>
      <c r="T24" cm="1">
        <f t="array" aca="1" ref="T24" ca="1">_xlfn.SINGLE(IFERROR(COUNTIFS(TachesResults_Dates,G$4,TachesResults_HreDebut,"&lt;="&amp;$L24,TachesResults_HreFin,"&gt;"&amp;$L24),""))</f>
        <v>0</v>
      </c>
      <c r="U24" s="70"/>
      <c r="V24" cm="1">
        <f t="array" aca="1" ref="V24" ca="1">_xlfn.SINGLE(IFERROR(COUNTIFS(TachesResults_Dates,H$4,TachesResults_HreDebut,"&lt;="&amp;$L24,TachesResults_HreFin,"&gt;"&amp;$L24),""))</f>
        <v>0</v>
      </c>
      <c r="W24" s="70"/>
      <c r="X24" cm="1">
        <f t="array" aca="1" ref="X24" ca="1">_xlfn.SINGLE(IFERROR(COUNTIFS(TachesResults_Dates,I$4,TachesResults_HreDebut,"&lt;="&amp;$L24,TachesResults_HreFin,"&gt;"&amp;$L24),""))</f>
        <v>2</v>
      </c>
      <c r="Y24" s="70">
        <v>0</v>
      </c>
      <c r="Z24" s="12"/>
    </row>
    <row r="25" spans="3:26" ht="20.100000000000001" customHeight="1" x14ac:dyDescent="0.25">
      <c r="C25" s="12"/>
      <c r="D25" s="60">
        <f t="shared" si="3"/>
        <v>0.41666666666666691</v>
      </c>
      <c r="E25" s="10"/>
      <c r="F25" s="10"/>
      <c r="G25" s="10"/>
      <c r="H25" s="10"/>
      <c r="I25" s="10"/>
      <c r="J25" s="10"/>
      <c r="K25" s="10"/>
      <c r="L25" s="60">
        <f t="shared" si="4"/>
        <v>0.41666666666666691</v>
      </c>
      <c r="M25" s="10"/>
      <c r="N25" cm="1">
        <f t="array" aca="1" ref="N25" ca="1">_xlfn.SINGLE(IFERROR(COUNTIFS(TachesResults_Dates,$M$4,TachesResults_HreDebut,"&lt;="&amp;$L25,TachesResults_HreFin,"&gt;"&amp;$L25),""))</f>
        <v>0</v>
      </c>
      <c r="O25" s="70">
        <v>1</v>
      </c>
      <c r="P25" cm="1">
        <f t="array" aca="1" ref="P25" ca="1">_xlfn.SINGLE(IFERROR(COUNTIFS(TachesResults_Dates,E$4,TachesResults_HreDebut,"&lt;="&amp;$L25,TachesResults_HreFin,"&gt;"&amp;$L25),""))</f>
        <v>0</v>
      </c>
      <c r="Q25" s="70"/>
      <c r="R25" cm="1">
        <f t="array" aca="1" ref="R25" ca="1">_xlfn.SINGLE(IFERROR(COUNTIFS(TachesResults_Dates,F$4,TachesResults_HreDebut,"&lt;="&amp;$L25,TachesResults_HreFin,"&gt;"&amp;$L25),""))</f>
        <v>0</v>
      </c>
      <c r="S25" s="70"/>
      <c r="T25" cm="1">
        <f t="array" aca="1" ref="T25" ca="1">_xlfn.SINGLE(IFERROR(COUNTIFS(TachesResults_Dates,G$4,TachesResults_HreDebut,"&lt;="&amp;$L25,TachesResults_HreFin,"&gt;"&amp;$L25),""))</f>
        <v>0</v>
      </c>
      <c r="U25" s="70"/>
      <c r="V25" cm="1">
        <f t="array" aca="1" ref="V25" ca="1">_xlfn.SINGLE(IFERROR(COUNTIFS(TachesResults_Dates,H$4,TachesResults_HreDebut,"&lt;="&amp;$L25,TachesResults_HreFin,"&gt;"&amp;$L25),""))</f>
        <v>0</v>
      </c>
      <c r="W25" s="70"/>
      <c r="X25" cm="1">
        <f t="array" aca="1" ref="X25" ca="1">_xlfn.SINGLE(IFERROR(COUNTIFS(TachesResults_Dates,I$4,TachesResults_HreDebut,"&lt;="&amp;$L25,TachesResults_HreFin,"&gt;"&amp;$L25),""))</f>
        <v>2</v>
      </c>
      <c r="Y25" s="70">
        <v>0</v>
      </c>
      <c r="Z25" s="12"/>
    </row>
    <row r="26" spans="3:26" ht="20.100000000000001" customHeight="1" x14ac:dyDescent="0.25">
      <c r="C26" s="12"/>
      <c r="D26" s="60">
        <f t="shared" si="3"/>
        <v>0.42708333333333359</v>
      </c>
      <c r="E26" s="10"/>
      <c r="F26" s="10"/>
      <c r="G26" s="10"/>
      <c r="H26" s="10"/>
      <c r="I26" s="10"/>
      <c r="J26" s="10"/>
      <c r="K26" s="10"/>
      <c r="L26" s="60">
        <f t="shared" si="4"/>
        <v>0.42708333333333359</v>
      </c>
      <c r="M26" s="10"/>
      <c r="N26" cm="1">
        <f t="array" aca="1" ref="N26" ca="1">_xlfn.SINGLE(IFERROR(COUNTIFS(TachesResults_Dates,$M$4,TachesResults_HreDebut,"&lt;="&amp;$L26,TachesResults_HreFin,"&gt;"&amp;$L26),""))</f>
        <v>0</v>
      </c>
      <c r="O26" s="70">
        <v>1</v>
      </c>
      <c r="P26" cm="1">
        <f t="array" aca="1" ref="P26" ca="1">_xlfn.SINGLE(IFERROR(COUNTIFS(TachesResults_Dates,E$4,TachesResults_HreDebut,"&lt;="&amp;$L26,TachesResults_HreFin,"&gt;"&amp;$L26),""))</f>
        <v>0</v>
      </c>
      <c r="Q26" s="70"/>
      <c r="R26" cm="1">
        <f t="array" aca="1" ref="R26" ca="1">_xlfn.SINGLE(IFERROR(COUNTIFS(TachesResults_Dates,F$4,TachesResults_HreDebut,"&lt;="&amp;$L26,TachesResults_HreFin,"&gt;"&amp;$L26),""))</f>
        <v>0</v>
      </c>
      <c r="S26" s="70"/>
      <c r="T26" cm="1">
        <f t="array" aca="1" ref="T26" ca="1">_xlfn.SINGLE(IFERROR(COUNTIFS(TachesResults_Dates,G$4,TachesResults_HreDebut,"&lt;="&amp;$L26,TachesResults_HreFin,"&gt;"&amp;$L26),""))</f>
        <v>0</v>
      </c>
      <c r="U26" s="70"/>
      <c r="V26" cm="1">
        <f t="array" aca="1" ref="V26" ca="1">_xlfn.SINGLE(IFERROR(COUNTIFS(TachesResults_Dates,H$4,TachesResults_HreDebut,"&lt;="&amp;$L26,TachesResults_HreFin,"&gt;"&amp;$L26),""))</f>
        <v>0</v>
      </c>
      <c r="W26" s="70"/>
      <c r="X26" cm="1">
        <f t="array" aca="1" ref="X26" ca="1">_xlfn.SINGLE(IFERROR(COUNTIFS(TachesResults_Dates,I$4,TachesResults_HreDebut,"&lt;="&amp;$L26,TachesResults_HreFin,"&gt;"&amp;$L26),""))</f>
        <v>1</v>
      </c>
      <c r="Y26" s="70">
        <v>0</v>
      </c>
      <c r="Z26" s="12"/>
    </row>
    <row r="27" spans="3:26" ht="20.100000000000001" customHeight="1" x14ac:dyDescent="0.25">
      <c r="C27" s="12"/>
      <c r="D27" s="60">
        <f t="shared" si="3"/>
        <v>0.43750000000000028</v>
      </c>
      <c r="E27" s="10"/>
      <c r="F27" s="10"/>
      <c r="G27" s="10"/>
      <c r="H27" s="10"/>
      <c r="I27" s="10"/>
      <c r="J27" s="10"/>
      <c r="K27" s="10"/>
      <c r="L27" s="60">
        <f t="shared" si="4"/>
        <v>0.43750000000000028</v>
      </c>
      <c r="M27" s="10"/>
      <c r="N27" cm="1">
        <f t="array" aca="1" ref="N27" ca="1">_xlfn.SINGLE(IFERROR(COUNTIFS(TachesResults_Dates,$M$4,TachesResults_HreDebut,"&lt;="&amp;$L27,TachesResults_HreFin,"&gt;"&amp;$L27),""))</f>
        <v>0</v>
      </c>
      <c r="O27" s="70">
        <v>1</v>
      </c>
      <c r="P27" cm="1">
        <f t="array" aca="1" ref="P27" ca="1">_xlfn.SINGLE(IFERROR(COUNTIFS(TachesResults_Dates,E$4,TachesResults_HreDebut,"&lt;="&amp;$L27,TachesResults_HreFin,"&gt;"&amp;$L27),""))</f>
        <v>0</v>
      </c>
      <c r="Q27" s="70"/>
      <c r="R27" cm="1">
        <f t="array" aca="1" ref="R27" ca="1">_xlfn.SINGLE(IFERROR(COUNTIFS(TachesResults_Dates,F$4,TachesResults_HreDebut,"&lt;="&amp;$L27,TachesResults_HreFin,"&gt;"&amp;$L27),""))</f>
        <v>0</v>
      </c>
      <c r="S27" s="70"/>
      <c r="T27" cm="1">
        <f t="array" aca="1" ref="T27" ca="1">_xlfn.SINGLE(IFERROR(COUNTIFS(TachesResults_Dates,G$4,TachesResults_HreDebut,"&lt;="&amp;$L27,TachesResults_HreFin,"&gt;"&amp;$L27),""))</f>
        <v>0</v>
      </c>
      <c r="U27" s="70"/>
      <c r="V27" cm="1">
        <f t="array" aca="1" ref="V27" ca="1">_xlfn.SINGLE(IFERROR(COUNTIFS(TachesResults_Dates,H$4,TachesResults_HreDebut,"&lt;="&amp;$L27,TachesResults_HreFin,"&gt;"&amp;$L27),""))</f>
        <v>0</v>
      </c>
      <c r="W27" s="70"/>
      <c r="X27" cm="1">
        <f t="array" aca="1" ref="X27" ca="1">_xlfn.SINGLE(IFERROR(COUNTIFS(TachesResults_Dates,I$4,TachesResults_HreDebut,"&lt;="&amp;$L27,TachesResults_HreFin,"&gt;"&amp;$L27),""))</f>
        <v>1</v>
      </c>
      <c r="Y27" s="70">
        <v>0</v>
      </c>
      <c r="Z27" s="12"/>
    </row>
    <row r="28" spans="3:26" ht="20.100000000000001" customHeight="1" x14ac:dyDescent="0.25">
      <c r="C28" s="12"/>
      <c r="D28" s="60">
        <f t="shared" si="3"/>
        <v>0.44791666666666696</v>
      </c>
      <c r="E28" s="10"/>
      <c r="F28" s="10"/>
      <c r="G28" s="10"/>
      <c r="H28" s="10"/>
      <c r="I28" s="10"/>
      <c r="J28" s="10"/>
      <c r="K28" s="10"/>
      <c r="L28" s="60">
        <f t="shared" si="4"/>
        <v>0.44791666666666696</v>
      </c>
      <c r="M28" s="10"/>
      <c r="N28" cm="1">
        <f t="array" aca="1" ref="N28" ca="1">_xlfn.SINGLE(IFERROR(COUNTIFS(TachesResults_Dates,$M$4,TachesResults_HreDebut,"&lt;="&amp;$L28,TachesResults_HreFin,"&gt;"&amp;$L28),""))</f>
        <v>0</v>
      </c>
      <c r="O28" s="70">
        <v>1</v>
      </c>
      <c r="P28" cm="1">
        <f t="array" aca="1" ref="P28" ca="1">_xlfn.SINGLE(IFERROR(COUNTIFS(TachesResults_Dates,E$4,TachesResults_HreDebut,"&lt;="&amp;$L28,TachesResults_HreFin,"&gt;"&amp;$L28),""))</f>
        <v>0</v>
      </c>
      <c r="Q28" s="70"/>
      <c r="R28" cm="1">
        <f t="array" aca="1" ref="R28" ca="1">_xlfn.SINGLE(IFERROR(COUNTIFS(TachesResults_Dates,F$4,TachesResults_HreDebut,"&lt;="&amp;$L28,TachesResults_HreFin,"&gt;"&amp;$L28),""))</f>
        <v>0</v>
      </c>
      <c r="S28" s="70"/>
      <c r="T28" cm="1">
        <f t="array" aca="1" ref="T28" ca="1">_xlfn.SINGLE(IFERROR(COUNTIFS(TachesResults_Dates,G$4,TachesResults_HreDebut,"&lt;="&amp;$L28,TachesResults_HreFin,"&gt;"&amp;$L28),""))</f>
        <v>0</v>
      </c>
      <c r="U28" s="70"/>
      <c r="V28" cm="1">
        <f t="array" aca="1" ref="V28" ca="1">_xlfn.SINGLE(IFERROR(COUNTIFS(TachesResults_Dates,H$4,TachesResults_HreDebut,"&lt;="&amp;$L28,TachesResults_HreFin,"&gt;"&amp;$L28),""))</f>
        <v>0</v>
      </c>
      <c r="W28" s="70"/>
      <c r="X28" cm="1">
        <f t="array" aca="1" ref="X28" ca="1">_xlfn.SINGLE(IFERROR(COUNTIFS(TachesResults_Dates,I$4,TachesResults_HreDebut,"&lt;="&amp;$L28,TachesResults_HreFin,"&gt;"&amp;$L28),""))</f>
        <v>1</v>
      </c>
      <c r="Y28" s="70">
        <v>0</v>
      </c>
      <c r="Z28" s="12"/>
    </row>
    <row r="29" spans="3:26" ht="20.100000000000001" customHeight="1" x14ac:dyDescent="0.25">
      <c r="C29" s="12"/>
      <c r="D29" s="60">
        <f t="shared" si="3"/>
        <v>0.45833333333333365</v>
      </c>
      <c r="E29" s="10"/>
      <c r="F29" s="10"/>
      <c r="G29" s="10"/>
      <c r="H29" s="10"/>
      <c r="I29" s="10"/>
      <c r="J29" s="10"/>
      <c r="K29" s="10"/>
      <c r="L29" s="60">
        <f t="shared" si="4"/>
        <v>0.45833333333333365</v>
      </c>
      <c r="M29" s="10"/>
      <c r="N29" cm="1">
        <f t="array" aca="1" ref="N29" ca="1">_xlfn.SINGLE(IFERROR(COUNTIFS(TachesResults_Dates,$M$4,TachesResults_HreDebut,"&lt;="&amp;$L29,TachesResults_HreFin,"&gt;"&amp;$L29),""))</f>
        <v>0</v>
      </c>
      <c r="O29" s="70">
        <v>1</v>
      </c>
      <c r="P29" cm="1">
        <f t="array" aca="1" ref="P29" ca="1">_xlfn.SINGLE(IFERROR(COUNTIFS(TachesResults_Dates,E$4,TachesResults_HreDebut,"&lt;="&amp;$L29,TachesResults_HreFin,"&gt;"&amp;$L29),""))</f>
        <v>0</v>
      </c>
      <c r="Q29" s="70"/>
      <c r="R29" cm="1">
        <f t="array" aca="1" ref="R29" ca="1">_xlfn.SINGLE(IFERROR(COUNTIFS(TachesResults_Dates,F$4,TachesResults_HreDebut,"&lt;="&amp;$L29,TachesResults_HreFin,"&gt;"&amp;$L29),""))</f>
        <v>0</v>
      </c>
      <c r="S29" s="70"/>
      <c r="T29" cm="1">
        <f t="array" aca="1" ref="T29" ca="1">_xlfn.SINGLE(IFERROR(COUNTIFS(TachesResults_Dates,G$4,TachesResults_HreDebut,"&lt;="&amp;$L29,TachesResults_HreFin,"&gt;"&amp;$L29),""))</f>
        <v>0</v>
      </c>
      <c r="U29" s="70"/>
      <c r="V29" cm="1">
        <f t="array" aca="1" ref="V29" ca="1">_xlfn.SINGLE(IFERROR(COUNTIFS(TachesResults_Dates,H$4,TachesResults_HreDebut,"&lt;="&amp;$L29,TachesResults_HreFin,"&gt;"&amp;$L29),""))</f>
        <v>0</v>
      </c>
      <c r="W29" s="70"/>
      <c r="X29" cm="1">
        <f t="array" aca="1" ref="X29" ca="1">_xlfn.SINGLE(IFERROR(COUNTIFS(TachesResults_Dates,I$4,TachesResults_HreDebut,"&lt;="&amp;$L29,TachesResults_HreFin,"&gt;"&amp;$L29),""))</f>
        <v>0</v>
      </c>
      <c r="Y29" s="70"/>
      <c r="Z29" s="12"/>
    </row>
    <row r="30" spans="3:26" ht="20.100000000000001" customHeight="1" x14ac:dyDescent="0.25">
      <c r="C30" s="12"/>
      <c r="D30" s="60">
        <f t="shared" si="3"/>
        <v>0.46875000000000033</v>
      </c>
      <c r="E30" s="10"/>
      <c r="F30" s="10"/>
      <c r="G30" s="10"/>
      <c r="H30" s="10"/>
      <c r="I30" s="10"/>
      <c r="J30" s="10"/>
      <c r="K30" s="10"/>
      <c r="L30" s="60">
        <f t="shared" si="4"/>
        <v>0.46875000000000033</v>
      </c>
      <c r="M30" s="10"/>
      <c r="N30" cm="1">
        <f t="array" aca="1" ref="N30" ca="1">_xlfn.SINGLE(IFERROR(COUNTIFS(TachesResults_Dates,$M$4,TachesResults_HreDebut,"&lt;="&amp;$L30,TachesResults_HreFin,"&gt;"&amp;$L30),""))</f>
        <v>0</v>
      </c>
      <c r="O30" s="70">
        <v>0</v>
      </c>
      <c r="P30" cm="1">
        <f t="array" aca="1" ref="P30" ca="1">_xlfn.SINGLE(IFERROR(COUNTIFS(TachesResults_Dates,E$4,TachesResults_HreDebut,"&lt;="&amp;$L30,TachesResults_HreFin,"&gt;"&amp;$L30),""))</f>
        <v>0</v>
      </c>
      <c r="Q30" s="70"/>
      <c r="R30" cm="1">
        <f t="array" aca="1" ref="R30" ca="1">_xlfn.SINGLE(IFERROR(COUNTIFS(TachesResults_Dates,F$4,TachesResults_HreDebut,"&lt;="&amp;$L30,TachesResults_HreFin,"&gt;"&amp;$L30),""))</f>
        <v>0</v>
      </c>
      <c r="S30" s="70"/>
      <c r="T30" cm="1">
        <f t="array" aca="1" ref="T30" ca="1">_xlfn.SINGLE(IFERROR(COUNTIFS(TachesResults_Dates,G$4,TachesResults_HreDebut,"&lt;="&amp;$L30,TachesResults_HreFin,"&gt;"&amp;$L30),""))</f>
        <v>0</v>
      </c>
      <c r="U30" s="70"/>
      <c r="V30" cm="1">
        <f t="array" aca="1" ref="V30" ca="1">_xlfn.SINGLE(IFERROR(COUNTIFS(TachesResults_Dates,H$4,TachesResults_HreDebut,"&lt;="&amp;$L30,TachesResults_HreFin,"&gt;"&amp;$L30),""))</f>
        <v>0</v>
      </c>
      <c r="W30" s="70"/>
      <c r="X30" cm="1">
        <f t="array" aca="1" ref="X30" ca="1">_xlfn.SINGLE(IFERROR(COUNTIFS(TachesResults_Dates,I$4,TachesResults_HreDebut,"&lt;="&amp;$L30,TachesResults_HreFin,"&gt;"&amp;$L30),""))</f>
        <v>0</v>
      </c>
      <c r="Y30" s="70"/>
      <c r="Z30" s="12"/>
    </row>
    <row r="31" spans="3:26" ht="20.100000000000001" customHeight="1" x14ac:dyDescent="0.25">
      <c r="C31" s="12"/>
      <c r="D31" s="60">
        <f t="shared" si="3"/>
        <v>0.47916666666666702</v>
      </c>
      <c r="E31" s="10"/>
      <c r="F31" s="10"/>
      <c r="G31" s="10"/>
      <c r="H31" s="10"/>
      <c r="I31" s="10"/>
      <c r="J31" s="10"/>
      <c r="K31" s="10"/>
      <c r="L31" s="60">
        <f t="shared" si="4"/>
        <v>0.47916666666666702</v>
      </c>
      <c r="M31" s="10"/>
      <c r="N31" cm="1">
        <f t="array" aca="1" ref="N31" ca="1">_xlfn.SINGLE(IFERROR(COUNTIFS(TachesResults_Dates,$M$4,TachesResults_HreDebut,"&lt;="&amp;$L31,TachesResults_HreFin,"&gt;"&amp;$L31),""))</f>
        <v>0</v>
      </c>
      <c r="O31" s="70">
        <v>0</v>
      </c>
      <c r="P31" cm="1">
        <f t="array" aca="1" ref="P31" ca="1">_xlfn.SINGLE(IFERROR(COUNTIFS(TachesResults_Dates,E$4,TachesResults_HreDebut,"&lt;="&amp;$L31,TachesResults_HreFin,"&gt;"&amp;$L31),""))</f>
        <v>0</v>
      </c>
      <c r="Q31" s="70"/>
      <c r="R31" cm="1">
        <f t="array" aca="1" ref="R31" ca="1">_xlfn.SINGLE(IFERROR(COUNTIFS(TachesResults_Dates,F$4,TachesResults_HreDebut,"&lt;="&amp;$L31,TachesResults_HreFin,"&gt;"&amp;$L31),""))</f>
        <v>0</v>
      </c>
      <c r="S31" s="70"/>
      <c r="T31" cm="1">
        <f t="array" aca="1" ref="T31" ca="1">_xlfn.SINGLE(IFERROR(COUNTIFS(TachesResults_Dates,G$4,TachesResults_HreDebut,"&lt;="&amp;$L31,TachesResults_HreFin,"&gt;"&amp;$L31),""))</f>
        <v>0</v>
      </c>
      <c r="U31" s="70"/>
      <c r="V31" cm="1">
        <f t="array" aca="1" ref="V31" ca="1">_xlfn.SINGLE(IFERROR(COUNTIFS(TachesResults_Dates,H$4,TachesResults_HreDebut,"&lt;="&amp;$L31,TachesResults_HreFin,"&gt;"&amp;$L31),""))</f>
        <v>0</v>
      </c>
      <c r="W31" s="70"/>
      <c r="X31" cm="1">
        <f t="array" aca="1" ref="X31" ca="1">_xlfn.SINGLE(IFERROR(COUNTIFS(TachesResults_Dates,I$4,TachesResults_HreDebut,"&lt;="&amp;$L31,TachesResults_HreFin,"&gt;"&amp;$L31),""))</f>
        <v>0</v>
      </c>
      <c r="Y31" s="70"/>
      <c r="Z31" s="12"/>
    </row>
    <row r="32" spans="3:26" ht="20.100000000000001" customHeight="1" x14ac:dyDescent="0.25">
      <c r="C32" s="12"/>
      <c r="D32" s="60">
        <f t="shared" si="3"/>
        <v>0.4895833333333337</v>
      </c>
      <c r="E32" s="10"/>
      <c r="F32" s="10"/>
      <c r="G32" s="10"/>
      <c r="H32" s="10"/>
      <c r="I32" s="10"/>
      <c r="J32" s="10"/>
      <c r="K32" s="10"/>
      <c r="L32" s="60">
        <f t="shared" si="4"/>
        <v>0.4895833333333337</v>
      </c>
      <c r="M32" s="10"/>
      <c r="N32" cm="1">
        <f t="array" aca="1" ref="N32" ca="1">_xlfn.SINGLE(IFERROR(COUNTIFS(TachesResults_Dates,$M$4,TachesResults_HreDebut,"&lt;="&amp;$L32,TachesResults_HreFin,"&gt;"&amp;$L32),""))</f>
        <v>0</v>
      </c>
      <c r="O32" s="70">
        <v>0</v>
      </c>
      <c r="P32" cm="1">
        <f t="array" aca="1" ref="P32" ca="1">_xlfn.SINGLE(IFERROR(COUNTIFS(TachesResults_Dates,E$4,TachesResults_HreDebut,"&lt;="&amp;$L32,TachesResults_HreFin,"&gt;"&amp;$L32),""))</f>
        <v>0</v>
      </c>
      <c r="Q32" s="70"/>
      <c r="R32" cm="1">
        <f t="array" aca="1" ref="R32" ca="1">_xlfn.SINGLE(IFERROR(COUNTIFS(TachesResults_Dates,F$4,TachesResults_HreDebut,"&lt;="&amp;$L32,TachesResults_HreFin,"&gt;"&amp;$L32),""))</f>
        <v>0</v>
      </c>
      <c r="S32" s="70"/>
      <c r="T32" cm="1">
        <f t="array" aca="1" ref="T32" ca="1">_xlfn.SINGLE(IFERROR(COUNTIFS(TachesResults_Dates,G$4,TachesResults_HreDebut,"&lt;="&amp;$L32,TachesResults_HreFin,"&gt;"&amp;$L32),""))</f>
        <v>0</v>
      </c>
      <c r="U32" s="70"/>
      <c r="V32" cm="1">
        <f t="array" aca="1" ref="V32" ca="1">_xlfn.SINGLE(IFERROR(COUNTIFS(TachesResults_Dates,H$4,TachesResults_HreDebut,"&lt;="&amp;$L32,TachesResults_HreFin,"&gt;"&amp;$L32),""))</f>
        <v>0</v>
      </c>
      <c r="W32" s="70"/>
      <c r="X32" cm="1">
        <f t="array" aca="1" ref="X32" ca="1">_xlfn.SINGLE(IFERROR(COUNTIFS(TachesResults_Dates,I$4,TachesResults_HreDebut,"&lt;="&amp;$L32,TachesResults_HreFin,"&gt;"&amp;$L32),""))</f>
        <v>0</v>
      </c>
      <c r="Y32" s="70"/>
      <c r="Z32" s="12"/>
    </row>
    <row r="33" spans="3:26" ht="20.100000000000001" customHeight="1" x14ac:dyDescent="0.25">
      <c r="C33" s="12"/>
      <c r="D33" s="60">
        <f t="shared" si="3"/>
        <v>0.50000000000000033</v>
      </c>
      <c r="E33" s="10"/>
      <c r="F33" s="10"/>
      <c r="G33" s="10"/>
      <c r="H33" s="10"/>
      <c r="I33" s="10"/>
      <c r="J33" s="10"/>
      <c r="K33" s="10"/>
      <c r="L33" s="60">
        <f t="shared" si="4"/>
        <v>0.50000000000000033</v>
      </c>
      <c r="M33" s="10"/>
      <c r="N33" cm="1">
        <f t="array" aca="1" ref="N33" ca="1">_xlfn.SINGLE(IFERROR(COUNTIFS(TachesResults_Dates,$M$4,TachesResults_HreDebut,"&lt;="&amp;$L33,TachesResults_HreFin,"&gt;"&amp;$L33),""))</f>
        <v>0</v>
      </c>
      <c r="O33" s="70"/>
      <c r="P33" cm="1">
        <f t="array" aca="1" ref="P33" ca="1">_xlfn.SINGLE(IFERROR(COUNTIFS(TachesResults_Dates,E$4,TachesResults_HreDebut,"&lt;="&amp;$L33,TachesResults_HreFin,"&gt;"&amp;$L33),""))</f>
        <v>0</v>
      </c>
      <c r="Q33" s="70"/>
      <c r="R33" cm="1">
        <f t="array" aca="1" ref="R33" ca="1">_xlfn.SINGLE(IFERROR(COUNTIFS(TachesResults_Dates,F$4,TachesResults_HreDebut,"&lt;="&amp;$L33,TachesResults_HreFin,"&gt;"&amp;$L33),""))</f>
        <v>0</v>
      </c>
      <c r="S33" s="70"/>
      <c r="T33" cm="1">
        <f t="array" aca="1" ref="T33" ca="1">_xlfn.SINGLE(IFERROR(COUNTIFS(TachesResults_Dates,G$4,TachesResults_HreDebut,"&lt;="&amp;$L33,TachesResults_HreFin,"&gt;"&amp;$L33),""))</f>
        <v>0</v>
      </c>
      <c r="U33" s="70"/>
      <c r="V33" cm="1">
        <f t="array" aca="1" ref="V33" ca="1">_xlfn.SINGLE(IFERROR(COUNTIFS(TachesResults_Dates,H$4,TachesResults_HreDebut,"&lt;="&amp;$L33,TachesResults_HreFin,"&gt;"&amp;$L33),""))</f>
        <v>0</v>
      </c>
      <c r="W33" s="70"/>
      <c r="X33" cm="1">
        <f t="array" aca="1" ref="X33" ca="1">_xlfn.SINGLE(IFERROR(COUNTIFS(TachesResults_Dates,I$4,TachesResults_HreDebut,"&lt;="&amp;$L33,TachesResults_HreFin,"&gt;"&amp;$L33),""))</f>
        <v>0</v>
      </c>
      <c r="Y33" s="70"/>
      <c r="Z33" s="12"/>
    </row>
    <row r="34" spans="3:26" ht="20.100000000000001" customHeight="1" x14ac:dyDescent="0.25">
      <c r="C34" s="12"/>
      <c r="D34" s="60">
        <f t="shared" si="3"/>
        <v>0.51041666666666696</v>
      </c>
      <c r="E34" s="10"/>
      <c r="F34" s="10"/>
      <c r="G34" s="10"/>
      <c r="H34" s="10"/>
      <c r="I34" s="10"/>
      <c r="J34" s="10"/>
      <c r="K34" s="10"/>
      <c r="L34" s="60">
        <f t="shared" si="4"/>
        <v>0.51041666666666696</v>
      </c>
      <c r="M34" s="10"/>
      <c r="N34" cm="1">
        <f t="array" aca="1" ref="N34" ca="1">_xlfn.SINGLE(IFERROR(COUNTIFS(TachesResults_Dates,$M$4,TachesResults_HreDebut,"&lt;="&amp;$L34,TachesResults_HreFin,"&gt;"&amp;$L34),""))</f>
        <v>0</v>
      </c>
      <c r="O34" s="70"/>
      <c r="P34" cm="1">
        <f t="array" aca="1" ref="P34" ca="1">_xlfn.SINGLE(IFERROR(COUNTIFS(TachesResults_Dates,E$4,TachesResults_HreDebut,"&lt;="&amp;$L34,TachesResults_HreFin,"&gt;"&amp;$L34),""))</f>
        <v>0</v>
      </c>
      <c r="Q34" s="70"/>
      <c r="R34" cm="1">
        <f t="array" aca="1" ref="R34" ca="1">_xlfn.SINGLE(IFERROR(COUNTIFS(TachesResults_Dates,F$4,TachesResults_HreDebut,"&lt;="&amp;$L34,TachesResults_HreFin,"&gt;"&amp;$L34),""))</f>
        <v>0</v>
      </c>
      <c r="S34" s="70"/>
      <c r="T34" cm="1">
        <f t="array" aca="1" ref="T34" ca="1">_xlfn.SINGLE(IFERROR(COUNTIFS(TachesResults_Dates,G$4,TachesResults_HreDebut,"&lt;="&amp;$L34,TachesResults_HreFin,"&gt;"&amp;$L34),""))</f>
        <v>0</v>
      </c>
      <c r="U34" s="70"/>
      <c r="V34" cm="1">
        <f t="array" aca="1" ref="V34" ca="1">_xlfn.SINGLE(IFERROR(COUNTIFS(TachesResults_Dates,H$4,TachesResults_HreDebut,"&lt;="&amp;$L34,TachesResults_HreFin,"&gt;"&amp;$L34),""))</f>
        <v>0</v>
      </c>
      <c r="W34" s="70"/>
      <c r="X34" cm="1">
        <f t="array" aca="1" ref="X34" ca="1">_xlfn.SINGLE(IFERROR(COUNTIFS(TachesResults_Dates,I$4,TachesResults_HreDebut,"&lt;="&amp;$L34,TachesResults_HreFin,"&gt;"&amp;$L34),""))</f>
        <v>0</v>
      </c>
      <c r="Y34" s="70"/>
      <c r="Z34" s="12"/>
    </row>
    <row r="35" spans="3:26" ht="20.100000000000001" customHeight="1" x14ac:dyDescent="0.25">
      <c r="C35" s="12"/>
      <c r="D35" s="60">
        <f t="shared" si="3"/>
        <v>0.52083333333333359</v>
      </c>
      <c r="E35" s="10"/>
      <c r="F35" s="10"/>
      <c r="G35" s="10"/>
      <c r="H35" s="10"/>
      <c r="I35" s="10"/>
      <c r="J35" s="10"/>
      <c r="K35" s="10"/>
      <c r="L35" s="60">
        <f t="shared" si="4"/>
        <v>0.52083333333333359</v>
      </c>
      <c r="M35" s="10"/>
      <c r="N35" cm="1">
        <f t="array" aca="1" ref="N35" ca="1">_xlfn.SINGLE(IFERROR(COUNTIFS(TachesResults_Dates,$M$4,TachesResults_HreDebut,"&lt;="&amp;$L35,TachesResults_HreFin,"&gt;"&amp;$L35),""))</f>
        <v>0</v>
      </c>
      <c r="O35" s="70"/>
      <c r="P35" cm="1">
        <f t="array" aca="1" ref="P35" ca="1">_xlfn.SINGLE(IFERROR(COUNTIFS(TachesResults_Dates,E$4,TachesResults_HreDebut,"&lt;="&amp;$L35,TachesResults_HreFin,"&gt;"&amp;$L35),""))</f>
        <v>0</v>
      </c>
      <c r="Q35" s="70"/>
      <c r="R35" cm="1">
        <f t="array" aca="1" ref="R35" ca="1">_xlfn.SINGLE(IFERROR(COUNTIFS(TachesResults_Dates,F$4,TachesResults_HreDebut,"&lt;="&amp;$L35,TachesResults_HreFin,"&gt;"&amp;$L35),""))</f>
        <v>0</v>
      </c>
      <c r="S35" s="70"/>
      <c r="T35" cm="1">
        <f t="array" aca="1" ref="T35" ca="1">_xlfn.SINGLE(IFERROR(COUNTIFS(TachesResults_Dates,G$4,TachesResults_HreDebut,"&lt;="&amp;$L35,TachesResults_HreFin,"&gt;"&amp;$L35),""))</f>
        <v>0</v>
      </c>
      <c r="U35" s="70"/>
      <c r="V35" cm="1">
        <f t="array" aca="1" ref="V35" ca="1">_xlfn.SINGLE(IFERROR(COUNTIFS(TachesResults_Dates,H$4,TachesResults_HreDebut,"&lt;="&amp;$L35,TachesResults_HreFin,"&gt;"&amp;$L35),""))</f>
        <v>0</v>
      </c>
      <c r="W35" s="70"/>
      <c r="X35" cm="1">
        <f t="array" aca="1" ref="X35" ca="1">_xlfn.SINGLE(IFERROR(COUNTIFS(TachesResults_Dates,I$4,TachesResults_HreDebut,"&lt;="&amp;$L35,TachesResults_HreFin,"&gt;"&amp;$L35),""))</f>
        <v>0</v>
      </c>
      <c r="Y35" s="70"/>
      <c r="Z35" s="12"/>
    </row>
    <row r="36" spans="3:26" ht="20.100000000000001" customHeight="1" x14ac:dyDescent="0.25">
      <c r="C36" s="12"/>
      <c r="D36" s="60">
        <f t="shared" si="3"/>
        <v>0.53125000000000022</v>
      </c>
      <c r="E36" s="10"/>
      <c r="F36" s="10"/>
      <c r="G36" s="10"/>
      <c r="H36" s="10"/>
      <c r="I36" s="10"/>
      <c r="J36" s="10"/>
      <c r="K36" s="10"/>
      <c r="L36" s="60">
        <f t="shared" si="4"/>
        <v>0.53125000000000022</v>
      </c>
      <c r="M36" s="10"/>
      <c r="N36" cm="1">
        <f t="array" aca="1" ref="N36" ca="1">_xlfn.SINGLE(IFERROR(COUNTIFS(TachesResults_Dates,$M$4,TachesResults_HreDebut,"&lt;="&amp;$L36,TachesResults_HreFin,"&gt;"&amp;$L36),""))</f>
        <v>0</v>
      </c>
      <c r="O36" s="70">
        <v>1</v>
      </c>
      <c r="P36" cm="1">
        <f t="array" aca="1" ref="P36" ca="1">_xlfn.SINGLE(IFERROR(COUNTIFS(TachesResults_Dates,E$4,TachesResults_HreDebut,"&lt;="&amp;$L36,TachesResults_HreFin,"&gt;"&amp;$L36),""))</f>
        <v>0</v>
      </c>
      <c r="Q36" s="70"/>
      <c r="R36" cm="1">
        <f t="array" aca="1" ref="R36" ca="1">_xlfn.SINGLE(IFERROR(COUNTIFS(TachesResults_Dates,F$4,TachesResults_HreDebut,"&lt;="&amp;$L36,TachesResults_HreFin,"&gt;"&amp;$L36),""))</f>
        <v>0</v>
      </c>
      <c r="S36" s="70"/>
      <c r="T36" cm="1">
        <f t="array" aca="1" ref="T36" ca="1">_xlfn.SINGLE(IFERROR(COUNTIFS(TachesResults_Dates,G$4,TachesResults_HreDebut,"&lt;="&amp;$L36,TachesResults_HreFin,"&gt;"&amp;$L36),""))</f>
        <v>0</v>
      </c>
      <c r="U36" s="70"/>
      <c r="V36" cm="1">
        <f t="array" aca="1" ref="V36" ca="1">_xlfn.SINGLE(IFERROR(COUNTIFS(TachesResults_Dates,H$4,TachesResults_HreDebut,"&lt;="&amp;$L36,TachesResults_HreFin,"&gt;"&amp;$L36),""))</f>
        <v>0</v>
      </c>
      <c r="W36" s="70"/>
      <c r="X36" cm="1">
        <f t="array" aca="1" ref="X36" ca="1">_xlfn.SINGLE(IFERROR(COUNTIFS(TachesResults_Dates,I$4,TachesResults_HreDebut,"&lt;="&amp;$L36,TachesResults_HreFin,"&gt;"&amp;$L36),""))</f>
        <v>0</v>
      </c>
      <c r="Y36" s="70"/>
      <c r="Z36" s="12"/>
    </row>
    <row r="37" spans="3:26" ht="20.100000000000001" customHeight="1" x14ac:dyDescent="0.25">
      <c r="C37" s="12"/>
      <c r="D37" s="60">
        <f t="shared" si="3"/>
        <v>0.54166666666666685</v>
      </c>
      <c r="E37" s="10"/>
      <c r="F37" s="10"/>
      <c r="G37" s="10"/>
      <c r="H37" s="10"/>
      <c r="I37" s="10"/>
      <c r="J37" s="10"/>
      <c r="K37" s="10"/>
      <c r="L37" s="60">
        <f t="shared" si="4"/>
        <v>0.54166666666666685</v>
      </c>
      <c r="M37" s="10"/>
      <c r="N37" cm="1">
        <f t="array" aca="1" ref="N37" ca="1">_xlfn.SINGLE(IFERROR(COUNTIFS(TachesResults_Dates,$M$4,TachesResults_HreDebut,"&lt;="&amp;$L37,TachesResults_HreFin,"&gt;"&amp;$L37),""))</f>
        <v>0</v>
      </c>
      <c r="O37" s="70">
        <v>0</v>
      </c>
      <c r="P37" cm="1">
        <f t="array" aca="1" ref="P37" ca="1">_xlfn.SINGLE(IFERROR(COUNTIFS(TachesResults_Dates,E$4,TachesResults_HreDebut,"&lt;="&amp;$L37,TachesResults_HreFin,"&gt;"&amp;$L37),""))</f>
        <v>0</v>
      </c>
      <c r="Q37" s="70"/>
      <c r="R37" cm="1">
        <f t="array" aca="1" ref="R37" ca="1">_xlfn.SINGLE(IFERROR(COUNTIFS(TachesResults_Dates,F$4,TachesResults_HreDebut,"&lt;="&amp;$L37,TachesResults_HreFin,"&gt;"&amp;$L37),""))</f>
        <v>0</v>
      </c>
      <c r="S37" s="70"/>
      <c r="T37" cm="1">
        <f t="array" aca="1" ref="T37" ca="1">_xlfn.SINGLE(IFERROR(COUNTIFS(TachesResults_Dates,G$4,TachesResults_HreDebut,"&lt;="&amp;$L37,TachesResults_HreFin,"&gt;"&amp;$L37),""))</f>
        <v>0</v>
      </c>
      <c r="U37" s="70"/>
      <c r="V37" cm="1">
        <f t="array" aca="1" ref="V37" ca="1">_xlfn.SINGLE(IFERROR(COUNTIFS(TachesResults_Dates,H$4,TachesResults_HreDebut,"&lt;="&amp;$L37,TachesResults_HreFin,"&gt;"&amp;$L37),""))</f>
        <v>0</v>
      </c>
      <c r="W37" s="70"/>
      <c r="X37" cm="1">
        <f t="array" aca="1" ref="X37" ca="1">_xlfn.SINGLE(IFERROR(COUNTIFS(TachesResults_Dates,I$4,TachesResults_HreDebut,"&lt;="&amp;$L37,TachesResults_HreFin,"&gt;"&amp;$L37),""))</f>
        <v>0</v>
      </c>
      <c r="Y37" s="70"/>
      <c r="Z37" s="12"/>
    </row>
    <row r="38" spans="3:26" ht="20.100000000000001" customHeight="1" x14ac:dyDescent="0.25">
      <c r="C38" s="12"/>
      <c r="D38" s="60">
        <f t="shared" ref="D38:D69" si="5">IFERROR(IF(D37+Interval&gt;EndTime,"",D37+Interval),"")</f>
        <v>0.55208333333333348</v>
      </c>
      <c r="E38" s="10"/>
      <c r="F38" s="10"/>
      <c r="G38" s="10"/>
      <c r="H38" s="10"/>
      <c r="I38" s="10"/>
      <c r="J38" s="10"/>
      <c r="K38" s="10"/>
      <c r="L38" s="60">
        <f t="shared" ref="L38:L69" si="6">IFERROR(IF(L37+Interval&gt;EndTime,"",L37+Interval),"")</f>
        <v>0.55208333333333348</v>
      </c>
      <c r="M38" s="10"/>
      <c r="N38" cm="1">
        <f t="array" aca="1" ref="N38" ca="1">_xlfn.SINGLE(IFERROR(COUNTIFS(TachesResults_Dates,$M$4,TachesResults_HreDebut,"&lt;="&amp;$L38,TachesResults_HreFin,"&gt;"&amp;$L38),""))</f>
        <v>0</v>
      </c>
      <c r="O38" s="70">
        <v>0</v>
      </c>
      <c r="P38" cm="1">
        <f t="array" aca="1" ref="P38" ca="1">_xlfn.SINGLE(IFERROR(COUNTIFS(TachesResults_Dates,E$4,TachesResults_HreDebut,"&lt;="&amp;$L38,TachesResults_HreFin,"&gt;"&amp;$L38),""))</f>
        <v>0</v>
      </c>
      <c r="Q38" s="70"/>
      <c r="R38" cm="1">
        <f t="array" aca="1" ref="R38" ca="1">_xlfn.SINGLE(IFERROR(COUNTIFS(TachesResults_Dates,F$4,TachesResults_HreDebut,"&lt;="&amp;$L38,TachesResults_HreFin,"&gt;"&amp;$L38),""))</f>
        <v>0</v>
      </c>
      <c r="S38" s="70"/>
      <c r="T38" cm="1">
        <f t="array" aca="1" ref="T38" ca="1">_xlfn.SINGLE(IFERROR(COUNTIFS(TachesResults_Dates,G$4,TachesResults_HreDebut,"&lt;="&amp;$L38,TachesResults_HreFin,"&gt;"&amp;$L38),""))</f>
        <v>0</v>
      </c>
      <c r="U38" s="70"/>
      <c r="V38" cm="1">
        <f t="array" aca="1" ref="V38" ca="1">_xlfn.SINGLE(IFERROR(COUNTIFS(TachesResults_Dates,H$4,TachesResults_HreDebut,"&lt;="&amp;$L38,TachesResults_HreFin,"&gt;"&amp;$L38),""))</f>
        <v>0</v>
      </c>
      <c r="W38" s="70"/>
      <c r="X38" cm="1">
        <f t="array" aca="1" ref="X38" ca="1">_xlfn.SINGLE(IFERROR(COUNTIFS(TachesResults_Dates,I$4,TachesResults_HreDebut,"&lt;="&amp;$L38,TachesResults_HreFin,"&gt;"&amp;$L38),""))</f>
        <v>0</v>
      </c>
      <c r="Y38" s="70"/>
      <c r="Z38" s="12"/>
    </row>
    <row r="39" spans="3:26" ht="20.100000000000001" customHeight="1" x14ac:dyDescent="0.25">
      <c r="C39" s="12"/>
      <c r="D39" s="60">
        <f t="shared" si="5"/>
        <v>0.56250000000000011</v>
      </c>
      <c r="E39" s="10"/>
      <c r="F39" s="10"/>
      <c r="G39" s="10"/>
      <c r="H39" s="10"/>
      <c r="I39" s="10"/>
      <c r="J39" s="10"/>
      <c r="K39" s="10"/>
      <c r="L39" s="60">
        <f t="shared" si="6"/>
        <v>0.56250000000000011</v>
      </c>
      <c r="M39" s="10"/>
      <c r="N39" cm="1">
        <f t="array" aca="1" ref="N39" ca="1">_xlfn.SINGLE(IFERROR(COUNTIFS(TachesResults_Dates,$M$4,TachesResults_HreDebut,"&lt;="&amp;$L39,TachesResults_HreFin,"&gt;"&amp;$L39),""))</f>
        <v>0</v>
      </c>
      <c r="O39" s="70">
        <v>0</v>
      </c>
      <c r="P39" cm="1">
        <f t="array" aca="1" ref="P39" ca="1">_xlfn.SINGLE(IFERROR(COUNTIFS(TachesResults_Dates,E$4,TachesResults_HreDebut,"&lt;="&amp;$L39,TachesResults_HreFin,"&gt;"&amp;$L39),""))</f>
        <v>0</v>
      </c>
      <c r="Q39" s="70"/>
      <c r="R39" cm="1">
        <f t="array" aca="1" ref="R39" ca="1">_xlfn.SINGLE(IFERROR(COUNTIFS(TachesResults_Dates,F$4,TachesResults_HreDebut,"&lt;="&amp;$L39,TachesResults_HreFin,"&gt;"&amp;$L39),""))</f>
        <v>0</v>
      </c>
      <c r="S39" s="70"/>
      <c r="T39" cm="1">
        <f t="array" aca="1" ref="T39" ca="1">_xlfn.SINGLE(IFERROR(COUNTIFS(TachesResults_Dates,G$4,TachesResults_HreDebut,"&lt;="&amp;$L39,TachesResults_HreFin,"&gt;"&amp;$L39),""))</f>
        <v>0</v>
      </c>
      <c r="U39" s="70"/>
      <c r="V39" cm="1">
        <f t="array" aca="1" ref="V39" ca="1">_xlfn.SINGLE(IFERROR(COUNTIFS(TachesResults_Dates,H$4,TachesResults_HreDebut,"&lt;="&amp;$L39,TachesResults_HreFin,"&gt;"&amp;$L39),""))</f>
        <v>0</v>
      </c>
      <c r="W39" s="70"/>
      <c r="X39" cm="1">
        <f t="array" aca="1" ref="X39" ca="1">_xlfn.SINGLE(IFERROR(COUNTIFS(TachesResults_Dates,I$4,TachesResults_HreDebut,"&lt;="&amp;$L39,TachesResults_HreFin,"&gt;"&amp;$L39),""))</f>
        <v>0</v>
      </c>
      <c r="Y39" s="70"/>
      <c r="Z39" s="12"/>
    </row>
    <row r="40" spans="3:26" ht="20.100000000000001" customHeight="1" x14ac:dyDescent="0.25">
      <c r="C40" s="12"/>
      <c r="D40" s="60">
        <f t="shared" si="5"/>
        <v>0.57291666666666674</v>
      </c>
      <c r="E40" s="10"/>
      <c r="F40" s="10"/>
      <c r="G40" s="10"/>
      <c r="H40" s="10"/>
      <c r="I40" s="10"/>
      <c r="J40" s="10"/>
      <c r="K40" s="10"/>
      <c r="L40" s="60">
        <f t="shared" si="6"/>
        <v>0.57291666666666674</v>
      </c>
      <c r="M40" s="10"/>
      <c r="N40" cm="1">
        <f t="array" aca="1" ref="N40" ca="1">_xlfn.SINGLE(IFERROR(COUNTIFS(TachesResults_Dates,$M$4,TachesResults_HreDebut,"&lt;="&amp;$L40,TachesResults_HreFin,"&gt;"&amp;$L40),""))</f>
        <v>0</v>
      </c>
      <c r="O40" s="70">
        <v>0</v>
      </c>
      <c r="P40" cm="1">
        <f t="array" aca="1" ref="P40" ca="1">_xlfn.SINGLE(IFERROR(COUNTIFS(TachesResults_Dates,E$4,TachesResults_HreDebut,"&lt;="&amp;$L40,TachesResults_HreFin,"&gt;"&amp;$L40),""))</f>
        <v>0</v>
      </c>
      <c r="Q40" s="70"/>
      <c r="R40" cm="1">
        <f t="array" aca="1" ref="R40" ca="1">_xlfn.SINGLE(IFERROR(COUNTIFS(TachesResults_Dates,F$4,TachesResults_HreDebut,"&lt;="&amp;$L40,TachesResults_HreFin,"&gt;"&amp;$L40),""))</f>
        <v>0</v>
      </c>
      <c r="S40" s="70"/>
      <c r="T40" cm="1">
        <f t="array" aca="1" ref="T40" ca="1">_xlfn.SINGLE(IFERROR(COUNTIFS(TachesResults_Dates,G$4,TachesResults_HreDebut,"&lt;="&amp;$L40,TachesResults_HreFin,"&gt;"&amp;$L40),""))</f>
        <v>0</v>
      </c>
      <c r="U40" s="70"/>
      <c r="V40" cm="1">
        <f t="array" aca="1" ref="V40" ca="1">_xlfn.SINGLE(IFERROR(COUNTIFS(TachesResults_Dates,H$4,TachesResults_HreDebut,"&lt;="&amp;$L40,TachesResults_HreFin,"&gt;"&amp;$L40),""))</f>
        <v>0</v>
      </c>
      <c r="W40" s="70"/>
      <c r="X40" cm="1">
        <f t="array" aca="1" ref="X40" ca="1">_xlfn.SINGLE(IFERROR(COUNTIFS(TachesResults_Dates,I$4,TachesResults_HreDebut,"&lt;="&amp;$L40,TachesResults_HreFin,"&gt;"&amp;$L40),""))</f>
        <v>0</v>
      </c>
      <c r="Y40" s="70"/>
      <c r="Z40" s="12"/>
    </row>
    <row r="41" spans="3:26" ht="20.100000000000001" customHeight="1" x14ac:dyDescent="0.25">
      <c r="C41" s="12"/>
      <c r="D41" s="60">
        <f t="shared" si="5"/>
        <v>0.58333333333333337</v>
      </c>
      <c r="E41" s="10"/>
      <c r="F41" s="10"/>
      <c r="G41" s="10"/>
      <c r="H41" s="10"/>
      <c r="I41" s="10"/>
      <c r="J41" s="10"/>
      <c r="K41" s="10"/>
      <c r="L41" s="60">
        <f t="shared" si="6"/>
        <v>0.58333333333333337</v>
      </c>
      <c r="M41" s="10"/>
      <c r="N41" cm="1">
        <f t="array" aca="1" ref="N41" ca="1">_xlfn.SINGLE(IFERROR(COUNTIFS(TachesResults_Dates,$M$4,TachesResults_HreDebut,"&lt;="&amp;$L41,TachesResults_HreFin,"&gt;"&amp;$L41),""))</f>
        <v>0</v>
      </c>
      <c r="O41" s="70">
        <v>0</v>
      </c>
      <c r="P41" cm="1">
        <f t="array" aca="1" ref="P41" ca="1">_xlfn.SINGLE(IFERROR(COUNTIFS(TachesResults_Dates,E$4,TachesResults_HreDebut,"&lt;="&amp;$L41,TachesResults_HreFin,"&gt;"&amp;$L41),""))</f>
        <v>0</v>
      </c>
      <c r="Q41" s="70"/>
      <c r="R41" cm="1">
        <f t="array" aca="1" ref="R41" ca="1">_xlfn.SINGLE(IFERROR(COUNTIFS(TachesResults_Dates,F$4,TachesResults_HreDebut,"&lt;="&amp;$L41,TachesResults_HreFin,"&gt;"&amp;$L41),""))</f>
        <v>0</v>
      </c>
      <c r="S41" s="70"/>
      <c r="T41" cm="1">
        <f t="array" aca="1" ref="T41" ca="1">_xlfn.SINGLE(IFERROR(COUNTIFS(TachesResults_Dates,G$4,TachesResults_HreDebut,"&lt;="&amp;$L41,TachesResults_HreFin,"&gt;"&amp;$L41),""))</f>
        <v>0</v>
      </c>
      <c r="U41" s="70"/>
      <c r="V41" cm="1">
        <f t="array" aca="1" ref="V41" ca="1">_xlfn.SINGLE(IFERROR(COUNTIFS(TachesResults_Dates,H$4,TachesResults_HreDebut,"&lt;="&amp;$L41,TachesResults_HreFin,"&gt;"&amp;$L41),""))</f>
        <v>0</v>
      </c>
      <c r="W41" s="70"/>
      <c r="X41" cm="1">
        <f t="array" aca="1" ref="X41" ca="1">_xlfn.SINGLE(IFERROR(COUNTIFS(TachesResults_Dates,I$4,TachesResults_HreDebut,"&lt;="&amp;$L41,TachesResults_HreFin,"&gt;"&amp;$L41),""))</f>
        <v>0</v>
      </c>
      <c r="Y41" s="70"/>
      <c r="Z41" s="12"/>
    </row>
    <row r="42" spans="3:26" ht="20.100000000000001" customHeight="1" x14ac:dyDescent="0.25">
      <c r="C42" s="12"/>
      <c r="D42" s="60">
        <f t="shared" si="5"/>
        <v>0.59375</v>
      </c>
      <c r="E42" s="10"/>
      <c r="F42" s="10"/>
      <c r="G42" s="10"/>
      <c r="H42" s="10"/>
      <c r="I42" s="10"/>
      <c r="J42" s="10"/>
      <c r="K42" s="10"/>
      <c r="L42" s="60">
        <f t="shared" si="6"/>
        <v>0.59375</v>
      </c>
      <c r="M42" s="10"/>
      <c r="N42" cm="1">
        <f t="array" aca="1" ref="N42" ca="1">_xlfn.SINGLE(IFERROR(COUNTIFS(TachesResults_Dates,$M$4,TachesResults_HreDebut,"&lt;="&amp;$L42,TachesResults_HreFin,"&gt;"&amp;$L42),""))</f>
        <v>0</v>
      </c>
      <c r="O42" s="70">
        <v>0</v>
      </c>
      <c r="P42" cm="1">
        <f t="array" aca="1" ref="P42" ca="1">_xlfn.SINGLE(IFERROR(COUNTIFS(TachesResults_Dates,E$4,TachesResults_HreDebut,"&lt;="&amp;$L42,TachesResults_HreFin,"&gt;"&amp;$L42),""))</f>
        <v>0</v>
      </c>
      <c r="Q42" s="70"/>
      <c r="R42" cm="1">
        <f t="array" aca="1" ref="R42" ca="1">_xlfn.SINGLE(IFERROR(COUNTIFS(TachesResults_Dates,F$4,TachesResults_HreDebut,"&lt;="&amp;$L42,TachesResults_HreFin,"&gt;"&amp;$L42),""))</f>
        <v>0</v>
      </c>
      <c r="S42" s="70"/>
      <c r="T42" cm="1">
        <f t="array" aca="1" ref="T42" ca="1">_xlfn.SINGLE(IFERROR(COUNTIFS(TachesResults_Dates,G$4,TachesResults_HreDebut,"&lt;="&amp;$L42,TachesResults_HreFin,"&gt;"&amp;$L42),""))</f>
        <v>0</v>
      </c>
      <c r="U42" s="70"/>
      <c r="V42" cm="1">
        <f t="array" aca="1" ref="V42" ca="1">_xlfn.SINGLE(IFERROR(COUNTIFS(TachesResults_Dates,H$4,TachesResults_HreDebut,"&lt;="&amp;$L42,TachesResults_HreFin,"&gt;"&amp;$L42),""))</f>
        <v>0</v>
      </c>
      <c r="W42" s="70"/>
      <c r="X42" cm="1">
        <f t="array" aca="1" ref="X42" ca="1">_xlfn.SINGLE(IFERROR(COUNTIFS(TachesResults_Dates,I$4,TachesResults_HreDebut,"&lt;="&amp;$L42,TachesResults_HreFin,"&gt;"&amp;$L42),""))</f>
        <v>0</v>
      </c>
      <c r="Y42" s="70"/>
      <c r="Z42" s="12"/>
    </row>
    <row r="43" spans="3:26" ht="20.100000000000001" customHeight="1" x14ac:dyDescent="0.25">
      <c r="C43" s="12"/>
      <c r="D43" s="60">
        <f t="shared" si="5"/>
        <v>0.60416666666666663</v>
      </c>
      <c r="E43" s="10"/>
      <c r="F43" s="10"/>
      <c r="G43" s="10"/>
      <c r="H43" s="10"/>
      <c r="I43" s="10"/>
      <c r="J43" s="10"/>
      <c r="K43" s="10"/>
      <c r="L43" s="60">
        <f t="shared" si="6"/>
        <v>0.60416666666666663</v>
      </c>
      <c r="M43" s="10"/>
      <c r="N43" cm="1">
        <f t="array" aca="1" ref="N43" ca="1">_xlfn.SINGLE(IFERROR(COUNTIFS(TachesResults_Dates,$M$4,TachesResults_HreDebut,"&lt;="&amp;$L43,TachesResults_HreFin,"&gt;"&amp;$L43),""))</f>
        <v>0</v>
      </c>
      <c r="O43" s="70">
        <v>0</v>
      </c>
      <c r="P43" cm="1">
        <f t="array" aca="1" ref="P43" ca="1">_xlfn.SINGLE(IFERROR(COUNTIFS(TachesResults_Dates,E$4,TachesResults_HreDebut,"&lt;="&amp;$L43,TachesResults_HreFin,"&gt;"&amp;$L43),""))</f>
        <v>0</v>
      </c>
      <c r="Q43" s="70"/>
      <c r="R43" cm="1">
        <f t="array" aca="1" ref="R43" ca="1">_xlfn.SINGLE(IFERROR(COUNTIFS(TachesResults_Dates,F$4,TachesResults_HreDebut,"&lt;="&amp;$L43,TachesResults_HreFin,"&gt;"&amp;$L43),""))</f>
        <v>0</v>
      </c>
      <c r="S43" s="70"/>
      <c r="T43" cm="1">
        <f t="array" aca="1" ref="T43" ca="1">_xlfn.SINGLE(IFERROR(COUNTIFS(TachesResults_Dates,G$4,TachesResults_HreDebut,"&lt;="&amp;$L43,TachesResults_HreFin,"&gt;"&amp;$L43),""))</f>
        <v>0</v>
      </c>
      <c r="U43" s="70"/>
      <c r="V43" cm="1">
        <f t="array" aca="1" ref="V43" ca="1">_xlfn.SINGLE(IFERROR(COUNTIFS(TachesResults_Dates,H$4,TachesResults_HreDebut,"&lt;="&amp;$L43,TachesResults_HreFin,"&gt;"&amp;$L43),""))</f>
        <v>0</v>
      </c>
      <c r="W43" s="70"/>
      <c r="X43" cm="1">
        <f t="array" aca="1" ref="X43" ca="1">_xlfn.SINGLE(IFERROR(COUNTIFS(TachesResults_Dates,I$4,TachesResults_HreDebut,"&lt;="&amp;$L43,TachesResults_HreFin,"&gt;"&amp;$L43),""))</f>
        <v>0</v>
      </c>
      <c r="Y43" s="70"/>
      <c r="Z43" s="12"/>
    </row>
    <row r="44" spans="3:26" ht="20.100000000000001" customHeight="1" x14ac:dyDescent="0.25">
      <c r="C44" s="12"/>
      <c r="D44" s="60">
        <f t="shared" si="5"/>
        <v>0.61458333333333326</v>
      </c>
      <c r="E44" s="10"/>
      <c r="F44" s="10"/>
      <c r="G44" s="10"/>
      <c r="H44" s="10"/>
      <c r="I44" s="10"/>
      <c r="J44" s="10"/>
      <c r="K44" s="10"/>
      <c r="L44" s="60">
        <f t="shared" si="6"/>
        <v>0.61458333333333326</v>
      </c>
      <c r="M44" s="10"/>
      <c r="N44" cm="1">
        <f t="array" aca="1" ref="N44" ca="1">_xlfn.SINGLE(IFERROR(COUNTIFS(TachesResults_Dates,$M$4,TachesResults_HreDebut,"&lt;="&amp;$L44,TachesResults_HreFin,"&gt;"&amp;$L44),""))</f>
        <v>0</v>
      </c>
      <c r="O44" s="70">
        <v>0</v>
      </c>
      <c r="P44" cm="1">
        <f t="array" aca="1" ref="P44" ca="1">_xlfn.SINGLE(IFERROR(COUNTIFS(TachesResults_Dates,E$4,TachesResults_HreDebut,"&lt;="&amp;$L44,TachesResults_HreFin,"&gt;"&amp;$L44),""))</f>
        <v>0</v>
      </c>
      <c r="Q44" s="70"/>
      <c r="R44" cm="1">
        <f t="array" aca="1" ref="R44" ca="1">_xlfn.SINGLE(IFERROR(COUNTIFS(TachesResults_Dates,F$4,TachesResults_HreDebut,"&lt;="&amp;$L44,TachesResults_HreFin,"&gt;"&amp;$L44),""))</f>
        <v>0</v>
      </c>
      <c r="S44" s="70"/>
      <c r="T44" cm="1">
        <f t="array" aca="1" ref="T44" ca="1">_xlfn.SINGLE(IFERROR(COUNTIFS(TachesResults_Dates,G$4,TachesResults_HreDebut,"&lt;="&amp;$L44,TachesResults_HreFin,"&gt;"&amp;$L44),""))</f>
        <v>0</v>
      </c>
      <c r="U44" s="70"/>
      <c r="V44" cm="1">
        <f t="array" aca="1" ref="V44" ca="1">_xlfn.SINGLE(IFERROR(COUNTIFS(TachesResults_Dates,H$4,TachesResults_HreDebut,"&lt;="&amp;$L44,TachesResults_HreFin,"&gt;"&amp;$L44),""))</f>
        <v>0</v>
      </c>
      <c r="W44" s="70"/>
      <c r="X44" cm="1">
        <f t="array" aca="1" ref="X44" ca="1">_xlfn.SINGLE(IFERROR(COUNTIFS(TachesResults_Dates,I$4,TachesResults_HreDebut,"&lt;="&amp;$L44,TachesResults_HreFin,"&gt;"&amp;$L44),""))</f>
        <v>0</v>
      </c>
      <c r="Y44" s="70"/>
      <c r="Z44" s="12"/>
    </row>
    <row r="45" spans="3:26" ht="20.100000000000001" customHeight="1" x14ac:dyDescent="0.25">
      <c r="C45" s="12"/>
      <c r="D45" s="60">
        <f t="shared" si="5"/>
        <v>0.62499999999999989</v>
      </c>
      <c r="E45" s="10"/>
      <c r="F45" s="10"/>
      <c r="G45" s="10"/>
      <c r="H45" s="10"/>
      <c r="I45" s="10"/>
      <c r="J45" s="10"/>
      <c r="K45" s="10"/>
      <c r="L45" s="60">
        <f t="shared" si="6"/>
        <v>0.62499999999999989</v>
      </c>
      <c r="M45" s="10"/>
      <c r="N45" cm="1">
        <f t="array" aca="1" ref="N45" ca="1">_xlfn.SINGLE(IFERROR(COUNTIFS(TachesResults_Dates,$M$4,TachesResults_HreDebut,"&lt;="&amp;$L45,TachesResults_HreFin,"&gt;"&amp;$L45),""))</f>
        <v>0</v>
      </c>
      <c r="O45" s="70"/>
      <c r="P45" cm="1">
        <f t="array" aca="1" ref="P45" ca="1">_xlfn.SINGLE(IFERROR(COUNTIFS(TachesResults_Dates,E$4,TachesResults_HreDebut,"&lt;="&amp;$L45,TachesResults_HreFin,"&gt;"&amp;$L45),""))</f>
        <v>0</v>
      </c>
      <c r="Q45" s="70"/>
      <c r="R45" cm="1">
        <f t="array" aca="1" ref="R45" ca="1">_xlfn.SINGLE(IFERROR(COUNTIFS(TachesResults_Dates,F$4,TachesResults_HreDebut,"&lt;="&amp;$L45,TachesResults_HreFin,"&gt;"&amp;$L45),""))</f>
        <v>0</v>
      </c>
      <c r="S45" s="70"/>
      <c r="T45" cm="1">
        <f t="array" aca="1" ref="T45" ca="1">_xlfn.SINGLE(IFERROR(COUNTIFS(TachesResults_Dates,G$4,TachesResults_HreDebut,"&lt;="&amp;$L45,TachesResults_HreFin,"&gt;"&amp;$L45),""))</f>
        <v>0</v>
      </c>
      <c r="U45" s="70"/>
      <c r="V45" cm="1">
        <f t="array" aca="1" ref="V45" ca="1">_xlfn.SINGLE(IFERROR(COUNTIFS(TachesResults_Dates,H$4,TachesResults_HreDebut,"&lt;="&amp;$L45,TachesResults_HreFin,"&gt;"&amp;$L45),""))</f>
        <v>0</v>
      </c>
      <c r="W45" s="70"/>
      <c r="X45" cm="1">
        <f t="array" aca="1" ref="X45" ca="1">_xlfn.SINGLE(IFERROR(COUNTIFS(TachesResults_Dates,I$4,TachesResults_HreDebut,"&lt;="&amp;$L45,TachesResults_HreFin,"&gt;"&amp;$L45),""))</f>
        <v>0</v>
      </c>
      <c r="Y45" s="70"/>
      <c r="Z45" s="12"/>
    </row>
    <row r="46" spans="3:26" ht="20.100000000000001" customHeight="1" x14ac:dyDescent="0.25">
      <c r="C46" s="12"/>
      <c r="D46" s="60">
        <f t="shared" si="5"/>
        <v>0.63541666666666652</v>
      </c>
      <c r="E46" s="10"/>
      <c r="F46" s="10"/>
      <c r="G46" s="10"/>
      <c r="H46" s="10"/>
      <c r="I46" s="10"/>
      <c r="J46" s="10"/>
      <c r="K46" s="10"/>
      <c r="L46" s="60">
        <f t="shared" si="6"/>
        <v>0.63541666666666652</v>
      </c>
      <c r="M46" s="10"/>
      <c r="N46" cm="1">
        <f t="array" aca="1" ref="N46" ca="1">_xlfn.SINGLE(IFERROR(COUNTIFS(TachesResults_Dates,$M$4,TachesResults_HreDebut,"&lt;="&amp;$L46,TachesResults_HreFin,"&gt;"&amp;$L46),""))</f>
        <v>0</v>
      </c>
      <c r="O46" s="70"/>
      <c r="P46" cm="1">
        <f t="array" aca="1" ref="P46" ca="1">_xlfn.SINGLE(IFERROR(COUNTIFS(TachesResults_Dates,E$4,TachesResults_HreDebut,"&lt;="&amp;$L46,TachesResults_HreFin,"&gt;"&amp;$L46),""))</f>
        <v>0</v>
      </c>
      <c r="Q46" s="70"/>
      <c r="R46" cm="1">
        <f t="array" aca="1" ref="R46" ca="1">_xlfn.SINGLE(IFERROR(COUNTIFS(TachesResults_Dates,F$4,TachesResults_HreDebut,"&lt;="&amp;$L46,TachesResults_HreFin,"&gt;"&amp;$L46),""))</f>
        <v>0</v>
      </c>
      <c r="S46" s="70"/>
      <c r="T46" cm="1">
        <f t="array" aca="1" ref="T46" ca="1">_xlfn.SINGLE(IFERROR(COUNTIFS(TachesResults_Dates,G$4,TachesResults_HreDebut,"&lt;="&amp;$L46,TachesResults_HreFin,"&gt;"&amp;$L46),""))</f>
        <v>0</v>
      </c>
      <c r="U46" s="70"/>
      <c r="V46" cm="1">
        <f t="array" aca="1" ref="V46" ca="1">_xlfn.SINGLE(IFERROR(COUNTIFS(TachesResults_Dates,H$4,TachesResults_HreDebut,"&lt;="&amp;$L46,TachesResults_HreFin,"&gt;"&amp;$L46),""))</f>
        <v>0</v>
      </c>
      <c r="W46" s="70"/>
      <c r="X46" cm="1">
        <f t="array" aca="1" ref="X46" ca="1">_xlfn.SINGLE(IFERROR(COUNTIFS(TachesResults_Dates,I$4,TachesResults_HreDebut,"&lt;="&amp;$L46,TachesResults_HreFin,"&gt;"&amp;$L46),""))</f>
        <v>0</v>
      </c>
      <c r="Y46" s="70"/>
      <c r="Z46" s="12"/>
    </row>
    <row r="47" spans="3:26" ht="20.100000000000001" customHeight="1" x14ac:dyDescent="0.25">
      <c r="C47" s="12"/>
      <c r="D47" s="60">
        <f t="shared" si="5"/>
        <v>0.64583333333333315</v>
      </c>
      <c r="E47" s="10"/>
      <c r="F47" s="10"/>
      <c r="G47" s="10"/>
      <c r="H47" s="10"/>
      <c r="I47" s="10"/>
      <c r="J47" s="10"/>
      <c r="K47" s="10"/>
      <c r="L47" s="60">
        <f t="shared" si="6"/>
        <v>0.64583333333333315</v>
      </c>
      <c r="M47" s="10"/>
      <c r="N47" cm="1">
        <f t="array" aca="1" ref="N47" ca="1">_xlfn.SINGLE(IFERROR(COUNTIFS(TachesResults_Dates,$M$4,TachesResults_HreDebut,"&lt;="&amp;$L47,TachesResults_HreFin,"&gt;"&amp;$L47),""))</f>
        <v>0</v>
      </c>
      <c r="O47" s="70"/>
      <c r="P47" cm="1">
        <f t="array" aca="1" ref="P47" ca="1">_xlfn.SINGLE(IFERROR(COUNTIFS(TachesResults_Dates,E$4,TachesResults_HreDebut,"&lt;="&amp;$L47,TachesResults_HreFin,"&gt;"&amp;$L47),""))</f>
        <v>0</v>
      </c>
      <c r="Q47" s="70"/>
      <c r="R47" cm="1">
        <f t="array" aca="1" ref="R47" ca="1">_xlfn.SINGLE(IFERROR(COUNTIFS(TachesResults_Dates,F$4,TachesResults_HreDebut,"&lt;="&amp;$L47,TachesResults_HreFin,"&gt;"&amp;$L47),""))</f>
        <v>0</v>
      </c>
      <c r="S47" s="70"/>
      <c r="T47" cm="1">
        <f t="array" aca="1" ref="T47" ca="1">_xlfn.SINGLE(IFERROR(COUNTIFS(TachesResults_Dates,G$4,TachesResults_HreDebut,"&lt;="&amp;$L47,TachesResults_HreFin,"&gt;"&amp;$L47),""))</f>
        <v>0</v>
      </c>
      <c r="U47" s="70"/>
      <c r="V47" cm="1">
        <f t="array" aca="1" ref="V47" ca="1">_xlfn.SINGLE(IFERROR(COUNTIFS(TachesResults_Dates,H$4,TachesResults_HreDebut,"&lt;="&amp;$L47,TachesResults_HreFin,"&gt;"&amp;$L47),""))</f>
        <v>0</v>
      </c>
      <c r="W47" s="70"/>
      <c r="X47" cm="1">
        <f t="array" aca="1" ref="X47" ca="1">_xlfn.SINGLE(IFERROR(COUNTIFS(TachesResults_Dates,I$4,TachesResults_HreDebut,"&lt;="&amp;$L47,TachesResults_HreFin,"&gt;"&amp;$L47),""))</f>
        <v>0</v>
      </c>
      <c r="Y47" s="70"/>
      <c r="Z47" s="12"/>
    </row>
    <row r="48" spans="3:26" ht="20.100000000000001" customHeight="1" x14ac:dyDescent="0.25">
      <c r="C48" s="12"/>
      <c r="D48" s="60">
        <f t="shared" si="5"/>
        <v>0.65624999999999978</v>
      </c>
      <c r="E48" s="10"/>
      <c r="F48" s="10"/>
      <c r="G48" s="10"/>
      <c r="H48" s="10"/>
      <c r="I48" s="10"/>
      <c r="J48" s="10"/>
      <c r="K48" s="10"/>
      <c r="L48" s="60">
        <f t="shared" si="6"/>
        <v>0.65624999999999978</v>
      </c>
      <c r="M48" s="10"/>
      <c r="N48" cm="1">
        <f t="array" aca="1" ref="N48" ca="1">_xlfn.SINGLE(IFERROR(COUNTIFS(TachesResults_Dates,$M$4,TachesResults_HreDebut,"&lt;="&amp;$L48,TachesResults_HreFin,"&gt;"&amp;$L48),""))</f>
        <v>0</v>
      </c>
      <c r="O48" s="70"/>
      <c r="P48" cm="1">
        <f t="array" aca="1" ref="P48" ca="1">_xlfn.SINGLE(IFERROR(COUNTIFS(TachesResults_Dates,E$4,TachesResults_HreDebut,"&lt;="&amp;$L48,TachesResults_HreFin,"&gt;"&amp;$L48),""))</f>
        <v>0</v>
      </c>
      <c r="Q48" s="70"/>
      <c r="R48" cm="1">
        <f t="array" aca="1" ref="R48" ca="1">_xlfn.SINGLE(IFERROR(COUNTIFS(TachesResults_Dates,F$4,TachesResults_HreDebut,"&lt;="&amp;$L48,TachesResults_HreFin,"&gt;"&amp;$L48),""))</f>
        <v>0</v>
      </c>
      <c r="S48" s="70"/>
      <c r="T48" cm="1">
        <f t="array" aca="1" ref="T48" ca="1">_xlfn.SINGLE(IFERROR(COUNTIFS(TachesResults_Dates,G$4,TachesResults_HreDebut,"&lt;="&amp;$L48,TachesResults_HreFin,"&gt;"&amp;$L48),""))</f>
        <v>0</v>
      </c>
      <c r="U48" s="70"/>
      <c r="V48" cm="1">
        <f t="array" aca="1" ref="V48" ca="1">_xlfn.SINGLE(IFERROR(COUNTIFS(TachesResults_Dates,H$4,TachesResults_HreDebut,"&lt;="&amp;$L48,TachesResults_HreFin,"&gt;"&amp;$L48),""))</f>
        <v>0</v>
      </c>
      <c r="W48" s="70"/>
      <c r="X48" cm="1">
        <f t="array" aca="1" ref="X48" ca="1">_xlfn.SINGLE(IFERROR(COUNTIFS(TachesResults_Dates,I$4,TachesResults_HreDebut,"&lt;="&amp;$L48,TachesResults_HreFin,"&gt;"&amp;$L48),""))</f>
        <v>0</v>
      </c>
      <c r="Y48" s="70"/>
      <c r="Z48" s="12"/>
    </row>
    <row r="49" spans="3:26" ht="20.100000000000001" customHeight="1" x14ac:dyDescent="0.25">
      <c r="C49" s="12"/>
      <c r="D49" s="60">
        <f t="shared" si="5"/>
        <v>0.66666666666666641</v>
      </c>
      <c r="E49" s="10"/>
      <c r="F49" s="10"/>
      <c r="G49" s="10"/>
      <c r="H49" s="10"/>
      <c r="I49" s="10"/>
      <c r="J49" s="10"/>
      <c r="K49" s="10"/>
      <c r="L49" s="60">
        <f t="shared" si="6"/>
        <v>0.66666666666666641</v>
      </c>
      <c r="M49" s="10"/>
      <c r="N49" cm="1">
        <f t="array" aca="1" ref="N49" ca="1">_xlfn.SINGLE(IFERROR(COUNTIFS(TachesResults_Dates,$M$4,TachesResults_HreDebut,"&lt;="&amp;$L49,TachesResults_HreFin,"&gt;"&amp;$L49),""))</f>
        <v>0</v>
      </c>
      <c r="O49" s="70"/>
      <c r="P49" cm="1">
        <f t="array" aca="1" ref="P49" ca="1">_xlfn.SINGLE(IFERROR(COUNTIFS(TachesResults_Dates,E$4,TachesResults_HreDebut,"&lt;="&amp;$L49,TachesResults_HreFin,"&gt;"&amp;$L49),""))</f>
        <v>0</v>
      </c>
      <c r="Q49" s="70"/>
      <c r="R49" cm="1">
        <f t="array" aca="1" ref="R49" ca="1">_xlfn.SINGLE(IFERROR(COUNTIFS(TachesResults_Dates,F$4,TachesResults_HreDebut,"&lt;="&amp;$L49,TachesResults_HreFin,"&gt;"&amp;$L49),""))</f>
        <v>0</v>
      </c>
      <c r="S49" s="70"/>
      <c r="T49" cm="1">
        <f t="array" aca="1" ref="T49" ca="1">_xlfn.SINGLE(IFERROR(COUNTIFS(TachesResults_Dates,G$4,TachesResults_HreDebut,"&lt;="&amp;$L49,TachesResults_HreFin,"&gt;"&amp;$L49),""))</f>
        <v>0</v>
      </c>
      <c r="U49" s="70"/>
      <c r="V49" cm="1">
        <f t="array" aca="1" ref="V49" ca="1">_xlfn.SINGLE(IFERROR(COUNTIFS(TachesResults_Dates,H$4,TachesResults_HreDebut,"&lt;="&amp;$L49,TachesResults_HreFin,"&gt;"&amp;$L49),""))</f>
        <v>0</v>
      </c>
      <c r="W49" s="70"/>
      <c r="X49" cm="1">
        <f t="array" aca="1" ref="X49" ca="1">_xlfn.SINGLE(IFERROR(COUNTIFS(TachesResults_Dates,I$4,TachesResults_HreDebut,"&lt;="&amp;$L49,TachesResults_HreFin,"&gt;"&amp;$L49),""))</f>
        <v>0</v>
      </c>
      <c r="Y49" s="70"/>
      <c r="Z49" s="12"/>
    </row>
    <row r="50" spans="3:26" ht="20.100000000000001" customHeight="1" x14ac:dyDescent="0.25">
      <c r="C50" s="12"/>
      <c r="D50" s="60">
        <f t="shared" si="5"/>
        <v>0.67708333333333304</v>
      </c>
      <c r="E50" s="10"/>
      <c r="F50" s="10"/>
      <c r="G50" s="10"/>
      <c r="H50" s="10"/>
      <c r="I50" s="10"/>
      <c r="J50" s="10"/>
      <c r="K50" s="10"/>
      <c r="L50" s="60">
        <f t="shared" si="6"/>
        <v>0.67708333333333304</v>
      </c>
      <c r="M50" s="10"/>
      <c r="N50" cm="1">
        <f t="array" aca="1" ref="N50" ca="1">_xlfn.SINGLE(IFERROR(COUNTIFS(TachesResults_Dates,$M$4,TachesResults_HreDebut,"&lt;="&amp;$L50,TachesResults_HreFin,"&gt;"&amp;$L50),""))</f>
        <v>0</v>
      </c>
      <c r="O50" s="70"/>
      <c r="P50" cm="1">
        <f t="array" aca="1" ref="P50" ca="1">_xlfn.SINGLE(IFERROR(COUNTIFS(TachesResults_Dates,E$4,TachesResults_HreDebut,"&lt;="&amp;$L50,TachesResults_HreFin,"&gt;"&amp;$L50),""))</f>
        <v>0</v>
      </c>
      <c r="Q50" s="70"/>
      <c r="R50" cm="1">
        <f t="array" aca="1" ref="R50" ca="1">_xlfn.SINGLE(IFERROR(COUNTIFS(TachesResults_Dates,F$4,TachesResults_HreDebut,"&lt;="&amp;$L50,TachesResults_HreFin,"&gt;"&amp;$L50),""))</f>
        <v>0</v>
      </c>
      <c r="S50" s="70"/>
      <c r="T50" cm="1">
        <f t="array" aca="1" ref="T50" ca="1">_xlfn.SINGLE(IFERROR(COUNTIFS(TachesResults_Dates,G$4,TachesResults_HreDebut,"&lt;="&amp;$L50,TachesResults_HreFin,"&gt;"&amp;$L50),""))</f>
        <v>0</v>
      </c>
      <c r="U50" s="70"/>
      <c r="V50" cm="1">
        <f t="array" aca="1" ref="V50" ca="1">_xlfn.SINGLE(IFERROR(COUNTIFS(TachesResults_Dates,H$4,TachesResults_HreDebut,"&lt;="&amp;$L50,TachesResults_HreFin,"&gt;"&amp;$L50),""))</f>
        <v>0</v>
      </c>
      <c r="W50" s="70"/>
      <c r="X50" cm="1">
        <f t="array" aca="1" ref="X50" ca="1">_xlfn.SINGLE(IFERROR(COUNTIFS(TachesResults_Dates,I$4,TachesResults_HreDebut,"&lt;="&amp;$L50,TachesResults_HreFin,"&gt;"&amp;$L50),""))</f>
        <v>0</v>
      </c>
      <c r="Y50" s="70"/>
      <c r="Z50" s="12"/>
    </row>
    <row r="51" spans="3:26" ht="20.100000000000001" customHeight="1" x14ac:dyDescent="0.25">
      <c r="C51" s="12"/>
      <c r="D51" s="60">
        <f t="shared" si="5"/>
        <v>0.68749999999999967</v>
      </c>
      <c r="E51" s="10"/>
      <c r="F51" s="10"/>
      <c r="G51" s="10"/>
      <c r="H51" s="10"/>
      <c r="I51" s="10"/>
      <c r="J51" s="10"/>
      <c r="K51" s="10"/>
      <c r="L51" s="60">
        <f t="shared" si="6"/>
        <v>0.68749999999999967</v>
      </c>
      <c r="M51" s="10"/>
      <c r="N51" cm="1">
        <f t="array" aca="1" ref="N51" ca="1">_xlfn.SINGLE(IFERROR(COUNTIFS(TachesResults_Dates,$M$4,TachesResults_HreDebut,"&lt;="&amp;$L51,TachesResults_HreFin,"&gt;"&amp;$L51),""))</f>
        <v>0</v>
      </c>
      <c r="O51" s="70"/>
      <c r="P51" cm="1">
        <f t="array" aca="1" ref="P51" ca="1">_xlfn.SINGLE(IFERROR(COUNTIFS(TachesResults_Dates,E$4,TachesResults_HreDebut,"&lt;="&amp;$L51,TachesResults_HreFin,"&gt;"&amp;$L51),""))</f>
        <v>0</v>
      </c>
      <c r="Q51" s="70"/>
      <c r="R51" cm="1">
        <f t="array" aca="1" ref="R51" ca="1">_xlfn.SINGLE(IFERROR(COUNTIFS(TachesResults_Dates,F$4,TachesResults_HreDebut,"&lt;="&amp;$L51,TachesResults_HreFin,"&gt;"&amp;$L51),""))</f>
        <v>0</v>
      </c>
      <c r="S51" s="70"/>
      <c r="T51" cm="1">
        <f t="array" aca="1" ref="T51" ca="1">_xlfn.SINGLE(IFERROR(COUNTIFS(TachesResults_Dates,G$4,TachesResults_HreDebut,"&lt;="&amp;$L51,TachesResults_HreFin,"&gt;"&amp;$L51),""))</f>
        <v>0</v>
      </c>
      <c r="U51" s="70"/>
      <c r="V51" cm="1">
        <f t="array" aca="1" ref="V51" ca="1">_xlfn.SINGLE(IFERROR(COUNTIFS(TachesResults_Dates,H$4,TachesResults_HreDebut,"&lt;="&amp;$L51,TachesResults_HreFin,"&gt;"&amp;$L51),""))</f>
        <v>0</v>
      </c>
      <c r="W51" s="70"/>
      <c r="X51" cm="1">
        <f t="array" aca="1" ref="X51" ca="1">_xlfn.SINGLE(IFERROR(COUNTIFS(TachesResults_Dates,I$4,TachesResults_HreDebut,"&lt;="&amp;$L51,TachesResults_HreFin,"&gt;"&amp;$L51),""))</f>
        <v>0</v>
      </c>
      <c r="Y51" s="70"/>
      <c r="Z51" s="12"/>
    </row>
    <row r="52" spans="3:26" ht="20.100000000000001" customHeight="1" x14ac:dyDescent="0.25">
      <c r="C52" s="12"/>
      <c r="D52" s="60">
        <f t="shared" si="5"/>
        <v>0.6979166666666663</v>
      </c>
      <c r="E52" s="10"/>
      <c r="F52" s="10"/>
      <c r="G52" s="10"/>
      <c r="H52" s="10"/>
      <c r="I52" s="10"/>
      <c r="J52" s="10"/>
      <c r="K52" s="10"/>
      <c r="L52" s="60">
        <f t="shared" si="6"/>
        <v>0.6979166666666663</v>
      </c>
      <c r="M52" s="10"/>
      <c r="N52" cm="1">
        <f t="array" aca="1" ref="N52" ca="1">_xlfn.SINGLE(IFERROR(COUNTIFS(TachesResults_Dates,$M$4,TachesResults_HreDebut,"&lt;="&amp;$L52,TachesResults_HreFin,"&gt;"&amp;$L52),""))</f>
        <v>0</v>
      </c>
      <c r="O52" s="70"/>
      <c r="P52" cm="1">
        <f t="array" aca="1" ref="P52" ca="1">_xlfn.SINGLE(IFERROR(COUNTIFS(TachesResults_Dates,E$4,TachesResults_HreDebut,"&lt;="&amp;$L52,TachesResults_HreFin,"&gt;"&amp;$L52),""))</f>
        <v>0</v>
      </c>
      <c r="Q52" s="70"/>
      <c r="R52" cm="1">
        <f t="array" aca="1" ref="R52" ca="1">_xlfn.SINGLE(IFERROR(COUNTIFS(TachesResults_Dates,F$4,TachesResults_HreDebut,"&lt;="&amp;$L52,TachesResults_HreFin,"&gt;"&amp;$L52),""))</f>
        <v>0</v>
      </c>
      <c r="S52" s="70"/>
      <c r="T52" cm="1">
        <f t="array" aca="1" ref="T52" ca="1">_xlfn.SINGLE(IFERROR(COUNTIFS(TachesResults_Dates,G$4,TachesResults_HreDebut,"&lt;="&amp;$L52,TachesResults_HreFin,"&gt;"&amp;$L52),""))</f>
        <v>0</v>
      </c>
      <c r="U52" s="70"/>
      <c r="V52" cm="1">
        <f t="array" aca="1" ref="V52" ca="1">_xlfn.SINGLE(IFERROR(COUNTIFS(TachesResults_Dates,H$4,TachesResults_HreDebut,"&lt;="&amp;$L52,TachesResults_HreFin,"&gt;"&amp;$L52),""))</f>
        <v>0</v>
      </c>
      <c r="W52" s="70"/>
      <c r="X52" cm="1">
        <f t="array" aca="1" ref="X52" ca="1">_xlfn.SINGLE(IFERROR(COUNTIFS(TachesResults_Dates,I$4,TachesResults_HreDebut,"&lt;="&amp;$L52,TachesResults_HreFin,"&gt;"&amp;$L52),""))</f>
        <v>0</v>
      </c>
      <c r="Y52" s="70"/>
      <c r="Z52" s="12"/>
    </row>
    <row r="53" spans="3:26" ht="20.100000000000001" customHeight="1" x14ac:dyDescent="0.25">
      <c r="C53" s="12"/>
      <c r="D53" s="60">
        <f t="shared" si="5"/>
        <v>0.70833333333333293</v>
      </c>
      <c r="E53" s="10"/>
      <c r="F53" s="10"/>
      <c r="G53" s="10"/>
      <c r="H53" s="10"/>
      <c r="I53" s="10"/>
      <c r="J53" s="10"/>
      <c r="K53" s="10"/>
      <c r="L53" s="60">
        <f t="shared" si="6"/>
        <v>0.70833333333333293</v>
      </c>
      <c r="M53" s="10"/>
      <c r="N53" cm="1">
        <f t="array" aca="1" ref="N53" ca="1">_xlfn.SINGLE(IFERROR(COUNTIFS(TachesResults_Dates,$M$4,TachesResults_HreDebut,"&lt;="&amp;$L53,TachesResults_HreFin,"&gt;"&amp;$L53),""))</f>
        <v>0</v>
      </c>
      <c r="O53" s="70"/>
      <c r="P53" cm="1">
        <f t="array" aca="1" ref="P53" ca="1">_xlfn.SINGLE(IFERROR(COUNTIFS(TachesResults_Dates,E$4,TachesResults_HreDebut,"&lt;="&amp;$L53,TachesResults_HreFin,"&gt;"&amp;$L53),""))</f>
        <v>0</v>
      </c>
      <c r="Q53" s="70"/>
      <c r="R53" cm="1">
        <f t="array" aca="1" ref="R53" ca="1">_xlfn.SINGLE(IFERROR(COUNTIFS(TachesResults_Dates,F$4,TachesResults_HreDebut,"&lt;="&amp;$L53,TachesResults_HreFin,"&gt;"&amp;$L53),""))</f>
        <v>0</v>
      </c>
      <c r="S53" s="70"/>
      <c r="T53" cm="1">
        <f t="array" aca="1" ref="T53" ca="1">_xlfn.SINGLE(IFERROR(COUNTIFS(TachesResults_Dates,G$4,TachesResults_HreDebut,"&lt;="&amp;$L53,TachesResults_HreFin,"&gt;"&amp;$L53),""))</f>
        <v>0</v>
      </c>
      <c r="U53" s="70"/>
      <c r="V53" cm="1">
        <f t="array" aca="1" ref="V53" ca="1">_xlfn.SINGLE(IFERROR(COUNTIFS(TachesResults_Dates,H$4,TachesResults_HreDebut,"&lt;="&amp;$L53,TachesResults_HreFin,"&gt;"&amp;$L53),""))</f>
        <v>0</v>
      </c>
      <c r="W53" s="70"/>
      <c r="X53" cm="1">
        <f t="array" aca="1" ref="X53" ca="1">_xlfn.SINGLE(IFERROR(COUNTIFS(TachesResults_Dates,I$4,TachesResults_HreDebut,"&lt;="&amp;$L53,TachesResults_HreFin,"&gt;"&amp;$L53),""))</f>
        <v>0</v>
      </c>
      <c r="Y53" s="70"/>
      <c r="Z53" s="12"/>
    </row>
    <row r="54" spans="3:26" ht="20.100000000000001" customHeight="1" x14ac:dyDescent="0.25">
      <c r="C54" s="12"/>
      <c r="D54" s="60" t="str">
        <f t="shared" si="5"/>
        <v/>
      </c>
      <c r="E54" s="10"/>
      <c r="F54" s="10"/>
      <c r="G54" s="10"/>
      <c r="H54" s="10"/>
      <c r="I54" s="10"/>
      <c r="J54" s="10"/>
      <c r="K54" s="10"/>
      <c r="L54" s="60" t="str">
        <f t="shared" si="6"/>
        <v/>
      </c>
      <c r="M54" s="10"/>
      <c r="N54" cm="1">
        <f t="array" aca="1" ref="N54" ca="1">_xlfn.SINGLE(IFERROR(COUNTIFS(TachesResults_Dates,$M$4,TachesResults_HreDebut,"&lt;="&amp;$L54,TachesResults_HreFin,"&gt;"&amp;$L54),""))</f>
        <v>0</v>
      </c>
      <c r="O54" s="70"/>
      <c r="P54" cm="1">
        <f t="array" aca="1" ref="P54" ca="1">_xlfn.SINGLE(IFERROR(COUNTIFS(TachesResults_Dates,E$4,TachesResults_HreDebut,"&lt;="&amp;$L54,TachesResults_HreFin,"&gt;"&amp;$L54),""))</f>
        <v>0</v>
      </c>
      <c r="Q54" s="70"/>
      <c r="R54" cm="1">
        <f t="array" aca="1" ref="R54" ca="1">_xlfn.SINGLE(IFERROR(COUNTIFS(TachesResults_Dates,F$4,TachesResults_HreDebut,"&lt;="&amp;$L54,TachesResults_HreFin,"&gt;"&amp;$L54),""))</f>
        <v>0</v>
      </c>
      <c r="S54" s="70"/>
      <c r="T54" cm="1">
        <f t="array" aca="1" ref="T54" ca="1">_xlfn.SINGLE(IFERROR(COUNTIFS(TachesResults_Dates,G$4,TachesResults_HreDebut,"&lt;="&amp;$L54,TachesResults_HreFin,"&gt;"&amp;$L54),""))</f>
        <v>0</v>
      </c>
      <c r="U54" s="70"/>
      <c r="V54" cm="1">
        <f t="array" aca="1" ref="V54" ca="1">_xlfn.SINGLE(IFERROR(COUNTIFS(TachesResults_Dates,H$4,TachesResults_HreDebut,"&lt;="&amp;$L54,TachesResults_HreFin,"&gt;"&amp;$L54),""))</f>
        <v>0</v>
      </c>
      <c r="W54" s="70"/>
      <c r="X54" cm="1">
        <f t="array" aca="1" ref="X54" ca="1">_xlfn.SINGLE(IFERROR(COUNTIFS(TachesResults_Dates,I$4,TachesResults_HreDebut,"&lt;="&amp;$L54,TachesResults_HreFin,"&gt;"&amp;$L54),""))</f>
        <v>0</v>
      </c>
      <c r="Y54" s="70"/>
      <c r="Z54" s="12"/>
    </row>
    <row r="55" spans="3:26" ht="20.100000000000001" customHeight="1" x14ac:dyDescent="0.25">
      <c r="C55" s="12"/>
      <c r="D55" s="60" t="str">
        <f t="shared" si="5"/>
        <v/>
      </c>
      <c r="E55" s="10"/>
      <c r="F55" s="10"/>
      <c r="G55" s="10"/>
      <c r="H55" s="10"/>
      <c r="I55" s="10"/>
      <c r="J55" s="10"/>
      <c r="K55" s="10"/>
      <c r="L55" s="60" t="str">
        <f t="shared" si="6"/>
        <v/>
      </c>
      <c r="M55" s="10"/>
      <c r="N55" cm="1">
        <f t="array" aca="1" ref="N55" ca="1">_xlfn.SINGLE(IFERROR(COUNTIFS(TachesResults_Dates,$M$4,TachesResults_HreDebut,"&lt;="&amp;$L55,TachesResults_HreFin,"&gt;"&amp;$L55),""))</f>
        <v>0</v>
      </c>
      <c r="O55" s="70"/>
      <c r="P55" cm="1">
        <f t="array" aca="1" ref="P55" ca="1">_xlfn.SINGLE(IFERROR(COUNTIFS(TachesResults_Dates,E$4,TachesResults_HreDebut,"&lt;="&amp;$L55,TachesResults_HreFin,"&gt;"&amp;$L55),""))</f>
        <v>0</v>
      </c>
      <c r="Q55" s="70"/>
      <c r="R55" cm="1">
        <f t="array" aca="1" ref="R55" ca="1">_xlfn.SINGLE(IFERROR(COUNTIFS(TachesResults_Dates,F$4,TachesResults_HreDebut,"&lt;="&amp;$L55,TachesResults_HreFin,"&gt;"&amp;$L55),""))</f>
        <v>0</v>
      </c>
      <c r="S55" s="70"/>
      <c r="T55" cm="1">
        <f t="array" aca="1" ref="T55" ca="1">_xlfn.SINGLE(IFERROR(COUNTIFS(TachesResults_Dates,G$4,TachesResults_HreDebut,"&lt;="&amp;$L55,TachesResults_HreFin,"&gt;"&amp;$L55),""))</f>
        <v>0</v>
      </c>
      <c r="U55" s="70"/>
      <c r="V55" cm="1">
        <f t="array" aca="1" ref="V55" ca="1">_xlfn.SINGLE(IFERROR(COUNTIFS(TachesResults_Dates,H$4,TachesResults_HreDebut,"&lt;="&amp;$L55,TachesResults_HreFin,"&gt;"&amp;$L55),""))</f>
        <v>0</v>
      </c>
      <c r="W55" s="70"/>
      <c r="X55" cm="1">
        <f t="array" aca="1" ref="X55" ca="1">_xlfn.SINGLE(IFERROR(COUNTIFS(TachesResults_Dates,I$4,TachesResults_HreDebut,"&lt;="&amp;$L55,TachesResults_HreFin,"&gt;"&amp;$L55),""))</f>
        <v>0</v>
      </c>
      <c r="Y55" s="70"/>
      <c r="Z55" s="12"/>
    </row>
    <row r="56" spans="3:26" ht="20.100000000000001" customHeight="1" x14ac:dyDescent="0.25">
      <c r="C56" s="12"/>
      <c r="D56" s="60" t="str">
        <f t="shared" si="5"/>
        <v/>
      </c>
      <c r="E56" s="10"/>
      <c r="F56" s="10"/>
      <c r="G56" s="10"/>
      <c r="H56" s="10"/>
      <c r="I56" s="10"/>
      <c r="J56" s="10"/>
      <c r="K56" s="10"/>
      <c r="L56" s="60" t="str">
        <f t="shared" si="6"/>
        <v/>
      </c>
      <c r="M56" s="10"/>
      <c r="N56" cm="1">
        <f t="array" aca="1" ref="N56" ca="1">_xlfn.SINGLE(IFERROR(COUNTIFS(TachesResults_Dates,$M$4,TachesResults_HreDebut,"&lt;="&amp;$L56,TachesResults_HreFin,"&gt;"&amp;$L56),""))</f>
        <v>0</v>
      </c>
      <c r="O56" s="70"/>
      <c r="P56" cm="1">
        <f t="array" aca="1" ref="P56" ca="1">_xlfn.SINGLE(IFERROR(COUNTIFS(TachesResults_Dates,E$4,TachesResults_HreDebut,"&lt;="&amp;$L56,TachesResults_HreFin,"&gt;"&amp;$L56),""))</f>
        <v>0</v>
      </c>
      <c r="Q56" s="70"/>
      <c r="R56" cm="1">
        <f t="array" aca="1" ref="R56" ca="1">_xlfn.SINGLE(IFERROR(COUNTIFS(TachesResults_Dates,F$4,TachesResults_HreDebut,"&lt;="&amp;$L56,TachesResults_HreFin,"&gt;"&amp;$L56),""))</f>
        <v>0</v>
      </c>
      <c r="S56" s="70"/>
      <c r="T56" cm="1">
        <f t="array" aca="1" ref="T56" ca="1">_xlfn.SINGLE(IFERROR(COUNTIFS(TachesResults_Dates,G$4,TachesResults_HreDebut,"&lt;="&amp;$L56,TachesResults_HreFin,"&gt;"&amp;$L56),""))</f>
        <v>0</v>
      </c>
      <c r="U56" s="70"/>
      <c r="V56" cm="1">
        <f t="array" aca="1" ref="V56" ca="1">_xlfn.SINGLE(IFERROR(COUNTIFS(TachesResults_Dates,H$4,TachesResults_HreDebut,"&lt;="&amp;$L56,TachesResults_HreFin,"&gt;"&amp;$L56),""))</f>
        <v>0</v>
      </c>
      <c r="W56" s="70"/>
      <c r="X56" cm="1">
        <f t="array" aca="1" ref="X56" ca="1">_xlfn.SINGLE(IFERROR(COUNTIFS(TachesResults_Dates,I$4,TachesResults_HreDebut,"&lt;="&amp;$L56,TachesResults_HreFin,"&gt;"&amp;$L56),""))</f>
        <v>0</v>
      </c>
      <c r="Y56" s="70"/>
      <c r="Z56" s="12"/>
    </row>
    <row r="57" spans="3:26" ht="20.100000000000001" customHeight="1" x14ac:dyDescent="0.25">
      <c r="C57" s="12"/>
      <c r="D57" s="60" t="str">
        <f t="shared" si="5"/>
        <v/>
      </c>
      <c r="E57" s="10"/>
      <c r="F57" s="10"/>
      <c r="G57" s="10"/>
      <c r="H57" s="10"/>
      <c r="I57" s="10"/>
      <c r="J57" s="10"/>
      <c r="K57" s="10"/>
      <c r="L57" s="60" t="str">
        <f t="shared" si="6"/>
        <v/>
      </c>
      <c r="M57" s="10"/>
      <c r="N57" cm="1">
        <f t="array" aca="1" ref="N57" ca="1">_xlfn.SINGLE(IFERROR(COUNTIFS(TachesResults_Dates,$M$4,TachesResults_HreDebut,"&lt;="&amp;$L57,TachesResults_HreFin,"&gt;"&amp;$L57),""))</f>
        <v>0</v>
      </c>
      <c r="O57" s="70"/>
      <c r="P57" cm="1">
        <f t="array" aca="1" ref="P57" ca="1">_xlfn.SINGLE(IFERROR(COUNTIFS(TachesResults_Dates,E$4,TachesResults_HreDebut,"&lt;="&amp;$L57,TachesResults_HreFin,"&gt;"&amp;$L57),""))</f>
        <v>0</v>
      </c>
      <c r="Q57" s="70"/>
      <c r="R57" cm="1">
        <f t="array" aca="1" ref="R57" ca="1">_xlfn.SINGLE(IFERROR(COUNTIFS(TachesResults_Dates,F$4,TachesResults_HreDebut,"&lt;="&amp;$L57,TachesResults_HreFin,"&gt;"&amp;$L57),""))</f>
        <v>0</v>
      </c>
      <c r="S57" s="70"/>
      <c r="T57" cm="1">
        <f t="array" aca="1" ref="T57" ca="1">_xlfn.SINGLE(IFERROR(COUNTIFS(TachesResults_Dates,G$4,TachesResults_HreDebut,"&lt;="&amp;$L57,TachesResults_HreFin,"&gt;"&amp;$L57),""))</f>
        <v>0</v>
      </c>
      <c r="U57" s="70"/>
      <c r="V57" cm="1">
        <f t="array" aca="1" ref="V57" ca="1">_xlfn.SINGLE(IFERROR(COUNTIFS(TachesResults_Dates,H$4,TachesResults_HreDebut,"&lt;="&amp;$L57,TachesResults_HreFin,"&gt;"&amp;$L57),""))</f>
        <v>0</v>
      </c>
      <c r="W57" s="70"/>
      <c r="X57" cm="1">
        <f t="array" aca="1" ref="X57" ca="1">_xlfn.SINGLE(IFERROR(COUNTIFS(TachesResults_Dates,I$4,TachesResults_HreDebut,"&lt;="&amp;$L57,TachesResults_HreFin,"&gt;"&amp;$L57),""))</f>
        <v>0</v>
      </c>
      <c r="Y57" s="70"/>
      <c r="Z57" s="12"/>
    </row>
    <row r="58" spans="3:26" ht="20.100000000000001" customHeight="1" x14ac:dyDescent="0.25">
      <c r="C58" s="12"/>
      <c r="D58" s="60" t="str">
        <f t="shared" si="5"/>
        <v/>
      </c>
      <c r="E58" s="10"/>
      <c r="F58" s="10"/>
      <c r="G58" s="10"/>
      <c r="H58" s="10"/>
      <c r="I58" s="10"/>
      <c r="J58" s="10"/>
      <c r="K58" s="10"/>
      <c r="L58" s="60" t="str">
        <f t="shared" si="6"/>
        <v/>
      </c>
      <c r="M58" s="10"/>
      <c r="N58" cm="1">
        <f t="array" aca="1" ref="N58" ca="1">_xlfn.SINGLE(IFERROR(COUNTIFS(TachesResults_Dates,$M$4,TachesResults_HreDebut,"&lt;="&amp;$L58,TachesResults_HreFin,"&gt;"&amp;$L58),""))</f>
        <v>0</v>
      </c>
      <c r="O58" s="70"/>
      <c r="P58" cm="1">
        <f t="array" aca="1" ref="P58" ca="1">_xlfn.SINGLE(IFERROR(COUNTIFS(TachesResults_Dates,E$4,TachesResults_HreDebut,"&lt;="&amp;$L58,TachesResults_HreFin,"&gt;"&amp;$L58),""))</f>
        <v>0</v>
      </c>
      <c r="Q58" s="70"/>
      <c r="R58" cm="1">
        <f t="array" aca="1" ref="R58" ca="1">_xlfn.SINGLE(IFERROR(COUNTIFS(TachesResults_Dates,F$4,TachesResults_HreDebut,"&lt;="&amp;$L58,TachesResults_HreFin,"&gt;"&amp;$L58),""))</f>
        <v>0</v>
      </c>
      <c r="S58" s="70"/>
      <c r="T58" cm="1">
        <f t="array" aca="1" ref="T58" ca="1">_xlfn.SINGLE(IFERROR(COUNTIFS(TachesResults_Dates,G$4,TachesResults_HreDebut,"&lt;="&amp;$L58,TachesResults_HreFin,"&gt;"&amp;$L58),""))</f>
        <v>0</v>
      </c>
      <c r="U58" s="70"/>
      <c r="V58" cm="1">
        <f t="array" aca="1" ref="V58" ca="1">_xlfn.SINGLE(IFERROR(COUNTIFS(TachesResults_Dates,H$4,TachesResults_HreDebut,"&lt;="&amp;$L58,TachesResults_HreFin,"&gt;"&amp;$L58),""))</f>
        <v>0</v>
      </c>
      <c r="W58" s="70"/>
      <c r="X58" cm="1">
        <f t="array" aca="1" ref="X58" ca="1">_xlfn.SINGLE(IFERROR(COUNTIFS(TachesResults_Dates,I$4,TachesResults_HreDebut,"&lt;="&amp;$L58,TachesResults_HreFin,"&gt;"&amp;$L58),""))</f>
        <v>0</v>
      </c>
      <c r="Y58" s="70"/>
      <c r="Z58" s="12"/>
    </row>
    <row r="59" spans="3:26" ht="20.100000000000001" customHeight="1" x14ac:dyDescent="0.25">
      <c r="C59" s="12"/>
      <c r="D59" s="60" t="str">
        <f t="shared" si="5"/>
        <v/>
      </c>
      <c r="E59" s="10"/>
      <c r="F59" s="10"/>
      <c r="G59" s="10"/>
      <c r="H59" s="10"/>
      <c r="I59" s="10"/>
      <c r="J59" s="10"/>
      <c r="K59" s="10"/>
      <c r="L59" s="60" t="str">
        <f t="shared" si="6"/>
        <v/>
      </c>
      <c r="M59" s="10"/>
      <c r="N59" cm="1">
        <f t="array" aca="1" ref="N59" ca="1">_xlfn.SINGLE(IFERROR(COUNTIFS(TachesResults_Dates,$M$4,TachesResults_HreDebut,"&lt;="&amp;$L59,TachesResults_HreFin,"&gt;"&amp;$L59),""))</f>
        <v>0</v>
      </c>
      <c r="O59" s="70"/>
      <c r="P59" cm="1">
        <f t="array" aca="1" ref="P59" ca="1">_xlfn.SINGLE(IFERROR(COUNTIFS(TachesResults_Dates,E$4,TachesResults_HreDebut,"&lt;="&amp;$L59,TachesResults_HreFin,"&gt;"&amp;$L59),""))</f>
        <v>0</v>
      </c>
      <c r="Q59" s="70"/>
      <c r="R59" cm="1">
        <f t="array" aca="1" ref="R59" ca="1">_xlfn.SINGLE(IFERROR(COUNTIFS(TachesResults_Dates,F$4,TachesResults_HreDebut,"&lt;="&amp;$L59,TachesResults_HreFin,"&gt;"&amp;$L59),""))</f>
        <v>0</v>
      </c>
      <c r="S59" s="70"/>
      <c r="T59" cm="1">
        <f t="array" aca="1" ref="T59" ca="1">_xlfn.SINGLE(IFERROR(COUNTIFS(TachesResults_Dates,G$4,TachesResults_HreDebut,"&lt;="&amp;$L59,TachesResults_HreFin,"&gt;"&amp;$L59),""))</f>
        <v>0</v>
      </c>
      <c r="U59" s="70"/>
      <c r="V59" cm="1">
        <f t="array" aca="1" ref="V59" ca="1">_xlfn.SINGLE(IFERROR(COUNTIFS(TachesResults_Dates,H$4,TachesResults_HreDebut,"&lt;="&amp;$L59,TachesResults_HreFin,"&gt;"&amp;$L59),""))</f>
        <v>0</v>
      </c>
      <c r="W59" s="70"/>
      <c r="X59" cm="1">
        <f t="array" aca="1" ref="X59" ca="1">_xlfn.SINGLE(IFERROR(COUNTIFS(TachesResults_Dates,I$4,TachesResults_HreDebut,"&lt;="&amp;$L59,TachesResults_HreFin,"&gt;"&amp;$L59),""))</f>
        <v>0</v>
      </c>
      <c r="Y59" s="70"/>
      <c r="Z59" s="12"/>
    </row>
    <row r="60" spans="3:26" ht="20.100000000000001" customHeight="1" x14ac:dyDescent="0.25">
      <c r="C60" s="12"/>
      <c r="D60" s="60" t="str">
        <f t="shared" si="5"/>
        <v/>
      </c>
      <c r="E60" s="10"/>
      <c r="F60" s="10"/>
      <c r="G60" s="10"/>
      <c r="H60" s="10"/>
      <c r="I60" s="10"/>
      <c r="J60" s="10"/>
      <c r="K60" s="10"/>
      <c r="L60" s="60" t="str">
        <f t="shared" si="6"/>
        <v/>
      </c>
      <c r="M60" s="10"/>
      <c r="N60" cm="1">
        <f t="array" aca="1" ref="N60" ca="1">_xlfn.SINGLE(IFERROR(COUNTIFS(TachesResults_Dates,$M$4,TachesResults_HreDebut,"&lt;="&amp;$L60,TachesResults_HreFin,"&gt;"&amp;$L60),""))</f>
        <v>0</v>
      </c>
      <c r="O60" s="70"/>
      <c r="P60" cm="1">
        <f t="array" aca="1" ref="P60" ca="1">_xlfn.SINGLE(IFERROR(COUNTIFS(TachesResults_Dates,E$4,TachesResults_HreDebut,"&lt;="&amp;$L60,TachesResults_HreFin,"&gt;"&amp;$L60),""))</f>
        <v>0</v>
      </c>
      <c r="Q60" s="70"/>
      <c r="R60" cm="1">
        <f t="array" aca="1" ref="R60" ca="1">_xlfn.SINGLE(IFERROR(COUNTIFS(TachesResults_Dates,F$4,TachesResults_HreDebut,"&lt;="&amp;$L60,TachesResults_HreFin,"&gt;"&amp;$L60),""))</f>
        <v>0</v>
      </c>
      <c r="S60" s="70"/>
      <c r="T60" cm="1">
        <f t="array" aca="1" ref="T60" ca="1">_xlfn.SINGLE(IFERROR(COUNTIFS(TachesResults_Dates,G$4,TachesResults_HreDebut,"&lt;="&amp;$L60,TachesResults_HreFin,"&gt;"&amp;$L60),""))</f>
        <v>0</v>
      </c>
      <c r="U60" s="70"/>
      <c r="V60" cm="1">
        <f t="array" aca="1" ref="V60" ca="1">_xlfn.SINGLE(IFERROR(COUNTIFS(TachesResults_Dates,H$4,TachesResults_HreDebut,"&lt;="&amp;$L60,TachesResults_HreFin,"&gt;"&amp;$L60),""))</f>
        <v>0</v>
      </c>
      <c r="W60" s="70"/>
      <c r="X60" cm="1">
        <f t="array" aca="1" ref="X60" ca="1">_xlfn.SINGLE(IFERROR(COUNTIFS(TachesResults_Dates,I$4,TachesResults_HreDebut,"&lt;="&amp;$L60,TachesResults_HreFin,"&gt;"&amp;$L60),""))</f>
        <v>0</v>
      </c>
      <c r="Y60" s="70"/>
      <c r="Z60" s="12"/>
    </row>
    <row r="61" spans="3:26" ht="20.100000000000001" customHeight="1" x14ac:dyDescent="0.25">
      <c r="C61" s="12"/>
      <c r="D61" s="60" t="str">
        <f t="shared" si="5"/>
        <v/>
      </c>
      <c r="E61" s="10"/>
      <c r="F61" s="10"/>
      <c r="G61" s="10"/>
      <c r="H61" s="10"/>
      <c r="I61" s="10"/>
      <c r="J61" s="10"/>
      <c r="K61" s="10"/>
      <c r="L61" s="60" t="str">
        <f t="shared" si="6"/>
        <v/>
      </c>
      <c r="M61" s="10"/>
      <c r="N61" cm="1">
        <f t="array" aca="1" ref="N61" ca="1">_xlfn.SINGLE(IFERROR(COUNTIFS(TachesResults_Dates,$M$4,TachesResults_HreDebut,"&lt;="&amp;$L61,TachesResults_HreFin,"&gt;"&amp;$L61),""))</f>
        <v>0</v>
      </c>
      <c r="O61" s="70"/>
      <c r="P61" cm="1">
        <f t="array" aca="1" ref="P61" ca="1">_xlfn.SINGLE(IFERROR(COUNTIFS(TachesResults_Dates,E$4,TachesResults_HreDebut,"&lt;="&amp;$L61,TachesResults_HreFin,"&gt;"&amp;$L61),""))</f>
        <v>0</v>
      </c>
      <c r="Q61" s="70"/>
      <c r="R61" cm="1">
        <f t="array" aca="1" ref="R61" ca="1">_xlfn.SINGLE(IFERROR(COUNTIFS(TachesResults_Dates,F$4,TachesResults_HreDebut,"&lt;="&amp;$L61,TachesResults_HreFin,"&gt;"&amp;$L61),""))</f>
        <v>0</v>
      </c>
      <c r="S61" s="70"/>
      <c r="T61" cm="1">
        <f t="array" aca="1" ref="T61" ca="1">_xlfn.SINGLE(IFERROR(COUNTIFS(TachesResults_Dates,G$4,TachesResults_HreDebut,"&lt;="&amp;$L61,TachesResults_HreFin,"&gt;"&amp;$L61),""))</f>
        <v>0</v>
      </c>
      <c r="U61" s="70"/>
      <c r="V61" cm="1">
        <f t="array" aca="1" ref="V61" ca="1">_xlfn.SINGLE(IFERROR(COUNTIFS(TachesResults_Dates,H$4,TachesResults_HreDebut,"&lt;="&amp;$L61,TachesResults_HreFin,"&gt;"&amp;$L61),""))</f>
        <v>0</v>
      </c>
      <c r="W61" s="70"/>
      <c r="X61" cm="1">
        <f t="array" aca="1" ref="X61" ca="1">_xlfn.SINGLE(IFERROR(COUNTIFS(TachesResults_Dates,I$4,TachesResults_HreDebut,"&lt;="&amp;$L61,TachesResults_HreFin,"&gt;"&amp;$L61),""))</f>
        <v>0</v>
      </c>
      <c r="Y61" s="70"/>
      <c r="Z61" s="12"/>
    </row>
    <row r="62" spans="3:26" ht="20.100000000000001" customHeight="1" x14ac:dyDescent="0.25">
      <c r="C62" s="12"/>
      <c r="D62" s="60" t="str">
        <f t="shared" si="5"/>
        <v/>
      </c>
      <c r="E62" s="10"/>
      <c r="F62" s="10"/>
      <c r="G62" s="10"/>
      <c r="H62" s="10"/>
      <c r="I62" s="10"/>
      <c r="J62" s="10"/>
      <c r="K62" s="10"/>
      <c r="L62" s="60" t="str">
        <f t="shared" si="6"/>
        <v/>
      </c>
      <c r="M62" s="10"/>
      <c r="N62" cm="1">
        <f t="array" aca="1" ref="N62" ca="1">_xlfn.SINGLE(IFERROR(COUNTIFS(TachesResults_Dates,$M$4,TachesResults_HreDebut,"&lt;="&amp;$L62,TachesResults_HreFin,"&gt;"&amp;$L62),""))</f>
        <v>0</v>
      </c>
      <c r="O62" s="70"/>
      <c r="P62" cm="1">
        <f t="array" aca="1" ref="P62" ca="1">_xlfn.SINGLE(IFERROR(COUNTIFS(TachesResults_Dates,E$4,TachesResults_HreDebut,"&lt;="&amp;$L62,TachesResults_HreFin,"&gt;"&amp;$L62),""))</f>
        <v>0</v>
      </c>
      <c r="Q62" s="70"/>
      <c r="R62" cm="1">
        <f t="array" aca="1" ref="R62" ca="1">_xlfn.SINGLE(IFERROR(COUNTIFS(TachesResults_Dates,F$4,TachesResults_HreDebut,"&lt;="&amp;$L62,TachesResults_HreFin,"&gt;"&amp;$L62),""))</f>
        <v>0</v>
      </c>
      <c r="S62" s="70"/>
      <c r="T62" cm="1">
        <f t="array" aca="1" ref="T62" ca="1">_xlfn.SINGLE(IFERROR(COUNTIFS(TachesResults_Dates,G$4,TachesResults_HreDebut,"&lt;="&amp;$L62,TachesResults_HreFin,"&gt;"&amp;$L62),""))</f>
        <v>0</v>
      </c>
      <c r="U62" s="70"/>
      <c r="V62" cm="1">
        <f t="array" aca="1" ref="V62" ca="1">_xlfn.SINGLE(IFERROR(COUNTIFS(TachesResults_Dates,H$4,TachesResults_HreDebut,"&lt;="&amp;$L62,TachesResults_HreFin,"&gt;"&amp;$L62),""))</f>
        <v>0</v>
      </c>
      <c r="W62" s="70"/>
      <c r="X62" cm="1">
        <f t="array" aca="1" ref="X62" ca="1">_xlfn.SINGLE(IFERROR(COUNTIFS(TachesResults_Dates,I$4,TachesResults_HreDebut,"&lt;="&amp;$L62,TachesResults_HreFin,"&gt;"&amp;$L62),""))</f>
        <v>0</v>
      </c>
      <c r="Y62" s="70"/>
      <c r="Z62" s="12"/>
    </row>
    <row r="63" spans="3:26" ht="20.100000000000001" customHeight="1" x14ac:dyDescent="0.25">
      <c r="C63" s="12"/>
      <c r="D63" s="60" t="str">
        <f t="shared" si="5"/>
        <v/>
      </c>
      <c r="E63" s="10"/>
      <c r="F63" s="10"/>
      <c r="G63" s="10"/>
      <c r="H63" s="10"/>
      <c r="I63" s="10"/>
      <c r="J63" s="10"/>
      <c r="K63" s="10"/>
      <c r="L63" s="60" t="str">
        <f t="shared" si="6"/>
        <v/>
      </c>
      <c r="M63" s="10"/>
      <c r="N63" cm="1">
        <f t="array" aca="1" ref="N63" ca="1">_xlfn.SINGLE(IFERROR(COUNTIFS(TachesResults_Dates,$M$4,TachesResults_HreDebut,"&lt;="&amp;$L63,TachesResults_HreFin,"&gt;"&amp;$L63),""))</f>
        <v>0</v>
      </c>
      <c r="O63" s="70"/>
      <c r="P63" cm="1">
        <f t="array" aca="1" ref="P63" ca="1">_xlfn.SINGLE(IFERROR(COUNTIFS(TachesResults_Dates,E$4,TachesResults_HreDebut,"&lt;="&amp;$L63,TachesResults_HreFin,"&gt;"&amp;$L63),""))</f>
        <v>0</v>
      </c>
      <c r="Q63" s="70"/>
      <c r="R63" cm="1">
        <f t="array" aca="1" ref="R63" ca="1">_xlfn.SINGLE(IFERROR(COUNTIFS(TachesResults_Dates,F$4,TachesResults_HreDebut,"&lt;="&amp;$L63,TachesResults_HreFin,"&gt;"&amp;$L63),""))</f>
        <v>0</v>
      </c>
      <c r="S63" s="70"/>
      <c r="T63" cm="1">
        <f t="array" aca="1" ref="T63" ca="1">_xlfn.SINGLE(IFERROR(COUNTIFS(TachesResults_Dates,G$4,TachesResults_HreDebut,"&lt;="&amp;$L63,TachesResults_HreFin,"&gt;"&amp;$L63),""))</f>
        <v>0</v>
      </c>
      <c r="U63" s="70"/>
      <c r="V63" cm="1">
        <f t="array" aca="1" ref="V63" ca="1">_xlfn.SINGLE(IFERROR(COUNTIFS(TachesResults_Dates,H$4,TachesResults_HreDebut,"&lt;="&amp;$L63,TachesResults_HreFin,"&gt;"&amp;$L63),""))</f>
        <v>0</v>
      </c>
      <c r="W63" s="70"/>
      <c r="X63" cm="1">
        <f t="array" aca="1" ref="X63" ca="1">_xlfn.SINGLE(IFERROR(COUNTIFS(TachesResults_Dates,I$4,TachesResults_HreDebut,"&lt;="&amp;$L63,TachesResults_HreFin,"&gt;"&amp;$L63),""))</f>
        <v>0</v>
      </c>
      <c r="Y63" s="70"/>
      <c r="Z63" s="12"/>
    </row>
    <row r="64" spans="3:26" ht="20.100000000000001" customHeight="1" x14ac:dyDescent="0.25">
      <c r="C64" s="12"/>
      <c r="D64" s="60" t="str">
        <f t="shared" si="5"/>
        <v/>
      </c>
      <c r="E64" s="10"/>
      <c r="F64" s="10"/>
      <c r="G64" s="10"/>
      <c r="H64" s="10"/>
      <c r="I64" s="10"/>
      <c r="J64" s="10"/>
      <c r="K64" s="10"/>
      <c r="L64" s="60" t="str">
        <f t="shared" si="6"/>
        <v/>
      </c>
      <c r="M64" s="10"/>
      <c r="N64" cm="1">
        <f t="array" aca="1" ref="N64" ca="1">_xlfn.SINGLE(IFERROR(COUNTIFS(TachesResults_Dates,$M$4,TachesResults_HreDebut,"&lt;="&amp;$L64,TachesResults_HreFin,"&gt;"&amp;$L64),""))</f>
        <v>0</v>
      </c>
      <c r="O64" s="70"/>
      <c r="P64" cm="1">
        <f t="array" aca="1" ref="P64" ca="1">_xlfn.SINGLE(IFERROR(COUNTIFS(TachesResults_Dates,E$4,TachesResults_HreDebut,"&lt;="&amp;$L64,TachesResults_HreFin,"&gt;"&amp;$L64),""))</f>
        <v>0</v>
      </c>
      <c r="Q64" s="70"/>
      <c r="R64" cm="1">
        <f t="array" aca="1" ref="R64" ca="1">_xlfn.SINGLE(IFERROR(COUNTIFS(TachesResults_Dates,F$4,TachesResults_HreDebut,"&lt;="&amp;$L64,TachesResults_HreFin,"&gt;"&amp;$L64),""))</f>
        <v>0</v>
      </c>
      <c r="S64" s="70"/>
      <c r="T64" cm="1">
        <f t="array" aca="1" ref="T64" ca="1">_xlfn.SINGLE(IFERROR(COUNTIFS(TachesResults_Dates,G$4,TachesResults_HreDebut,"&lt;="&amp;$L64,TachesResults_HreFin,"&gt;"&amp;$L64),""))</f>
        <v>0</v>
      </c>
      <c r="U64" s="70"/>
      <c r="V64" cm="1">
        <f t="array" aca="1" ref="V64" ca="1">_xlfn.SINGLE(IFERROR(COUNTIFS(TachesResults_Dates,H$4,TachesResults_HreDebut,"&lt;="&amp;$L64,TachesResults_HreFin,"&gt;"&amp;$L64),""))</f>
        <v>0</v>
      </c>
      <c r="W64" s="70"/>
      <c r="X64" cm="1">
        <f t="array" aca="1" ref="X64" ca="1">_xlfn.SINGLE(IFERROR(COUNTIFS(TachesResults_Dates,I$4,TachesResults_HreDebut,"&lt;="&amp;$L64,TachesResults_HreFin,"&gt;"&amp;$L64),""))</f>
        <v>0</v>
      </c>
      <c r="Y64" s="70"/>
      <c r="Z64" s="12"/>
    </row>
    <row r="65" spans="3:26" ht="20.100000000000001" customHeight="1" x14ac:dyDescent="0.25">
      <c r="C65" s="12"/>
      <c r="D65" s="60" t="str">
        <f t="shared" si="5"/>
        <v/>
      </c>
      <c r="E65" s="10"/>
      <c r="F65" s="10"/>
      <c r="G65" s="10"/>
      <c r="H65" s="10"/>
      <c r="I65" s="10"/>
      <c r="J65" s="10"/>
      <c r="K65" s="10"/>
      <c r="L65" s="60" t="str">
        <f t="shared" si="6"/>
        <v/>
      </c>
      <c r="M65" s="10"/>
      <c r="N65" cm="1">
        <f t="array" aca="1" ref="N65" ca="1">_xlfn.SINGLE(IFERROR(COUNTIFS(TachesResults_Dates,$M$4,TachesResults_HreDebut,"&lt;="&amp;$L65,TachesResults_HreFin,"&gt;"&amp;$L65),""))</f>
        <v>0</v>
      </c>
      <c r="O65" s="70"/>
      <c r="P65" cm="1">
        <f t="array" aca="1" ref="P65" ca="1">_xlfn.SINGLE(IFERROR(COUNTIFS(TachesResults_Dates,E$4,TachesResults_HreDebut,"&lt;="&amp;$L65,TachesResults_HreFin,"&gt;"&amp;$L65),""))</f>
        <v>0</v>
      </c>
      <c r="Q65" s="70"/>
      <c r="R65" cm="1">
        <f t="array" aca="1" ref="R65" ca="1">_xlfn.SINGLE(IFERROR(COUNTIFS(TachesResults_Dates,F$4,TachesResults_HreDebut,"&lt;="&amp;$L65,TachesResults_HreFin,"&gt;"&amp;$L65),""))</f>
        <v>0</v>
      </c>
      <c r="S65" s="70"/>
      <c r="T65" cm="1">
        <f t="array" aca="1" ref="T65" ca="1">_xlfn.SINGLE(IFERROR(COUNTIFS(TachesResults_Dates,G$4,TachesResults_HreDebut,"&lt;="&amp;$L65,TachesResults_HreFin,"&gt;"&amp;$L65),""))</f>
        <v>0</v>
      </c>
      <c r="U65" s="70"/>
      <c r="V65" cm="1">
        <f t="array" aca="1" ref="V65" ca="1">_xlfn.SINGLE(IFERROR(COUNTIFS(TachesResults_Dates,H$4,TachesResults_HreDebut,"&lt;="&amp;$L65,TachesResults_HreFin,"&gt;"&amp;$L65),""))</f>
        <v>0</v>
      </c>
      <c r="W65" s="70"/>
      <c r="X65" cm="1">
        <f t="array" aca="1" ref="X65" ca="1">_xlfn.SINGLE(IFERROR(COUNTIFS(TachesResults_Dates,I$4,TachesResults_HreDebut,"&lt;="&amp;$L65,TachesResults_HreFin,"&gt;"&amp;$L65),""))</f>
        <v>0</v>
      </c>
      <c r="Y65" s="70"/>
      <c r="Z65" s="12"/>
    </row>
    <row r="66" spans="3:26" ht="20.100000000000001" customHeight="1" x14ac:dyDescent="0.25">
      <c r="C66" s="12"/>
      <c r="D66" s="60" t="str">
        <f t="shared" si="5"/>
        <v/>
      </c>
      <c r="E66" s="10"/>
      <c r="F66" s="10"/>
      <c r="G66" s="10"/>
      <c r="H66" s="10"/>
      <c r="I66" s="10"/>
      <c r="J66" s="10"/>
      <c r="K66" s="10"/>
      <c r="L66" s="60" t="str">
        <f t="shared" si="6"/>
        <v/>
      </c>
      <c r="M66" s="10"/>
      <c r="N66" cm="1">
        <f t="array" aca="1" ref="N66" ca="1">_xlfn.SINGLE(IFERROR(COUNTIFS(TachesResults_Dates,$M$4,TachesResults_HreDebut,"&lt;="&amp;$L66,TachesResults_HreFin,"&gt;"&amp;$L66),""))</f>
        <v>0</v>
      </c>
      <c r="O66" s="70"/>
      <c r="P66" cm="1">
        <f t="array" aca="1" ref="P66" ca="1">_xlfn.SINGLE(IFERROR(COUNTIFS(TachesResults_Dates,E$4,TachesResults_HreDebut,"&lt;="&amp;$L66,TachesResults_HreFin,"&gt;"&amp;$L66),""))</f>
        <v>0</v>
      </c>
      <c r="Q66" s="70"/>
      <c r="R66" cm="1">
        <f t="array" aca="1" ref="R66" ca="1">_xlfn.SINGLE(IFERROR(COUNTIFS(TachesResults_Dates,F$4,TachesResults_HreDebut,"&lt;="&amp;$L66,TachesResults_HreFin,"&gt;"&amp;$L66),""))</f>
        <v>0</v>
      </c>
      <c r="S66" s="70"/>
      <c r="T66" cm="1">
        <f t="array" aca="1" ref="T66" ca="1">_xlfn.SINGLE(IFERROR(COUNTIFS(TachesResults_Dates,G$4,TachesResults_HreDebut,"&lt;="&amp;$L66,TachesResults_HreFin,"&gt;"&amp;$L66),""))</f>
        <v>0</v>
      </c>
      <c r="U66" s="70"/>
      <c r="V66" cm="1">
        <f t="array" aca="1" ref="V66" ca="1">_xlfn.SINGLE(IFERROR(COUNTIFS(TachesResults_Dates,H$4,TachesResults_HreDebut,"&lt;="&amp;$L66,TachesResults_HreFin,"&gt;"&amp;$L66),""))</f>
        <v>0</v>
      </c>
      <c r="W66" s="70"/>
      <c r="X66" cm="1">
        <f t="array" aca="1" ref="X66" ca="1">_xlfn.SINGLE(IFERROR(COUNTIFS(TachesResults_Dates,I$4,TachesResults_HreDebut,"&lt;="&amp;$L66,TachesResults_HreFin,"&gt;"&amp;$L66),""))</f>
        <v>0</v>
      </c>
      <c r="Y66" s="70"/>
      <c r="Z66" s="12"/>
    </row>
    <row r="67" spans="3:26" ht="20.100000000000001" customHeight="1" x14ac:dyDescent="0.25">
      <c r="C67" s="12"/>
      <c r="D67" s="60" t="str">
        <f t="shared" si="5"/>
        <v/>
      </c>
      <c r="E67" s="10"/>
      <c r="F67" s="10"/>
      <c r="G67" s="10"/>
      <c r="H67" s="10"/>
      <c r="I67" s="10"/>
      <c r="J67" s="10"/>
      <c r="K67" s="10"/>
      <c r="L67" s="60" t="str">
        <f t="shared" si="6"/>
        <v/>
      </c>
      <c r="M67" s="10"/>
      <c r="N67" cm="1">
        <f t="array" aca="1" ref="N67" ca="1">_xlfn.SINGLE(IFERROR(COUNTIFS(TachesResults_Dates,$M$4,TachesResults_HreDebut,"&lt;="&amp;$L67,TachesResults_HreFin,"&gt;"&amp;$L67),""))</f>
        <v>0</v>
      </c>
      <c r="O67" s="70"/>
      <c r="P67" cm="1">
        <f t="array" aca="1" ref="P67" ca="1">_xlfn.SINGLE(IFERROR(COUNTIFS(TachesResults_Dates,E$4,TachesResults_HreDebut,"&lt;="&amp;$L67,TachesResults_HreFin,"&gt;"&amp;$L67),""))</f>
        <v>0</v>
      </c>
      <c r="Q67" s="70"/>
      <c r="R67" cm="1">
        <f t="array" aca="1" ref="R67" ca="1">_xlfn.SINGLE(IFERROR(COUNTIFS(TachesResults_Dates,F$4,TachesResults_HreDebut,"&lt;="&amp;$L67,TachesResults_HreFin,"&gt;"&amp;$L67),""))</f>
        <v>0</v>
      </c>
      <c r="S67" s="70"/>
      <c r="T67" cm="1">
        <f t="array" aca="1" ref="T67" ca="1">_xlfn.SINGLE(IFERROR(COUNTIFS(TachesResults_Dates,G$4,TachesResults_HreDebut,"&lt;="&amp;$L67,TachesResults_HreFin,"&gt;"&amp;$L67),""))</f>
        <v>0</v>
      </c>
      <c r="U67" s="70"/>
      <c r="V67" cm="1">
        <f t="array" aca="1" ref="V67" ca="1">_xlfn.SINGLE(IFERROR(COUNTIFS(TachesResults_Dates,H$4,TachesResults_HreDebut,"&lt;="&amp;$L67,TachesResults_HreFin,"&gt;"&amp;$L67),""))</f>
        <v>0</v>
      </c>
      <c r="W67" s="70"/>
      <c r="X67" cm="1">
        <f t="array" aca="1" ref="X67" ca="1">_xlfn.SINGLE(IFERROR(COUNTIFS(TachesResults_Dates,I$4,TachesResults_HreDebut,"&lt;="&amp;$L67,TachesResults_HreFin,"&gt;"&amp;$L67),""))</f>
        <v>0</v>
      </c>
      <c r="Y67" s="70"/>
      <c r="Z67" s="12"/>
    </row>
    <row r="68" spans="3:26" ht="20.100000000000001" customHeight="1" x14ac:dyDescent="0.25">
      <c r="C68" s="12"/>
      <c r="D68" s="60" t="str">
        <f t="shared" si="5"/>
        <v/>
      </c>
      <c r="E68" s="10"/>
      <c r="F68" s="10"/>
      <c r="G68" s="10"/>
      <c r="H68" s="10"/>
      <c r="I68" s="10"/>
      <c r="J68" s="10"/>
      <c r="K68" s="10"/>
      <c r="L68" s="60" t="str">
        <f t="shared" si="6"/>
        <v/>
      </c>
      <c r="M68" s="10"/>
      <c r="N68" cm="1">
        <f t="array" aca="1" ref="N68" ca="1">_xlfn.SINGLE(IFERROR(COUNTIFS(TachesResults_Dates,$M$4,TachesResults_HreDebut,"&lt;="&amp;$L68,TachesResults_HreFin,"&gt;"&amp;$L68),""))</f>
        <v>0</v>
      </c>
      <c r="O68" s="70"/>
      <c r="P68" cm="1">
        <f t="array" aca="1" ref="P68" ca="1">_xlfn.SINGLE(IFERROR(COUNTIFS(TachesResults_Dates,E$4,TachesResults_HreDebut,"&lt;="&amp;$L68,TachesResults_HreFin,"&gt;"&amp;$L68),""))</f>
        <v>0</v>
      </c>
      <c r="Q68" s="70"/>
      <c r="R68" cm="1">
        <f t="array" aca="1" ref="R68" ca="1">_xlfn.SINGLE(IFERROR(COUNTIFS(TachesResults_Dates,F$4,TachesResults_HreDebut,"&lt;="&amp;$L68,TachesResults_HreFin,"&gt;"&amp;$L68),""))</f>
        <v>0</v>
      </c>
      <c r="S68" s="70"/>
      <c r="T68" cm="1">
        <f t="array" aca="1" ref="T68" ca="1">_xlfn.SINGLE(IFERROR(COUNTIFS(TachesResults_Dates,G$4,TachesResults_HreDebut,"&lt;="&amp;$L68,TachesResults_HreFin,"&gt;"&amp;$L68),""))</f>
        <v>0</v>
      </c>
      <c r="U68" s="70"/>
      <c r="V68" cm="1">
        <f t="array" aca="1" ref="V68" ca="1">_xlfn.SINGLE(IFERROR(COUNTIFS(TachesResults_Dates,H$4,TachesResults_HreDebut,"&lt;="&amp;$L68,TachesResults_HreFin,"&gt;"&amp;$L68),""))</f>
        <v>0</v>
      </c>
      <c r="W68" s="70"/>
      <c r="X68" cm="1">
        <f t="array" aca="1" ref="X68" ca="1">_xlfn.SINGLE(IFERROR(COUNTIFS(TachesResults_Dates,I$4,TachesResults_HreDebut,"&lt;="&amp;$L68,TachesResults_HreFin,"&gt;"&amp;$L68),""))</f>
        <v>0</v>
      </c>
      <c r="Y68" s="70"/>
      <c r="Z68" s="12"/>
    </row>
    <row r="69" spans="3:26" ht="20.100000000000001" customHeight="1" x14ac:dyDescent="0.25">
      <c r="C69" s="12"/>
      <c r="D69" s="60" t="str">
        <f t="shared" si="5"/>
        <v/>
      </c>
      <c r="E69" s="10"/>
      <c r="F69" s="10"/>
      <c r="G69" s="10"/>
      <c r="H69" s="10"/>
      <c r="I69" s="10"/>
      <c r="J69" s="10"/>
      <c r="K69" s="10"/>
      <c r="L69" s="60" t="str">
        <f t="shared" si="6"/>
        <v/>
      </c>
      <c r="M69" s="10"/>
      <c r="N69" cm="1">
        <f t="array" aca="1" ref="N69" ca="1">_xlfn.SINGLE(IFERROR(COUNTIFS(TachesResults_Dates,$M$4,TachesResults_HreDebut,"&lt;="&amp;$L69,TachesResults_HreFin,"&gt;"&amp;$L69),""))</f>
        <v>0</v>
      </c>
      <c r="O69" s="70"/>
      <c r="P69" cm="1">
        <f t="array" aca="1" ref="P69" ca="1">_xlfn.SINGLE(IFERROR(COUNTIFS(TachesResults_Dates,E$4,TachesResults_HreDebut,"&lt;="&amp;$L69,TachesResults_HreFin,"&gt;"&amp;$L69),""))</f>
        <v>0</v>
      </c>
      <c r="Q69" s="70"/>
      <c r="R69" cm="1">
        <f t="array" aca="1" ref="R69" ca="1">_xlfn.SINGLE(IFERROR(COUNTIFS(TachesResults_Dates,F$4,TachesResults_HreDebut,"&lt;="&amp;$L69,TachesResults_HreFin,"&gt;"&amp;$L69),""))</f>
        <v>0</v>
      </c>
      <c r="S69" s="70"/>
      <c r="T69" cm="1">
        <f t="array" aca="1" ref="T69" ca="1">_xlfn.SINGLE(IFERROR(COUNTIFS(TachesResults_Dates,G$4,TachesResults_HreDebut,"&lt;="&amp;$L69,TachesResults_HreFin,"&gt;"&amp;$L69),""))</f>
        <v>0</v>
      </c>
      <c r="U69" s="70"/>
      <c r="V69" cm="1">
        <f t="array" aca="1" ref="V69" ca="1">_xlfn.SINGLE(IFERROR(COUNTIFS(TachesResults_Dates,H$4,TachesResults_HreDebut,"&lt;="&amp;$L69,TachesResults_HreFin,"&gt;"&amp;$L69),""))</f>
        <v>0</v>
      </c>
      <c r="W69" s="70"/>
      <c r="X69" cm="1">
        <f t="array" aca="1" ref="X69" ca="1">_xlfn.SINGLE(IFERROR(COUNTIFS(TachesResults_Dates,I$4,TachesResults_HreDebut,"&lt;="&amp;$L69,TachesResults_HreFin,"&gt;"&amp;$L69),""))</f>
        <v>0</v>
      </c>
      <c r="Y69" s="70"/>
      <c r="Z69" s="12"/>
    </row>
    <row r="70" spans="3:26" ht="20.100000000000001" customHeight="1" x14ac:dyDescent="0.25">
      <c r="C70" s="12"/>
      <c r="D70" s="60" t="str">
        <f t="shared" ref="D70:D99" si="7">IFERROR(IF(D69+Interval&gt;EndTime,"",D69+Interval),"")</f>
        <v/>
      </c>
      <c r="E70" s="10"/>
      <c r="F70" s="10"/>
      <c r="G70" s="10"/>
      <c r="H70" s="10"/>
      <c r="I70" s="10"/>
      <c r="J70" s="10"/>
      <c r="K70" s="10"/>
      <c r="L70" s="60" t="str">
        <f t="shared" ref="L70:L99" si="8">IFERROR(IF(L69+Interval&gt;EndTime,"",L69+Interval),"")</f>
        <v/>
      </c>
      <c r="M70" s="10"/>
      <c r="N70" cm="1">
        <f t="array" aca="1" ref="N70" ca="1">_xlfn.SINGLE(IFERROR(COUNTIFS(TachesResults_Dates,$M$4,TachesResults_HreDebut,"&lt;="&amp;$L70,TachesResults_HreFin,"&gt;"&amp;$L70),""))</f>
        <v>0</v>
      </c>
      <c r="O70" s="70"/>
      <c r="P70" cm="1">
        <f t="array" aca="1" ref="P70" ca="1">_xlfn.SINGLE(IFERROR(COUNTIFS(TachesResults_Dates,E$4,TachesResults_HreDebut,"&lt;="&amp;$L70,TachesResults_HreFin,"&gt;"&amp;$L70),""))</f>
        <v>0</v>
      </c>
      <c r="Q70" s="70"/>
      <c r="R70" cm="1">
        <f t="array" aca="1" ref="R70" ca="1">_xlfn.SINGLE(IFERROR(COUNTIFS(TachesResults_Dates,F$4,TachesResults_HreDebut,"&lt;="&amp;$L70,TachesResults_HreFin,"&gt;"&amp;$L70),""))</f>
        <v>0</v>
      </c>
      <c r="S70" s="70"/>
      <c r="T70" cm="1">
        <f t="array" aca="1" ref="T70" ca="1">_xlfn.SINGLE(IFERROR(COUNTIFS(TachesResults_Dates,G$4,TachesResults_HreDebut,"&lt;="&amp;$L70,TachesResults_HreFin,"&gt;"&amp;$L70),""))</f>
        <v>0</v>
      </c>
      <c r="U70" s="70"/>
      <c r="V70" cm="1">
        <f t="array" aca="1" ref="V70" ca="1">_xlfn.SINGLE(IFERROR(COUNTIFS(TachesResults_Dates,H$4,TachesResults_HreDebut,"&lt;="&amp;$L70,TachesResults_HreFin,"&gt;"&amp;$L70),""))</f>
        <v>0</v>
      </c>
      <c r="W70" s="70"/>
      <c r="X70" cm="1">
        <f t="array" aca="1" ref="X70" ca="1">_xlfn.SINGLE(IFERROR(COUNTIFS(TachesResults_Dates,I$4,TachesResults_HreDebut,"&lt;="&amp;$L70,TachesResults_HreFin,"&gt;"&amp;$L70),""))</f>
        <v>0</v>
      </c>
      <c r="Y70" s="70"/>
      <c r="Z70" s="12"/>
    </row>
    <row r="71" spans="3:26" ht="20.100000000000001" customHeight="1" x14ac:dyDescent="0.25">
      <c r="C71" s="12"/>
      <c r="D71" s="60" t="str">
        <f t="shared" si="7"/>
        <v/>
      </c>
      <c r="E71" s="10"/>
      <c r="F71" s="10"/>
      <c r="G71" s="10"/>
      <c r="H71" s="10"/>
      <c r="I71" s="10"/>
      <c r="J71" s="10"/>
      <c r="K71" s="10"/>
      <c r="L71" s="60" t="str">
        <f t="shared" si="8"/>
        <v/>
      </c>
      <c r="M71" s="10"/>
      <c r="N71" cm="1">
        <f t="array" aca="1" ref="N71" ca="1">_xlfn.SINGLE(IFERROR(COUNTIFS(TachesResults_Dates,$M$4,TachesResults_HreDebut,"&lt;="&amp;$L71,TachesResults_HreFin,"&gt;"&amp;$L71),""))</f>
        <v>0</v>
      </c>
      <c r="O71" s="70"/>
      <c r="P71" cm="1">
        <f t="array" aca="1" ref="P71" ca="1">_xlfn.SINGLE(IFERROR(COUNTIFS(TachesResults_Dates,E$4,TachesResults_HreDebut,"&lt;="&amp;$L71,TachesResults_HreFin,"&gt;"&amp;$L71),""))</f>
        <v>0</v>
      </c>
      <c r="Q71" s="70"/>
      <c r="R71" cm="1">
        <f t="array" aca="1" ref="R71" ca="1">_xlfn.SINGLE(IFERROR(COUNTIFS(TachesResults_Dates,F$4,TachesResults_HreDebut,"&lt;="&amp;$L71,TachesResults_HreFin,"&gt;"&amp;$L71),""))</f>
        <v>0</v>
      </c>
      <c r="S71" s="70"/>
      <c r="T71" cm="1">
        <f t="array" aca="1" ref="T71" ca="1">_xlfn.SINGLE(IFERROR(COUNTIFS(TachesResults_Dates,G$4,TachesResults_HreDebut,"&lt;="&amp;$L71,TachesResults_HreFin,"&gt;"&amp;$L71),""))</f>
        <v>0</v>
      </c>
      <c r="U71" s="70"/>
      <c r="V71" cm="1">
        <f t="array" aca="1" ref="V71" ca="1">_xlfn.SINGLE(IFERROR(COUNTIFS(TachesResults_Dates,H$4,TachesResults_HreDebut,"&lt;="&amp;$L71,TachesResults_HreFin,"&gt;"&amp;$L71),""))</f>
        <v>0</v>
      </c>
      <c r="W71" s="70"/>
      <c r="X71" cm="1">
        <f t="array" aca="1" ref="X71" ca="1">_xlfn.SINGLE(IFERROR(COUNTIFS(TachesResults_Dates,I$4,TachesResults_HreDebut,"&lt;="&amp;$L71,TachesResults_HreFin,"&gt;"&amp;$L71),""))</f>
        <v>0</v>
      </c>
      <c r="Y71" s="70"/>
      <c r="Z71" s="12"/>
    </row>
    <row r="72" spans="3:26" ht="20.100000000000001" customHeight="1" x14ac:dyDescent="0.25">
      <c r="C72" s="12"/>
      <c r="D72" s="60" t="str">
        <f t="shared" si="7"/>
        <v/>
      </c>
      <c r="E72" s="10"/>
      <c r="F72" s="10"/>
      <c r="G72" s="10"/>
      <c r="H72" s="10"/>
      <c r="I72" s="10"/>
      <c r="J72" s="10"/>
      <c r="K72" s="10"/>
      <c r="L72" s="60" t="str">
        <f t="shared" si="8"/>
        <v/>
      </c>
      <c r="M72" s="10"/>
      <c r="N72" cm="1">
        <f t="array" aca="1" ref="N72" ca="1">_xlfn.SINGLE(IFERROR(COUNTIFS(TachesResults_Dates,$M$4,TachesResults_HreDebut,"&lt;="&amp;$L72,TachesResults_HreFin,"&gt;"&amp;$L72),""))</f>
        <v>0</v>
      </c>
      <c r="O72" s="70"/>
      <c r="P72" cm="1">
        <f t="array" aca="1" ref="P72" ca="1">_xlfn.SINGLE(IFERROR(COUNTIFS(TachesResults_Dates,E$4,TachesResults_HreDebut,"&lt;="&amp;$L72,TachesResults_HreFin,"&gt;"&amp;$L72),""))</f>
        <v>0</v>
      </c>
      <c r="Q72" s="70"/>
      <c r="R72" cm="1">
        <f t="array" aca="1" ref="R72" ca="1">_xlfn.SINGLE(IFERROR(COUNTIFS(TachesResults_Dates,F$4,TachesResults_HreDebut,"&lt;="&amp;$L72,TachesResults_HreFin,"&gt;"&amp;$L72),""))</f>
        <v>0</v>
      </c>
      <c r="S72" s="70"/>
      <c r="T72" cm="1">
        <f t="array" aca="1" ref="T72" ca="1">_xlfn.SINGLE(IFERROR(COUNTIFS(TachesResults_Dates,G$4,TachesResults_HreDebut,"&lt;="&amp;$L72,TachesResults_HreFin,"&gt;"&amp;$L72),""))</f>
        <v>0</v>
      </c>
      <c r="U72" s="70"/>
      <c r="V72" cm="1">
        <f t="array" aca="1" ref="V72" ca="1">_xlfn.SINGLE(IFERROR(COUNTIFS(TachesResults_Dates,H$4,TachesResults_HreDebut,"&lt;="&amp;$L72,TachesResults_HreFin,"&gt;"&amp;$L72),""))</f>
        <v>0</v>
      </c>
      <c r="W72" s="70"/>
      <c r="X72" cm="1">
        <f t="array" aca="1" ref="X72" ca="1">_xlfn.SINGLE(IFERROR(COUNTIFS(TachesResults_Dates,I$4,TachesResults_HreDebut,"&lt;="&amp;$L72,TachesResults_HreFin,"&gt;"&amp;$L72),""))</f>
        <v>0</v>
      </c>
      <c r="Y72" s="70"/>
      <c r="Z72" s="12"/>
    </row>
    <row r="73" spans="3:26" ht="20.100000000000001" customHeight="1" x14ac:dyDescent="0.25">
      <c r="C73" s="12"/>
      <c r="D73" s="60" t="str">
        <f t="shared" si="7"/>
        <v/>
      </c>
      <c r="E73" s="10"/>
      <c r="F73" s="10"/>
      <c r="G73" s="10"/>
      <c r="H73" s="10"/>
      <c r="I73" s="10"/>
      <c r="J73" s="11"/>
      <c r="K73" s="11"/>
      <c r="L73" s="60" t="str">
        <f t="shared" si="8"/>
        <v/>
      </c>
      <c r="M73" s="10"/>
      <c r="N73" cm="1">
        <f t="array" aca="1" ref="N73" ca="1">_xlfn.SINGLE(IFERROR(COUNTIFS(TachesResults_Dates,$M$4,TachesResults_HreDebut,"&lt;="&amp;$L73,TachesResults_HreFin,"&gt;"&amp;$L73),""))</f>
        <v>0</v>
      </c>
      <c r="O73" s="70"/>
      <c r="P73" cm="1">
        <f t="array" aca="1" ref="P73" ca="1">_xlfn.SINGLE(IFERROR(COUNTIFS(TachesResults_Dates,E$4,TachesResults_HreDebut,"&lt;="&amp;$L73,TachesResults_HreFin,"&gt;"&amp;$L73),""))</f>
        <v>0</v>
      </c>
      <c r="Q73" s="70"/>
      <c r="R73" cm="1">
        <f t="array" aca="1" ref="R73" ca="1">_xlfn.SINGLE(IFERROR(COUNTIFS(TachesResults_Dates,F$4,TachesResults_HreDebut,"&lt;="&amp;$L73,TachesResults_HreFin,"&gt;"&amp;$L73),""))</f>
        <v>0</v>
      </c>
      <c r="S73" s="70"/>
      <c r="T73" cm="1">
        <f t="array" aca="1" ref="T73" ca="1">_xlfn.SINGLE(IFERROR(COUNTIFS(TachesResults_Dates,G$4,TachesResults_HreDebut,"&lt;="&amp;$L73,TachesResults_HreFin,"&gt;"&amp;$L73),""))</f>
        <v>0</v>
      </c>
      <c r="U73" s="70"/>
      <c r="V73" cm="1">
        <f t="array" aca="1" ref="V73" ca="1">_xlfn.SINGLE(IFERROR(COUNTIFS(TachesResults_Dates,H$4,TachesResults_HreDebut,"&lt;="&amp;$L73,TachesResults_HreFin,"&gt;"&amp;$L73),""))</f>
        <v>0</v>
      </c>
      <c r="W73" s="70"/>
      <c r="X73" cm="1">
        <f t="array" aca="1" ref="X73" ca="1">_xlfn.SINGLE(IFERROR(COUNTIFS(TachesResults_Dates,I$4,TachesResults_HreDebut,"&lt;="&amp;$L73,TachesResults_HreFin,"&gt;"&amp;$L73),""))</f>
        <v>0</v>
      </c>
      <c r="Y73" s="70"/>
      <c r="Z73" s="12"/>
    </row>
    <row r="74" spans="3:26" ht="20.100000000000001" customHeight="1" x14ac:dyDescent="0.25">
      <c r="C74" s="12"/>
      <c r="D74" s="60" t="str">
        <f t="shared" si="7"/>
        <v/>
      </c>
      <c r="E74" s="10"/>
      <c r="F74" s="10"/>
      <c r="G74" s="10"/>
      <c r="H74" s="10"/>
      <c r="I74" s="10"/>
      <c r="J74" s="64"/>
      <c r="K74" s="64"/>
      <c r="L74" s="60" t="str">
        <f t="shared" si="8"/>
        <v/>
      </c>
      <c r="M74" s="10"/>
      <c r="N74" cm="1">
        <f t="array" aca="1" ref="N74" ca="1">_xlfn.SINGLE(IFERROR(COUNTIFS(TachesResults_Dates,$M$4,TachesResults_HreDebut,"&lt;="&amp;$L74,TachesResults_HreFin,"&gt;"&amp;$L74),""))</f>
        <v>0</v>
      </c>
      <c r="O74" s="70"/>
      <c r="P74" cm="1">
        <f t="array" aca="1" ref="P74" ca="1">_xlfn.SINGLE(IFERROR(COUNTIFS(TachesResults_Dates,E$4,TachesResults_HreDebut,"&lt;="&amp;$L74,TachesResults_HreFin,"&gt;"&amp;$L74),""))</f>
        <v>0</v>
      </c>
      <c r="Q74" s="70"/>
      <c r="R74" cm="1">
        <f t="array" aca="1" ref="R74" ca="1">_xlfn.SINGLE(IFERROR(COUNTIFS(TachesResults_Dates,F$4,TachesResults_HreDebut,"&lt;="&amp;$L74,TachesResults_HreFin,"&gt;"&amp;$L74),""))</f>
        <v>0</v>
      </c>
      <c r="S74" s="70"/>
      <c r="T74" cm="1">
        <f t="array" aca="1" ref="T74" ca="1">_xlfn.SINGLE(IFERROR(COUNTIFS(TachesResults_Dates,G$4,TachesResults_HreDebut,"&lt;="&amp;$L74,TachesResults_HreFin,"&gt;"&amp;$L74),""))</f>
        <v>0</v>
      </c>
      <c r="U74" s="70"/>
      <c r="V74" cm="1">
        <f t="array" aca="1" ref="V74" ca="1">_xlfn.SINGLE(IFERROR(COUNTIFS(TachesResults_Dates,H$4,TachesResults_HreDebut,"&lt;="&amp;$L74,TachesResults_HreFin,"&gt;"&amp;$L74),""))</f>
        <v>0</v>
      </c>
      <c r="W74" s="70"/>
      <c r="X74" cm="1">
        <f t="array" aca="1" ref="X74" ca="1">_xlfn.SINGLE(IFERROR(COUNTIFS(TachesResults_Dates,I$4,TachesResults_HreDebut,"&lt;="&amp;$L74,TachesResults_HreFin,"&gt;"&amp;$L74),""))</f>
        <v>0</v>
      </c>
      <c r="Y74" s="70"/>
      <c r="Z74" s="12"/>
    </row>
    <row r="75" spans="3:26" ht="20.100000000000001" customHeight="1" x14ac:dyDescent="0.25">
      <c r="C75" s="12"/>
      <c r="D75" s="60" t="str">
        <f t="shared" si="7"/>
        <v/>
      </c>
      <c r="E75" s="10"/>
      <c r="F75" s="10"/>
      <c r="G75" s="10"/>
      <c r="H75" s="10"/>
      <c r="I75" s="10"/>
      <c r="J75" s="10"/>
      <c r="K75" s="10"/>
      <c r="L75" s="60" t="str">
        <f t="shared" si="8"/>
        <v/>
      </c>
      <c r="M75" s="10"/>
      <c r="N75" cm="1">
        <f t="array" aca="1" ref="N75" ca="1">_xlfn.SINGLE(IFERROR(COUNTIFS(TachesResults_Dates,$M$4,TachesResults_HreDebut,"&lt;="&amp;$L75,TachesResults_HreFin,"&gt;"&amp;$L75),""))</f>
        <v>0</v>
      </c>
      <c r="O75" s="70"/>
      <c r="P75" cm="1">
        <f t="array" aca="1" ref="P75" ca="1">_xlfn.SINGLE(IFERROR(COUNTIFS(TachesResults_Dates,E$4,TachesResults_HreDebut,"&lt;="&amp;$L75,TachesResults_HreFin,"&gt;"&amp;$L75),""))</f>
        <v>0</v>
      </c>
      <c r="Q75" s="70"/>
      <c r="R75" cm="1">
        <f t="array" aca="1" ref="R75" ca="1">_xlfn.SINGLE(IFERROR(COUNTIFS(TachesResults_Dates,F$4,TachesResults_HreDebut,"&lt;="&amp;$L75,TachesResults_HreFin,"&gt;"&amp;$L75),""))</f>
        <v>0</v>
      </c>
      <c r="S75" s="70"/>
      <c r="T75" cm="1">
        <f t="array" aca="1" ref="T75" ca="1">_xlfn.SINGLE(IFERROR(COUNTIFS(TachesResults_Dates,G$4,TachesResults_HreDebut,"&lt;="&amp;$L75,TachesResults_HreFin,"&gt;"&amp;$L75),""))</f>
        <v>0</v>
      </c>
      <c r="U75" s="70"/>
      <c r="V75" cm="1">
        <f t="array" aca="1" ref="V75" ca="1">_xlfn.SINGLE(IFERROR(COUNTIFS(TachesResults_Dates,H$4,TachesResults_HreDebut,"&lt;="&amp;$L75,TachesResults_HreFin,"&gt;"&amp;$L75),""))</f>
        <v>0</v>
      </c>
      <c r="W75" s="70"/>
      <c r="X75" cm="1">
        <f t="array" aca="1" ref="X75" ca="1">_xlfn.SINGLE(IFERROR(COUNTIFS(TachesResults_Dates,I$4,TachesResults_HreDebut,"&lt;="&amp;$L75,TachesResults_HreFin,"&gt;"&amp;$L75),""))</f>
        <v>0</v>
      </c>
      <c r="Y75" s="70"/>
      <c r="Z75" s="12"/>
    </row>
    <row r="76" spans="3:26" ht="20.100000000000001" customHeight="1" x14ac:dyDescent="0.25">
      <c r="C76" s="12"/>
      <c r="D76" s="60" t="str">
        <f t="shared" si="7"/>
        <v/>
      </c>
      <c r="E76" s="10"/>
      <c r="F76" s="10"/>
      <c r="G76" s="10"/>
      <c r="H76" s="10"/>
      <c r="I76" s="10"/>
      <c r="J76" s="10"/>
      <c r="K76" s="10"/>
      <c r="L76" s="60" t="str">
        <f t="shared" si="8"/>
        <v/>
      </c>
      <c r="M76" s="10"/>
      <c r="N76" cm="1">
        <f t="array" aca="1" ref="N76" ca="1">_xlfn.SINGLE(IFERROR(COUNTIFS(TachesResults_Dates,$M$4,TachesResults_HreDebut,"&lt;="&amp;$L76,TachesResults_HreFin,"&gt;"&amp;$L76),""))</f>
        <v>0</v>
      </c>
      <c r="O76" s="70"/>
      <c r="P76" cm="1">
        <f t="array" aca="1" ref="P76" ca="1">_xlfn.SINGLE(IFERROR(COUNTIFS(TachesResults_Dates,E$4,TachesResults_HreDebut,"&lt;="&amp;$L76,TachesResults_HreFin,"&gt;"&amp;$L76),""))</f>
        <v>0</v>
      </c>
      <c r="Q76" s="70"/>
      <c r="R76" cm="1">
        <f t="array" aca="1" ref="R76" ca="1">_xlfn.SINGLE(IFERROR(COUNTIFS(TachesResults_Dates,F$4,TachesResults_HreDebut,"&lt;="&amp;$L76,TachesResults_HreFin,"&gt;"&amp;$L76),""))</f>
        <v>0</v>
      </c>
      <c r="S76" s="70"/>
      <c r="T76" cm="1">
        <f t="array" aca="1" ref="T76" ca="1">_xlfn.SINGLE(IFERROR(COUNTIFS(TachesResults_Dates,G$4,TachesResults_HreDebut,"&lt;="&amp;$L76,TachesResults_HreFin,"&gt;"&amp;$L76),""))</f>
        <v>0</v>
      </c>
      <c r="U76" s="70"/>
      <c r="V76" cm="1">
        <f t="array" aca="1" ref="V76" ca="1">_xlfn.SINGLE(IFERROR(COUNTIFS(TachesResults_Dates,H$4,TachesResults_HreDebut,"&lt;="&amp;$L76,TachesResults_HreFin,"&gt;"&amp;$L76),""))</f>
        <v>0</v>
      </c>
      <c r="W76" s="70"/>
      <c r="X76" cm="1">
        <f t="array" aca="1" ref="X76" ca="1">_xlfn.SINGLE(IFERROR(COUNTIFS(TachesResults_Dates,I$4,TachesResults_HreDebut,"&lt;="&amp;$L76,TachesResults_HreFin,"&gt;"&amp;$L76),""))</f>
        <v>0</v>
      </c>
      <c r="Y76" s="70"/>
      <c r="Z76" s="12"/>
    </row>
    <row r="77" spans="3:26" ht="20.100000000000001" customHeight="1" x14ac:dyDescent="0.25">
      <c r="C77" s="12"/>
      <c r="D77" s="60" t="str">
        <f t="shared" si="7"/>
        <v/>
      </c>
      <c r="E77" s="10"/>
      <c r="F77" s="10"/>
      <c r="G77" s="10"/>
      <c r="H77" s="10"/>
      <c r="I77" s="10"/>
      <c r="J77" s="10"/>
      <c r="K77" s="10"/>
      <c r="L77" s="60" t="str">
        <f t="shared" si="8"/>
        <v/>
      </c>
      <c r="M77" s="10"/>
      <c r="N77" cm="1">
        <f t="array" aca="1" ref="N77" ca="1">_xlfn.SINGLE(IFERROR(COUNTIFS(TachesResults_Dates,$M$4,TachesResults_HreDebut,"&lt;="&amp;$L77,TachesResults_HreFin,"&gt;"&amp;$L77),""))</f>
        <v>0</v>
      </c>
      <c r="O77" s="70"/>
      <c r="P77" cm="1">
        <f t="array" aca="1" ref="P77" ca="1">_xlfn.SINGLE(IFERROR(COUNTIFS(TachesResults_Dates,E$4,TachesResults_HreDebut,"&lt;="&amp;$L77,TachesResults_HreFin,"&gt;"&amp;$L77),""))</f>
        <v>0</v>
      </c>
      <c r="Q77" s="70"/>
      <c r="R77" cm="1">
        <f t="array" aca="1" ref="R77" ca="1">_xlfn.SINGLE(IFERROR(COUNTIFS(TachesResults_Dates,F$4,TachesResults_HreDebut,"&lt;="&amp;$L77,TachesResults_HreFin,"&gt;"&amp;$L77),""))</f>
        <v>0</v>
      </c>
      <c r="S77" s="70"/>
      <c r="T77" cm="1">
        <f t="array" aca="1" ref="T77" ca="1">_xlfn.SINGLE(IFERROR(COUNTIFS(TachesResults_Dates,G$4,TachesResults_HreDebut,"&lt;="&amp;$L77,TachesResults_HreFin,"&gt;"&amp;$L77),""))</f>
        <v>0</v>
      </c>
      <c r="U77" s="70"/>
      <c r="V77" cm="1">
        <f t="array" aca="1" ref="V77" ca="1">_xlfn.SINGLE(IFERROR(COUNTIFS(TachesResults_Dates,H$4,TachesResults_HreDebut,"&lt;="&amp;$L77,TachesResults_HreFin,"&gt;"&amp;$L77),""))</f>
        <v>0</v>
      </c>
      <c r="W77" s="70"/>
      <c r="X77" cm="1">
        <f t="array" aca="1" ref="X77" ca="1">_xlfn.SINGLE(IFERROR(COUNTIFS(TachesResults_Dates,I$4,TachesResults_HreDebut,"&lt;="&amp;$L77,TachesResults_HreFin,"&gt;"&amp;$L77),""))</f>
        <v>0</v>
      </c>
      <c r="Y77" s="70"/>
      <c r="Z77" s="12"/>
    </row>
    <row r="78" spans="3:26" ht="20.100000000000001" customHeight="1" x14ac:dyDescent="0.25">
      <c r="C78" s="12"/>
      <c r="D78" s="60" t="str">
        <f t="shared" si="7"/>
        <v/>
      </c>
      <c r="E78" s="10"/>
      <c r="F78" s="10"/>
      <c r="G78" s="10"/>
      <c r="H78" s="10"/>
      <c r="I78" s="10"/>
      <c r="J78" s="10"/>
      <c r="K78" s="10"/>
      <c r="L78" s="60" t="str">
        <f t="shared" si="8"/>
        <v/>
      </c>
      <c r="M78" s="10"/>
      <c r="N78" cm="1">
        <f t="array" aca="1" ref="N78" ca="1">_xlfn.SINGLE(IFERROR(COUNTIFS(TachesResults_Dates,$M$4,TachesResults_HreDebut,"&lt;="&amp;$L78,TachesResults_HreFin,"&gt;"&amp;$L78),""))</f>
        <v>0</v>
      </c>
      <c r="O78" s="70"/>
      <c r="P78" cm="1">
        <f t="array" aca="1" ref="P78" ca="1">_xlfn.SINGLE(IFERROR(COUNTIFS(TachesResults_Dates,E$4,TachesResults_HreDebut,"&lt;="&amp;$L78,TachesResults_HreFin,"&gt;"&amp;$L78),""))</f>
        <v>0</v>
      </c>
      <c r="Q78" s="70"/>
      <c r="R78" cm="1">
        <f t="array" aca="1" ref="R78" ca="1">_xlfn.SINGLE(IFERROR(COUNTIFS(TachesResults_Dates,F$4,TachesResults_HreDebut,"&lt;="&amp;$L78,TachesResults_HreFin,"&gt;"&amp;$L78),""))</f>
        <v>0</v>
      </c>
      <c r="S78" s="70"/>
      <c r="T78" cm="1">
        <f t="array" aca="1" ref="T78" ca="1">_xlfn.SINGLE(IFERROR(COUNTIFS(TachesResults_Dates,G$4,TachesResults_HreDebut,"&lt;="&amp;$L78,TachesResults_HreFin,"&gt;"&amp;$L78),""))</f>
        <v>0</v>
      </c>
      <c r="U78" s="70"/>
      <c r="V78" cm="1">
        <f t="array" aca="1" ref="V78" ca="1">_xlfn.SINGLE(IFERROR(COUNTIFS(TachesResults_Dates,H$4,TachesResults_HreDebut,"&lt;="&amp;$L78,TachesResults_HreFin,"&gt;"&amp;$L78),""))</f>
        <v>0</v>
      </c>
      <c r="W78" s="70"/>
      <c r="X78" cm="1">
        <f t="array" aca="1" ref="X78" ca="1">_xlfn.SINGLE(IFERROR(COUNTIFS(TachesResults_Dates,I$4,TachesResults_HreDebut,"&lt;="&amp;$L78,TachesResults_HreFin,"&gt;"&amp;$L78),""))</f>
        <v>0</v>
      </c>
      <c r="Y78" s="70"/>
      <c r="Z78" s="12"/>
    </row>
    <row r="79" spans="3:26" ht="20.100000000000001" customHeight="1" x14ac:dyDescent="0.25">
      <c r="C79" s="12"/>
      <c r="D79" s="60" t="str">
        <f t="shared" si="7"/>
        <v/>
      </c>
      <c r="E79" s="10"/>
      <c r="F79" s="10"/>
      <c r="G79" s="10"/>
      <c r="H79" s="10"/>
      <c r="I79" s="10"/>
      <c r="J79" s="10"/>
      <c r="K79" s="10"/>
      <c r="L79" s="60" t="str">
        <f t="shared" si="8"/>
        <v/>
      </c>
      <c r="M79" s="10"/>
      <c r="N79" cm="1">
        <f t="array" aca="1" ref="N79" ca="1">_xlfn.SINGLE(IFERROR(COUNTIFS(TachesResults_Dates,$M$4,TachesResults_HreDebut,"&lt;="&amp;$L79,TachesResults_HreFin,"&gt;"&amp;$L79),""))</f>
        <v>0</v>
      </c>
      <c r="O79" s="70"/>
      <c r="P79" cm="1">
        <f t="array" aca="1" ref="P79" ca="1">_xlfn.SINGLE(IFERROR(COUNTIFS(TachesResults_Dates,E$4,TachesResults_HreDebut,"&lt;="&amp;$L79,TachesResults_HreFin,"&gt;"&amp;$L79),""))</f>
        <v>0</v>
      </c>
      <c r="Q79" s="70"/>
      <c r="R79" cm="1">
        <f t="array" aca="1" ref="R79" ca="1">_xlfn.SINGLE(IFERROR(COUNTIFS(TachesResults_Dates,F$4,TachesResults_HreDebut,"&lt;="&amp;$L79,TachesResults_HreFin,"&gt;"&amp;$L79),""))</f>
        <v>0</v>
      </c>
      <c r="S79" s="70"/>
      <c r="T79" cm="1">
        <f t="array" aca="1" ref="T79" ca="1">_xlfn.SINGLE(IFERROR(COUNTIFS(TachesResults_Dates,G$4,TachesResults_HreDebut,"&lt;="&amp;$L79,TachesResults_HreFin,"&gt;"&amp;$L79),""))</f>
        <v>0</v>
      </c>
      <c r="U79" s="70"/>
      <c r="V79" cm="1">
        <f t="array" aca="1" ref="V79" ca="1">_xlfn.SINGLE(IFERROR(COUNTIFS(TachesResults_Dates,H$4,TachesResults_HreDebut,"&lt;="&amp;$L79,TachesResults_HreFin,"&gt;"&amp;$L79),""))</f>
        <v>0</v>
      </c>
      <c r="W79" s="70"/>
      <c r="X79" cm="1">
        <f t="array" aca="1" ref="X79" ca="1">_xlfn.SINGLE(IFERROR(COUNTIFS(TachesResults_Dates,I$4,TachesResults_HreDebut,"&lt;="&amp;$L79,TachesResults_HreFin,"&gt;"&amp;$L79),""))</f>
        <v>0</v>
      </c>
      <c r="Y79" s="70"/>
      <c r="Z79" s="12"/>
    </row>
    <row r="80" spans="3:26" ht="20.100000000000001" customHeight="1" x14ac:dyDescent="0.25">
      <c r="C80" s="12"/>
      <c r="D80" s="60" t="str">
        <f t="shared" si="7"/>
        <v/>
      </c>
      <c r="E80" s="10"/>
      <c r="F80" s="10"/>
      <c r="G80" s="10"/>
      <c r="H80" s="10"/>
      <c r="I80" s="10"/>
      <c r="J80" s="11"/>
      <c r="K80" s="11"/>
      <c r="L80" s="60" t="str">
        <f t="shared" si="8"/>
        <v/>
      </c>
      <c r="M80" s="10"/>
      <c r="N80" cm="1">
        <f t="array" aca="1" ref="N80" ca="1">_xlfn.SINGLE(IFERROR(COUNTIFS(TachesResults_Dates,$M$4,TachesResults_HreDebut,"&lt;="&amp;$L80,TachesResults_HreFin,"&gt;"&amp;$L80),""))</f>
        <v>0</v>
      </c>
      <c r="O80" s="70"/>
      <c r="P80" cm="1">
        <f t="array" aca="1" ref="P80" ca="1">_xlfn.SINGLE(IFERROR(COUNTIFS(TachesResults_Dates,E$4,TachesResults_HreDebut,"&lt;="&amp;$L80,TachesResults_HreFin,"&gt;"&amp;$L80),""))</f>
        <v>0</v>
      </c>
      <c r="Q80" s="70"/>
      <c r="R80" cm="1">
        <f t="array" aca="1" ref="R80" ca="1">_xlfn.SINGLE(IFERROR(COUNTIFS(TachesResults_Dates,F$4,TachesResults_HreDebut,"&lt;="&amp;$L80,TachesResults_HreFin,"&gt;"&amp;$L80),""))</f>
        <v>0</v>
      </c>
      <c r="S80" s="70"/>
      <c r="T80" cm="1">
        <f t="array" aca="1" ref="T80" ca="1">_xlfn.SINGLE(IFERROR(COUNTIFS(TachesResults_Dates,G$4,TachesResults_HreDebut,"&lt;="&amp;$L80,TachesResults_HreFin,"&gt;"&amp;$L80),""))</f>
        <v>0</v>
      </c>
      <c r="U80" s="70"/>
      <c r="V80" cm="1">
        <f t="array" aca="1" ref="V80" ca="1">_xlfn.SINGLE(IFERROR(COUNTIFS(TachesResults_Dates,H$4,TachesResults_HreDebut,"&lt;="&amp;$L80,TachesResults_HreFin,"&gt;"&amp;$L80),""))</f>
        <v>0</v>
      </c>
      <c r="W80" s="70"/>
      <c r="X80" cm="1">
        <f t="array" aca="1" ref="X80" ca="1">_xlfn.SINGLE(IFERROR(COUNTIFS(TachesResults_Dates,I$4,TachesResults_HreDebut,"&lt;="&amp;$L80,TachesResults_HreFin,"&gt;"&amp;$L80),""))</f>
        <v>0</v>
      </c>
      <c r="Y80" s="70"/>
      <c r="Z80" s="12"/>
    </row>
    <row r="81" spans="3:26" ht="20.100000000000001" customHeight="1" x14ac:dyDescent="0.25">
      <c r="C81" s="12"/>
      <c r="D81" s="60" t="str">
        <f t="shared" si="7"/>
        <v/>
      </c>
      <c r="E81" s="10"/>
      <c r="F81" s="10"/>
      <c r="G81" s="10"/>
      <c r="H81" s="10"/>
      <c r="I81" s="10"/>
      <c r="J81" s="64"/>
      <c r="K81" s="64"/>
      <c r="L81" s="60" t="str">
        <f t="shared" si="8"/>
        <v/>
      </c>
      <c r="M81" s="10"/>
      <c r="N81" cm="1">
        <f t="array" aca="1" ref="N81" ca="1">_xlfn.SINGLE(IFERROR(COUNTIFS(TachesResults_Dates,$M$4,TachesResults_HreDebut,"&lt;="&amp;$L81,TachesResults_HreFin,"&gt;"&amp;$L81),""))</f>
        <v>0</v>
      </c>
      <c r="O81" s="70"/>
      <c r="P81" cm="1">
        <f t="array" aca="1" ref="P81" ca="1">_xlfn.SINGLE(IFERROR(COUNTIFS(TachesResults_Dates,E$4,TachesResults_HreDebut,"&lt;="&amp;$L81,TachesResults_HreFin,"&gt;"&amp;$L81),""))</f>
        <v>0</v>
      </c>
      <c r="Q81" s="70"/>
      <c r="R81" cm="1">
        <f t="array" aca="1" ref="R81" ca="1">_xlfn.SINGLE(IFERROR(COUNTIFS(TachesResults_Dates,F$4,TachesResults_HreDebut,"&lt;="&amp;$L81,TachesResults_HreFin,"&gt;"&amp;$L81),""))</f>
        <v>0</v>
      </c>
      <c r="S81" s="70"/>
      <c r="T81" cm="1">
        <f t="array" aca="1" ref="T81" ca="1">_xlfn.SINGLE(IFERROR(COUNTIFS(TachesResults_Dates,G$4,TachesResults_HreDebut,"&lt;="&amp;$L81,TachesResults_HreFin,"&gt;"&amp;$L81),""))</f>
        <v>0</v>
      </c>
      <c r="U81" s="70"/>
      <c r="V81" cm="1">
        <f t="array" aca="1" ref="V81" ca="1">_xlfn.SINGLE(IFERROR(COUNTIFS(TachesResults_Dates,H$4,TachesResults_HreDebut,"&lt;="&amp;$L81,TachesResults_HreFin,"&gt;"&amp;$L81),""))</f>
        <v>0</v>
      </c>
      <c r="W81" s="70"/>
      <c r="X81" cm="1">
        <f t="array" aca="1" ref="X81" ca="1">_xlfn.SINGLE(IFERROR(COUNTIFS(TachesResults_Dates,I$4,TachesResults_HreDebut,"&lt;="&amp;$L81,TachesResults_HreFin,"&gt;"&amp;$L81),""))</f>
        <v>0</v>
      </c>
      <c r="Y81" s="70"/>
      <c r="Z81" s="12"/>
    </row>
    <row r="82" spans="3:26" ht="20.100000000000001" customHeight="1" x14ac:dyDescent="0.25">
      <c r="C82" s="12"/>
      <c r="D82" s="60" t="str">
        <f t="shared" si="7"/>
        <v/>
      </c>
      <c r="E82" s="10"/>
      <c r="F82" s="10"/>
      <c r="G82" s="10"/>
      <c r="H82" s="10"/>
      <c r="I82" s="10"/>
      <c r="J82" s="10"/>
      <c r="K82" s="10"/>
      <c r="L82" s="60" t="str">
        <f t="shared" si="8"/>
        <v/>
      </c>
      <c r="M82" s="10"/>
      <c r="N82" cm="1">
        <f t="array" aca="1" ref="N82" ca="1">_xlfn.SINGLE(IFERROR(COUNTIFS(TachesResults_Dates,$M$4,TachesResults_HreDebut,"&lt;="&amp;$L82,TachesResults_HreFin,"&gt;"&amp;$L82),""))</f>
        <v>0</v>
      </c>
      <c r="O82" s="70"/>
      <c r="P82" cm="1">
        <f t="array" aca="1" ref="P82" ca="1">_xlfn.SINGLE(IFERROR(COUNTIFS(TachesResults_Dates,E$4,TachesResults_HreDebut,"&lt;="&amp;$L82,TachesResults_HreFin,"&gt;"&amp;$L82),""))</f>
        <v>0</v>
      </c>
      <c r="Q82" s="70"/>
      <c r="R82" cm="1">
        <f t="array" aca="1" ref="R82" ca="1">_xlfn.SINGLE(IFERROR(COUNTIFS(TachesResults_Dates,F$4,TachesResults_HreDebut,"&lt;="&amp;$L82,TachesResults_HreFin,"&gt;"&amp;$L82),""))</f>
        <v>0</v>
      </c>
      <c r="S82" s="70"/>
      <c r="T82" cm="1">
        <f t="array" aca="1" ref="T82" ca="1">_xlfn.SINGLE(IFERROR(COUNTIFS(TachesResults_Dates,G$4,TachesResults_HreDebut,"&lt;="&amp;$L82,TachesResults_HreFin,"&gt;"&amp;$L82),""))</f>
        <v>0</v>
      </c>
      <c r="U82" s="70"/>
      <c r="V82" cm="1">
        <f t="array" aca="1" ref="V82" ca="1">_xlfn.SINGLE(IFERROR(COUNTIFS(TachesResults_Dates,H$4,TachesResults_HreDebut,"&lt;="&amp;$L82,TachesResults_HreFin,"&gt;"&amp;$L82),""))</f>
        <v>0</v>
      </c>
      <c r="W82" s="70"/>
      <c r="X82" cm="1">
        <f t="array" aca="1" ref="X82" ca="1">_xlfn.SINGLE(IFERROR(COUNTIFS(TachesResults_Dates,I$4,TachesResults_HreDebut,"&lt;="&amp;$L82,TachesResults_HreFin,"&gt;"&amp;$L82),""))</f>
        <v>0</v>
      </c>
      <c r="Y82" s="70"/>
      <c r="Z82" s="12"/>
    </row>
    <row r="83" spans="3:26" ht="20.100000000000001" customHeight="1" x14ac:dyDescent="0.25">
      <c r="C83" s="12"/>
      <c r="D83" s="60" t="str">
        <f t="shared" si="7"/>
        <v/>
      </c>
      <c r="E83" s="10"/>
      <c r="F83" s="10"/>
      <c r="G83" s="10"/>
      <c r="H83" s="10"/>
      <c r="I83" s="10"/>
      <c r="J83" s="10"/>
      <c r="K83" s="10"/>
      <c r="L83" s="60" t="str">
        <f t="shared" si="8"/>
        <v/>
      </c>
      <c r="M83" s="10"/>
      <c r="N83" cm="1">
        <f t="array" aca="1" ref="N83" ca="1">_xlfn.SINGLE(IFERROR(COUNTIFS(TachesResults_Dates,$M$4,TachesResults_HreDebut,"&lt;="&amp;$L83,TachesResults_HreFin,"&gt;"&amp;$L83),""))</f>
        <v>0</v>
      </c>
      <c r="O83" s="70"/>
      <c r="P83" cm="1">
        <f t="array" aca="1" ref="P83" ca="1">_xlfn.SINGLE(IFERROR(COUNTIFS(TachesResults_Dates,E$4,TachesResults_HreDebut,"&lt;="&amp;$L83,TachesResults_HreFin,"&gt;"&amp;$L83),""))</f>
        <v>0</v>
      </c>
      <c r="Q83" s="70"/>
      <c r="R83" cm="1">
        <f t="array" aca="1" ref="R83" ca="1">_xlfn.SINGLE(IFERROR(COUNTIFS(TachesResults_Dates,F$4,TachesResults_HreDebut,"&lt;="&amp;$L83,TachesResults_HreFin,"&gt;"&amp;$L83),""))</f>
        <v>0</v>
      </c>
      <c r="S83" s="70"/>
      <c r="T83" cm="1">
        <f t="array" aca="1" ref="T83" ca="1">_xlfn.SINGLE(IFERROR(COUNTIFS(TachesResults_Dates,G$4,TachesResults_HreDebut,"&lt;="&amp;$L83,TachesResults_HreFin,"&gt;"&amp;$L83),""))</f>
        <v>0</v>
      </c>
      <c r="U83" s="70"/>
      <c r="V83" cm="1">
        <f t="array" aca="1" ref="V83" ca="1">_xlfn.SINGLE(IFERROR(COUNTIFS(TachesResults_Dates,H$4,TachesResults_HreDebut,"&lt;="&amp;$L83,TachesResults_HreFin,"&gt;"&amp;$L83),""))</f>
        <v>0</v>
      </c>
      <c r="W83" s="70"/>
      <c r="X83" cm="1">
        <f t="array" aca="1" ref="X83" ca="1">_xlfn.SINGLE(IFERROR(COUNTIFS(TachesResults_Dates,I$4,TachesResults_HreDebut,"&lt;="&amp;$L83,TachesResults_HreFin,"&gt;"&amp;$L83),""))</f>
        <v>0</v>
      </c>
      <c r="Y83" s="70"/>
      <c r="Z83" s="12"/>
    </row>
    <row r="84" spans="3:26" ht="20.100000000000001" customHeight="1" x14ac:dyDescent="0.25">
      <c r="C84" s="12"/>
      <c r="D84" s="60" t="str">
        <f t="shared" si="7"/>
        <v/>
      </c>
      <c r="E84" s="10"/>
      <c r="F84" s="10"/>
      <c r="G84" s="10"/>
      <c r="H84" s="10"/>
      <c r="I84" s="10"/>
      <c r="J84" s="10"/>
      <c r="K84" s="10"/>
      <c r="L84" s="60" t="str">
        <f t="shared" si="8"/>
        <v/>
      </c>
      <c r="M84" s="10"/>
      <c r="N84" cm="1">
        <f t="array" aca="1" ref="N84" ca="1">_xlfn.SINGLE(IFERROR(COUNTIFS(TachesResults_Dates,$M$4,TachesResults_HreDebut,"&lt;="&amp;$L84,TachesResults_HreFin,"&gt;"&amp;$L84),""))</f>
        <v>0</v>
      </c>
      <c r="O84" s="70"/>
      <c r="P84" cm="1">
        <f t="array" aca="1" ref="P84" ca="1">_xlfn.SINGLE(IFERROR(COUNTIFS(TachesResults_Dates,E$4,TachesResults_HreDebut,"&lt;="&amp;$L84,TachesResults_HreFin,"&gt;"&amp;$L84),""))</f>
        <v>0</v>
      </c>
      <c r="Q84" s="70"/>
      <c r="R84" cm="1">
        <f t="array" aca="1" ref="R84" ca="1">_xlfn.SINGLE(IFERROR(COUNTIFS(TachesResults_Dates,F$4,TachesResults_HreDebut,"&lt;="&amp;$L84,TachesResults_HreFin,"&gt;"&amp;$L84),""))</f>
        <v>0</v>
      </c>
      <c r="S84" s="70"/>
      <c r="T84" cm="1">
        <f t="array" aca="1" ref="T84" ca="1">_xlfn.SINGLE(IFERROR(COUNTIFS(TachesResults_Dates,G$4,TachesResults_HreDebut,"&lt;="&amp;$L84,TachesResults_HreFin,"&gt;"&amp;$L84),""))</f>
        <v>0</v>
      </c>
      <c r="U84" s="70"/>
      <c r="V84" cm="1">
        <f t="array" aca="1" ref="V84" ca="1">_xlfn.SINGLE(IFERROR(COUNTIFS(TachesResults_Dates,H$4,TachesResults_HreDebut,"&lt;="&amp;$L84,TachesResults_HreFin,"&gt;"&amp;$L84),""))</f>
        <v>0</v>
      </c>
      <c r="W84" s="70"/>
      <c r="X84" cm="1">
        <f t="array" aca="1" ref="X84" ca="1">_xlfn.SINGLE(IFERROR(COUNTIFS(TachesResults_Dates,I$4,TachesResults_HreDebut,"&lt;="&amp;$L84,TachesResults_HreFin,"&gt;"&amp;$L84),""))</f>
        <v>0</v>
      </c>
      <c r="Y84" s="70"/>
      <c r="Z84" s="12"/>
    </row>
    <row r="85" spans="3:26" ht="20.100000000000001" customHeight="1" x14ac:dyDescent="0.25">
      <c r="C85" s="12"/>
      <c r="D85" s="60" t="str">
        <f t="shared" si="7"/>
        <v/>
      </c>
      <c r="E85" s="10"/>
      <c r="F85" s="10"/>
      <c r="G85" s="10"/>
      <c r="H85" s="10"/>
      <c r="I85" s="10"/>
      <c r="J85" s="10"/>
      <c r="K85" s="10"/>
      <c r="L85" s="60" t="str">
        <f t="shared" si="8"/>
        <v/>
      </c>
      <c r="M85" s="10"/>
      <c r="N85" cm="1">
        <f t="array" aca="1" ref="N85" ca="1">_xlfn.SINGLE(IFERROR(COUNTIFS(TachesResults_Dates,$M$4,TachesResults_HreDebut,"&lt;="&amp;$L85,TachesResults_HreFin,"&gt;"&amp;$L85),""))</f>
        <v>0</v>
      </c>
      <c r="O85" s="70"/>
      <c r="P85" cm="1">
        <f t="array" aca="1" ref="P85" ca="1">_xlfn.SINGLE(IFERROR(COUNTIFS(TachesResults_Dates,E$4,TachesResults_HreDebut,"&lt;="&amp;$L85,TachesResults_HreFin,"&gt;"&amp;$L85),""))</f>
        <v>0</v>
      </c>
      <c r="Q85" s="70"/>
      <c r="R85" cm="1">
        <f t="array" aca="1" ref="R85" ca="1">_xlfn.SINGLE(IFERROR(COUNTIFS(TachesResults_Dates,F$4,TachesResults_HreDebut,"&lt;="&amp;$L85,TachesResults_HreFin,"&gt;"&amp;$L85),""))</f>
        <v>0</v>
      </c>
      <c r="S85" s="70"/>
      <c r="T85" cm="1">
        <f t="array" aca="1" ref="T85" ca="1">_xlfn.SINGLE(IFERROR(COUNTIFS(TachesResults_Dates,G$4,TachesResults_HreDebut,"&lt;="&amp;$L85,TachesResults_HreFin,"&gt;"&amp;$L85),""))</f>
        <v>0</v>
      </c>
      <c r="U85" s="70"/>
      <c r="V85" cm="1">
        <f t="array" aca="1" ref="V85" ca="1">_xlfn.SINGLE(IFERROR(COUNTIFS(TachesResults_Dates,H$4,TachesResults_HreDebut,"&lt;="&amp;$L85,TachesResults_HreFin,"&gt;"&amp;$L85),""))</f>
        <v>0</v>
      </c>
      <c r="W85" s="70"/>
      <c r="X85" cm="1">
        <f t="array" aca="1" ref="X85" ca="1">_xlfn.SINGLE(IFERROR(COUNTIFS(TachesResults_Dates,I$4,TachesResults_HreDebut,"&lt;="&amp;$L85,TachesResults_HreFin,"&gt;"&amp;$L85),""))</f>
        <v>0</v>
      </c>
      <c r="Y85" s="70"/>
      <c r="Z85" s="12"/>
    </row>
    <row r="86" spans="3:26" ht="20.100000000000001" customHeight="1" x14ac:dyDescent="0.25">
      <c r="C86" s="12"/>
      <c r="D86" s="60" t="str">
        <f t="shared" si="7"/>
        <v/>
      </c>
      <c r="E86" s="10"/>
      <c r="F86" s="10"/>
      <c r="G86" s="10"/>
      <c r="H86" s="10"/>
      <c r="I86" s="10"/>
      <c r="J86" s="10"/>
      <c r="K86" s="10"/>
      <c r="L86" s="60" t="str">
        <f t="shared" si="8"/>
        <v/>
      </c>
      <c r="M86" s="10"/>
      <c r="N86" cm="1">
        <f t="array" aca="1" ref="N86" ca="1">_xlfn.SINGLE(IFERROR(COUNTIFS(TachesResults_Dates,$M$4,TachesResults_HreDebut,"&lt;="&amp;$L86,TachesResults_HreFin,"&gt;"&amp;$L86),""))</f>
        <v>0</v>
      </c>
      <c r="O86" s="70"/>
      <c r="P86" cm="1">
        <f t="array" aca="1" ref="P86" ca="1">_xlfn.SINGLE(IFERROR(COUNTIFS(TachesResults_Dates,E$4,TachesResults_HreDebut,"&lt;="&amp;$L86,TachesResults_HreFin,"&gt;"&amp;$L86),""))</f>
        <v>0</v>
      </c>
      <c r="Q86" s="70"/>
      <c r="R86" cm="1">
        <f t="array" aca="1" ref="R86" ca="1">_xlfn.SINGLE(IFERROR(COUNTIFS(TachesResults_Dates,F$4,TachesResults_HreDebut,"&lt;="&amp;$L86,TachesResults_HreFin,"&gt;"&amp;$L86),""))</f>
        <v>0</v>
      </c>
      <c r="S86" s="70"/>
      <c r="T86" cm="1">
        <f t="array" aca="1" ref="T86" ca="1">_xlfn.SINGLE(IFERROR(COUNTIFS(TachesResults_Dates,G$4,TachesResults_HreDebut,"&lt;="&amp;$L86,TachesResults_HreFin,"&gt;"&amp;$L86),""))</f>
        <v>0</v>
      </c>
      <c r="U86" s="70"/>
      <c r="V86" cm="1">
        <f t="array" aca="1" ref="V86" ca="1">_xlfn.SINGLE(IFERROR(COUNTIFS(TachesResults_Dates,H$4,TachesResults_HreDebut,"&lt;="&amp;$L86,TachesResults_HreFin,"&gt;"&amp;$L86),""))</f>
        <v>0</v>
      </c>
      <c r="W86" s="70"/>
      <c r="X86" cm="1">
        <f t="array" aca="1" ref="X86" ca="1">_xlfn.SINGLE(IFERROR(COUNTIFS(TachesResults_Dates,I$4,TachesResults_HreDebut,"&lt;="&amp;$L86,TachesResults_HreFin,"&gt;"&amp;$L86),""))</f>
        <v>0</v>
      </c>
      <c r="Y86" s="70"/>
      <c r="Z86" s="12"/>
    </row>
    <row r="87" spans="3:26" ht="20.100000000000001" customHeight="1" x14ac:dyDescent="0.25">
      <c r="C87" s="12"/>
      <c r="D87" s="60" t="str">
        <f t="shared" si="7"/>
        <v/>
      </c>
      <c r="E87" s="10"/>
      <c r="F87" s="10"/>
      <c r="G87" s="10"/>
      <c r="H87" s="10"/>
      <c r="I87" s="10"/>
      <c r="J87" s="10"/>
      <c r="K87" s="10"/>
      <c r="L87" s="60" t="str">
        <f t="shared" si="8"/>
        <v/>
      </c>
      <c r="M87" s="10"/>
      <c r="N87" cm="1">
        <f t="array" aca="1" ref="N87" ca="1">_xlfn.SINGLE(IFERROR(COUNTIFS(TachesResults_Dates,$M$4,TachesResults_HreDebut,"&lt;="&amp;$L87,TachesResults_HreFin,"&gt;"&amp;$L87),""))</f>
        <v>0</v>
      </c>
      <c r="O87" s="70"/>
      <c r="P87" cm="1">
        <f t="array" aca="1" ref="P87" ca="1">_xlfn.SINGLE(IFERROR(COUNTIFS(TachesResults_Dates,E$4,TachesResults_HreDebut,"&lt;="&amp;$L87,TachesResults_HreFin,"&gt;"&amp;$L87),""))</f>
        <v>0</v>
      </c>
      <c r="Q87" s="70"/>
      <c r="R87" cm="1">
        <f t="array" aca="1" ref="R87" ca="1">_xlfn.SINGLE(IFERROR(COUNTIFS(TachesResults_Dates,F$4,TachesResults_HreDebut,"&lt;="&amp;$L87,TachesResults_HreFin,"&gt;"&amp;$L87),""))</f>
        <v>0</v>
      </c>
      <c r="S87" s="70"/>
      <c r="T87" cm="1">
        <f t="array" aca="1" ref="T87" ca="1">_xlfn.SINGLE(IFERROR(COUNTIFS(TachesResults_Dates,G$4,TachesResults_HreDebut,"&lt;="&amp;$L87,TachesResults_HreFin,"&gt;"&amp;$L87),""))</f>
        <v>0</v>
      </c>
      <c r="U87" s="70"/>
      <c r="V87" cm="1">
        <f t="array" aca="1" ref="V87" ca="1">_xlfn.SINGLE(IFERROR(COUNTIFS(TachesResults_Dates,H$4,TachesResults_HreDebut,"&lt;="&amp;$L87,TachesResults_HreFin,"&gt;"&amp;$L87),""))</f>
        <v>0</v>
      </c>
      <c r="W87" s="70"/>
      <c r="X87" cm="1">
        <f t="array" aca="1" ref="X87" ca="1">_xlfn.SINGLE(IFERROR(COUNTIFS(TachesResults_Dates,I$4,TachesResults_HreDebut,"&lt;="&amp;$L87,TachesResults_HreFin,"&gt;"&amp;$L87),""))</f>
        <v>0</v>
      </c>
      <c r="Y87" s="70"/>
      <c r="Z87" s="12"/>
    </row>
    <row r="88" spans="3:26" ht="20.100000000000001" customHeight="1" x14ac:dyDescent="0.25">
      <c r="C88" s="12"/>
      <c r="D88" s="60" t="str">
        <f t="shared" si="7"/>
        <v/>
      </c>
      <c r="E88" s="10"/>
      <c r="F88" s="10"/>
      <c r="G88" s="10"/>
      <c r="H88" s="10"/>
      <c r="I88" s="10"/>
      <c r="J88" s="10"/>
      <c r="K88" s="10"/>
      <c r="L88" s="60" t="str">
        <f t="shared" si="8"/>
        <v/>
      </c>
      <c r="M88" s="10"/>
      <c r="N88" cm="1">
        <f t="array" aca="1" ref="N88" ca="1">_xlfn.SINGLE(IFERROR(COUNTIFS(TachesResults_Dates,$M$4,TachesResults_HreDebut,"&lt;="&amp;$L88,TachesResults_HreFin,"&gt;"&amp;$L88),""))</f>
        <v>0</v>
      </c>
      <c r="O88" s="70"/>
      <c r="P88" cm="1">
        <f t="array" aca="1" ref="P88" ca="1">_xlfn.SINGLE(IFERROR(COUNTIFS(TachesResults_Dates,E$4,TachesResults_HreDebut,"&lt;="&amp;$L88,TachesResults_HreFin,"&gt;"&amp;$L88),""))</f>
        <v>0</v>
      </c>
      <c r="Q88" s="70"/>
      <c r="R88" cm="1">
        <f t="array" aca="1" ref="R88" ca="1">_xlfn.SINGLE(IFERROR(COUNTIFS(TachesResults_Dates,F$4,TachesResults_HreDebut,"&lt;="&amp;$L88,TachesResults_HreFin,"&gt;"&amp;$L88),""))</f>
        <v>0</v>
      </c>
      <c r="S88" s="70"/>
      <c r="T88" cm="1">
        <f t="array" aca="1" ref="T88" ca="1">_xlfn.SINGLE(IFERROR(COUNTIFS(TachesResults_Dates,G$4,TachesResults_HreDebut,"&lt;="&amp;$L88,TachesResults_HreFin,"&gt;"&amp;$L88),""))</f>
        <v>0</v>
      </c>
      <c r="U88" s="70"/>
      <c r="V88" cm="1">
        <f t="array" aca="1" ref="V88" ca="1">_xlfn.SINGLE(IFERROR(COUNTIFS(TachesResults_Dates,H$4,TachesResults_HreDebut,"&lt;="&amp;$L88,TachesResults_HreFin,"&gt;"&amp;$L88),""))</f>
        <v>0</v>
      </c>
      <c r="W88" s="70"/>
      <c r="X88" cm="1">
        <f t="array" aca="1" ref="X88" ca="1">_xlfn.SINGLE(IFERROR(COUNTIFS(TachesResults_Dates,I$4,TachesResults_HreDebut,"&lt;="&amp;$L88,TachesResults_HreFin,"&gt;"&amp;$L88),""))</f>
        <v>0</v>
      </c>
      <c r="Y88" s="70"/>
      <c r="Z88" s="12"/>
    </row>
    <row r="89" spans="3:26" ht="20.100000000000001" customHeight="1" x14ac:dyDescent="0.25">
      <c r="C89" s="12"/>
      <c r="D89" s="60" t="str">
        <f t="shared" si="7"/>
        <v/>
      </c>
      <c r="E89" s="10"/>
      <c r="F89" s="10"/>
      <c r="G89" s="10"/>
      <c r="H89" s="10"/>
      <c r="I89" s="10"/>
      <c r="J89" s="10"/>
      <c r="K89" s="10"/>
      <c r="L89" s="60" t="str">
        <f t="shared" si="8"/>
        <v/>
      </c>
      <c r="M89" s="10"/>
      <c r="N89" cm="1">
        <f t="array" aca="1" ref="N89" ca="1">_xlfn.SINGLE(IFERROR(COUNTIFS(TachesResults_Dates,$M$4,TachesResults_HreDebut,"&lt;="&amp;$L89,TachesResults_HreFin,"&gt;"&amp;$L89),""))</f>
        <v>0</v>
      </c>
      <c r="O89" s="70"/>
      <c r="P89" cm="1">
        <f t="array" aca="1" ref="P89" ca="1">_xlfn.SINGLE(IFERROR(COUNTIFS(TachesResults_Dates,E$4,TachesResults_HreDebut,"&lt;="&amp;$L89,TachesResults_HreFin,"&gt;"&amp;$L89),""))</f>
        <v>0</v>
      </c>
      <c r="Q89" s="70"/>
      <c r="R89" cm="1">
        <f t="array" aca="1" ref="R89" ca="1">_xlfn.SINGLE(IFERROR(COUNTIFS(TachesResults_Dates,F$4,TachesResults_HreDebut,"&lt;="&amp;$L89,TachesResults_HreFin,"&gt;"&amp;$L89),""))</f>
        <v>0</v>
      </c>
      <c r="S89" s="70"/>
      <c r="T89" cm="1">
        <f t="array" aca="1" ref="T89" ca="1">_xlfn.SINGLE(IFERROR(COUNTIFS(TachesResults_Dates,G$4,TachesResults_HreDebut,"&lt;="&amp;$L89,TachesResults_HreFin,"&gt;"&amp;$L89),""))</f>
        <v>0</v>
      </c>
      <c r="U89" s="70"/>
      <c r="V89" cm="1">
        <f t="array" aca="1" ref="V89" ca="1">_xlfn.SINGLE(IFERROR(COUNTIFS(TachesResults_Dates,H$4,TachesResults_HreDebut,"&lt;="&amp;$L89,TachesResults_HreFin,"&gt;"&amp;$L89),""))</f>
        <v>0</v>
      </c>
      <c r="W89" s="70"/>
      <c r="X89" cm="1">
        <f t="array" aca="1" ref="X89" ca="1">_xlfn.SINGLE(IFERROR(COUNTIFS(TachesResults_Dates,I$4,TachesResults_HreDebut,"&lt;="&amp;$L89,TachesResults_HreFin,"&gt;"&amp;$L89),""))</f>
        <v>0</v>
      </c>
      <c r="Y89" s="70"/>
      <c r="Z89" s="12"/>
    </row>
    <row r="90" spans="3:26" ht="20.100000000000001" customHeight="1" x14ac:dyDescent="0.25">
      <c r="C90" s="12"/>
      <c r="D90" s="60" t="str">
        <f t="shared" si="7"/>
        <v/>
      </c>
      <c r="E90" s="10"/>
      <c r="F90" s="10"/>
      <c r="G90" s="10"/>
      <c r="H90" s="10"/>
      <c r="I90" s="10"/>
      <c r="J90" s="10"/>
      <c r="K90" s="10"/>
      <c r="L90" s="60" t="str">
        <f t="shared" si="8"/>
        <v/>
      </c>
      <c r="M90" s="10"/>
      <c r="N90" cm="1">
        <f t="array" aca="1" ref="N90" ca="1">_xlfn.SINGLE(IFERROR(COUNTIFS(TachesResults_Dates,$M$4,TachesResults_HreDebut,"&lt;="&amp;$L90,TachesResults_HreFin,"&gt;"&amp;$L90),""))</f>
        <v>0</v>
      </c>
      <c r="O90" s="70"/>
      <c r="P90" cm="1">
        <f t="array" aca="1" ref="P90" ca="1">_xlfn.SINGLE(IFERROR(COUNTIFS(TachesResults_Dates,E$4,TachesResults_HreDebut,"&lt;="&amp;$L90,TachesResults_HreFin,"&gt;"&amp;$L90),""))</f>
        <v>0</v>
      </c>
      <c r="Q90" s="70"/>
      <c r="R90" cm="1">
        <f t="array" aca="1" ref="R90" ca="1">_xlfn.SINGLE(IFERROR(COUNTIFS(TachesResults_Dates,F$4,TachesResults_HreDebut,"&lt;="&amp;$L90,TachesResults_HreFin,"&gt;"&amp;$L90),""))</f>
        <v>0</v>
      </c>
      <c r="S90" s="70"/>
      <c r="T90" cm="1">
        <f t="array" aca="1" ref="T90" ca="1">_xlfn.SINGLE(IFERROR(COUNTIFS(TachesResults_Dates,G$4,TachesResults_HreDebut,"&lt;="&amp;$L90,TachesResults_HreFin,"&gt;"&amp;$L90),""))</f>
        <v>0</v>
      </c>
      <c r="U90" s="70"/>
      <c r="V90" cm="1">
        <f t="array" aca="1" ref="V90" ca="1">_xlfn.SINGLE(IFERROR(COUNTIFS(TachesResults_Dates,H$4,TachesResults_HreDebut,"&lt;="&amp;$L90,TachesResults_HreFin,"&gt;"&amp;$L90),""))</f>
        <v>0</v>
      </c>
      <c r="W90" s="70"/>
      <c r="X90" cm="1">
        <f t="array" aca="1" ref="X90" ca="1">_xlfn.SINGLE(IFERROR(COUNTIFS(TachesResults_Dates,I$4,TachesResults_HreDebut,"&lt;="&amp;$L90,TachesResults_HreFin,"&gt;"&amp;$L90),""))</f>
        <v>0</v>
      </c>
      <c r="Y90" s="70"/>
      <c r="Z90" s="12"/>
    </row>
    <row r="91" spans="3:26" ht="20.100000000000001" customHeight="1" x14ac:dyDescent="0.25">
      <c r="C91" s="12"/>
      <c r="D91" s="60" t="str">
        <f t="shared" si="7"/>
        <v/>
      </c>
      <c r="E91" s="10"/>
      <c r="F91" s="10"/>
      <c r="G91" s="10"/>
      <c r="H91" s="10"/>
      <c r="I91" s="10"/>
      <c r="J91" s="10"/>
      <c r="K91" s="10"/>
      <c r="L91" s="60" t="str">
        <f t="shared" si="8"/>
        <v/>
      </c>
      <c r="M91" s="10"/>
      <c r="N91" cm="1">
        <f t="array" aca="1" ref="N91" ca="1">_xlfn.SINGLE(IFERROR(COUNTIFS(TachesResults_Dates,$M$4,TachesResults_HreDebut,"&lt;="&amp;$L91,TachesResults_HreFin,"&gt;"&amp;$L91),""))</f>
        <v>0</v>
      </c>
      <c r="O91" s="70"/>
      <c r="P91" cm="1">
        <f t="array" aca="1" ref="P91" ca="1">_xlfn.SINGLE(IFERROR(COUNTIFS(TachesResults_Dates,E$4,TachesResults_HreDebut,"&lt;="&amp;$L91,TachesResults_HreFin,"&gt;"&amp;$L91),""))</f>
        <v>0</v>
      </c>
      <c r="Q91" s="70"/>
      <c r="R91" cm="1">
        <f t="array" aca="1" ref="R91" ca="1">_xlfn.SINGLE(IFERROR(COUNTIFS(TachesResults_Dates,F$4,TachesResults_HreDebut,"&lt;="&amp;$L91,TachesResults_HreFin,"&gt;"&amp;$L91),""))</f>
        <v>0</v>
      </c>
      <c r="S91" s="70"/>
      <c r="T91" cm="1">
        <f t="array" aca="1" ref="T91" ca="1">_xlfn.SINGLE(IFERROR(COUNTIFS(TachesResults_Dates,G$4,TachesResults_HreDebut,"&lt;="&amp;$L91,TachesResults_HreFin,"&gt;"&amp;$L91),""))</f>
        <v>0</v>
      </c>
      <c r="U91" s="70"/>
      <c r="V91" cm="1">
        <f t="array" aca="1" ref="V91" ca="1">_xlfn.SINGLE(IFERROR(COUNTIFS(TachesResults_Dates,H$4,TachesResults_HreDebut,"&lt;="&amp;$L91,TachesResults_HreFin,"&gt;"&amp;$L91),""))</f>
        <v>0</v>
      </c>
      <c r="W91" s="70"/>
      <c r="X91" cm="1">
        <f t="array" aca="1" ref="X91" ca="1">_xlfn.SINGLE(IFERROR(COUNTIFS(TachesResults_Dates,I$4,TachesResults_HreDebut,"&lt;="&amp;$L91,TachesResults_HreFin,"&gt;"&amp;$L91),""))</f>
        <v>0</v>
      </c>
      <c r="Y91" s="70"/>
      <c r="Z91" s="12"/>
    </row>
    <row r="92" spans="3:26" ht="20.100000000000001" customHeight="1" x14ac:dyDescent="0.25">
      <c r="C92" s="12"/>
      <c r="D92" s="60" t="str">
        <f t="shared" si="7"/>
        <v/>
      </c>
      <c r="E92" s="10"/>
      <c r="F92" s="10"/>
      <c r="G92" s="10"/>
      <c r="H92" s="10"/>
      <c r="I92" s="10"/>
      <c r="J92" s="10"/>
      <c r="K92" s="10"/>
      <c r="L92" s="60" t="str">
        <f t="shared" si="8"/>
        <v/>
      </c>
      <c r="M92" s="10"/>
      <c r="N92" cm="1">
        <f t="array" aca="1" ref="N92" ca="1">_xlfn.SINGLE(IFERROR(COUNTIFS(TachesResults_Dates,$M$4,TachesResults_HreDebut,"&lt;="&amp;$L92,TachesResults_HreFin,"&gt;"&amp;$L92),""))</f>
        <v>0</v>
      </c>
      <c r="O92" s="70"/>
      <c r="P92" cm="1">
        <f t="array" aca="1" ref="P92" ca="1">_xlfn.SINGLE(IFERROR(COUNTIFS(TachesResults_Dates,E$4,TachesResults_HreDebut,"&lt;="&amp;$L92,TachesResults_HreFin,"&gt;"&amp;$L92),""))</f>
        <v>0</v>
      </c>
      <c r="Q92" s="70"/>
      <c r="R92" cm="1">
        <f t="array" aca="1" ref="R92" ca="1">_xlfn.SINGLE(IFERROR(COUNTIFS(TachesResults_Dates,F$4,TachesResults_HreDebut,"&lt;="&amp;$L92,TachesResults_HreFin,"&gt;"&amp;$L92),""))</f>
        <v>0</v>
      </c>
      <c r="S92" s="70"/>
      <c r="T92" cm="1">
        <f t="array" aca="1" ref="T92" ca="1">_xlfn.SINGLE(IFERROR(COUNTIFS(TachesResults_Dates,G$4,TachesResults_HreDebut,"&lt;="&amp;$L92,TachesResults_HreFin,"&gt;"&amp;$L92),""))</f>
        <v>0</v>
      </c>
      <c r="U92" s="70"/>
      <c r="V92" cm="1">
        <f t="array" aca="1" ref="V92" ca="1">_xlfn.SINGLE(IFERROR(COUNTIFS(TachesResults_Dates,H$4,TachesResults_HreDebut,"&lt;="&amp;$L92,TachesResults_HreFin,"&gt;"&amp;$L92),""))</f>
        <v>0</v>
      </c>
      <c r="W92" s="70"/>
      <c r="X92" cm="1">
        <f t="array" aca="1" ref="X92" ca="1">_xlfn.SINGLE(IFERROR(COUNTIFS(TachesResults_Dates,I$4,TachesResults_HreDebut,"&lt;="&amp;$L92,TachesResults_HreFin,"&gt;"&amp;$L92),""))</f>
        <v>0</v>
      </c>
      <c r="Y92" s="70"/>
      <c r="Z92" s="12"/>
    </row>
    <row r="93" spans="3:26" ht="20.100000000000001" customHeight="1" x14ac:dyDescent="0.25">
      <c r="C93" s="12"/>
      <c r="D93" s="60" t="str">
        <f t="shared" si="7"/>
        <v/>
      </c>
      <c r="E93" s="10"/>
      <c r="F93" s="10"/>
      <c r="G93" s="10"/>
      <c r="H93" s="10"/>
      <c r="I93" s="10"/>
      <c r="J93" s="10"/>
      <c r="K93" s="10"/>
      <c r="L93" s="60" t="str">
        <f t="shared" si="8"/>
        <v/>
      </c>
      <c r="M93" s="10"/>
      <c r="N93" cm="1">
        <f t="array" aca="1" ref="N93" ca="1">_xlfn.SINGLE(IFERROR(COUNTIFS(TachesResults_Dates,$M$4,TachesResults_HreDebut,"&lt;="&amp;$L93,TachesResults_HreFin,"&gt;"&amp;$L93),""))</f>
        <v>0</v>
      </c>
      <c r="O93" s="70"/>
      <c r="P93" cm="1">
        <f t="array" aca="1" ref="P93" ca="1">_xlfn.SINGLE(IFERROR(COUNTIFS(TachesResults_Dates,E$4,TachesResults_HreDebut,"&lt;="&amp;$L93,TachesResults_HreFin,"&gt;"&amp;$L93),""))</f>
        <v>0</v>
      </c>
      <c r="Q93" s="70"/>
      <c r="R93" cm="1">
        <f t="array" aca="1" ref="R93" ca="1">_xlfn.SINGLE(IFERROR(COUNTIFS(TachesResults_Dates,F$4,TachesResults_HreDebut,"&lt;="&amp;$L93,TachesResults_HreFin,"&gt;"&amp;$L93),""))</f>
        <v>0</v>
      </c>
      <c r="S93" s="70"/>
      <c r="T93" cm="1">
        <f t="array" aca="1" ref="T93" ca="1">_xlfn.SINGLE(IFERROR(COUNTIFS(TachesResults_Dates,G$4,TachesResults_HreDebut,"&lt;="&amp;$L93,TachesResults_HreFin,"&gt;"&amp;$L93),""))</f>
        <v>0</v>
      </c>
      <c r="U93" s="70"/>
      <c r="V93" cm="1">
        <f t="array" aca="1" ref="V93" ca="1">_xlfn.SINGLE(IFERROR(COUNTIFS(TachesResults_Dates,H$4,TachesResults_HreDebut,"&lt;="&amp;$L93,TachesResults_HreFin,"&gt;"&amp;$L93),""))</f>
        <v>0</v>
      </c>
      <c r="W93" s="70"/>
      <c r="X93" cm="1">
        <f t="array" aca="1" ref="X93" ca="1">_xlfn.SINGLE(IFERROR(COUNTIFS(TachesResults_Dates,I$4,TachesResults_HreDebut,"&lt;="&amp;$L93,TachesResults_HreFin,"&gt;"&amp;$L93),""))</f>
        <v>0</v>
      </c>
      <c r="Y93" s="70"/>
      <c r="Z93" s="12"/>
    </row>
    <row r="94" spans="3:26" ht="20.100000000000001" customHeight="1" x14ac:dyDescent="0.25">
      <c r="C94" s="12"/>
      <c r="D94" s="60" t="str">
        <f t="shared" si="7"/>
        <v/>
      </c>
      <c r="E94" s="10"/>
      <c r="F94" s="10"/>
      <c r="G94" s="10"/>
      <c r="H94" s="10"/>
      <c r="I94" s="10"/>
      <c r="J94" s="10"/>
      <c r="K94" s="10"/>
      <c r="L94" s="60" t="str">
        <f t="shared" si="8"/>
        <v/>
      </c>
      <c r="M94" s="10"/>
      <c r="N94" cm="1">
        <f t="array" aca="1" ref="N94" ca="1">_xlfn.SINGLE(IFERROR(COUNTIFS(TachesResults_Dates,$M$4,TachesResults_HreDebut,"&lt;="&amp;$L94,TachesResults_HreFin,"&gt;"&amp;$L94),""))</f>
        <v>0</v>
      </c>
      <c r="O94" s="70"/>
      <c r="P94" cm="1">
        <f t="array" aca="1" ref="P94" ca="1">_xlfn.SINGLE(IFERROR(COUNTIFS(TachesResults_Dates,E$4,TachesResults_HreDebut,"&lt;="&amp;$L94,TachesResults_HreFin,"&gt;"&amp;$L94),""))</f>
        <v>0</v>
      </c>
      <c r="Q94" s="70"/>
      <c r="R94" cm="1">
        <f t="array" aca="1" ref="R94" ca="1">_xlfn.SINGLE(IFERROR(COUNTIFS(TachesResults_Dates,F$4,TachesResults_HreDebut,"&lt;="&amp;$L94,TachesResults_HreFin,"&gt;"&amp;$L94),""))</f>
        <v>0</v>
      </c>
      <c r="S94" s="70"/>
      <c r="T94" cm="1">
        <f t="array" aca="1" ref="T94" ca="1">_xlfn.SINGLE(IFERROR(COUNTIFS(TachesResults_Dates,G$4,TachesResults_HreDebut,"&lt;="&amp;$L94,TachesResults_HreFin,"&gt;"&amp;$L94),""))</f>
        <v>0</v>
      </c>
      <c r="U94" s="70"/>
      <c r="V94" cm="1">
        <f t="array" aca="1" ref="V94" ca="1">_xlfn.SINGLE(IFERROR(COUNTIFS(TachesResults_Dates,H$4,TachesResults_HreDebut,"&lt;="&amp;$L94,TachesResults_HreFin,"&gt;"&amp;$L94),""))</f>
        <v>0</v>
      </c>
      <c r="W94" s="70"/>
      <c r="X94" cm="1">
        <f t="array" aca="1" ref="X94" ca="1">_xlfn.SINGLE(IFERROR(COUNTIFS(TachesResults_Dates,I$4,TachesResults_HreDebut,"&lt;="&amp;$L94,TachesResults_HreFin,"&gt;"&amp;$L94),""))</f>
        <v>0</v>
      </c>
      <c r="Y94" s="70"/>
      <c r="Z94" s="12"/>
    </row>
    <row r="95" spans="3:26" ht="20.100000000000001" customHeight="1" x14ac:dyDescent="0.25">
      <c r="C95" s="12"/>
      <c r="D95" s="60" t="str">
        <f t="shared" si="7"/>
        <v/>
      </c>
      <c r="E95" s="10"/>
      <c r="F95" s="10"/>
      <c r="G95" s="10"/>
      <c r="H95" s="10"/>
      <c r="I95" s="10"/>
      <c r="J95" s="10"/>
      <c r="K95" s="10"/>
      <c r="L95" s="60" t="str">
        <f t="shared" si="8"/>
        <v/>
      </c>
      <c r="M95" s="10"/>
      <c r="N95" cm="1">
        <f t="array" aca="1" ref="N95" ca="1">_xlfn.SINGLE(IFERROR(COUNTIFS(TachesResults_Dates,$M$4,TachesResults_HreDebut,"&lt;="&amp;$L95,TachesResults_HreFin,"&gt;"&amp;$L95),""))</f>
        <v>0</v>
      </c>
      <c r="O95" s="70"/>
      <c r="P95" cm="1">
        <f t="array" aca="1" ref="P95" ca="1">_xlfn.SINGLE(IFERROR(COUNTIFS(TachesResults_Dates,E$4,TachesResults_HreDebut,"&lt;="&amp;$L95,TachesResults_HreFin,"&gt;"&amp;$L95),""))</f>
        <v>0</v>
      </c>
      <c r="Q95" s="70"/>
      <c r="R95" cm="1">
        <f t="array" aca="1" ref="R95" ca="1">_xlfn.SINGLE(IFERROR(COUNTIFS(TachesResults_Dates,F$4,TachesResults_HreDebut,"&lt;="&amp;$L95,TachesResults_HreFin,"&gt;"&amp;$L95),""))</f>
        <v>0</v>
      </c>
      <c r="S95" s="70"/>
      <c r="T95" cm="1">
        <f t="array" aca="1" ref="T95" ca="1">_xlfn.SINGLE(IFERROR(COUNTIFS(TachesResults_Dates,G$4,TachesResults_HreDebut,"&lt;="&amp;$L95,TachesResults_HreFin,"&gt;"&amp;$L95),""))</f>
        <v>0</v>
      </c>
      <c r="U95" s="70"/>
      <c r="V95" cm="1">
        <f t="array" aca="1" ref="V95" ca="1">_xlfn.SINGLE(IFERROR(COUNTIFS(TachesResults_Dates,H$4,TachesResults_HreDebut,"&lt;="&amp;$L95,TachesResults_HreFin,"&gt;"&amp;$L95),""))</f>
        <v>0</v>
      </c>
      <c r="W95" s="70"/>
      <c r="X95" cm="1">
        <f t="array" aca="1" ref="X95" ca="1">_xlfn.SINGLE(IFERROR(COUNTIFS(TachesResults_Dates,I$4,TachesResults_HreDebut,"&lt;="&amp;$L95,TachesResults_HreFin,"&gt;"&amp;$L95),""))</f>
        <v>0</v>
      </c>
      <c r="Y95" s="70"/>
      <c r="Z95" s="12"/>
    </row>
    <row r="96" spans="3:26" ht="20.100000000000001" customHeight="1" x14ac:dyDescent="0.25">
      <c r="C96" s="12"/>
      <c r="D96" s="60" t="str">
        <f t="shared" si="7"/>
        <v/>
      </c>
      <c r="E96" s="10"/>
      <c r="F96" s="10"/>
      <c r="G96" s="10"/>
      <c r="H96" s="10"/>
      <c r="I96" s="10"/>
      <c r="J96" s="10"/>
      <c r="K96" s="10"/>
      <c r="L96" s="60" t="str">
        <f t="shared" si="8"/>
        <v/>
      </c>
      <c r="M96" s="10"/>
      <c r="N96" cm="1">
        <f t="array" aca="1" ref="N96" ca="1">_xlfn.SINGLE(IFERROR(COUNTIFS(TachesResults_Dates,$M$4,TachesResults_HreDebut,"&lt;="&amp;$L96,TachesResults_HreFin,"&gt;"&amp;$L96),""))</f>
        <v>0</v>
      </c>
      <c r="O96" s="70"/>
      <c r="P96" cm="1">
        <f t="array" aca="1" ref="P96" ca="1">_xlfn.SINGLE(IFERROR(COUNTIFS(TachesResults_Dates,E$4,TachesResults_HreDebut,"&lt;="&amp;$L96,TachesResults_HreFin,"&gt;"&amp;$L96),""))</f>
        <v>0</v>
      </c>
      <c r="Q96" s="70"/>
      <c r="R96" cm="1">
        <f t="array" aca="1" ref="R96" ca="1">_xlfn.SINGLE(IFERROR(COUNTIFS(TachesResults_Dates,F$4,TachesResults_HreDebut,"&lt;="&amp;$L96,TachesResults_HreFin,"&gt;"&amp;$L96),""))</f>
        <v>0</v>
      </c>
      <c r="S96" s="70"/>
      <c r="T96" cm="1">
        <f t="array" aca="1" ref="T96" ca="1">_xlfn.SINGLE(IFERROR(COUNTIFS(TachesResults_Dates,G$4,TachesResults_HreDebut,"&lt;="&amp;$L96,TachesResults_HreFin,"&gt;"&amp;$L96),""))</f>
        <v>0</v>
      </c>
      <c r="U96" s="70"/>
      <c r="V96" cm="1">
        <f t="array" aca="1" ref="V96" ca="1">_xlfn.SINGLE(IFERROR(COUNTIFS(TachesResults_Dates,H$4,TachesResults_HreDebut,"&lt;="&amp;$L96,TachesResults_HreFin,"&gt;"&amp;$L96),""))</f>
        <v>0</v>
      </c>
      <c r="W96" s="70"/>
      <c r="X96" cm="1">
        <f t="array" aca="1" ref="X96" ca="1">_xlfn.SINGLE(IFERROR(COUNTIFS(TachesResults_Dates,I$4,TachesResults_HreDebut,"&lt;="&amp;$L96,TachesResults_HreFin,"&gt;"&amp;$L96),""))</f>
        <v>0</v>
      </c>
      <c r="Y96" s="70"/>
      <c r="Z96" s="12"/>
    </row>
    <row r="97" spans="3:26" ht="20.100000000000001" customHeight="1" x14ac:dyDescent="0.25">
      <c r="C97" s="12"/>
      <c r="D97" s="60" t="str">
        <f t="shared" si="7"/>
        <v/>
      </c>
      <c r="E97" s="10"/>
      <c r="F97" s="10"/>
      <c r="G97" s="10"/>
      <c r="H97" s="10"/>
      <c r="I97" s="10"/>
      <c r="J97" s="10"/>
      <c r="K97" s="10"/>
      <c r="L97" s="60" t="str">
        <f t="shared" si="8"/>
        <v/>
      </c>
      <c r="M97" s="10"/>
      <c r="N97" cm="1">
        <f t="array" aca="1" ref="N97" ca="1">_xlfn.SINGLE(IFERROR(COUNTIFS(TachesResults_Dates,$M$4,TachesResults_HreDebut,"&lt;="&amp;$L97,TachesResults_HreFin,"&gt;"&amp;$L97),""))</f>
        <v>0</v>
      </c>
      <c r="O97" s="70"/>
      <c r="P97" cm="1">
        <f t="array" aca="1" ref="P97" ca="1">_xlfn.SINGLE(IFERROR(COUNTIFS(TachesResults_Dates,E$4,TachesResults_HreDebut,"&lt;="&amp;$L97,TachesResults_HreFin,"&gt;"&amp;$L97),""))</f>
        <v>0</v>
      </c>
      <c r="Q97" s="70"/>
      <c r="R97" cm="1">
        <f t="array" aca="1" ref="R97" ca="1">_xlfn.SINGLE(IFERROR(COUNTIFS(TachesResults_Dates,F$4,TachesResults_HreDebut,"&lt;="&amp;$L97,TachesResults_HreFin,"&gt;"&amp;$L97),""))</f>
        <v>0</v>
      </c>
      <c r="S97" s="70"/>
      <c r="T97" cm="1">
        <f t="array" aca="1" ref="T97" ca="1">_xlfn.SINGLE(IFERROR(COUNTIFS(TachesResults_Dates,G$4,TachesResults_HreDebut,"&lt;="&amp;$L97,TachesResults_HreFin,"&gt;"&amp;$L97),""))</f>
        <v>0</v>
      </c>
      <c r="U97" s="70"/>
      <c r="V97" cm="1">
        <f t="array" aca="1" ref="V97" ca="1">_xlfn.SINGLE(IFERROR(COUNTIFS(TachesResults_Dates,H$4,TachesResults_HreDebut,"&lt;="&amp;$L97,TachesResults_HreFin,"&gt;"&amp;$L97),""))</f>
        <v>0</v>
      </c>
      <c r="W97" s="70"/>
      <c r="X97" cm="1">
        <f t="array" aca="1" ref="X97" ca="1">_xlfn.SINGLE(IFERROR(COUNTIFS(TachesResults_Dates,I$4,TachesResults_HreDebut,"&lt;="&amp;$L97,TachesResults_HreFin,"&gt;"&amp;$L97),""))</f>
        <v>0</v>
      </c>
      <c r="Y97" s="70"/>
      <c r="Z97" s="12"/>
    </row>
    <row r="98" spans="3:26" ht="20.100000000000001" customHeight="1" x14ac:dyDescent="0.25">
      <c r="C98" s="12"/>
      <c r="D98" s="60" t="str">
        <f t="shared" si="7"/>
        <v/>
      </c>
      <c r="E98" s="10"/>
      <c r="F98" s="10"/>
      <c r="G98" s="10"/>
      <c r="H98" s="10"/>
      <c r="I98" s="10"/>
      <c r="J98" s="10"/>
      <c r="K98" s="10"/>
      <c r="L98" s="60" t="str">
        <f t="shared" si="8"/>
        <v/>
      </c>
      <c r="M98" s="10"/>
      <c r="N98" cm="1">
        <f t="array" aca="1" ref="N98" ca="1">_xlfn.SINGLE(IFERROR(COUNTIFS(TachesResults_Dates,$M$4,TachesResults_HreDebut,"&lt;="&amp;$L98,TachesResults_HreFin,"&gt;"&amp;$L98),""))</f>
        <v>0</v>
      </c>
      <c r="O98" s="70"/>
      <c r="P98" cm="1">
        <f t="array" aca="1" ref="P98" ca="1">_xlfn.SINGLE(IFERROR(COUNTIFS(TachesResults_Dates,E$4,TachesResults_HreDebut,"&lt;="&amp;$L98,TachesResults_HreFin,"&gt;"&amp;$L98),""))</f>
        <v>0</v>
      </c>
      <c r="Q98" s="70"/>
      <c r="R98" cm="1">
        <f t="array" aca="1" ref="R98" ca="1">_xlfn.SINGLE(IFERROR(COUNTIFS(TachesResults_Dates,F$4,TachesResults_HreDebut,"&lt;="&amp;$L98,TachesResults_HreFin,"&gt;"&amp;$L98),""))</f>
        <v>0</v>
      </c>
      <c r="S98" s="70"/>
      <c r="T98" cm="1">
        <f t="array" aca="1" ref="T98" ca="1">_xlfn.SINGLE(IFERROR(COUNTIFS(TachesResults_Dates,G$4,TachesResults_HreDebut,"&lt;="&amp;$L98,TachesResults_HreFin,"&gt;"&amp;$L98),""))</f>
        <v>0</v>
      </c>
      <c r="U98" s="70"/>
      <c r="V98" cm="1">
        <f t="array" aca="1" ref="V98" ca="1">_xlfn.SINGLE(IFERROR(COUNTIFS(TachesResults_Dates,H$4,TachesResults_HreDebut,"&lt;="&amp;$L98,TachesResults_HreFin,"&gt;"&amp;$L98),""))</f>
        <v>0</v>
      </c>
      <c r="W98" s="70"/>
      <c r="X98" cm="1">
        <f t="array" aca="1" ref="X98" ca="1">_xlfn.SINGLE(IFERROR(COUNTIFS(TachesResults_Dates,I$4,TachesResults_HreDebut,"&lt;="&amp;$L98,TachesResults_HreFin,"&gt;"&amp;$L98),""))</f>
        <v>0</v>
      </c>
      <c r="Y98" s="70"/>
      <c r="Z98" s="12"/>
    </row>
    <row r="99" spans="3:26" ht="20.100000000000001" customHeight="1" x14ac:dyDescent="0.25">
      <c r="C99" s="12"/>
      <c r="D99" s="61" t="str">
        <f t="shared" si="7"/>
        <v/>
      </c>
      <c r="E99" s="11"/>
      <c r="F99" s="11"/>
      <c r="G99" s="11"/>
      <c r="H99" s="11"/>
      <c r="I99" s="11"/>
      <c r="J99" s="11"/>
      <c r="K99" s="11"/>
      <c r="L99" s="61" t="str">
        <f t="shared" si="8"/>
        <v/>
      </c>
      <c r="M99" s="11"/>
      <c r="N99" cm="1">
        <f t="array" aca="1" ref="N99" ca="1">_xlfn.SINGLE(IFERROR(COUNTIFS(TachesResults_Dates,$M$4,TachesResults_HreDebut,"&lt;="&amp;$L99,TachesResults_HreFin,"&gt;"&amp;$L99),""))</f>
        <v>0</v>
      </c>
      <c r="O99" s="70"/>
      <c r="P99" cm="1">
        <f t="array" aca="1" ref="P99" ca="1">_xlfn.SINGLE(IFERROR(COUNTIFS(TachesResults_Dates,E$4,TachesResults_HreDebut,"&lt;="&amp;$L99,TachesResults_HreFin,"&gt;"&amp;$L99),""))</f>
        <v>0</v>
      </c>
      <c r="Q99" s="70"/>
      <c r="R99" cm="1">
        <f t="array" aca="1" ref="R99" ca="1">_xlfn.SINGLE(IFERROR(COUNTIFS(TachesResults_Dates,F$4,TachesResults_HreDebut,"&lt;="&amp;$L99,TachesResults_HreFin,"&gt;"&amp;$L99),""))</f>
        <v>0</v>
      </c>
      <c r="S99" s="70"/>
      <c r="T99" cm="1">
        <f t="array" aca="1" ref="T99" ca="1">_xlfn.SINGLE(IFERROR(COUNTIFS(TachesResults_Dates,G$4,TachesResults_HreDebut,"&lt;="&amp;$L99,TachesResults_HreFin,"&gt;"&amp;$L99),""))</f>
        <v>0</v>
      </c>
      <c r="U99" s="70"/>
      <c r="V99" cm="1">
        <f t="array" aca="1" ref="V99" ca="1">_xlfn.SINGLE(IFERROR(COUNTIFS(TachesResults_Dates,H$4,TachesResults_HreDebut,"&lt;="&amp;$L99,TachesResults_HreFin,"&gt;"&amp;$L99),""))</f>
        <v>0</v>
      </c>
      <c r="W99" s="70"/>
      <c r="X99" cm="1">
        <f t="array" aca="1" ref="X99" ca="1">_xlfn.SINGLE(IFERROR(COUNTIFS(TachesResults_Dates,I$4,TachesResults_HreDebut,"&lt;="&amp;$L99,TachesResults_HreFin,"&gt;"&amp;$L99),""))</f>
        <v>0</v>
      </c>
      <c r="Y99" s="70"/>
      <c r="Z99" s="12"/>
    </row>
    <row r="100" spans="3:26" x14ac:dyDescent="0.25"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</row>
  </sheetData>
  <mergeCells count="19">
    <mergeCell ref="C1:G1"/>
    <mergeCell ref="P2:Q2"/>
    <mergeCell ref="R2:S2"/>
    <mergeCell ref="T2:U2"/>
    <mergeCell ref="P3:P4"/>
    <mergeCell ref="Q3:Q4"/>
    <mergeCell ref="R3:R4"/>
    <mergeCell ref="S3:S4"/>
    <mergeCell ref="T3:T4"/>
    <mergeCell ref="D3:D4"/>
    <mergeCell ref="L3:L4"/>
    <mergeCell ref="C3:C4"/>
    <mergeCell ref="V2:W2"/>
    <mergeCell ref="X2:Y2"/>
    <mergeCell ref="U3:U4"/>
    <mergeCell ref="V3:V4"/>
    <mergeCell ref="W3:W4"/>
    <mergeCell ref="X3:X4"/>
    <mergeCell ref="Y3:Y4"/>
  </mergeCells>
  <phoneticPr fontId="6" type="noConversion"/>
  <conditionalFormatting sqref="E2:K2">
    <cfRule type="dataBar" priority="8">
      <dataBar>
        <cfvo type="percent" val="0"/>
        <cfvo type="percent" val="100"/>
        <color rgb="FF00B050"/>
      </dataBar>
      <extLst>
        <ext xmlns:x14="http://schemas.microsoft.com/office/spreadsheetml/2009/9/main" uri="{B025F937-C7B1-47D3-B67F-A62EFF666E3E}">
          <x14:id>{CF48BD1D-E403-477C-B352-632E7D53B776}</x14:id>
        </ext>
      </extLst>
    </cfRule>
  </conditionalFormatting>
  <conditionalFormatting sqref="E5:K99">
    <cfRule type="expression" dxfId="10" priority="2" stopIfTrue="1">
      <formula>OR(WEEKDAY(E$4,2)=6,WEEKDAY(E$4,2)=7)</formula>
    </cfRule>
  </conditionalFormatting>
  <conditionalFormatting sqref="D5:L99">
    <cfRule type="expression" dxfId="9" priority="3">
      <formula>(HOUR($D5)*100)+MINUTE($D5)=(HOUR(NOW())*100)+INT(MINUTE(NOW())/15)*15</formula>
    </cfRule>
  </conditionalFormatting>
  <conditionalFormatting sqref="M5:M99 E5:K99">
    <cfRule type="expression" dxfId="8" priority="4">
      <formula>COUNTIF(INDIRECT("TblJF"),E$4)&gt;0</formula>
    </cfRule>
  </conditionalFormatting>
  <printOptions horizontalCentered="1" verticalCentered="1"/>
  <pageMargins left="0" right="0" top="0" bottom="0" header="0.15748031496062992" footer="0.15748031496062992"/>
  <pageSetup paperSize="9" scale="56" orientation="landscape" r:id="rId1"/>
  <rowBreaks count="2" manualBreakCount="2">
    <brk id="36" min="3" max="8" man="1"/>
    <brk id="68" min="11" max="12" man="1"/>
  </rowBreaks>
  <colBreaks count="1" manualBreakCount="1">
    <brk id="11" max="52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F48BD1D-E403-477C-B352-632E7D53B776}">
            <x14:dataBar minLength="0" maxLength="100" border="1" gradient="0">
              <x14:cfvo type="percent">
                <xm:f>0</xm:f>
              </x14:cfvo>
              <x14:cfvo type="percent">
                <xm:f>100</xm:f>
              </x14:cfvo>
              <x14:borderColor rgb="FF008000"/>
              <x14:negativeFillColor rgb="FFFF0000"/>
              <x14:axisColor rgb="FF000000"/>
            </x14:dataBar>
          </x14:cfRule>
          <xm:sqref>E2:K2</xm:sqref>
        </x14:conditionalFormatting>
        <x14:conditionalFormatting xmlns:xm="http://schemas.microsoft.com/office/excel/2006/main">
          <x14:cfRule type="expression" priority="15" id="{CDDC8530-1E73-4DBF-937C-6B2BDD026C45}">
            <xm:f>AND($D5&gt;=Admin!$A$14,$D5&lt;=Admin!$A$15,WEEKDAY(E$4,2)&lt;6)</xm:f>
            <x14:dxf>
              <fill>
                <patternFill patternType="solid">
                  <fgColor auto="1"/>
                  <bgColor theme="9" tint="0.39994506668294322"/>
                </patternFill>
              </fill>
            </x14:dxf>
          </x14:cfRule>
          <x14:cfRule type="expression" priority="16" id="{2F681220-E218-4150-828A-86D3FE18CE7D}">
            <xm:f>AND($D5&gt;=Admin!$A$12,$D5&lt;Admin!$A$13,WEEKDAY(E$4,2)&lt;6)</xm:f>
            <x14:dxf>
              <fill>
                <patternFill patternType="solid">
                  <fgColor auto="1"/>
                  <bgColor theme="9" tint="0.39994506668294322"/>
                </patternFill>
              </fill>
            </x14:dxf>
          </x14:cfRule>
          <x14:cfRule type="expression" priority="17" id="{C3D84F97-725D-4555-9BE3-75A70D52CA3B}">
            <xm:f>AND($D5&gt;=Admin!$A$10,$D5&lt;=Admin!$A$11,WEEKDAY(E$4,2)&lt;6)</xm:f>
            <x14:dxf>
              <fill>
                <patternFill patternType="solid">
                  <fgColor auto="1"/>
                  <bgColor theme="9" tint="0.39994506668294322"/>
                </patternFill>
              </fill>
            </x14:dxf>
          </x14:cfRule>
          <xm:sqref>M5:M99 E5:K99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0ED89-5E25-48C0-BED4-BE28A57BB7F4}">
  <sheetPr codeName="Feuil4"/>
  <dimension ref="A1:O4"/>
  <sheetViews>
    <sheetView zoomScale="102" zoomScaleNormal="102" workbookViewId="0">
      <selection activeCell="N3" sqref="N3"/>
    </sheetView>
  </sheetViews>
  <sheetFormatPr baseColWidth="10" defaultRowHeight="15" x14ac:dyDescent="0.25"/>
  <cols>
    <col min="1" max="1" width="4.5703125" bestFit="1" customWidth="1"/>
    <col min="2" max="2" width="44.28515625" style="100" customWidth="1"/>
    <col min="3" max="3" width="15.7109375" bestFit="1" customWidth="1"/>
    <col min="4" max="4" width="8.140625" bestFit="1" customWidth="1"/>
    <col min="5" max="5" width="9.7109375" bestFit="1" customWidth="1"/>
    <col min="6" max="8" width="10.7109375" bestFit="1" customWidth="1"/>
    <col min="9" max="9" width="10.5703125" bestFit="1" customWidth="1"/>
    <col min="10" max="10" width="8.28515625" bestFit="1" customWidth="1"/>
    <col min="11" max="11" width="9.140625" style="107" bestFit="1" customWidth="1"/>
    <col min="12" max="12" width="7.140625" bestFit="1" customWidth="1"/>
    <col min="13" max="13" width="11.85546875" style="110" bestFit="1" customWidth="1"/>
    <col min="14" max="14" width="27.42578125" style="111" bestFit="1" customWidth="1"/>
    <col min="15" max="15" width="72.7109375" style="43" bestFit="1" customWidth="1"/>
  </cols>
  <sheetData>
    <row r="1" spans="1:15" ht="60" x14ac:dyDescent="0.25">
      <c r="A1" s="36"/>
      <c r="B1" s="101" t="s">
        <v>59</v>
      </c>
      <c r="C1" s="37" t="s">
        <v>60</v>
      </c>
      <c r="D1" s="38" t="s">
        <v>61</v>
      </c>
      <c r="E1" s="38" t="s">
        <v>62</v>
      </c>
      <c r="F1" s="39" t="s">
        <v>63</v>
      </c>
      <c r="G1" s="39" t="s">
        <v>64</v>
      </c>
      <c r="H1" s="39" t="s">
        <v>65</v>
      </c>
      <c r="I1" s="39" t="s">
        <v>66</v>
      </c>
      <c r="J1" s="40" t="s">
        <v>67</v>
      </c>
      <c r="K1" s="104" t="s">
        <v>68</v>
      </c>
      <c r="L1" s="41" t="s">
        <v>69</v>
      </c>
      <c r="M1" s="42" t="s">
        <v>70</v>
      </c>
      <c r="N1" s="108" t="s">
        <v>71</v>
      </c>
      <c r="O1" s="36"/>
    </row>
    <row r="2" spans="1:15" x14ac:dyDescent="0.25">
      <c r="A2" s="90" t="s">
        <v>72</v>
      </c>
      <c r="B2" s="102" t="s">
        <v>109</v>
      </c>
      <c r="C2" s="91" t="s">
        <v>112</v>
      </c>
      <c r="D2" s="92">
        <v>726</v>
      </c>
      <c r="E2" s="93">
        <v>40</v>
      </c>
      <c r="F2" s="94">
        <v>44454</v>
      </c>
      <c r="G2" s="94">
        <v>44459</v>
      </c>
      <c r="H2" s="94">
        <v>44461</v>
      </c>
      <c r="I2" s="94">
        <v>44459</v>
      </c>
      <c r="J2" s="94">
        <v>44494</v>
      </c>
      <c r="K2" s="105">
        <v>0.29166666666666669</v>
      </c>
      <c r="L2" s="103">
        <v>3.125E-2</v>
      </c>
      <c r="M2" s="109" t="s">
        <v>115</v>
      </c>
      <c r="N2" s="111" t="s">
        <v>99</v>
      </c>
      <c r="O2" s="43" t="s">
        <v>118</v>
      </c>
    </row>
    <row r="3" spans="1:15" x14ac:dyDescent="0.25">
      <c r="A3" s="90" t="s">
        <v>72</v>
      </c>
      <c r="B3" s="102" t="s">
        <v>110</v>
      </c>
      <c r="C3" s="91" t="s">
        <v>113</v>
      </c>
      <c r="D3" s="92">
        <v>10</v>
      </c>
      <c r="E3" s="91" t="s">
        <v>101</v>
      </c>
      <c r="F3" s="95">
        <v>44474</v>
      </c>
      <c r="G3" s="96">
        <v>44476</v>
      </c>
      <c r="H3" s="96">
        <v>44477</v>
      </c>
      <c r="I3" s="96">
        <v>44476</v>
      </c>
      <c r="J3" s="97">
        <v>44496</v>
      </c>
      <c r="K3" s="106">
        <v>0.375</v>
      </c>
      <c r="L3" s="98"/>
      <c r="M3" s="99" t="s">
        <v>117</v>
      </c>
      <c r="N3" s="112" t="s">
        <v>99</v>
      </c>
      <c r="O3" s="43" t="s">
        <v>119</v>
      </c>
    </row>
    <row r="4" spans="1:15" x14ac:dyDescent="0.25">
      <c r="A4" s="90" t="s">
        <v>72</v>
      </c>
      <c r="B4" s="102" t="s">
        <v>111</v>
      </c>
      <c r="C4" s="91" t="s">
        <v>114</v>
      </c>
      <c r="D4" s="92">
        <v>10</v>
      </c>
      <c r="E4" s="91" t="s">
        <v>101</v>
      </c>
      <c r="F4" s="95">
        <v>44474</v>
      </c>
      <c r="G4" s="96">
        <v>44476</v>
      </c>
      <c r="H4" s="96">
        <v>44477</v>
      </c>
      <c r="I4" s="96">
        <v>44476</v>
      </c>
      <c r="J4" s="97">
        <v>44498</v>
      </c>
      <c r="K4" s="106">
        <v>0.39583333333333331</v>
      </c>
      <c r="L4" s="98"/>
      <c r="M4" s="99" t="s">
        <v>116</v>
      </c>
      <c r="N4" s="112" t="s">
        <v>99</v>
      </c>
      <c r="O4" s="43" t="s">
        <v>120</v>
      </c>
    </row>
  </sheetData>
  <autoFilter ref="A1:O4" xr:uid="{5664A113-6CDC-4A3E-ABED-AA5F669DC50D}"/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C84F4-AEDB-4081-A995-7E83E1463945}">
  <sheetPr codeName="Feuil2"/>
  <dimension ref="A1:GQ95"/>
  <sheetViews>
    <sheetView showZeros="0" zoomScale="90" zoomScaleNormal="90" workbookViewId="0">
      <pane ySplit="3" topLeftCell="A4" activePane="bottomLeft" state="frozen"/>
      <selection pane="bottomLeft" activeCell="GA3" sqref="GA3:GQ5"/>
    </sheetView>
  </sheetViews>
  <sheetFormatPr baseColWidth="10" defaultRowHeight="15" x14ac:dyDescent="0.25"/>
  <cols>
    <col min="1" max="1" width="11.42578125" style="27"/>
    <col min="2" max="2" width="8.42578125" style="27" bestFit="1" customWidth="1"/>
    <col min="3" max="3" width="12.42578125" style="27" bestFit="1" customWidth="1"/>
    <col min="4" max="4" width="45.7109375" style="48" customWidth="1"/>
    <col min="5" max="5" width="11.42578125" style="27"/>
    <col min="6" max="6" width="25.7109375" style="27" customWidth="1"/>
    <col min="7" max="7" width="13.42578125" style="59" customWidth="1"/>
    <col min="8" max="8" width="12" style="49" bestFit="1" customWidth="1"/>
    <col min="9" max="9" width="11.42578125" style="50"/>
    <col min="10" max="10" width="14.42578125" style="27" customWidth="1"/>
    <col min="11" max="11" width="10.140625" style="27" bestFit="1" customWidth="1"/>
    <col min="12" max="13" width="11" style="27" bestFit="1" customWidth="1"/>
    <col min="14" max="14" width="10.42578125" style="27" bestFit="1" customWidth="1"/>
    <col min="15" max="15" width="16" style="27" customWidth="1"/>
    <col min="16" max="18" width="4.7109375" customWidth="1"/>
    <col min="21" max="21" width="14.28515625" customWidth="1"/>
    <col min="22" max="26" width="4.7109375" customWidth="1"/>
    <col min="27" max="27" width="11.42578125" style="27"/>
    <col min="28" max="28" width="8.42578125" style="27" bestFit="1" customWidth="1"/>
    <col min="29" max="29" width="12.5703125" style="27" bestFit="1" customWidth="1"/>
    <col min="30" max="30" width="45.7109375" style="27" customWidth="1"/>
    <col min="31" max="31" width="10.42578125" style="27" bestFit="1" customWidth="1"/>
    <col min="32" max="32" width="30.5703125" style="27" bestFit="1" customWidth="1"/>
    <col min="33" max="33" width="17" style="27" customWidth="1"/>
    <col min="34" max="34" width="11.5703125" style="27" bestFit="1" customWidth="1"/>
    <col min="35" max="35" width="10.42578125" style="27" bestFit="1" customWidth="1"/>
    <col min="36" max="36" width="15.85546875" style="27" customWidth="1"/>
    <col min="37" max="40" width="11.42578125" style="27"/>
    <col min="41" max="42" width="17" style="27" bestFit="1" customWidth="1"/>
    <col min="43" max="43" width="11" style="59" customWidth="1"/>
    <col min="44" max="45" width="4.7109375" style="27" customWidth="1"/>
    <col min="46" max="47" width="4.7109375" customWidth="1"/>
    <col min="48" max="48" width="14.28515625" hidden="1" customWidth="1"/>
    <col min="49" max="49" width="12.140625" hidden="1" customWidth="1"/>
    <col min="50" max="52" width="4.7109375" hidden="1" customWidth="1"/>
    <col min="53" max="54" width="8.42578125" hidden="1" customWidth="1"/>
    <col min="55" max="55" width="12.5703125" hidden="1" customWidth="1"/>
    <col min="56" max="56" width="40.85546875" hidden="1" customWidth="1"/>
    <col min="57" max="57" width="9.5703125" hidden="1" customWidth="1"/>
    <col min="58" max="58" width="25.5703125" hidden="1" customWidth="1"/>
    <col min="59" max="59" width="11.5703125" hidden="1" customWidth="1"/>
    <col min="60" max="61" width="10.42578125" hidden="1" customWidth="1"/>
    <col min="62" max="62" width="6.42578125" hidden="1" customWidth="1"/>
    <col min="63" max="63" width="9.28515625" hidden="1" customWidth="1"/>
    <col min="64" max="64" width="11" hidden="1" customWidth="1"/>
    <col min="65" max="65" width="9.28515625" hidden="1" customWidth="1"/>
    <col min="66" max="66" width="10.42578125" hidden="1" customWidth="1"/>
    <col min="67" max="67" width="17" hidden="1" customWidth="1"/>
    <col min="68" max="68" width="11.28515625" hidden="1" customWidth="1"/>
    <col min="69" max="69" width="7.28515625" hidden="1" customWidth="1"/>
    <col min="70" max="73" width="4.7109375" customWidth="1"/>
    <col min="74" max="74" width="6.7109375" bestFit="1" customWidth="1"/>
    <col min="75" max="75" width="12.140625" bestFit="1" customWidth="1"/>
    <col min="76" max="78" width="4.7109375" customWidth="1"/>
    <col min="82" max="82" width="45.7109375" customWidth="1"/>
    <col min="84" max="84" width="30.5703125" bestFit="1" customWidth="1"/>
    <col min="85" max="85" width="13.140625" customWidth="1"/>
    <col min="93" max="94" width="15.85546875" bestFit="1" customWidth="1"/>
    <col min="95" max="95" width="7.28515625" bestFit="1" customWidth="1"/>
    <col min="96" max="99" width="4.7109375" customWidth="1"/>
    <col min="100" max="100" width="6.7109375" bestFit="1" customWidth="1"/>
    <col min="101" max="101" width="12.140625" bestFit="1" customWidth="1"/>
    <col min="102" max="104" width="4.7109375" customWidth="1"/>
    <col min="108" max="108" width="45.7109375" customWidth="1"/>
    <col min="110" max="110" width="30.5703125" bestFit="1" customWidth="1"/>
    <col min="111" max="111" width="13.28515625" customWidth="1"/>
    <col min="119" max="120" width="17" bestFit="1" customWidth="1"/>
    <col min="121" max="121" width="7.28515625" bestFit="1" customWidth="1"/>
    <col min="122" max="125" width="4.7109375" customWidth="1"/>
    <col min="126" max="126" width="6.7109375" bestFit="1" customWidth="1"/>
    <col min="127" max="127" width="12.140625" bestFit="1" customWidth="1"/>
    <col min="128" max="130" width="4.7109375" customWidth="1"/>
    <col min="134" max="134" width="45.7109375" customWidth="1"/>
    <col min="136" max="136" width="25.28515625" customWidth="1"/>
    <col min="145" max="145" width="10.42578125" bestFit="1" customWidth="1"/>
    <col min="146" max="146" width="17" bestFit="1" customWidth="1"/>
    <col min="147" max="147" width="7.28515625" bestFit="1" customWidth="1"/>
    <col min="148" max="151" width="4.7109375" customWidth="1"/>
    <col min="152" max="152" width="6.7109375" bestFit="1" customWidth="1"/>
    <col min="153" max="153" width="12.140625" bestFit="1" customWidth="1"/>
    <col min="154" max="156" width="4.7109375" customWidth="1"/>
    <col min="160" max="160" width="45.7109375" customWidth="1"/>
    <col min="171" max="171" width="17" bestFit="1" customWidth="1"/>
    <col min="172" max="172" width="15.85546875" bestFit="1" customWidth="1"/>
    <col min="173" max="173" width="7.28515625" bestFit="1" customWidth="1"/>
    <col min="174" max="177" width="4.7109375" customWidth="1"/>
    <col min="178" max="178" width="6.7109375" bestFit="1" customWidth="1"/>
    <col min="179" max="179" width="12.140625" bestFit="1" customWidth="1"/>
    <col min="180" max="182" width="4.7109375" customWidth="1"/>
    <col min="186" max="186" width="45.7109375" customWidth="1"/>
    <col min="188" max="188" width="21.7109375" customWidth="1"/>
    <col min="189" max="189" width="12.42578125" bestFit="1" customWidth="1"/>
    <col min="197" max="198" width="15.85546875" bestFit="1" customWidth="1"/>
  </cols>
  <sheetData>
    <row r="1" spans="1:199" ht="21" customHeight="1" x14ac:dyDescent="0.25">
      <c r="A1" s="140" t="s">
        <v>44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S1" s="138" t="s">
        <v>23</v>
      </c>
      <c r="T1" s="139"/>
      <c r="U1" s="139"/>
      <c r="AA1" s="138" t="s">
        <v>24</v>
      </c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55">
        <f>AH3+AI3</f>
        <v>44494.291666666664</v>
      </c>
      <c r="AQ1" s="56">
        <f>AI3+AJ3</f>
        <v>0.32291666666666669</v>
      </c>
      <c r="AV1" s="138" t="s">
        <v>77</v>
      </c>
      <c r="AW1" s="139"/>
      <c r="BA1" s="138" t="s">
        <v>78</v>
      </c>
      <c r="BB1" s="139"/>
      <c r="BC1" s="139"/>
      <c r="BD1" s="139"/>
      <c r="BE1" s="139"/>
      <c r="BF1" s="139"/>
      <c r="BG1" s="139"/>
      <c r="BH1" s="139"/>
      <c r="BI1" s="139"/>
      <c r="BJ1" s="139"/>
      <c r="BK1" s="139"/>
      <c r="BL1" s="139"/>
      <c r="BM1" s="139"/>
      <c r="BN1" s="139"/>
      <c r="BO1" s="139"/>
      <c r="BP1" s="139"/>
      <c r="BQ1" s="139"/>
      <c r="BV1" s="138" t="s">
        <v>77</v>
      </c>
      <c r="BW1" s="139"/>
      <c r="CA1" s="138" t="s">
        <v>86</v>
      </c>
      <c r="CB1" s="139"/>
      <c r="CC1" s="139"/>
      <c r="CD1" s="139"/>
      <c r="CE1" s="139"/>
      <c r="CF1" s="139"/>
      <c r="CG1" s="139"/>
      <c r="CH1" s="139"/>
      <c r="CI1" s="139"/>
      <c r="CJ1" s="139"/>
      <c r="CK1" s="139"/>
      <c r="CL1" s="139"/>
      <c r="CM1" s="139"/>
      <c r="CN1" s="139"/>
      <c r="CO1" s="139"/>
      <c r="CP1" s="139"/>
      <c r="CQ1" s="139"/>
      <c r="CV1" s="138" t="s">
        <v>77</v>
      </c>
      <c r="CW1" s="139"/>
      <c r="DA1" s="138" t="s">
        <v>87</v>
      </c>
      <c r="DB1" s="139"/>
      <c r="DC1" s="139"/>
      <c r="DD1" s="139"/>
      <c r="DE1" s="139"/>
      <c r="DF1" s="139"/>
      <c r="DG1" s="139"/>
      <c r="DH1" s="139"/>
      <c r="DI1" s="139"/>
      <c r="DJ1" s="139"/>
      <c r="DK1" s="139"/>
      <c r="DL1" s="139"/>
      <c r="DM1" s="139"/>
      <c r="DN1" s="139"/>
      <c r="DO1" s="139"/>
      <c r="DP1" s="139"/>
      <c r="DQ1" s="139"/>
      <c r="DV1" s="138" t="s">
        <v>77</v>
      </c>
      <c r="DW1" s="139"/>
      <c r="EA1" s="138" t="s">
        <v>88</v>
      </c>
      <c r="EB1" s="139"/>
      <c r="EC1" s="139"/>
      <c r="ED1" s="139"/>
      <c r="EE1" s="139"/>
      <c r="EF1" s="139"/>
      <c r="EG1" s="139"/>
      <c r="EH1" s="139"/>
      <c r="EI1" s="139"/>
      <c r="EJ1" s="139"/>
      <c r="EK1" s="139"/>
      <c r="EL1" s="139"/>
      <c r="EM1" s="139"/>
      <c r="EN1" s="139"/>
      <c r="EO1" s="139"/>
      <c r="EP1" s="139"/>
      <c r="EQ1" s="139"/>
      <c r="EV1" s="138" t="s">
        <v>77</v>
      </c>
      <c r="EW1" s="139"/>
      <c r="FA1" s="138" t="s">
        <v>89</v>
      </c>
      <c r="FB1" s="139"/>
      <c r="FC1" s="139"/>
      <c r="FD1" s="139"/>
      <c r="FE1" s="139"/>
      <c r="FF1" s="139"/>
      <c r="FG1" s="139"/>
      <c r="FH1" s="139"/>
      <c r="FI1" s="139"/>
      <c r="FJ1" s="139"/>
      <c r="FK1" s="139"/>
      <c r="FL1" s="139"/>
      <c r="FM1" s="139"/>
      <c r="FN1" s="139"/>
      <c r="FO1" s="139"/>
      <c r="FP1" s="139"/>
      <c r="FQ1" s="139"/>
      <c r="FV1" s="138" t="s">
        <v>77</v>
      </c>
      <c r="FW1" s="139"/>
      <c r="GA1" s="138" t="s">
        <v>90</v>
      </c>
      <c r="GB1" s="139"/>
      <c r="GC1" s="139"/>
      <c r="GD1" s="139"/>
      <c r="GE1" s="139"/>
      <c r="GF1" s="139"/>
      <c r="GG1" s="139"/>
      <c r="GH1" s="139"/>
      <c r="GI1" s="139"/>
      <c r="GJ1" s="139"/>
      <c r="GK1" s="139"/>
      <c r="GL1" s="139"/>
      <c r="GM1" s="139"/>
      <c r="GN1" s="139"/>
      <c r="GO1" s="139"/>
      <c r="GP1" s="139"/>
      <c r="GQ1" s="139"/>
    </row>
    <row r="2" spans="1:199" ht="21" customHeight="1" x14ac:dyDescent="0.25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S2" s="8" t="s">
        <v>21</v>
      </c>
      <c r="T2" s="8" t="s">
        <v>21</v>
      </c>
      <c r="U2" s="8" t="s">
        <v>12</v>
      </c>
      <c r="AA2" s="44" t="s">
        <v>18</v>
      </c>
      <c r="AB2" s="44" t="s">
        <v>79</v>
      </c>
      <c r="AC2" s="44" t="s">
        <v>19</v>
      </c>
      <c r="AD2" s="44" t="s">
        <v>17</v>
      </c>
      <c r="AE2" s="44" t="s">
        <v>22</v>
      </c>
      <c r="AF2" s="44" t="s">
        <v>98</v>
      </c>
      <c r="AG2" s="44" t="s">
        <v>97</v>
      </c>
      <c r="AH2" s="44" t="s">
        <v>21</v>
      </c>
      <c r="AI2" s="44" t="s">
        <v>20</v>
      </c>
      <c r="AJ2" s="44" t="s">
        <v>6</v>
      </c>
      <c r="AK2" s="44" t="s">
        <v>12</v>
      </c>
      <c r="AL2" s="44" t="s">
        <v>96</v>
      </c>
      <c r="AM2" s="44" t="s">
        <v>49</v>
      </c>
      <c r="AN2" s="44" t="s">
        <v>50</v>
      </c>
      <c r="AO2" s="44" t="s">
        <v>51</v>
      </c>
      <c r="AP2" s="58" t="s">
        <v>73</v>
      </c>
      <c r="AQ2" s="44" t="s">
        <v>74</v>
      </c>
      <c r="AR2"/>
      <c r="AS2"/>
      <c r="AV2" s="44" t="s">
        <v>21</v>
      </c>
      <c r="AW2" s="8" t="s">
        <v>12</v>
      </c>
      <c r="BA2" s="44" t="s">
        <v>18</v>
      </c>
      <c r="BB2" s="44" t="s">
        <v>79</v>
      </c>
      <c r="BC2" s="44" t="s">
        <v>19</v>
      </c>
      <c r="BD2" s="44" t="s">
        <v>17</v>
      </c>
      <c r="BE2" s="44" t="s">
        <v>22</v>
      </c>
      <c r="BF2" s="44" t="s">
        <v>98</v>
      </c>
      <c r="BG2" s="44" t="s">
        <v>97</v>
      </c>
      <c r="BH2" s="44" t="s">
        <v>21</v>
      </c>
      <c r="BI2" s="44" t="s">
        <v>20</v>
      </c>
      <c r="BJ2" s="44" t="s">
        <v>6</v>
      </c>
      <c r="BK2" s="44" t="s">
        <v>12</v>
      </c>
      <c r="BL2" s="44" t="s">
        <v>96</v>
      </c>
      <c r="BM2" s="44" t="s">
        <v>49</v>
      </c>
      <c r="BN2" s="44" t="s">
        <v>50</v>
      </c>
      <c r="BO2" s="44" t="s">
        <v>51</v>
      </c>
      <c r="BP2" s="58" t="s">
        <v>73</v>
      </c>
      <c r="BQ2" s="44" t="s">
        <v>74</v>
      </c>
      <c r="BV2" s="44" t="s">
        <v>21</v>
      </c>
      <c r="BW2" s="8" t="s">
        <v>12</v>
      </c>
      <c r="CA2" s="44" t="s">
        <v>18</v>
      </c>
      <c r="CB2" s="44" t="s">
        <v>79</v>
      </c>
      <c r="CC2" s="44" t="s">
        <v>19</v>
      </c>
      <c r="CD2" s="44" t="s">
        <v>17</v>
      </c>
      <c r="CE2" s="44" t="s">
        <v>22</v>
      </c>
      <c r="CF2" s="44" t="s">
        <v>98</v>
      </c>
      <c r="CG2" s="44" t="s">
        <v>97</v>
      </c>
      <c r="CH2" s="44" t="s">
        <v>21</v>
      </c>
      <c r="CI2" s="44" t="s">
        <v>20</v>
      </c>
      <c r="CJ2" s="44" t="s">
        <v>6</v>
      </c>
      <c r="CK2" s="44" t="s">
        <v>12</v>
      </c>
      <c r="CL2" s="44" t="s">
        <v>96</v>
      </c>
      <c r="CM2" s="44" t="s">
        <v>49</v>
      </c>
      <c r="CN2" s="44" t="s">
        <v>50</v>
      </c>
      <c r="CO2" s="44" t="s">
        <v>51</v>
      </c>
      <c r="CP2" s="58" t="s">
        <v>73</v>
      </c>
      <c r="CQ2" s="44" t="s">
        <v>74</v>
      </c>
      <c r="CV2" s="44" t="s">
        <v>21</v>
      </c>
      <c r="CW2" s="8" t="s">
        <v>12</v>
      </c>
      <c r="DA2" s="44" t="s">
        <v>18</v>
      </c>
      <c r="DB2" s="44" t="s">
        <v>79</v>
      </c>
      <c r="DC2" s="44" t="s">
        <v>19</v>
      </c>
      <c r="DD2" s="44" t="s">
        <v>17</v>
      </c>
      <c r="DE2" s="44" t="s">
        <v>22</v>
      </c>
      <c r="DF2" s="44" t="s">
        <v>98</v>
      </c>
      <c r="DG2" s="44" t="s">
        <v>97</v>
      </c>
      <c r="DH2" s="44" t="s">
        <v>21</v>
      </c>
      <c r="DI2" s="44" t="s">
        <v>20</v>
      </c>
      <c r="DJ2" s="44" t="s">
        <v>6</v>
      </c>
      <c r="DK2" s="44" t="s">
        <v>12</v>
      </c>
      <c r="DL2" s="44" t="s">
        <v>96</v>
      </c>
      <c r="DM2" s="44" t="s">
        <v>49</v>
      </c>
      <c r="DN2" s="44" t="s">
        <v>50</v>
      </c>
      <c r="DO2" s="44" t="s">
        <v>51</v>
      </c>
      <c r="DP2" s="58" t="s">
        <v>73</v>
      </c>
      <c r="DQ2" s="44" t="s">
        <v>74</v>
      </c>
      <c r="DV2" s="44" t="s">
        <v>21</v>
      </c>
      <c r="DW2" s="8" t="s">
        <v>12</v>
      </c>
      <c r="EA2" s="44" t="s">
        <v>18</v>
      </c>
      <c r="EB2" s="44" t="s">
        <v>79</v>
      </c>
      <c r="EC2" s="44" t="s">
        <v>19</v>
      </c>
      <c r="ED2" s="44" t="s">
        <v>17</v>
      </c>
      <c r="EE2" s="44" t="s">
        <v>22</v>
      </c>
      <c r="EF2" s="44" t="s">
        <v>98</v>
      </c>
      <c r="EG2" s="44" t="s">
        <v>97</v>
      </c>
      <c r="EH2" s="44" t="s">
        <v>21</v>
      </c>
      <c r="EI2" s="44" t="s">
        <v>20</v>
      </c>
      <c r="EJ2" s="44" t="s">
        <v>6</v>
      </c>
      <c r="EK2" s="44" t="s">
        <v>12</v>
      </c>
      <c r="EL2" s="44" t="s">
        <v>96</v>
      </c>
      <c r="EM2" s="44" t="s">
        <v>49</v>
      </c>
      <c r="EN2" s="44" t="s">
        <v>50</v>
      </c>
      <c r="EO2" s="44" t="s">
        <v>51</v>
      </c>
      <c r="EP2" s="58" t="s">
        <v>73</v>
      </c>
      <c r="EQ2" s="44" t="s">
        <v>74</v>
      </c>
      <c r="EV2" s="44" t="s">
        <v>21</v>
      </c>
      <c r="EW2" s="8" t="s">
        <v>12</v>
      </c>
      <c r="FA2" s="44" t="s">
        <v>18</v>
      </c>
      <c r="FB2" s="44" t="s">
        <v>79</v>
      </c>
      <c r="FC2" s="44" t="s">
        <v>19</v>
      </c>
      <c r="FD2" s="44" t="s">
        <v>17</v>
      </c>
      <c r="FE2" s="44" t="s">
        <v>22</v>
      </c>
      <c r="FF2" s="44" t="s">
        <v>98</v>
      </c>
      <c r="FG2" s="44" t="s">
        <v>97</v>
      </c>
      <c r="FH2" s="44" t="s">
        <v>21</v>
      </c>
      <c r="FI2" s="44" t="s">
        <v>20</v>
      </c>
      <c r="FJ2" s="44" t="s">
        <v>6</v>
      </c>
      <c r="FK2" s="44" t="s">
        <v>12</v>
      </c>
      <c r="FL2" s="44" t="s">
        <v>96</v>
      </c>
      <c r="FM2" s="44" t="s">
        <v>49</v>
      </c>
      <c r="FN2" s="44" t="s">
        <v>50</v>
      </c>
      <c r="FO2" s="44" t="s">
        <v>51</v>
      </c>
      <c r="FP2" s="58" t="s">
        <v>73</v>
      </c>
      <c r="FQ2" s="44" t="s">
        <v>74</v>
      </c>
      <c r="FV2" s="44" t="s">
        <v>21</v>
      </c>
      <c r="FW2" s="8" t="s">
        <v>12</v>
      </c>
      <c r="GA2" s="44" t="s">
        <v>18</v>
      </c>
      <c r="GB2" s="44" t="s">
        <v>79</v>
      </c>
      <c r="GC2" s="44" t="s">
        <v>19</v>
      </c>
      <c r="GD2" s="44" t="s">
        <v>17</v>
      </c>
      <c r="GE2" s="44" t="s">
        <v>22</v>
      </c>
      <c r="GF2" s="44" t="s">
        <v>98</v>
      </c>
      <c r="GG2" s="44" t="s">
        <v>97</v>
      </c>
      <c r="GH2" s="44" t="s">
        <v>21</v>
      </c>
      <c r="GI2" s="44" t="s">
        <v>20</v>
      </c>
      <c r="GJ2" s="44" t="s">
        <v>6</v>
      </c>
      <c r="GK2" s="44" t="s">
        <v>12</v>
      </c>
      <c r="GL2" s="44" t="s">
        <v>96</v>
      </c>
      <c r="GM2" s="44" t="s">
        <v>49</v>
      </c>
      <c r="GN2" s="44" t="s">
        <v>50</v>
      </c>
      <c r="GO2" s="44" t="s">
        <v>51</v>
      </c>
      <c r="GP2" s="58" t="s">
        <v>73</v>
      </c>
      <c r="GQ2" s="44" t="s">
        <v>74</v>
      </c>
    </row>
    <row r="3" spans="1:199" x14ac:dyDescent="0.25">
      <c r="A3" s="44" t="s">
        <v>18</v>
      </c>
      <c r="B3" s="44" t="s">
        <v>79</v>
      </c>
      <c r="C3" s="44" t="s">
        <v>19</v>
      </c>
      <c r="D3" s="45" t="s">
        <v>17</v>
      </c>
      <c r="E3" s="44" t="s">
        <v>22</v>
      </c>
      <c r="F3" s="44" t="s">
        <v>98</v>
      </c>
      <c r="G3" s="75" t="s">
        <v>97</v>
      </c>
      <c r="H3" s="46" t="s">
        <v>21</v>
      </c>
      <c r="I3" s="53" t="s">
        <v>20</v>
      </c>
      <c r="J3" s="47" t="s">
        <v>6</v>
      </c>
      <c r="K3" s="44" t="s">
        <v>12</v>
      </c>
      <c r="L3" s="44" t="s">
        <v>96</v>
      </c>
      <c r="M3" s="44" t="s">
        <v>49</v>
      </c>
      <c r="N3" s="45" t="s">
        <v>50</v>
      </c>
      <c r="O3" s="44" t="s">
        <v>51</v>
      </c>
      <c r="S3" s="51" t="str">
        <f>"&gt;="&amp;Planning!E4</f>
        <v>&gt;=44494</v>
      </c>
      <c r="T3" s="51" t="str">
        <f>"&lt;="&amp;Planning!K4</f>
        <v>&lt;=44500</v>
      </c>
      <c r="U3" s="51" t="str">
        <f>"&lt;&gt;En attente"</f>
        <v>&lt;&gt;En attente</v>
      </c>
      <c r="V3" s="73"/>
      <c r="AA3" s="27" t="s">
        <v>102</v>
      </c>
      <c r="AB3" s="27">
        <v>1</v>
      </c>
      <c r="AC3" s="27" t="s">
        <v>72</v>
      </c>
      <c r="AD3" s="48" t="s">
        <v>121</v>
      </c>
      <c r="AE3" s="27" t="s">
        <v>115</v>
      </c>
      <c r="AF3" s="27" t="s">
        <v>109</v>
      </c>
      <c r="AG3" s="59" t="s">
        <v>112</v>
      </c>
      <c r="AH3" s="49">
        <v>44494</v>
      </c>
      <c r="AI3" s="50">
        <v>0.29166666666666669</v>
      </c>
      <c r="AJ3" s="50">
        <v>3.125E-2</v>
      </c>
      <c r="AK3" s="27" t="s">
        <v>41</v>
      </c>
      <c r="AL3" s="27" t="s">
        <v>97</v>
      </c>
      <c r="AM3" s="27" t="b">
        <v>0</v>
      </c>
      <c r="AP3" s="57">
        <f t="shared" ref="AP3:AQ8" si="0">AH3+AI3</f>
        <v>44494.291666666664</v>
      </c>
      <c r="AQ3" s="50">
        <f t="shared" si="0"/>
        <v>0.32291666666666669</v>
      </c>
      <c r="AV3" s="63">
        <f>Planning!$M$4</f>
        <v>0</v>
      </c>
      <c r="AW3" s="51" t="str">
        <f>"&lt;&gt;En attente"</f>
        <v>&lt;&gt;En attente</v>
      </c>
      <c r="BA3" s="27"/>
      <c r="BB3" s="27"/>
      <c r="BC3" s="27"/>
      <c r="BD3" s="48"/>
      <c r="BE3" s="27"/>
      <c r="BF3" s="27"/>
      <c r="BG3" s="49"/>
      <c r="BH3" s="50"/>
      <c r="BI3" s="50"/>
      <c r="BJ3" s="27"/>
      <c r="BK3" s="27"/>
      <c r="BL3" s="27"/>
      <c r="BM3" s="27"/>
      <c r="BN3" s="27"/>
      <c r="BO3" s="57"/>
      <c r="BP3" s="50"/>
      <c r="BQ3" s="59"/>
      <c r="BR3" s="27"/>
      <c r="BV3" s="63">
        <f>Planning!$E$4</f>
        <v>44494</v>
      </c>
      <c r="BW3" s="51" t="str">
        <f>"&lt;&gt;En attente"</f>
        <v>&lt;&gt;En attente</v>
      </c>
      <c r="BZ3" s="70"/>
      <c r="CA3" s="27" t="s">
        <v>102</v>
      </c>
      <c r="CB3" s="27">
        <v>1</v>
      </c>
      <c r="CC3" s="27" t="s">
        <v>72</v>
      </c>
      <c r="CD3" s="48" t="s">
        <v>121</v>
      </c>
      <c r="CE3" s="27" t="s">
        <v>115</v>
      </c>
      <c r="CF3" s="27" t="s">
        <v>109</v>
      </c>
      <c r="CG3" s="59" t="s">
        <v>112</v>
      </c>
      <c r="CH3" s="49">
        <v>44494</v>
      </c>
      <c r="CI3" s="50">
        <v>0.29166666666666669</v>
      </c>
      <c r="CJ3" s="50">
        <v>3.125E-2</v>
      </c>
      <c r="CK3" s="27" t="s">
        <v>41</v>
      </c>
      <c r="CL3" s="27" t="s">
        <v>97</v>
      </c>
      <c r="CM3" s="27" t="b">
        <v>0</v>
      </c>
      <c r="CN3" s="27"/>
      <c r="CO3" s="27"/>
      <c r="CP3" s="57">
        <v>44494.291666666664</v>
      </c>
      <c r="CQ3" s="50">
        <v>0.32291666666666669</v>
      </c>
      <c r="CV3" s="63">
        <f>Planning!$F$4</f>
        <v>44495</v>
      </c>
      <c r="CW3" s="51" t="str">
        <f>"&lt;&gt;En attente"</f>
        <v>&lt;&gt;En attente</v>
      </c>
      <c r="DA3" s="27"/>
      <c r="DB3" s="27"/>
      <c r="DC3" s="27"/>
      <c r="DD3" s="48"/>
      <c r="DE3" s="27"/>
      <c r="DF3" s="27"/>
      <c r="DG3" s="49"/>
      <c r="DH3" s="49"/>
      <c r="DI3" s="50"/>
      <c r="DJ3" s="50"/>
      <c r="DK3" s="27"/>
      <c r="DL3" s="27"/>
      <c r="DM3" s="27"/>
      <c r="DN3" s="27"/>
      <c r="DO3" s="27"/>
      <c r="DP3" s="57"/>
      <c r="DQ3" s="50"/>
      <c r="DV3" s="63">
        <f>Planning!$G$4</f>
        <v>44496</v>
      </c>
      <c r="DW3" s="51" t="str">
        <f>"&lt;&gt;En attente"</f>
        <v>&lt;&gt;En attente</v>
      </c>
      <c r="EA3" s="27" t="s">
        <v>105</v>
      </c>
      <c r="EB3" s="27">
        <v>4</v>
      </c>
      <c r="EC3" s="27" t="s">
        <v>72</v>
      </c>
      <c r="ED3" s="48" t="s">
        <v>122</v>
      </c>
      <c r="EE3" s="27" t="s">
        <v>117</v>
      </c>
      <c r="EF3" s="27" t="s">
        <v>110</v>
      </c>
      <c r="EG3" s="59" t="s">
        <v>113</v>
      </c>
      <c r="EH3" s="49">
        <v>44496</v>
      </c>
      <c r="EI3" s="50">
        <v>0.375</v>
      </c>
      <c r="EJ3" s="50">
        <v>3.125E-2</v>
      </c>
      <c r="EK3" s="27" t="s">
        <v>41</v>
      </c>
      <c r="EL3" s="27" t="s">
        <v>97</v>
      </c>
      <c r="EM3" s="27" t="b">
        <v>1</v>
      </c>
      <c r="EN3" s="27">
        <v>1</v>
      </c>
      <c r="EO3" s="27" t="s">
        <v>52</v>
      </c>
      <c r="EP3" s="57">
        <v>44496.375</v>
      </c>
      <c r="EQ3" s="50">
        <v>0.40625</v>
      </c>
      <c r="EV3" s="63">
        <f>Planning!$H$4</f>
        <v>44497</v>
      </c>
      <c r="EW3" s="51" t="str">
        <f>"&lt;&gt;En attente"</f>
        <v>&lt;&gt;En attente</v>
      </c>
      <c r="FA3" s="27" t="s">
        <v>106</v>
      </c>
      <c r="FB3" s="27">
        <v>5</v>
      </c>
      <c r="FC3" s="27" t="s">
        <v>72</v>
      </c>
      <c r="FD3" s="48" t="s">
        <v>122</v>
      </c>
      <c r="FE3" s="27" t="s">
        <v>56</v>
      </c>
      <c r="FF3" s="27" t="s">
        <v>110</v>
      </c>
      <c r="FG3" s="59" t="s">
        <v>113</v>
      </c>
      <c r="FH3" s="49">
        <v>44497</v>
      </c>
      <c r="FI3" s="50">
        <v>0.375</v>
      </c>
      <c r="FJ3" s="50">
        <v>3.125E-2</v>
      </c>
      <c r="FK3" s="27" t="s">
        <v>41</v>
      </c>
      <c r="FL3" s="27" t="s">
        <v>48</v>
      </c>
      <c r="FM3" s="27" t="b">
        <v>1</v>
      </c>
      <c r="FN3" s="27">
        <v>1</v>
      </c>
      <c r="FO3" s="27" t="s">
        <v>52</v>
      </c>
      <c r="FP3" s="57">
        <v>44497.375</v>
      </c>
      <c r="FQ3" s="50">
        <v>0.40625</v>
      </c>
      <c r="FV3" s="63">
        <f>Planning!$I$4</f>
        <v>44498</v>
      </c>
      <c r="FW3" s="51" t="str">
        <f>"&lt;&gt;En attente"</f>
        <v>&lt;&gt;En attente</v>
      </c>
      <c r="GA3" s="27" t="s">
        <v>103</v>
      </c>
      <c r="GB3" s="27">
        <v>2</v>
      </c>
      <c r="GC3" s="27" t="s">
        <v>72</v>
      </c>
      <c r="GD3" s="48" t="s">
        <v>122</v>
      </c>
      <c r="GE3" s="27" t="s">
        <v>45</v>
      </c>
      <c r="GF3" s="27" t="s">
        <v>110</v>
      </c>
      <c r="GG3" s="59" t="s">
        <v>113</v>
      </c>
      <c r="GH3" s="49">
        <v>44498</v>
      </c>
      <c r="GI3" s="50">
        <v>0.375</v>
      </c>
      <c r="GJ3" s="50">
        <v>5.2083333333333336E-2</v>
      </c>
      <c r="GK3" s="27" t="s">
        <v>41</v>
      </c>
      <c r="GL3" s="27" t="s">
        <v>97</v>
      </c>
      <c r="GM3" s="27" t="b">
        <v>0</v>
      </c>
      <c r="GN3" s="27"/>
      <c r="GO3" s="27"/>
      <c r="GP3" s="57">
        <v>44498.375</v>
      </c>
      <c r="GQ3" s="50">
        <v>0.42708333333333331</v>
      </c>
    </row>
    <row r="4" spans="1:199" x14ac:dyDescent="0.25">
      <c r="A4" s="27" t="s">
        <v>102</v>
      </c>
      <c r="B4" s="27">
        <v>1</v>
      </c>
      <c r="C4" s="27" t="s">
        <v>72</v>
      </c>
      <c r="D4" s="48" t="s">
        <v>121</v>
      </c>
      <c r="E4" s="27" t="s">
        <v>115</v>
      </c>
      <c r="F4" s="27" t="s">
        <v>109</v>
      </c>
      <c r="G4" s="59" t="s">
        <v>112</v>
      </c>
      <c r="H4" s="49">
        <v>44494</v>
      </c>
      <c r="I4" s="50">
        <v>0.29166666666666669</v>
      </c>
      <c r="J4" s="50">
        <v>3.125E-2</v>
      </c>
      <c r="K4" s="27" t="s">
        <v>41</v>
      </c>
      <c r="L4" s="27" t="s">
        <v>97</v>
      </c>
      <c r="M4" s="27" t="b">
        <v>0</v>
      </c>
      <c r="AA4" s="27" t="s">
        <v>105</v>
      </c>
      <c r="AB4" s="27">
        <v>4</v>
      </c>
      <c r="AC4" s="27" t="s">
        <v>72</v>
      </c>
      <c r="AD4" s="48" t="s">
        <v>122</v>
      </c>
      <c r="AE4" s="27" t="s">
        <v>117</v>
      </c>
      <c r="AF4" s="27" t="s">
        <v>110</v>
      </c>
      <c r="AG4" s="59" t="s">
        <v>113</v>
      </c>
      <c r="AH4" s="49">
        <v>44496</v>
      </c>
      <c r="AI4" s="50">
        <v>0.375</v>
      </c>
      <c r="AJ4" s="50">
        <v>3.125E-2</v>
      </c>
      <c r="AK4" s="27" t="s">
        <v>41</v>
      </c>
      <c r="AL4" s="27" t="s">
        <v>97</v>
      </c>
      <c r="AM4" s="27" t="b">
        <v>1</v>
      </c>
      <c r="AN4" s="27">
        <v>1</v>
      </c>
      <c r="AO4" s="27" t="s">
        <v>52</v>
      </c>
      <c r="AP4" s="57">
        <f t="shared" si="0"/>
        <v>44496.375</v>
      </c>
      <c r="AQ4" s="50">
        <f t="shared" si="0"/>
        <v>0.40625</v>
      </c>
      <c r="BA4" s="27"/>
      <c r="BB4" s="27"/>
      <c r="BC4" s="27"/>
      <c r="BD4" s="48"/>
      <c r="BE4" s="27"/>
      <c r="BF4" s="27"/>
      <c r="BG4" s="49"/>
      <c r="BH4" s="50"/>
      <c r="BI4" s="50"/>
      <c r="BJ4" s="27"/>
      <c r="BK4" s="27"/>
      <c r="BL4" s="27"/>
      <c r="BM4" s="27"/>
      <c r="BN4" s="27"/>
      <c r="BO4" s="57"/>
      <c r="BP4" s="50"/>
      <c r="BQ4" s="59"/>
      <c r="BR4" s="27"/>
      <c r="BZ4" s="70"/>
      <c r="CA4" s="27"/>
      <c r="CB4" s="27"/>
      <c r="CC4" s="27"/>
      <c r="CD4" s="48"/>
      <c r="CE4" s="27"/>
      <c r="CF4" s="27"/>
      <c r="CG4" s="27"/>
      <c r="CH4" s="49"/>
      <c r="CI4" s="50"/>
      <c r="CJ4" s="50"/>
      <c r="CK4" s="27"/>
      <c r="CL4" s="27"/>
      <c r="CM4" s="27"/>
      <c r="CN4" s="27"/>
      <c r="CO4" s="27"/>
      <c r="CP4" s="57"/>
      <c r="CQ4" s="50"/>
      <c r="DA4" s="27"/>
      <c r="DB4" s="27"/>
      <c r="DC4" s="27"/>
      <c r="DD4" s="48"/>
      <c r="DE4" s="27"/>
      <c r="DF4" s="27"/>
      <c r="DG4" s="59"/>
      <c r="DH4" s="49"/>
      <c r="DI4" s="50"/>
      <c r="DJ4" s="50"/>
      <c r="DK4" s="27"/>
      <c r="DL4" s="27"/>
      <c r="DM4" s="27"/>
      <c r="DN4" s="27"/>
      <c r="DO4" s="27"/>
      <c r="DP4" s="57"/>
      <c r="DQ4" s="50"/>
      <c r="EA4" s="27"/>
      <c r="EB4" s="27"/>
      <c r="EC4" s="27"/>
      <c r="ED4" s="48"/>
      <c r="EE4" s="27"/>
      <c r="EF4" s="27"/>
      <c r="EG4" s="59"/>
      <c r="EH4" s="49"/>
      <c r="EI4" s="50"/>
      <c r="EJ4" s="50"/>
      <c r="EK4" s="27"/>
      <c r="EL4" s="27"/>
      <c r="EM4" s="27"/>
      <c r="EN4" s="27"/>
      <c r="EO4" s="27"/>
      <c r="EP4" s="57"/>
      <c r="EQ4" s="50"/>
      <c r="FA4" s="27"/>
      <c r="FB4" s="27"/>
      <c r="FC4" s="27"/>
      <c r="FD4" s="48"/>
      <c r="FE4" s="27"/>
      <c r="FF4" s="27"/>
      <c r="FG4" s="59"/>
      <c r="FH4" s="49"/>
      <c r="FI4" s="50"/>
      <c r="FJ4" s="50"/>
      <c r="FK4" s="27"/>
      <c r="FL4" s="27"/>
      <c r="FM4" s="27"/>
      <c r="FN4" s="27"/>
      <c r="FO4" s="27"/>
      <c r="FP4" s="57"/>
      <c r="FQ4" s="50"/>
      <c r="GA4" s="27" t="s">
        <v>107</v>
      </c>
      <c r="GB4" s="27">
        <v>6</v>
      </c>
      <c r="GC4" s="27" t="s">
        <v>72</v>
      </c>
      <c r="GD4" s="48" t="s">
        <v>122</v>
      </c>
      <c r="GE4" s="27" t="s">
        <v>85</v>
      </c>
      <c r="GF4" s="27" t="s">
        <v>110</v>
      </c>
      <c r="GG4" s="27" t="s">
        <v>113</v>
      </c>
      <c r="GH4" s="49">
        <v>44498</v>
      </c>
      <c r="GI4" s="50">
        <v>0.375</v>
      </c>
      <c r="GJ4" s="50">
        <v>3.125E-2</v>
      </c>
      <c r="GK4" s="27" t="s">
        <v>41</v>
      </c>
      <c r="GL4" s="27" t="s">
        <v>97</v>
      </c>
      <c r="GM4" s="27" t="b">
        <v>1</v>
      </c>
      <c r="GN4" s="27">
        <v>1</v>
      </c>
      <c r="GO4" s="27" t="s">
        <v>52</v>
      </c>
      <c r="GP4" s="57">
        <v>44498.375</v>
      </c>
      <c r="GQ4" s="50">
        <v>0.40625</v>
      </c>
    </row>
    <row r="5" spans="1:199" x14ac:dyDescent="0.25">
      <c r="A5" s="27" t="s">
        <v>103</v>
      </c>
      <c r="B5" s="27">
        <v>2</v>
      </c>
      <c r="C5" s="27" t="s">
        <v>72</v>
      </c>
      <c r="D5" s="48" t="s">
        <v>122</v>
      </c>
      <c r="E5" s="27" t="s">
        <v>45</v>
      </c>
      <c r="F5" s="27" t="s">
        <v>110</v>
      </c>
      <c r="G5" s="59" t="s">
        <v>113</v>
      </c>
      <c r="H5" s="49">
        <v>44498</v>
      </c>
      <c r="I5" s="50">
        <v>0.375</v>
      </c>
      <c r="J5" s="50">
        <v>5.2083333333333336E-2</v>
      </c>
      <c r="K5" s="27" t="s">
        <v>41</v>
      </c>
      <c r="L5" s="27" t="s">
        <v>97</v>
      </c>
      <c r="M5" s="27" t="b">
        <v>0</v>
      </c>
      <c r="AA5" s="27" t="s">
        <v>106</v>
      </c>
      <c r="AB5" s="27">
        <v>5</v>
      </c>
      <c r="AC5" s="27" t="s">
        <v>72</v>
      </c>
      <c r="AD5" s="48" t="s">
        <v>122</v>
      </c>
      <c r="AE5" s="27" t="s">
        <v>56</v>
      </c>
      <c r="AF5" s="27" t="s">
        <v>110</v>
      </c>
      <c r="AG5" s="59" t="s">
        <v>113</v>
      </c>
      <c r="AH5" s="49">
        <v>44497</v>
      </c>
      <c r="AI5" s="50">
        <v>0.375</v>
      </c>
      <c r="AJ5" s="50">
        <v>3.125E-2</v>
      </c>
      <c r="AK5" s="27" t="s">
        <v>41</v>
      </c>
      <c r="AL5" s="27" t="s">
        <v>48</v>
      </c>
      <c r="AM5" s="27" t="b">
        <v>1</v>
      </c>
      <c r="AN5" s="27">
        <v>1</v>
      </c>
      <c r="AO5" s="27" t="s">
        <v>52</v>
      </c>
      <c r="AP5" s="57">
        <f t="shared" si="0"/>
        <v>44497.375</v>
      </c>
      <c r="AQ5" s="50">
        <f t="shared" si="0"/>
        <v>0.40625</v>
      </c>
      <c r="BA5" s="27"/>
      <c r="BB5" s="27"/>
      <c r="BC5" s="27"/>
      <c r="BD5" s="48"/>
      <c r="BE5" s="27"/>
      <c r="BF5" s="27"/>
      <c r="BG5" s="49"/>
      <c r="BH5" s="50"/>
      <c r="BI5" s="50"/>
      <c r="BJ5" s="27"/>
      <c r="BK5" s="27"/>
      <c r="BL5" s="27"/>
      <c r="BM5" s="27"/>
      <c r="BN5" s="27"/>
      <c r="BO5" s="57"/>
      <c r="BP5" s="50"/>
      <c r="BQ5" s="59"/>
      <c r="BR5" s="27"/>
      <c r="BZ5" s="70"/>
      <c r="CA5" s="27"/>
      <c r="CB5" s="27"/>
      <c r="CC5" s="27"/>
      <c r="CD5" s="48"/>
      <c r="CE5" s="27"/>
      <c r="CF5" s="27"/>
      <c r="CG5" s="59"/>
      <c r="CH5" s="49"/>
      <c r="CI5" s="50"/>
      <c r="CJ5" s="50"/>
      <c r="CK5" s="27"/>
      <c r="CL5" s="27"/>
      <c r="CM5" s="27"/>
      <c r="CN5" s="27"/>
      <c r="CO5" s="27"/>
      <c r="CP5" s="57"/>
      <c r="CQ5" s="50"/>
      <c r="DA5" s="27"/>
      <c r="DB5" s="27"/>
      <c r="DC5" s="27"/>
      <c r="DD5" s="48"/>
      <c r="DE5" s="27"/>
      <c r="DF5" s="27"/>
      <c r="DG5" s="59"/>
      <c r="DH5" s="49"/>
      <c r="DI5" s="50"/>
      <c r="DJ5" s="50"/>
      <c r="DK5" s="27"/>
      <c r="DL5" s="27"/>
      <c r="DM5" s="27"/>
      <c r="DN5" s="27"/>
      <c r="DO5" s="27"/>
      <c r="DP5" s="57"/>
      <c r="DQ5" s="50"/>
      <c r="EA5" s="27"/>
      <c r="EB5" s="27"/>
      <c r="EC5" s="27"/>
      <c r="ED5" s="48"/>
      <c r="EE5" s="27"/>
      <c r="EF5" s="27"/>
      <c r="EG5" s="59"/>
      <c r="EH5" s="49"/>
      <c r="EI5" s="50"/>
      <c r="EJ5" s="50"/>
      <c r="EK5" s="27"/>
      <c r="EL5" s="27"/>
      <c r="EM5" s="27"/>
      <c r="EN5" s="27"/>
      <c r="EO5" s="27"/>
      <c r="EP5" s="57"/>
      <c r="EQ5" s="50"/>
      <c r="FA5" s="27"/>
      <c r="FB5" s="27"/>
      <c r="FC5" s="27"/>
      <c r="FD5" s="48"/>
      <c r="FE5" s="27"/>
      <c r="FF5" s="27"/>
      <c r="FG5" s="59"/>
      <c r="FH5" s="49"/>
      <c r="FI5" s="50"/>
      <c r="FJ5" s="50"/>
      <c r="FK5" s="27"/>
      <c r="FL5" s="27"/>
      <c r="FM5" s="27"/>
      <c r="FN5" s="27"/>
      <c r="FO5" s="27"/>
      <c r="FP5" s="49"/>
      <c r="FQ5" s="50"/>
      <c r="GA5" s="27" t="s">
        <v>104</v>
      </c>
      <c r="GB5" s="27">
        <v>3</v>
      </c>
      <c r="GC5" s="27" t="s">
        <v>72</v>
      </c>
      <c r="GD5" s="48" t="s">
        <v>123</v>
      </c>
      <c r="GE5" s="27" t="s">
        <v>57</v>
      </c>
      <c r="GF5" s="27" t="s">
        <v>111</v>
      </c>
      <c r="GG5" s="59" t="s">
        <v>114</v>
      </c>
      <c r="GH5" s="49">
        <v>44498</v>
      </c>
      <c r="GI5" s="50">
        <v>0.39583333333333331</v>
      </c>
      <c r="GJ5" s="50">
        <v>6.25E-2</v>
      </c>
      <c r="GK5" s="27" t="s">
        <v>41</v>
      </c>
      <c r="GL5" s="27" t="s">
        <v>97</v>
      </c>
      <c r="GM5" s="27" t="b">
        <v>0</v>
      </c>
      <c r="GN5" s="27"/>
      <c r="GO5" s="27"/>
      <c r="GP5" s="57">
        <v>44498.395833333336</v>
      </c>
      <c r="GQ5" s="50">
        <v>0.45833333333333331</v>
      </c>
    </row>
    <row r="6" spans="1:199" x14ac:dyDescent="0.25">
      <c r="A6" s="27" t="s">
        <v>104</v>
      </c>
      <c r="B6" s="27">
        <v>3</v>
      </c>
      <c r="C6" s="27" t="s">
        <v>72</v>
      </c>
      <c r="D6" s="48" t="s">
        <v>123</v>
      </c>
      <c r="E6" s="27" t="s">
        <v>57</v>
      </c>
      <c r="F6" s="27" t="s">
        <v>111</v>
      </c>
      <c r="G6" s="59" t="s">
        <v>114</v>
      </c>
      <c r="H6" s="49">
        <v>44498</v>
      </c>
      <c r="I6" s="50">
        <v>0.39583333333333331</v>
      </c>
      <c r="J6" s="50">
        <v>6.25E-2</v>
      </c>
      <c r="K6" s="27" t="s">
        <v>41</v>
      </c>
      <c r="L6" s="27" t="s">
        <v>97</v>
      </c>
      <c r="M6" s="27" t="b">
        <v>0</v>
      </c>
      <c r="AA6" s="27" t="s">
        <v>103</v>
      </c>
      <c r="AB6" s="27">
        <v>2</v>
      </c>
      <c r="AC6" s="27" t="s">
        <v>72</v>
      </c>
      <c r="AD6" s="48" t="s">
        <v>122</v>
      </c>
      <c r="AE6" s="27" t="s">
        <v>45</v>
      </c>
      <c r="AF6" s="27" t="s">
        <v>110</v>
      </c>
      <c r="AG6" s="59" t="s">
        <v>113</v>
      </c>
      <c r="AH6" s="49">
        <v>44498</v>
      </c>
      <c r="AI6" s="50">
        <v>0.375</v>
      </c>
      <c r="AJ6" s="50">
        <v>5.2083333333333336E-2</v>
      </c>
      <c r="AK6" s="27" t="s">
        <v>41</v>
      </c>
      <c r="AL6" s="27" t="s">
        <v>97</v>
      </c>
      <c r="AM6" s="27" t="b">
        <v>0</v>
      </c>
      <c r="AP6" s="57">
        <f t="shared" si="0"/>
        <v>44498.375</v>
      </c>
      <c r="AQ6" s="50">
        <f t="shared" si="0"/>
        <v>0.42708333333333331</v>
      </c>
      <c r="BA6" s="27"/>
      <c r="BB6" s="27"/>
      <c r="BC6" s="27"/>
      <c r="BD6" s="48"/>
      <c r="BE6" s="27"/>
      <c r="BF6" s="27"/>
      <c r="BG6" s="49"/>
      <c r="BH6" s="50"/>
      <c r="BI6" s="50"/>
      <c r="BJ6" s="27"/>
      <c r="BK6" s="27"/>
      <c r="BL6" s="27"/>
      <c r="BM6" s="27"/>
      <c r="BN6" s="27"/>
      <c r="BO6" s="57"/>
      <c r="BP6" s="50"/>
      <c r="BQ6" s="59"/>
      <c r="BR6" s="27"/>
      <c r="BZ6" s="70"/>
      <c r="CA6" s="27"/>
      <c r="CB6" s="27"/>
      <c r="CC6" s="27"/>
      <c r="CD6" s="48"/>
      <c r="CE6" s="27"/>
      <c r="CF6" s="27"/>
      <c r="CG6" s="59"/>
      <c r="CH6" s="49"/>
      <c r="CI6" s="50"/>
      <c r="CJ6" s="50"/>
      <c r="CK6" s="27"/>
      <c r="CL6" s="27"/>
      <c r="CM6" s="27"/>
      <c r="CN6" s="27"/>
      <c r="CO6" s="27"/>
      <c r="CP6" s="57"/>
      <c r="CQ6" s="50"/>
      <c r="DA6" s="27"/>
      <c r="DB6" s="27"/>
      <c r="DC6" s="27"/>
      <c r="DD6" s="48"/>
      <c r="DE6" s="27"/>
      <c r="DF6" s="27"/>
      <c r="DG6" s="27"/>
      <c r="DH6" s="49"/>
      <c r="DI6" s="50"/>
      <c r="DJ6" s="50"/>
      <c r="DK6" s="27"/>
      <c r="DL6" s="27"/>
      <c r="DM6" s="27"/>
      <c r="DN6" s="27"/>
      <c r="DO6" s="27"/>
      <c r="DP6" s="57"/>
      <c r="DQ6" s="50"/>
      <c r="EA6" s="27"/>
      <c r="EB6" s="27"/>
      <c r="EC6" s="27"/>
      <c r="ED6" s="48"/>
      <c r="EE6" s="27"/>
      <c r="EF6" s="27"/>
      <c r="EG6" s="59"/>
      <c r="EH6" s="49"/>
      <c r="EI6" s="50"/>
      <c r="EJ6" s="50"/>
      <c r="EK6" s="27"/>
      <c r="EL6" s="27"/>
      <c r="EM6" s="27"/>
      <c r="EN6" s="27"/>
      <c r="EO6" s="27"/>
      <c r="EP6" s="57"/>
      <c r="EQ6" s="50"/>
      <c r="FA6" s="27"/>
      <c r="FB6" s="27"/>
      <c r="FC6" s="27"/>
      <c r="FD6" s="48"/>
      <c r="FE6" s="27"/>
      <c r="FF6" s="27"/>
      <c r="FG6" s="49"/>
      <c r="FH6" s="49"/>
      <c r="FI6" s="50"/>
      <c r="FJ6" s="50"/>
      <c r="FK6" s="27"/>
      <c r="FL6" s="27"/>
      <c r="FM6" s="27"/>
      <c r="FN6" s="27"/>
      <c r="FO6" s="27"/>
      <c r="FP6" s="57"/>
      <c r="FQ6" s="50"/>
      <c r="GA6" s="27"/>
      <c r="GB6" s="27"/>
      <c r="GC6" s="27"/>
      <c r="GD6" s="48"/>
      <c r="GE6" s="27"/>
      <c r="GF6" s="27"/>
      <c r="GG6" s="59"/>
      <c r="GH6" s="49"/>
      <c r="GI6" s="50"/>
      <c r="GJ6" s="50"/>
      <c r="GK6" s="27"/>
      <c r="GL6" s="27"/>
      <c r="GM6" s="27"/>
      <c r="GN6" s="27"/>
      <c r="GO6" s="27"/>
      <c r="GP6" s="49"/>
      <c r="GQ6" s="50"/>
    </row>
    <row r="7" spans="1:199" x14ac:dyDescent="0.25">
      <c r="A7" s="27" t="s">
        <v>105</v>
      </c>
      <c r="B7" s="27">
        <v>4</v>
      </c>
      <c r="C7" s="27" t="s">
        <v>72</v>
      </c>
      <c r="D7" s="48" t="s">
        <v>122</v>
      </c>
      <c r="E7" s="27" t="s">
        <v>117</v>
      </c>
      <c r="F7" s="27" t="s">
        <v>110</v>
      </c>
      <c r="G7" s="59" t="s">
        <v>113</v>
      </c>
      <c r="H7" s="49">
        <v>44496</v>
      </c>
      <c r="I7" s="50">
        <v>0.375</v>
      </c>
      <c r="J7" s="50">
        <v>3.125E-2</v>
      </c>
      <c r="K7" s="27" t="s">
        <v>41</v>
      </c>
      <c r="L7" s="27" t="s">
        <v>97</v>
      </c>
      <c r="M7" s="27" t="b">
        <v>1</v>
      </c>
      <c r="N7" s="27">
        <v>1</v>
      </c>
      <c r="O7" s="27" t="s">
        <v>52</v>
      </c>
      <c r="AA7" s="27" t="s">
        <v>107</v>
      </c>
      <c r="AB7" s="27">
        <v>6</v>
      </c>
      <c r="AC7" s="27" t="s">
        <v>72</v>
      </c>
      <c r="AD7" s="48" t="s">
        <v>122</v>
      </c>
      <c r="AE7" s="27" t="s">
        <v>85</v>
      </c>
      <c r="AF7" s="27" t="s">
        <v>110</v>
      </c>
      <c r="AG7" s="27" t="s">
        <v>113</v>
      </c>
      <c r="AH7" s="49">
        <v>44498</v>
      </c>
      <c r="AI7" s="50">
        <v>0.375</v>
      </c>
      <c r="AJ7" s="50">
        <v>3.125E-2</v>
      </c>
      <c r="AK7" s="27" t="s">
        <v>41</v>
      </c>
      <c r="AL7" s="27" t="s">
        <v>97</v>
      </c>
      <c r="AM7" s="27" t="b">
        <v>1</v>
      </c>
      <c r="AN7" s="27">
        <v>1</v>
      </c>
      <c r="AO7" s="27" t="s">
        <v>52</v>
      </c>
      <c r="AP7" s="57">
        <f t="shared" si="0"/>
        <v>44498.375</v>
      </c>
      <c r="AQ7" s="50">
        <f t="shared" si="0"/>
        <v>0.40625</v>
      </c>
      <c r="BA7" s="27"/>
      <c r="BB7" s="27"/>
      <c r="BC7" s="27"/>
      <c r="BD7" s="48"/>
      <c r="BE7" s="27"/>
      <c r="BF7" s="27"/>
      <c r="BG7" s="49"/>
      <c r="BH7" s="50"/>
      <c r="BI7" s="50"/>
      <c r="BJ7" s="27"/>
      <c r="BK7" s="27"/>
      <c r="BL7" s="27"/>
      <c r="BM7" s="27"/>
      <c r="BN7" s="27"/>
      <c r="BO7" s="57"/>
      <c r="BP7" s="50"/>
      <c r="BQ7" s="59"/>
      <c r="BR7" s="27"/>
      <c r="BZ7" s="70"/>
      <c r="CA7" s="70"/>
      <c r="DA7" s="27"/>
      <c r="DB7" s="27"/>
      <c r="DC7" s="27"/>
      <c r="DD7" s="48"/>
      <c r="DE7" s="27"/>
      <c r="DF7" s="27"/>
      <c r="DG7" s="59"/>
      <c r="DH7" s="49"/>
      <c r="DI7" s="50"/>
      <c r="DJ7" s="50"/>
      <c r="DK7" s="27"/>
      <c r="DL7" s="27"/>
      <c r="DM7" s="27"/>
      <c r="DN7" s="27"/>
      <c r="DO7" s="27"/>
      <c r="DP7" s="57"/>
      <c r="DQ7" s="50"/>
      <c r="EA7" s="27"/>
      <c r="EB7" s="27"/>
      <c r="EC7" s="27"/>
      <c r="ED7" s="48"/>
      <c r="EE7" s="27"/>
      <c r="EF7" s="27"/>
      <c r="EG7" s="49"/>
      <c r="EH7" s="49"/>
      <c r="EI7" s="50"/>
      <c r="EJ7" s="50"/>
      <c r="EK7" s="27"/>
      <c r="EL7" s="27"/>
      <c r="EM7" s="27"/>
      <c r="EN7" s="27"/>
      <c r="EO7" s="27"/>
      <c r="EP7" s="57"/>
      <c r="EQ7" s="50"/>
      <c r="FA7" s="27"/>
      <c r="FB7" s="27"/>
      <c r="FC7" s="27"/>
      <c r="FD7" s="48"/>
      <c r="FE7" s="27"/>
      <c r="FF7" s="27"/>
      <c r="FG7" s="59"/>
      <c r="FH7" s="49"/>
      <c r="FI7" s="50"/>
      <c r="FJ7" s="50"/>
      <c r="FK7" s="27"/>
      <c r="FL7" s="27"/>
      <c r="FM7" s="27"/>
      <c r="FN7" s="27"/>
      <c r="FO7" s="27"/>
      <c r="FP7" s="57"/>
      <c r="FQ7" s="50"/>
      <c r="GA7" s="27"/>
      <c r="GB7" s="27"/>
      <c r="GC7" s="27"/>
      <c r="GD7" s="48"/>
      <c r="GE7" s="27"/>
      <c r="GF7" s="27"/>
      <c r="GG7" s="59"/>
      <c r="GH7" s="49"/>
      <c r="GI7" s="50"/>
      <c r="GJ7" s="50"/>
      <c r="GK7" s="27"/>
      <c r="GL7" s="27"/>
      <c r="GM7" s="27"/>
      <c r="GN7" s="27"/>
      <c r="GO7" s="27"/>
      <c r="GP7" s="57"/>
      <c r="GQ7" s="50"/>
    </row>
    <row r="8" spans="1:199" x14ac:dyDescent="0.25">
      <c r="A8" s="27" t="s">
        <v>106</v>
      </c>
      <c r="B8" s="27">
        <v>5</v>
      </c>
      <c r="C8" s="27" t="s">
        <v>72</v>
      </c>
      <c r="D8" s="48" t="s">
        <v>122</v>
      </c>
      <c r="E8" s="27" t="s">
        <v>56</v>
      </c>
      <c r="F8" s="27" t="s">
        <v>110</v>
      </c>
      <c r="G8" s="59" t="s">
        <v>113</v>
      </c>
      <c r="H8" s="49">
        <v>44497</v>
      </c>
      <c r="I8" s="50">
        <v>0.375</v>
      </c>
      <c r="J8" s="50">
        <v>3.125E-2</v>
      </c>
      <c r="K8" s="27" t="s">
        <v>41</v>
      </c>
      <c r="L8" s="27" t="s">
        <v>48</v>
      </c>
      <c r="M8" s="27" t="b">
        <v>1</v>
      </c>
      <c r="N8" s="27">
        <v>1</v>
      </c>
      <c r="O8" s="27" t="s">
        <v>52</v>
      </c>
      <c r="T8" s="52"/>
      <c r="AA8" s="27" t="s">
        <v>104</v>
      </c>
      <c r="AB8" s="27">
        <v>3</v>
      </c>
      <c r="AC8" s="27" t="s">
        <v>72</v>
      </c>
      <c r="AD8" s="48" t="s">
        <v>123</v>
      </c>
      <c r="AE8" s="27" t="s">
        <v>57</v>
      </c>
      <c r="AF8" s="27" t="s">
        <v>111</v>
      </c>
      <c r="AG8" s="59" t="s">
        <v>114</v>
      </c>
      <c r="AH8" s="49">
        <v>44498</v>
      </c>
      <c r="AI8" s="50">
        <v>0.39583333333333331</v>
      </c>
      <c r="AJ8" s="50">
        <v>6.25E-2</v>
      </c>
      <c r="AK8" s="27" t="s">
        <v>41</v>
      </c>
      <c r="AL8" s="27" t="s">
        <v>97</v>
      </c>
      <c r="AM8" s="27" t="b">
        <v>0</v>
      </c>
      <c r="AP8" s="57">
        <f t="shared" si="0"/>
        <v>44498.395833333336</v>
      </c>
      <c r="AQ8" s="50">
        <f t="shared" si="0"/>
        <v>0.45833333333333331</v>
      </c>
      <c r="BA8" s="27"/>
      <c r="BB8" s="27"/>
      <c r="BC8" s="27"/>
      <c r="BD8" s="48"/>
      <c r="BE8" s="27"/>
      <c r="BF8" s="27"/>
      <c r="BG8" s="49"/>
      <c r="BH8" s="50"/>
      <c r="BI8" s="50"/>
      <c r="BJ8" s="27"/>
      <c r="BK8" s="27"/>
      <c r="BL8" s="27"/>
      <c r="BM8" s="27"/>
      <c r="BN8" s="27"/>
      <c r="BO8" s="57"/>
      <c r="BP8" s="50"/>
      <c r="BQ8" s="59"/>
      <c r="BR8" s="27"/>
      <c r="BZ8" s="71"/>
      <c r="CA8" s="71"/>
      <c r="DA8" s="27"/>
      <c r="DB8" s="27"/>
      <c r="DC8" s="27"/>
      <c r="DD8" s="48"/>
      <c r="DE8" s="27"/>
      <c r="DF8" s="27"/>
      <c r="DG8" s="59"/>
      <c r="DH8" s="49"/>
      <c r="DI8" s="50"/>
      <c r="DJ8" s="50"/>
      <c r="DK8" s="27"/>
      <c r="DL8" s="27"/>
      <c r="DM8" s="27"/>
      <c r="DN8" s="27"/>
      <c r="DO8" s="27"/>
      <c r="DP8" s="49"/>
      <c r="DQ8" s="50"/>
      <c r="EA8" s="27"/>
      <c r="EB8" s="27"/>
      <c r="EC8" s="27"/>
      <c r="ED8" s="48"/>
      <c r="EE8" s="27"/>
      <c r="EF8" s="27"/>
      <c r="EG8" s="49"/>
      <c r="EH8" s="49"/>
      <c r="EI8" s="50"/>
      <c r="EJ8" s="50"/>
      <c r="EK8" s="27"/>
      <c r="EL8" s="27"/>
      <c r="EM8" s="27"/>
      <c r="EN8" s="27"/>
      <c r="EO8" s="27"/>
      <c r="EP8" s="57"/>
      <c r="EQ8" s="50"/>
      <c r="GA8" s="27"/>
      <c r="GB8" s="27"/>
      <c r="GC8" s="27"/>
      <c r="GD8" s="48"/>
      <c r="GE8" s="27"/>
      <c r="GF8" s="27"/>
      <c r="GG8" s="59"/>
      <c r="GH8" s="49"/>
      <c r="GI8" s="50"/>
      <c r="GJ8" s="50"/>
      <c r="GK8" s="27"/>
      <c r="GL8" s="27"/>
      <c r="GM8" s="27"/>
      <c r="GN8" s="27"/>
      <c r="GO8" s="27"/>
      <c r="GP8" s="57"/>
      <c r="GQ8" s="50"/>
    </row>
    <row r="9" spans="1:199" x14ac:dyDescent="0.25">
      <c r="A9" s="27" t="s">
        <v>107</v>
      </c>
      <c r="B9" s="27">
        <v>6</v>
      </c>
      <c r="C9" s="27" t="s">
        <v>72</v>
      </c>
      <c r="D9" s="48" t="s">
        <v>122</v>
      </c>
      <c r="E9" s="27" t="s">
        <v>85</v>
      </c>
      <c r="F9" s="27" t="s">
        <v>110</v>
      </c>
      <c r="G9" s="27" t="s">
        <v>113</v>
      </c>
      <c r="H9" s="49">
        <v>44498</v>
      </c>
      <c r="I9" s="50">
        <v>0.375</v>
      </c>
      <c r="J9" s="50">
        <v>3.125E-2</v>
      </c>
      <c r="K9" s="27" t="s">
        <v>41</v>
      </c>
      <c r="L9" s="27" t="s">
        <v>97</v>
      </c>
      <c r="M9" s="27" t="b">
        <v>1</v>
      </c>
      <c r="N9" s="27">
        <v>1</v>
      </c>
      <c r="O9" s="27" t="s">
        <v>52</v>
      </c>
      <c r="AD9" s="48"/>
      <c r="AG9" s="59"/>
      <c r="AH9" s="49"/>
      <c r="AI9" s="50"/>
      <c r="AJ9" s="50"/>
      <c r="AP9" s="57"/>
      <c r="AQ9" s="50"/>
      <c r="BA9" s="27"/>
      <c r="BB9" s="27"/>
      <c r="BC9" s="27"/>
      <c r="BD9" s="48"/>
      <c r="BE9" s="27"/>
      <c r="BF9" s="27"/>
      <c r="BG9" s="49"/>
      <c r="BH9" s="50"/>
      <c r="BI9" s="50"/>
      <c r="BJ9" s="27"/>
      <c r="BK9" s="27"/>
      <c r="BL9" s="27"/>
      <c r="BM9" s="27"/>
      <c r="BN9" s="27"/>
      <c r="BO9" s="57"/>
      <c r="BP9" s="50"/>
      <c r="BQ9" s="59"/>
      <c r="BR9" s="27"/>
      <c r="BZ9" s="71"/>
      <c r="CA9" s="71"/>
      <c r="DA9" s="27"/>
      <c r="DB9" s="27"/>
      <c r="DC9" s="27"/>
      <c r="DD9" s="48"/>
      <c r="DE9" s="27"/>
      <c r="DF9" s="27"/>
      <c r="DG9" s="59"/>
      <c r="DH9" s="49"/>
      <c r="DI9" s="50"/>
      <c r="DJ9" s="50"/>
      <c r="DK9" s="27"/>
      <c r="DL9" s="27"/>
      <c r="DM9" s="27"/>
      <c r="DN9" s="27"/>
      <c r="DO9" s="27"/>
      <c r="DP9" s="49"/>
      <c r="DQ9" s="50"/>
      <c r="EA9" s="27"/>
      <c r="EB9" s="27"/>
      <c r="EC9" s="27"/>
      <c r="ED9" s="48"/>
      <c r="EE9" s="27"/>
      <c r="EF9" s="27"/>
      <c r="EG9" s="49"/>
      <c r="EH9" s="49"/>
      <c r="EI9" s="50"/>
      <c r="EJ9" s="50"/>
      <c r="EK9" s="27"/>
      <c r="EL9" s="27"/>
      <c r="EM9" s="27"/>
      <c r="EN9" s="27"/>
      <c r="EO9" s="27"/>
      <c r="EP9" s="57"/>
      <c r="EQ9" s="50"/>
      <c r="GA9" s="27"/>
      <c r="GB9" s="27"/>
      <c r="GC9" s="27"/>
      <c r="GD9" s="48"/>
      <c r="GE9" s="27"/>
      <c r="GF9" s="27"/>
      <c r="GG9" s="59"/>
      <c r="GH9" s="49"/>
      <c r="GI9" s="50"/>
      <c r="GJ9" s="50"/>
      <c r="GK9" s="27"/>
      <c r="GL9" s="27"/>
      <c r="GM9" s="27"/>
      <c r="GN9" s="27"/>
      <c r="GO9" s="27"/>
      <c r="GP9" s="49"/>
      <c r="GQ9" s="50"/>
    </row>
    <row r="10" spans="1:199" x14ac:dyDescent="0.25">
      <c r="A10" s="27" t="s">
        <v>108</v>
      </c>
      <c r="B10" s="27">
        <v>7</v>
      </c>
      <c r="C10" s="27" t="s">
        <v>124</v>
      </c>
      <c r="E10" s="27" t="s">
        <v>57</v>
      </c>
      <c r="F10" s="27" t="s">
        <v>125</v>
      </c>
      <c r="G10" s="59" t="s">
        <v>126</v>
      </c>
      <c r="H10" s="49">
        <v>44496</v>
      </c>
      <c r="I10" s="50">
        <v>0.22916666666666666</v>
      </c>
      <c r="J10" s="50">
        <v>3.125E-2</v>
      </c>
      <c r="K10" s="27" t="s">
        <v>13</v>
      </c>
      <c r="L10" s="27" t="s">
        <v>47</v>
      </c>
      <c r="M10" s="27" t="b">
        <v>0</v>
      </c>
      <c r="AD10" s="48"/>
      <c r="AG10" s="59"/>
      <c r="AH10" s="49"/>
      <c r="AI10" s="50"/>
      <c r="AJ10" s="50"/>
      <c r="AP10" s="57"/>
      <c r="AQ10" s="50"/>
      <c r="BA10" s="27"/>
      <c r="BB10" s="27"/>
      <c r="BC10" s="27"/>
      <c r="BD10" s="48"/>
      <c r="BE10" s="27"/>
      <c r="BF10" s="27"/>
      <c r="BG10" s="49"/>
      <c r="BH10" s="50"/>
      <c r="BI10" s="50"/>
      <c r="BJ10" s="27"/>
      <c r="BK10" s="27"/>
      <c r="BL10" s="27"/>
      <c r="BM10" s="27"/>
      <c r="BN10" s="27"/>
      <c r="BO10" s="57"/>
      <c r="BP10" s="50"/>
      <c r="BZ10" s="71"/>
      <c r="CA10" s="71"/>
      <c r="DA10" s="27"/>
      <c r="DB10" s="27"/>
      <c r="DC10" s="27"/>
      <c r="DD10" s="48"/>
      <c r="DE10" s="27"/>
      <c r="DF10" s="27"/>
      <c r="DG10" s="49"/>
      <c r="DH10" s="50"/>
      <c r="DI10" s="50"/>
      <c r="DJ10" s="27"/>
      <c r="DK10" s="27"/>
      <c r="DL10" s="27"/>
      <c r="DM10" s="27"/>
      <c r="DN10" s="27"/>
      <c r="DO10" s="57"/>
      <c r="DP10" s="50"/>
      <c r="EA10" s="27"/>
      <c r="EB10" s="27"/>
      <c r="EC10" s="27"/>
      <c r="ED10" s="48"/>
      <c r="EE10" s="27"/>
      <c r="EF10" s="27"/>
      <c r="EG10" s="49"/>
      <c r="EH10" s="50"/>
      <c r="EI10" s="50"/>
      <c r="EJ10" s="27"/>
      <c r="EK10" s="27"/>
      <c r="EL10" s="27"/>
      <c r="EM10" s="27"/>
      <c r="EN10" s="27"/>
      <c r="EO10" s="57"/>
      <c r="EP10" s="50"/>
    </row>
    <row r="11" spans="1:199" x14ac:dyDescent="0.25">
      <c r="J11" s="50"/>
      <c r="AD11" s="48"/>
      <c r="AG11" s="59"/>
      <c r="AH11" s="49"/>
      <c r="AI11" s="50"/>
      <c r="AJ11" s="50"/>
      <c r="AP11" s="57"/>
      <c r="AQ11" s="50"/>
      <c r="BA11" s="27"/>
      <c r="BB11" s="27"/>
      <c r="BC11" s="27"/>
      <c r="BD11" s="48"/>
      <c r="BE11" s="27"/>
      <c r="BF11" s="27"/>
      <c r="BG11" s="49"/>
      <c r="BH11" s="50"/>
      <c r="BI11" s="50"/>
      <c r="BJ11" s="27"/>
      <c r="BK11" s="27"/>
      <c r="BL11" s="27"/>
      <c r="BM11" s="27"/>
      <c r="BN11" s="27"/>
      <c r="BO11" s="57"/>
      <c r="BP11" s="50"/>
      <c r="BZ11" s="71"/>
      <c r="CA11" s="71"/>
      <c r="DA11" s="27"/>
      <c r="DB11" s="27"/>
      <c r="DC11" s="27"/>
      <c r="DD11" s="48"/>
      <c r="DE11" s="27"/>
      <c r="DF11" s="27"/>
      <c r="DG11" s="49"/>
      <c r="DH11" s="50"/>
      <c r="DI11" s="50"/>
      <c r="DJ11" s="27"/>
      <c r="DK11" s="27"/>
      <c r="DL11" s="27"/>
      <c r="DM11" s="27"/>
      <c r="DN11" s="27"/>
      <c r="DO11" s="57"/>
      <c r="DP11" s="50"/>
      <c r="EA11" s="27"/>
      <c r="EB11" s="27"/>
      <c r="EC11" s="27"/>
      <c r="ED11" s="48"/>
      <c r="EE11" s="27"/>
      <c r="EF11" s="27"/>
      <c r="EG11" s="49"/>
      <c r="EH11" s="50"/>
      <c r="EI11" s="50"/>
      <c r="EJ11" s="27"/>
      <c r="EK11" s="27"/>
      <c r="EL11" s="27"/>
      <c r="EM11" s="27"/>
      <c r="EN11" s="27"/>
      <c r="EO11" s="57"/>
      <c r="EP11" s="50"/>
    </row>
    <row r="12" spans="1:199" x14ac:dyDescent="0.25">
      <c r="J12" s="50"/>
      <c r="AD12" s="48"/>
      <c r="AG12" s="59"/>
      <c r="AH12" s="49"/>
      <c r="AI12" s="50"/>
      <c r="AJ12" s="50"/>
      <c r="AP12" s="57"/>
      <c r="AQ12" s="50"/>
      <c r="BA12" s="27"/>
      <c r="BB12" s="27"/>
      <c r="BC12" s="27"/>
      <c r="BD12" s="48"/>
      <c r="BE12" s="27"/>
      <c r="BF12" s="27"/>
      <c r="BG12" s="49"/>
      <c r="BH12" s="50"/>
      <c r="BI12" s="50"/>
      <c r="BJ12" s="27"/>
      <c r="BK12" s="27"/>
      <c r="BL12" s="27"/>
      <c r="BM12" s="27"/>
      <c r="BN12" s="27"/>
      <c r="BO12" s="57"/>
      <c r="BP12" s="50"/>
      <c r="BZ12" s="71"/>
      <c r="CA12" s="71"/>
      <c r="EA12" s="27"/>
      <c r="EB12" s="27"/>
      <c r="EC12" s="27"/>
      <c r="ED12" s="48"/>
      <c r="EE12" s="27"/>
      <c r="EF12" s="27"/>
      <c r="EG12" s="49"/>
      <c r="EH12" s="50"/>
      <c r="EI12" s="50"/>
      <c r="EJ12" s="27"/>
      <c r="EK12" s="27"/>
      <c r="EL12" s="27"/>
      <c r="EM12" s="27"/>
      <c r="EN12" s="27"/>
      <c r="EO12" s="57"/>
      <c r="EP12" s="50"/>
    </row>
    <row r="13" spans="1:199" x14ac:dyDescent="0.25">
      <c r="J13" s="50"/>
      <c r="AD13" s="48"/>
      <c r="AG13" s="59"/>
      <c r="AH13" s="49"/>
      <c r="AI13" s="50"/>
      <c r="AJ13" s="50"/>
      <c r="AP13" s="49"/>
      <c r="AQ13" s="50"/>
      <c r="BZ13" s="71"/>
      <c r="CA13" s="71"/>
    </row>
    <row r="14" spans="1:199" x14ac:dyDescent="0.25">
      <c r="J14" s="50"/>
      <c r="AD14" s="48"/>
      <c r="AG14" s="49"/>
      <c r="AH14" s="49"/>
      <c r="AI14" s="50"/>
      <c r="AJ14" s="50"/>
      <c r="AP14" s="57"/>
      <c r="AQ14" s="50"/>
      <c r="BZ14" s="71"/>
      <c r="CA14" s="71"/>
    </row>
    <row r="15" spans="1:199" x14ac:dyDescent="0.25">
      <c r="G15" s="49"/>
      <c r="J15" s="50"/>
      <c r="AD15" s="48"/>
      <c r="AG15" s="59"/>
      <c r="AH15" s="49"/>
      <c r="AI15" s="50"/>
      <c r="AJ15" s="50"/>
      <c r="AP15" s="49"/>
      <c r="AQ15" s="50"/>
      <c r="BZ15" s="71"/>
      <c r="CA15" s="71"/>
    </row>
    <row r="16" spans="1:199" x14ac:dyDescent="0.25">
      <c r="J16" s="50"/>
      <c r="AD16" s="48"/>
      <c r="AH16" s="49"/>
      <c r="AI16" s="50"/>
      <c r="AJ16" s="50"/>
      <c r="AP16" s="57"/>
      <c r="AQ16" s="50"/>
      <c r="BZ16" s="71"/>
      <c r="CA16" s="71"/>
    </row>
    <row r="17" spans="7:79" x14ac:dyDescent="0.25">
      <c r="J17" s="50"/>
      <c r="AD17" s="48"/>
      <c r="AG17" s="59"/>
      <c r="AH17" s="49"/>
      <c r="AI17" s="50"/>
      <c r="AJ17" s="50"/>
      <c r="AP17" s="49"/>
      <c r="AQ17" s="50"/>
      <c r="BZ17" s="71"/>
      <c r="CA17" s="71"/>
    </row>
    <row r="18" spans="7:79" x14ac:dyDescent="0.25">
      <c r="J18" s="50"/>
      <c r="AD18" s="48"/>
      <c r="AG18" s="59"/>
      <c r="AH18" s="49"/>
      <c r="AI18" s="50"/>
      <c r="AJ18" s="50"/>
      <c r="AP18" s="49"/>
      <c r="AQ18" s="50"/>
      <c r="BZ18" s="71"/>
      <c r="CA18" s="71"/>
    </row>
    <row r="19" spans="7:79" x14ac:dyDescent="0.25">
      <c r="J19" s="50"/>
      <c r="AD19" s="48"/>
      <c r="AG19" s="59"/>
      <c r="AH19" s="49"/>
      <c r="AI19" s="50"/>
      <c r="AJ19" s="50"/>
      <c r="AP19" s="57"/>
      <c r="AQ19" s="50"/>
      <c r="BZ19" s="71"/>
      <c r="CA19" s="71"/>
    </row>
    <row r="20" spans="7:79" x14ac:dyDescent="0.25">
      <c r="G20" s="49"/>
      <c r="J20" s="50"/>
      <c r="AD20" s="48"/>
      <c r="AG20" s="59"/>
      <c r="AH20" s="49"/>
      <c r="AI20" s="50"/>
      <c r="AJ20" s="50"/>
      <c r="AP20" s="57"/>
      <c r="AQ20" s="50"/>
      <c r="BZ20" s="71"/>
      <c r="CA20" s="71"/>
    </row>
    <row r="21" spans="7:79" x14ac:dyDescent="0.25">
      <c r="J21" s="50"/>
      <c r="AD21" s="48"/>
      <c r="AG21" s="59"/>
      <c r="AH21" s="49"/>
      <c r="AI21" s="50"/>
      <c r="AJ21" s="50"/>
      <c r="AP21" s="57"/>
      <c r="AQ21" s="50"/>
      <c r="BZ21" s="71"/>
      <c r="CA21" s="71"/>
    </row>
    <row r="22" spans="7:79" x14ac:dyDescent="0.25">
      <c r="G22" s="49"/>
      <c r="J22" s="50"/>
      <c r="AD22" s="48"/>
      <c r="AG22" s="59"/>
      <c r="AH22" s="49"/>
      <c r="AI22" s="50"/>
      <c r="AJ22" s="50"/>
      <c r="AP22" s="57"/>
      <c r="AQ22" s="50"/>
      <c r="BZ22" s="71"/>
      <c r="CA22" s="71"/>
    </row>
    <row r="23" spans="7:79" x14ac:dyDescent="0.25">
      <c r="J23" s="50"/>
      <c r="AD23" s="48"/>
      <c r="AG23" s="49"/>
      <c r="AH23" s="50"/>
      <c r="AI23" s="50"/>
      <c r="AO23" s="57"/>
      <c r="AP23" s="50"/>
      <c r="BZ23" s="71"/>
      <c r="CA23" s="71"/>
    </row>
    <row r="24" spans="7:79" x14ac:dyDescent="0.25">
      <c r="G24" s="27"/>
      <c r="J24" s="50"/>
      <c r="BZ24" s="71"/>
      <c r="CA24" s="71"/>
    </row>
    <row r="25" spans="7:79" x14ac:dyDescent="0.25">
      <c r="G25" s="27"/>
      <c r="J25" s="50"/>
      <c r="BZ25" s="71"/>
      <c r="CA25" s="71"/>
    </row>
    <row r="26" spans="7:79" x14ac:dyDescent="0.25">
      <c r="J26" s="50"/>
      <c r="BZ26" s="71"/>
      <c r="CA26" s="71"/>
    </row>
    <row r="27" spans="7:79" x14ac:dyDescent="0.25">
      <c r="J27" s="50"/>
      <c r="BZ27" s="71"/>
      <c r="CA27" s="71"/>
    </row>
    <row r="28" spans="7:79" x14ac:dyDescent="0.25">
      <c r="J28" s="50"/>
      <c r="BZ28" s="71"/>
      <c r="CA28" s="71"/>
    </row>
    <row r="29" spans="7:79" x14ac:dyDescent="0.25">
      <c r="J29" s="50"/>
      <c r="BZ29" s="71"/>
      <c r="CA29" s="71"/>
    </row>
    <row r="30" spans="7:79" x14ac:dyDescent="0.25">
      <c r="J30" s="50"/>
      <c r="BZ30" s="71"/>
      <c r="CA30" s="71"/>
    </row>
    <row r="31" spans="7:79" x14ac:dyDescent="0.25">
      <c r="J31" s="50"/>
      <c r="BZ31" s="71"/>
      <c r="CA31" s="71"/>
    </row>
    <row r="32" spans="7:79" x14ac:dyDescent="0.25">
      <c r="H32" s="113"/>
      <c r="J32" s="50"/>
      <c r="BZ32" s="71"/>
      <c r="CA32" s="71"/>
    </row>
    <row r="33" spans="7:79" x14ac:dyDescent="0.25">
      <c r="J33" s="50"/>
      <c r="BZ33" s="71"/>
      <c r="CA33" s="71"/>
    </row>
    <row r="34" spans="7:79" x14ac:dyDescent="0.25">
      <c r="J34" s="50"/>
      <c r="BZ34" s="71"/>
      <c r="CA34" s="71"/>
    </row>
    <row r="35" spans="7:79" x14ac:dyDescent="0.25">
      <c r="J35" s="50"/>
      <c r="BZ35" s="71"/>
      <c r="CA35" s="71"/>
    </row>
    <row r="36" spans="7:79" x14ac:dyDescent="0.25">
      <c r="J36" s="50"/>
      <c r="BZ36" s="71"/>
      <c r="CA36" s="71"/>
    </row>
    <row r="37" spans="7:79" x14ac:dyDescent="0.25">
      <c r="J37" s="50"/>
      <c r="BZ37" s="71"/>
      <c r="CA37" s="71"/>
    </row>
    <row r="38" spans="7:79" x14ac:dyDescent="0.25">
      <c r="J38" s="50"/>
      <c r="BZ38" s="71"/>
      <c r="CA38" s="71"/>
    </row>
    <row r="39" spans="7:79" x14ac:dyDescent="0.25">
      <c r="J39" s="50"/>
      <c r="BZ39" s="27"/>
      <c r="CA39" s="27"/>
    </row>
    <row r="40" spans="7:79" x14ac:dyDescent="0.25">
      <c r="G40" s="49"/>
      <c r="J40" s="50"/>
      <c r="BZ40" s="27"/>
      <c r="CA40" s="27"/>
    </row>
    <row r="41" spans="7:79" x14ac:dyDescent="0.25">
      <c r="G41" s="49"/>
      <c r="J41" s="50"/>
      <c r="BZ41" s="27"/>
      <c r="CA41" s="27"/>
    </row>
    <row r="42" spans="7:79" x14ac:dyDescent="0.25">
      <c r="J42" s="50"/>
      <c r="BZ42" s="27"/>
      <c r="CA42" s="27"/>
    </row>
    <row r="43" spans="7:79" x14ac:dyDescent="0.25">
      <c r="J43" s="50"/>
      <c r="BZ43" s="27"/>
      <c r="CA43" s="27"/>
    </row>
    <row r="44" spans="7:79" x14ac:dyDescent="0.25">
      <c r="J44" s="50"/>
      <c r="BZ44" s="27"/>
      <c r="CA44" s="27"/>
    </row>
    <row r="45" spans="7:79" x14ac:dyDescent="0.25">
      <c r="J45" s="50"/>
      <c r="BZ45" s="27"/>
      <c r="CA45" s="27"/>
    </row>
    <row r="46" spans="7:79" x14ac:dyDescent="0.25">
      <c r="J46" s="50"/>
      <c r="BZ46" s="27"/>
      <c r="CA46" s="27"/>
    </row>
    <row r="47" spans="7:79" x14ac:dyDescent="0.25">
      <c r="J47" s="50"/>
      <c r="BZ47" s="27"/>
      <c r="CA47" s="27"/>
    </row>
    <row r="48" spans="7:79" x14ac:dyDescent="0.25">
      <c r="J48" s="50"/>
      <c r="BZ48" s="27"/>
      <c r="CA48" s="27"/>
    </row>
    <row r="49" spans="10:79" x14ac:dyDescent="0.25">
      <c r="J49" s="50"/>
      <c r="BZ49" s="27"/>
      <c r="CA49" s="27"/>
    </row>
    <row r="50" spans="10:79" x14ac:dyDescent="0.25">
      <c r="J50" s="50"/>
      <c r="BZ50" s="27"/>
      <c r="CA50" s="27"/>
    </row>
    <row r="51" spans="10:79" x14ac:dyDescent="0.25">
      <c r="J51" s="50"/>
      <c r="BZ51" s="27"/>
      <c r="CA51" s="27"/>
    </row>
    <row r="52" spans="10:79" x14ac:dyDescent="0.25">
      <c r="J52" s="50"/>
      <c r="BZ52" s="27"/>
      <c r="CA52" s="27"/>
    </row>
    <row r="53" spans="10:79" x14ac:dyDescent="0.25">
      <c r="J53" s="50"/>
      <c r="BZ53" s="27"/>
      <c r="CA53" s="27"/>
    </row>
    <row r="54" spans="10:79" x14ac:dyDescent="0.25">
      <c r="J54" s="50"/>
      <c r="BZ54" s="27"/>
      <c r="CA54" s="27"/>
    </row>
    <row r="55" spans="10:79" x14ac:dyDescent="0.25">
      <c r="J55" s="50"/>
      <c r="BZ55" s="27"/>
      <c r="CA55" s="27"/>
    </row>
    <row r="56" spans="10:79" x14ac:dyDescent="0.25">
      <c r="J56" s="50"/>
      <c r="BZ56" s="27"/>
      <c r="CA56" s="27"/>
    </row>
    <row r="57" spans="10:79" x14ac:dyDescent="0.25">
      <c r="J57" s="50"/>
      <c r="BZ57" s="27"/>
      <c r="CA57" s="27"/>
    </row>
    <row r="58" spans="10:79" x14ac:dyDescent="0.25">
      <c r="J58" s="50"/>
      <c r="BZ58" s="27"/>
      <c r="CA58" s="27"/>
    </row>
    <row r="59" spans="10:79" x14ac:dyDescent="0.25">
      <c r="J59" s="50"/>
      <c r="BZ59" s="27"/>
      <c r="CA59" s="27"/>
    </row>
    <row r="60" spans="10:79" x14ac:dyDescent="0.25">
      <c r="J60" s="50"/>
      <c r="BZ60" s="27"/>
      <c r="CA60" s="27"/>
    </row>
    <row r="61" spans="10:79" x14ac:dyDescent="0.25">
      <c r="J61" s="50"/>
      <c r="BZ61" s="27"/>
      <c r="CA61" s="27"/>
    </row>
    <row r="62" spans="10:79" x14ac:dyDescent="0.25">
      <c r="J62" s="50"/>
      <c r="BZ62" s="27"/>
      <c r="CA62" s="27"/>
    </row>
    <row r="63" spans="10:79" x14ac:dyDescent="0.25">
      <c r="J63" s="50"/>
      <c r="BZ63" s="27"/>
      <c r="CA63" s="27"/>
    </row>
    <row r="64" spans="10:79" x14ac:dyDescent="0.25">
      <c r="J64" s="50"/>
      <c r="BZ64" s="27"/>
      <c r="CA64" s="27"/>
    </row>
    <row r="65" spans="10:79" x14ac:dyDescent="0.25">
      <c r="J65" s="50"/>
      <c r="BZ65" s="27"/>
      <c r="CA65" s="27"/>
    </row>
    <row r="66" spans="10:79" x14ac:dyDescent="0.25">
      <c r="J66" s="50"/>
      <c r="BZ66" s="27"/>
      <c r="CA66" s="27"/>
    </row>
    <row r="67" spans="10:79" x14ac:dyDescent="0.25">
      <c r="J67" s="50"/>
      <c r="BZ67" s="27"/>
      <c r="CA67" s="27"/>
    </row>
    <row r="68" spans="10:79" x14ac:dyDescent="0.25">
      <c r="J68" s="50"/>
      <c r="BZ68" s="27"/>
      <c r="CA68" s="27"/>
    </row>
    <row r="69" spans="10:79" x14ac:dyDescent="0.25">
      <c r="BZ69" s="27"/>
      <c r="CA69" s="27"/>
    </row>
    <row r="70" spans="10:79" x14ac:dyDescent="0.25">
      <c r="BZ70" s="27"/>
      <c r="CA70" s="27"/>
    </row>
    <row r="71" spans="10:79" x14ac:dyDescent="0.25">
      <c r="BZ71" s="27"/>
      <c r="CA71" s="27"/>
    </row>
    <row r="72" spans="10:79" x14ac:dyDescent="0.25">
      <c r="BZ72" s="27"/>
      <c r="CA72" s="27"/>
    </row>
    <row r="73" spans="10:79" x14ac:dyDescent="0.25">
      <c r="BZ73" s="27"/>
      <c r="CA73" s="27"/>
    </row>
    <row r="74" spans="10:79" x14ac:dyDescent="0.25">
      <c r="BZ74" s="27"/>
      <c r="CA74" s="27"/>
    </row>
    <row r="75" spans="10:79" x14ac:dyDescent="0.25">
      <c r="BZ75" s="27"/>
      <c r="CA75" s="27"/>
    </row>
    <row r="76" spans="10:79" x14ac:dyDescent="0.25">
      <c r="BZ76" s="27"/>
      <c r="CA76" s="27"/>
    </row>
    <row r="77" spans="10:79" x14ac:dyDescent="0.25">
      <c r="BZ77" s="27"/>
      <c r="CA77" s="27"/>
    </row>
    <row r="78" spans="10:79" x14ac:dyDescent="0.25">
      <c r="BZ78" s="27"/>
      <c r="CA78" s="27"/>
    </row>
    <row r="79" spans="10:79" x14ac:dyDescent="0.25">
      <c r="BZ79" s="27"/>
      <c r="CA79" s="27"/>
    </row>
    <row r="80" spans="10:79" x14ac:dyDescent="0.25">
      <c r="BZ80" s="27"/>
      <c r="CA80" s="27"/>
    </row>
    <row r="81" spans="78:79" x14ac:dyDescent="0.25">
      <c r="BZ81" s="27"/>
      <c r="CA81" s="27"/>
    </row>
    <row r="82" spans="78:79" x14ac:dyDescent="0.25">
      <c r="BZ82" s="27"/>
      <c r="CA82" s="27"/>
    </row>
    <row r="83" spans="78:79" x14ac:dyDescent="0.25">
      <c r="BZ83" s="27"/>
      <c r="CA83" s="27"/>
    </row>
    <row r="84" spans="78:79" x14ac:dyDescent="0.25">
      <c r="BZ84" s="27"/>
      <c r="CA84" s="27"/>
    </row>
    <row r="85" spans="78:79" x14ac:dyDescent="0.25">
      <c r="BZ85" s="27"/>
      <c r="CA85" s="27"/>
    </row>
    <row r="86" spans="78:79" x14ac:dyDescent="0.25">
      <c r="BZ86" s="27"/>
      <c r="CA86" s="27"/>
    </row>
    <row r="87" spans="78:79" x14ac:dyDescent="0.25">
      <c r="BZ87" s="27"/>
      <c r="CA87" s="27"/>
    </row>
    <row r="88" spans="78:79" x14ac:dyDescent="0.25">
      <c r="BZ88" s="27"/>
      <c r="CA88" s="27"/>
    </row>
    <row r="89" spans="78:79" x14ac:dyDescent="0.25">
      <c r="BZ89" s="27"/>
      <c r="CA89" s="27"/>
    </row>
    <row r="90" spans="78:79" x14ac:dyDescent="0.25">
      <c r="BZ90" s="27"/>
      <c r="CA90" s="27"/>
    </row>
    <row r="91" spans="78:79" x14ac:dyDescent="0.25">
      <c r="BZ91" s="27"/>
      <c r="CA91" s="27"/>
    </row>
    <row r="92" spans="78:79" x14ac:dyDescent="0.25">
      <c r="BZ92" s="27"/>
      <c r="CA92" s="27"/>
    </row>
    <row r="93" spans="78:79" x14ac:dyDescent="0.25">
      <c r="BZ93" s="27"/>
      <c r="CA93" s="27"/>
    </row>
    <row r="94" spans="78:79" x14ac:dyDescent="0.25">
      <c r="BZ94" s="27"/>
      <c r="CA94" s="27"/>
    </row>
    <row r="95" spans="78:79" x14ac:dyDescent="0.25">
      <c r="BZ95" s="27"/>
      <c r="CA95" s="27"/>
    </row>
  </sheetData>
  <sortState xmlns:xlrd2="http://schemas.microsoft.com/office/spreadsheetml/2017/richdata2" ref="GA3:GQ5">
    <sortCondition ref="GP3"/>
  </sortState>
  <mergeCells count="15">
    <mergeCell ref="S1:U1"/>
    <mergeCell ref="A1:O2"/>
    <mergeCell ref="AA1:AO1"/>
    <mergeCell ref="BA1:BQ1"/>
    <mergeCell ref="GA1:GQ1"/>
    <mergeCell ref="EA1:EQ1"/>
    <mergeCell ref="DA1:DQ1"/>
    <mergeCell ref="CA1:CQ1"/>
    <mergeCell ref="AV1:AW1"/>
    <mergeCell ref="BV1:BW1"/>
    <mergeCell ref="CV1:CW1"/>
    <mergeCell ref="DV1:DW1"/>
    <mergeCell ref="EV1:EW1"/>
    <mergeCell ref="FV1:FW1"/>
    <mergeCell ref="FA1:FQ1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08AE1-CA45-46E2-B5FF-2091A6BFAF5B}">
  <sheetPr codeName="Feuil3"/>
  <dimension ref="A1:R78"/>
  <sheetViews>
    <sheetView zoomScale="137" zoomScaleNormal="137" workbookViewId="0">
      <selection sqref="A1:R1"/>
    </sheetView>
  </sheetViews>
  <sheetFormatPr baseColWidth="10" defaultRowHeight="15" x14ac:dyDescent="0.25"/>
  <cols>
    <col min="1" max="1" width="14.85546875" bestFit="1" customWidth="1"/>
    <col min="4" max="4" width="3.7109375" customWidth="1"/>
    <col min="5" max="5" width="20" customWidth="1"/>
    <col min="7" max="7" width="3.7109375" customWidth="1"/>
    <col min="9" max="9" width="3.7109375" customWidth="1"/>
    <col min="11" max="11" width="3.7109375" customWidth="1"/>
    <col min="14" max="14" width="11.42578125" style="29"/>
    <col min="15" max="15" width="3.7109375" customWidth="1"/>
    <col min="16" max="16" width="27.5703125" customWidth="1"/>
    <col min="17" max="17" width="1.7109375" customWidth="1"/>
    <col min="18" max="18" width="19" bestFit="1" customWidth="1"/>
  </cols>
  <sheetData>
    <row r="1" spans="1:18" ht="21" x14ac:dyDescent="0.35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</row>
    <row r="2" spans="1:1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30"/>
      <c r="O2" s="1"/>
      <c r="P2" s="1"/>
      <c r="Q2" s="1"/>
      <c r="R2" s="1"/>
    </row>
    <row r="3" spans="1:18" s="27" customFormat="1" ht="30" x14ac:dyDescent="0.25">
      <c r="A3" s="20" t="s">
        <v>25</v>
      </c>
      <c r="B3" s="67" t="s">
        <v>7</v>
      </c>
      <c r="C3" s="21" t="s">
        <v>8</v>
      </c>
      <c r="D3" s="2"/>
      <c r="E3" s="22" t="s">
        <v>10</v>
      </c>
      <c r="F3" s="23" t="s">
        <v>11</v>
      </c>
      <c r="G3" s="24"/>
      <c r="H3" s="25" t="s">
        <v>96</v>
      </c>
      <c r="I3" s="24"/>
      <c r="J3" s="25" t="s">
        <v>12</v>
      </c>
      <c r="K3" s="24"/>
      <c r="L3" s="144" t="s">
        <v>1</v>
      </c>
      <c r="M3" s="144"/>
      <c r="N3" s="31" t="s">
        <v>6</v>
      </c>
      <c r="P3" s="28" t="s">
        <v>40</v>
      </c>
      <c r="R3" s="26" t="s">
        <v>26</v>
      </c>
    </row>
    <row r="4" spans="1:18" x14ac:dyDescent="0.25">
      <c r="A4" s="6">
        <f>YEAR(Planning!$E$4)</f>
        <v>2021</v>
      </c>
      <c r="B4" s="6" t="s">
        <v>3</v>
      </c>
      <c r="C4" s="5">
        <f>INDEX(M4:M8,MATCH(B4,L4:L8,0),1)</f>
        <v>1.0416666666666666E-2</v>
      </c>
      <c r="D4" s="2"/>
      <c r="E4" s="5" t="s">
        <v>57</v>
      </c>
      <c r="F4" s="115"/>
      <c r="G4" s="2"/>
      <c r="H4" s="5" t="s">
        <v>47</v>
      </c>
      <c r="I4" s="2"/>
      <c r="J4" s="5" t="s">
        <v>13</v>
      </c>
      <c r="K4" s="2"/>
      <c r="L4" s="4" t="s">
        <v>2</v>
      </c>
      <c r="M4" s="15">
        <f>1/24/6</f>
        <v>6.9444444444444441E-3</v>
      </c>
      <c r="N4" s="16">
        <f>Interval</f>
        <v>1.0416666666666666E-2</v>
      </c>
      <c r="P4" s="17">
        <f>DATE($A$4,1,1)</f>
        <v>44197</v>
      </c>
      <c r="R4" s="7" t="s">
        <v>27</v>
      </c>
    </row>
    <row r="5" spans="1:18" x14ac:dyDescent="0.25">
      <c r="D5" s="2"/>
      <c r="E5" s="5" t="s">
        <v>56</v>
      </c>
      <c r="F5" s="122"/>
      <c r="G5" s="2"/>
      <c r="H5" s="5" t="s">
        <v>97</v>
      </c>
      <c r="I5" s="2"/>
      <c r="J5" s="5" t="s">
        <v>41</v>
      </c>
      <c r="K5" s="2"/>
      <c r="L5" s="4" t="s">
        <v>3</v>
      </c>
      <c r="M5" s="15">
        <f>1/24/4</f>
        <v>1.0416666666666666E-2</v>
      </c>
      <c r="N5" s="16">
        <f t="shared" ref="N5:N36" si="0">IFERROR(IF($N4+Interval&gt;$M$8*6,"",$N4+Interval),"")</f>
        <v>2.0833333333333332E-2</v>
      </c>
      <c r="P5" s="17">
        <f>IF(MOD(19*MOD($A$4,19)+24,30)+MOD(2*MOD($A$4,4)+4*MOD($A$4,7)+6*MOD(19*MOD($A$4,19)+24,30)+5,7)-9&lt;=0,DATE($A$4,3,22+MOD(19*MOD($A$4,19)+24,30)+MOD(2*MOD($A$4,4)+4*MOD($A$4,7)+6*MOD(19*MOD($A$4,19)+24,30)+5,7)),DATE($A$4,4,MOD(19*MOD($A$4,19)+24,30))+MOD(2*MOD($A$4,4)+4*MOD($A$4,7)+6*MOD(19*MOD($A$4,19)+24,30)+5,7)-9)</f>
        <v>44290</v>
      </c>
      <c r="R5" s="7" t="s">
        <v>28</v>
      </c>
    </row>
    <row r="6" spans="1:18" x14ac:dyDescent="0.25">
      <c r="A6" s="78" t="s">
        <v>82</v>
      </c>
      <c r="B6" s="79">
        <v>0.20833333333333334</v>
      </c>
      <c r="C6" s="2"/>
      <c r="D6" s="2"/>
      <c r="E6" s="5" t="s">
        <v>45</v>
      </c>
      <c r="F6" s="116"/>
      <c r="G6" s="2"/>
      <c r="H6" s="5" t="s">
        <v>48</v>
      </c>
      <c r="I6" s="2"/>
      <c r="J6" s="5" t="s">
        <v>42</v>
      </c>
      <c r="K6" s="2"/>
      <c r="L6" s="4" t="s">
        <v>9</v>
      </c>
      <c r="M6" s="15">
        <f>1/24/3</f>
        <v>1.3888888888888888E-2</v>
      </c>
      <c r="N6" s="16">
        <f t="shared" si="0"/>
        <v>3.125E-2</v>
      </c>
      <c r="P6" s="17">
        <f>P5+1</f>
        <v>44291</v>
      </c>
      <c r="R6" s="7" t="s">
        <v>29</v>
      </c>
    </row>
    <row r="7" spans="1:18" x14ac:dyDescent="0.25">
      <c r="A7" s="80" t="s">
        <v>83</v>
      </c>
      <c r="B7" s="81">
        <v>0.70833333333333337</v>
      </c>
      <c r="C7" s="2"/>
      <c r="D7" s="2"/>
      <c r="E7" s="5" t="s">
        <v>46</v>
      </c>
      <c r="F7" s="116"/>
      <c r="G7" s="2"/>
      <c r="I7" s="2"/>
      <c r="K7" s="2"/>
      <c r="L7" s="4" t="s">
        <v>4</v>
      </c>
      <c r="M7" s="15">
        <f>1/24/2</f>
        <v>2.0833333333333332E-2</v>
      </c>
      <c r="N7" s="16">
        <f t="shared" si="0"/>
        <v>4.1666666666666664E-2</v>
      </c>
      <c r="P7" s="17">
        <f>DATE($A$4,1,1)</f>
        <v>44197</v>
      </c>
      <c r="R7" s="7" t="s">
        <v>30</v>
      </c>
    </row>
    <row r="8" spans="1:18" x14ac:dyDescent="0.25">
      <c r="B8" s="2"/>
      <c r="C8" s="2"/>
      <c r="D8" s="2"/>
      <c r="E8" s="5" t="s">
        <v>85</v>
      </c>
      <c r="F8" s="69"/>
      <c r="G8" s="2"/>
      <c r="I8" s="2"/>
      <c r="K8" s="2"/>
      <c r="L8" s="4" t="s">
        <v>5</v>
      </c>
      <c r="M8" s="15">
        <f>1/24</f>
        <v>4.1666666666666664E-2</v>
      </c>
      <c r="N8" s="16">
        <f t="shared" si="0"/>
        <v>5.2083333333333329E-2</v>
      </c>
      <c r="P8" s="17">
        <f>DATE($A$4,1,8)</f>
        <v>44204</v>
      </c>
      <c r="R8" s="7" t="s">
        <v>31</v>
      </c>
    </row>
    <row r="9" spans="1:18" x14ac:dyDescent="0.25">
      <c r="A9" s="32" t="s">
        <v>58</v>
      </c>
      <c r="B9" s="2"/>
      <c r="C9" s="2"/>
      <c r="D9" s="2"/>
      <c r="E9" s="5"/>
      <c r="F9" s="117"/>
      <c r="G9" s="2"/>
      <c r="I9" s="2"/>
      <c r="K9" s="2"/>
      <c r="L9" s="2"/>
      <c r="M9" s="2"/>
      <c r="N9" s="16">
        <f t="shared" si="0"/>
        <v>6.2499999999999993E-2</v>
      </c>
      <c r="P9" s="17">
        <f>P5+39</f>
        <v>44329</v>
      </c>
      <c r="R9" s="7" t="s">
        <v>32</v>
      </c>
    </row>
    <row r="10" spans="1:18" x14ac:dyDescent="0.25">
      <c r="A10" s="33">
        <v>0.39583333333333331</v>
      </c>
      <c r="B10" s="2"/>
      <c r="C10" s="2"/>
      <c r="D10" s="2"/>
      <c r="E10" s="5"/>
      <c r="F10" s="118"/>
      <c r="G10" s="2"/>
      <c r="I10" s="2"/>
      <c r="K10" s="2"/>
      <c r="L10" s="2"/>
      <c r="M10" s="2"/>
      <c r="N10" s="16">
        <f t="shared" si="0"/>
        <v>7.2916666666666657E-2</v>
      </c>
      <c r="P10" s="17">
        <f>$P$5+49</f>
        <v>44339</v>
      </c>
      <c r="R10" s="7" t="s">
        <v>33</v>
      </c>
    </row>
    <row r="11" spans="1:18" x14ac:dyDescent="0.25">
      <c r="A11" s="33">
        <v>0.40277777777777773</v>
      </c>
      <c r="B11" s="2"/>
      <c r="C11" s="2"/>
      <c r="D11" s="2"/>
      <c r="E11" s="5"/>
      <c r="F11" s="119"/>
      <c r="G11" s="2"/>
      <c r="K11" s="2"/>
      <c r="L11" s="2"/>
      <c r="M11" s="2"/>
      <c r="N11" s="16">
        <f t="shared" si="0"/>
        <v>8.3333333333333329E-2</v>
      </c>
      <c r="P11" s="17">
        <f>$P$5+50</f>
        <v>44340</v>
      </c>
      <c r="R11" s="7" t="s">
        <v>34</v>
      </c>
    </row>
    <row r="12" spans="1:18" x14ac:dyDescent="0.25">
      <c r="A12" s="34">
        <v>0.47916666666666669</v>
      </c>
      <c r="B12" s="2"/>
      <c r="C12" s="2"/>
      <c r="D12" s="2"/>
      <c r="E12" s="5"/>
      <c r="F12" s="121"/>
      <c r="G12" s="2"/>
      <c r="K12" s="2"/>
      <c r="L12" s="2"/>
      <c r="M12" s="2"/>
      <c r="N12" s="16">
        <f t="shared" si="0"/>
        <v>9.375E-2</v>
      </c>
      <c r="P12" s="17">
        <f>DATE($A$4,7,14)</f>
        <v>44391</v>
      </c>
      <c r="R12" s="7" t="s">
        <v>35</v>
      </c>
    </row>
    <row r="13" spans="1:18" x14ac:dyDescent="0.25">
      <c r="A13" s="34">
        <v>0.51041666666666663</v>
      </c>
      <c r="B13" s="2"/>
      <c r="C13" s="2"/>
      <c r="D13" s="2"/>
      <c r="E13" s="5"/>
      <c r="F13" s="120"/>
      <c r="G13" s="2"/>
      <c r="K13" s="2"/>
      <c r="L13" s="2"/>
      <c r="M13" s="2"/>
      <c r="N13" s="16">
        <f t="shared" si="0"/>
        <v>0.10416666666666667</v>
      </c>
      <c r="P13" s="17">
        <f>DATE($A$4,8,15)</f>
        <v>44423</v>
      </c>
      <c r="R13" s="7" t="s">
        <v>36</v>
      </c>
    </row>
    <row r="14" spans="1:18" x14ac:dyDescent="0.25">
      <c r="A14" s="16">
        <v>0.58333333333333337</v>
      </c>
      <c r="B14" s="2"/>
      <c r="C14" s="2"/>
      <c r="D14" s="2"/>
      <c r="E14" s="2"/>
      <c r="F14" s="2"/>
      <c r="G14" s="2"/>
      <c r="K14" s="2"/>
      <c r="L14" s="2"/>
      <c r="M14" s="2"/>
      <c r="N14" s="16">
        <f t="shared" si="0"/>
        <v>0.11458333333333334</v>
      </c>
      <c r="P14" s="17">
        <f>DATE($A$4,11,1)</f>
        <v>44501</v>
      </c>
      <c r="R14" s="7" t="s">
        <v>37</v>
      </c>
    </row>
    <row r="15" spans="1:18" x14ac:dyDescent="0.25">
      <c r="A15" s="16">
        <v>0.59027777777777779</v>
      </c>
      <c r="B15" s="2"/>
      <c r="C15" s="2"/>
      <c r="D15" s="2"/>
      <c r="E15" s="2"/>
      <c r="F15" s="2"/>
      <c r="G15" s="2"/>
      <c r="K15" s="2"/>
      <c r="L15" s="2"/>
      <c r="M15" s="2"/>
      <c r="N15" s="16">
        <f t="shared" si="0"/>
        <v>0.125</v>
      </c>
      <c r="P15" s="17">
        <f>DATE($A$4,11,11)</f>
        <v>44511</v>
      </c>
      <c r="R15" s="7" t="s">
        <v>38</v>
      </c>
    </row>
    <row r="16" spans="1:18" x14ac:dyDescent="0.25">
      <c r="A16" s="2"/>
      <c r="B16" s="2"/>
      <c r="C16" s="2"/>
      <c r="D16" s="2"/>
      <c r="E16" s="2"/>
      <c r="F16" s="2"/>
      <c r="G16" s="2"/>
      <c r="K16" s="2"/>
      <c r="L16" s="2"/>
      <c r="M16" s="2"/>
      <c r="N16" s="16">
        <f t="shared" si="0"/>
        <v>0.13541666666666666</v>
      </c>
      <c r="P16" s="18">
        <f>DATE($A$4,12,25)</f>
        <v>44555</v>
      </c>
      <c r="R16" s="7" t="s">
        <v>39</v>
      </c>
    </row>
    <row r="17" spans="1:16" x14ac:dyDescent="0.25">
      <c r="A17" s="25" t="s">
        <v>55</v>
      </c>
      <c r="B17" s="2"/>
      <c r="E17" s="2"/>
      <c r="F17" s="2"/>
      <c r="G17" s="2"/>
      <c r="H17" s="2"/>
      <c r="I17" s="2"/>
      <c r="J17" s="2"/>
      <c r="K17" s="2"/>
      <c r="L17" s="2"/>
      <c r="M17" s="2"/>
      <c r="N17" s="16">
        <f t="shared" si="0"/>
        <v>0.14583333333333331</v>
      </c>
      <c r="P17" s="19">
        <v>44512</v>
      </c>
    </row>
    <row r="18" spans="1:16" x14ac:dyDescent="0.25">
      <c r="A18" s="7" t="s">
        <v>52</v>
      </c>
      <c r="B18" s="2"/>
      <c r="F18" s="2"/>
      <c r="G18" s="2"/>
      <c r="H18" s="2"/>
      <c r="I18" s="2"/>
      <c r="J18" s="2"/>
      <c r="K18" s="2"/>
      <c r="L18" s="2"/>
      <c r="M18" s="2"/>
      <c r="N18" s="16">
        <f t="shared" si="0"/>
        <v>0.15624999999999997</v>
      </c>
    </row>
    <row r="19" spans="1:16" x14ac:dyDescent="0.25">
      <c r="A19" s="5" t="s">
        <v>53</v>
      </c>
      <c r="B19" s="2"/>
      <c r="E19" s="2"/>
      <c r="F19" s="2"/>
      <c r="G19" s="2"/>
      <c r="H19" s="2"/>
      <c r="I19" s="2"/>
      <c r="J19" s="2"/>
      <c r="K19" s="2"/>
      <c r="L19" s="2"/>
      <c r="M19" s="2"/>
      <c r="N19" s="16">
        <f t="shared" si="0"/>
        <v>0.16666666666666663</v>
      </c>
    </row>
    <row r="20" spans="1:16" x14ac:dyDescent="0.25">
      <c r="A20" s="5" t="s">
        <v>54</v>
      </c>
      <c r="B20" s="2"/>
      <c r="E20" s="2"/>
      <c r="F20" s="2"/>
      <c r="G20" s="2"/>
      <c r="H20" s="2"/>
      <c r="I20" s="2"/>
      <c r="J20" s="2"/>
      <c r="K20" s="2"/>
      <c r="L20" s="2"/>
      <c r="M20" s="2"/>
      <c r="N20" s="16">
        <f t="shared" si="0"/>
        <v>0.17708333333333329</v>
      </c>
    </row>
    <row r="21" spans="1:16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16">
        <f t="shared" si="0"/>
        <v>0.18749999999999994</v>
      </c>
    </row>
    <row r="22" spans="1:16" x14ac:dyDescent="0.25">
      <c r="A22" s="25" t="s">
        <v>80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16">
        <f t="shared" si="0"/>
        <v>0.1979166666666666</v>
      </c>
    </row>
    <row r="23" spans="1:16" x14ac:dyDescent="0.25">
      <c r="A23" s="51" t="s">
        <v>81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16">
        <f t="shared" si="0"/>
        <v>0.20833333333333326</v>
      </c>
    </row>
    <row r="24" spans="1:16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16">
        <f t="shared" si="0"/>
        <v>0.21874999999999992</v>
      </c>
    </row>
    <row r="25" spans="1:16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16">
        <f t="shared" si="0"/>
        <v>0.22916666666666657</v>
      </c>
    </row>
    <row r="26" spans="1:16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16">
        <f t="shared" si="0"/>
        <v>0.23958333333333323</v>
      </c>
    </row>
    <row r="27" spans="1:16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16">
        <f t="shared" si="0"/>
        <v>0.24999999999999989</v>
      </c>
    </row>
    <row r="28" spans="1:16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16" t="str">
        <f t="shared" si="0"/>
        <v/>
      </c>
    </row>
    <row r="29" spans="1:16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16" t="str">
        <f t="shared" si="0"/>
        <v/>
      </c>
    </row>
    <row r="30" spans="1:16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16" t="str">
        <f t="shared" si="0"/>
        <v/>
      </c>
    </row>
    <row r="31" spans="1:16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16" t="str">
        <f t="shared" si="0"/>
        <v/>
      </c>
    </row>
    <row r="32" spans="1:16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16" t="str">
        <f t="shared" si="0"/>
        <v/>
      </c>
    </row>
    <row r="33" spans="1:14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16" t="str">
        <f t="shared" si="0"/>
        <v/>
      </c>
    </row>
    <row r="34" spans="1:1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16" t="str">
        <f t="shared" si="0"/>
        <v/>
      </c>
    </row>
    <row r="35" spans="1:1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16" t="str">
        <f t="shared" si="0"/>
        <v/>
      </c>
    </row>
    <row r="36" spans="1:14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6" t="str">
        <f t="shared" si="0"/>
        <v/>
      </c>
    </row>
    <row r="37" spans="1:14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6" t="str">
        <f t="shared" ref="N37:N68" si="1">IFERROR(IF($N36+Interval&gt;$M$8*6,"",$N36+Interval),"")</f>
        <v/>
      </c>
    </row>
    <row r="38" spans="1:14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16" t="str">
        <f t="shared" si="1"/>
        <v/>
      </c>
    </row>
    <row r="39" spans="1:14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16" t="str">
        <f t="shared" si="1"/>
        <v/>
      </c>
    </row>
    <row r="40" spans="1:14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16" t="str">
        <f t="shared" si="1"/>
        <v/>
      </c>
    </row>
    <row r="41" spans="1:14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16" t="str">
        <f t="shared" si="1"/>
        <v/>
      </c>
    </row>
    <row r="42" spans="1:14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16" t="str">
        <f t="shared" si="1"/>
        <v/>
      </c>
    </row>
    <row r="43" spans="1:14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16" t="str">
        <f t="shared" si="1"/>
        <v/>
      </c>
    </row>
    <row r="44" spans="1:14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16" t="str">
        <f t="shared" si="1"/>
        <v/>
      </c>
    </row>
    <row r="45" spans="1:14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16" t="str">
        <f t="shared" si="1"/>
        <v/>
      </c>
    </row>
    <row r="46" spans="1:14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16" t="str">
        <f t="shared" si="1"/>
        <v/>
      </c>
    </row>
    <row r="47" spans="1:14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16" t="str">
        <f t="shared" si="1"/>
        <v/>
      </c>
    </row>
    <row r="48" spans="1:14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16" t="str">
        <f t="shared" si="1"/>
        <v/>
      </c>
    </row>
    <row r="49" spans="1:14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16" t="str">
        <f t="shared" si="1"/>
        <v/>
      </c>
    </row>
    <row r="50" spans="1:14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16" t="str">
        <f t="shared" si="1"/>
        <v/>
      </c>
    </row>
    <row r="51" spans="1:14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16" t="str">
        <f t="shared" si="1"/>
        <v/>
      </c>
    </row>
    <row r="52" spans="1:14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16" t="str">
        <f t="shared" si="1"/>
        <v/>
      </c>
    </row>
    <row r="53" spans="1:14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16" t="str">
        <f t="shared" si="1"/>
        <v/>
      </c>
    </row>
    <row r="54" spans="1:14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16" t="str">
        <f t="shared" si="1"/>
        <v/>
      </c>
    </row>
    <row r="55" spans="1:14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16" t="str">
        <f t="shared" si="1"/>
        <v/>
      </c>
    </row>
    <row r="56" spans="1:14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16" t="str">
        <f t="shared" si="1"/>
        <v/>
      </c>
    </row>
    <row r="57" spans="1:14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16" t="str">
        <f t="shared" si="1"/>
        <v/>
      </c>
    </row>
    <row r="58" spans="1:14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16" t="str">
        <f t="shared" si="1"/>
        <v/>
      </c>
    </row>
    <row r="59" spans="1:14" x14ac:dyDescent="0.25">
      <c r="N59" s="16" t="str">
        <f t="shared" si="1"/>
        <v/>
      </c>
    </row>
    <row r="60" spans="1:14" x14ac:dyDescent="0.25">
      <c r="N60" s="16" t="str">
        <f t="shared" si="1"/>
        <v/>
      </c>
    </row>
    <row r="61" spans="1:14" x14ac:dyDescent="0.25">
      <c r="N61" s="16" t="str">
        <f t="shared" si="1"/>
        <v/>
      </c>
    </row>
    <row r="62" spans="1:14" x14ac:dyDescent="0.25">
      <c r="N62" s="16" t="str">
        <f t="shared" si="1"/>
        <v/>
      </c>
    </row>
    <row r="63" spans="1:14" x14ac:dyDescent="0.25">
      <c r="N63" s="16" t="str">
        <f t="shared" si="1"/>
        <v/>
      </c>
    </row>
    <row r="64" spans="1:14" x14ac:dyDescent="0.25">
      <c r="N64" s="16" t="str">
        <f t="shared" si="1"/>
        <v/>
      </c>
    </row>
    <row r="65" spans="14:14" x14ac:dyDescent="0.25">
      <c r="N65" s="16" t="str">
        <f t="shared" si="1"/>
        <v/>
      </c>
    </row>
    <row r="66" spans="14:14" x14ac:dyDescent="0.25">
      <c r="N66" s="16" t="str">
        <f t="shared" si="1"/>
        <v/>
      </c>
    </row>
    <row r="67" spans="14:14" x14ac:dyDescent="0.25">
      <c r="N67" s="16" t="str">
        <f t="shared" si="1"/>
        <v/>
      </c>
    </row>
    <row r="68" spans="14:14" x14ac:dyDescent="0.25">
      <c r="N68" s="16" t="str">
        <f t="shared" si="1"/>
        <v/>
      </c>
    </row>
    <row r="69" spans="14:14" x14ac:dyDescent="0.25">
      <c r="N69" s="16" t="str">
        <f t="shared" ref="N69:N75" si="2">IFERROR(IF($N68+Interval&gt;$M$8*6,"",$N68+Interval),"")</f>
        <v/>
      </c>
    </row>
    <row r="70" spans="14:14" x14ac:dyDescent="0.25">
      <c r="N70" s="16" t="str">
        <f t="shared" si="2"/>
        <v/>
      </c>
    </row>
    <row r="71" spans="14:14" x14ac:dyDescent="0.25">
      <c r="N71" s="16" t="str">
        <f t="shared" si="2"/>
        <v/>
      </c>
    </row>
    <row r="72" spans="14:14" x14ac:dyDescent="0.25">
      <c r="N72" s="16" t="str">
        <f t="shared" si="2"/>
        <v/>
      </c>
    </row>
    <row r="73" spans="14:14" x14ac:dyDescent="0.25">
      <c r="N73" s="16" t="str">
        <f t="shared" si="2"/>
        <v/>
      </c>
    </row>
    <row r="74" spans="14:14" x14ac:dyDescent="0.25">
      <c r="N74" s="16" t="str">
        <f t="shared" si="2"/>
        <v/>
      </c>
    </row>
    <row r="75" spans="14:14" x14ac:dyDescent="0.25">
      <c r="N75" s="16" t="str">
        <f t="shared" si="2"/>
        <v/>
      </c>
    </row>
    <row r="76" spans="14:14" x14ac:dyDescent="0.25">
      <c r="N76" s="3"/>
    </row>
    <row r="77" spans="14:14" x14ac:dyDescent="0.25">
      <c r="N77" s="3"/>
    </row>
    <row r="78" spans="14:14" x14ac:dyDescent="0.25">
      <c r="N78" s="3"/>
    </row>
  </sheetData>
  <mergeCells count="2">
    <mergeCell ref="L3:M3"/>
    <mergeCell ref="A1:R1"/>
  </mergeCells>
  <phoneticPr fontId="6" type="noConversion"/>
  <dataValidations count="2">
    <dataValidation type="list" allowBlank="1" showInputMessage="1" showErrorMessage="1" sqref="B4" xr:uid="{6725FE49-CC16-4CB2-8D46-061934CA2B6D}">
      <formula1>$L$4:$L$8</formula1>
    </dataValidation>
    <dataValidation type="list" allowBlank="1" showInputMessage="1" showErrorMessage="1" sqref="A23" xr:uid="{4A978964-F1EF-47F2-916E-3B138A6E8038}">
      <formula1>"Oui,Non"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Planning</vt:lpstr>
      <vt:lpstr>Données</vt:lpstr>
      <vt:lpstr>Taches</vt:lpstr>
      <vt:lpstr>Admin</vt:lpstr>
      <vt:lpstr>Taches!Criteres</vt:lpstr>
      <vt:lpstr>EndTime</vt:lpstr>
      <vt:lpstr>Taches!Extraire</vt:lpstr>
      <vt:lpstr>Frequence</vt:lpstr>
      <vt:lpstr>Interval</vt:lpstr>
      <vt:lpstr>StartTime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LOUVET Thierry</dc:creator>
  <cp:lastModifiedBy>LOUVET Thierry</cp:lastModifiedBy>
  <cp:lastPrinted>2021-10-22T05:16:31Z</cp:lastPrinted>
  <dcterms:created xsi:type="dcterms:W3CDTF">2021-09-22T06:15:29Z</dcterms:created>
  <dcterms:modified xsi:type="dcterms:W3CDTF">2021-10-25T07:46:42Z</dcterms:modified>
</cp:coreProperties>
</file>