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Parcours vert clip'fil" sheetId="1" r:id="rId1"/>
    <sheet name="Parcourt vert tour mort" sheetId="5" r:id="rId2"/>
    <sheet name="Plateforme" sheetId="2" r:id="rId3"/>
    <sheet name="Equipements " sheetId="3" r:id="rId4"/>
    <sheet name="Feuil4" sheetId="4" r:id="rId5"/>
  </sheets>
  <calcPr calcId="152511"/>
</workbook>
</file>

<file path=xl/calcChain.xml><?xml version="1.0" encoding="utf-8"?>
<calcChain xmlns="http://schemas.openxmlformats.org/spreadsheetml/2006/main">
  <c r="H29" i="1" l="1"/>
  <c r="I29" i="1" s="1"/>
  <c r="L29" i="1"/>
  <c r="M29" i="1" s="1"/>
  <c r="P29" i="1"/>
  <c r="Q29" i="1" s="1"/>
  <c r="T29" i="1"/>
  <c r="U29" i="1" s="1"/>
  <c r="X29" i="1"/>
  <c r="Y29" i="1" s="1"/>
  <c r="AB29" i="1"/>
  <c r="AC29" i="1" s="1"/>
  <c r="D29" i="1"/>
  <c r="E29" i="1" s="1"/>
  <c r="AB11" i="1"/>
  <c r="AC11" i="1" s="1"/>
  <c r="X11" i="1"/>
  <c r="Y11" i="1" s="1"/>
  <c r="T11" i="1"/>
  <c r="U11" i="1" s="1"/>
  <c r="P11" i="1"/>
  <c r="Q11" i="1" s="1"/>
  <c r="L11" i="1"/>
  <c r="M11" i="1" s="1"/>
  <c r="H11" i="1"/>
  <c r="I11" i="1" s="1"/>
  <c r="E89" i="5"/>
  <c r="D89" i="5"/>
  <c r="E88" i="5"/>
  <c r="D88" i="5"/>
  <c r="E87" i="5"/>
  <c r="D87" i="5"/>
  <c r="E86" i="5"/>
  <c r="D86" i="5"/>
  <c r="E85" i="5"/>
  <c r="D85" i="5"/>
  <c r="E84" i="5"/>
  <c r="D84" i="5"/>
  <c r="E83" i="5"/>
  <c r="D83" i="5"/>
  <c r="E82" i="5"/>
  <c r="D82" i="5"/>
  <c r="E79" i="5"/>
  <c r="D79" i="5"/>
  <c r="E78" i="5"/>
  <c r="D78" i="5"/>
  <c r="E77" i="5"/>
  <c r="D77" i="5"/>
  <c r="E76" i="5"/>
  <c r="D76" i="5"/>
  <c r="Q53" i="5"/>
  <c r="P53" i="5"/>
  <c r="M53" i="5"/>
  <c r="L53" i="5"/>
  <c r="I53" i="5"/>
  <c r="H53" i="5"/>
  <c r="E53" i="5"/>
  <c r="D53" i="5"/>
  <c r="P52" i="5"/>
  <c r="Q52" i="5" s="1"/>
  <c r="M52" i="5"/>
  <c r="L52" i="5"/>
  <c r="H52" i="5"/>
  <c r="I52" i="5" s="1"/>
  <c r="D52" i="5"/>
  <c r="E52" i="5" s="1"/>
  <c r="Q51" i="5"/>
  <c r="P51" i="5"/>
  <c r="M51" i="5"/>
  <c r="L51" i="5"/>
  <c r="I51" i="5"/>
  <c r="H51" i="5"/>
  <c r="E51" i="5"/>
  <c r="D51" i="5"/>
  <c r="Q50" i="5"/>
  <c r="P50" i="5"/>
  <c r="M50" i="5"/>
  <c r="L50" i="5"/>
  <c r="I50" i="5"/>
  <c r="H50" i="5"/>
  <c r="E50" i="5"/>
  <c r="D50" i="5"/>
  <c r="Q49" i="5"/>
  <c r="P49" i="5"/>
  <c r="M49" i="5"/>
  <c r="L49" i="5"/>
  <c r="I49" i="5"/>
  <c r="H49" i="5"/>
  <c r="D49" i="5"/>
  <c r="E49" i="5" s="1"/>
  <c r="Q48" i="5"/>
  <c r="P48" i="5"/>
  <c r="M48" i="5"/>
  <c r="L48" i="5"/>
  <c r="I48" i="5"/>
  <c r="H48" i="5"/>
  <c r="D48" i="5"/>
  <c r="E48" i="5" s="1"/>
  <c r="P47" i="5"/>
  <c r="Q47" i="5" s="1"/>
  <c r="M47" i="5"/>
  <c r="L47" i="5"/>
  <c r="H47" i="5"/>
  <c r="I47" i="5" s="1"/>
  <c r="E47" i="5"/>
  <c r="D47" i="5"/>
  <c r="P46" i="5"/>
  <c r="Q46" i="5" s="1"/>
  <c r="M46" i="5"/>
  <c r="L46" i="5"/>
  <c r="H46" i="5"/>
  <c r="I46" i="5" s="1"/>
  <c r="E46" i="5"/>
  <c r="D46" i="5"/>
  <c r="P45" i="5"/>
  <c r="Q45" i="5" s="1"/>
  <c r="L45" i="5"/>
  <c r="M45" i="5" s="1"/>
  <c r="H45" i="5"/>
  <c r="I45" i="5" s="1"/>
  <c r="D45" i="5"/>
  <c r="E45" i="5" s="1"/>
  <c r="P44" i="5"/>
  <c r="Q44" i="5" s="1"/>
  <c r="L44" i="5"/>
  <c r="M44" i="5" s="1"/>
  <c r="H44" i="5"/>
  <c r="I44" i="5" s="1"/>
  <c r="D44" i="5"/>
  <c r="E44" i="5" s="1"/>
  <c r="P43" i="5"/>
  <c r="Q43" i="5" s="1"/>
  <c r="L43" i="5"/>
  <c r="M43" i="5" s="1"/>
  <c r="H43" i="5"/>
  <c r="I43" i="5" s="1"/>
  <c r="D43" i="5"/>
  <c r="E43" i="5" s="1"/>
  <c r="Q42" i="5"/>
  <c r="P42" i="5"/>
  <c r="L42" i="5"/>
  <c r="M42" i="5" s="1"/>
  <c r="H42" i="5"/>
  <c r="I42" i="5" s="1"/>
  <c r="D42" i="5"/>
  <c r="E42" i="5" s="1"/>
  <c r="P41" i="5"/>
  <c r="Q41" i="5" s="1"/>
  <c r="L41" i="5"/>
  <c r="M41" i="5" s="1"/>
  <c r="J54" i="5" s="1"/>
  <c r="H41" i="5"/>
  <c r="I41" i="5" s="1"/>
  <c r="D41" i="5"/>
  <c r="E41" i="5" s="1"/>
  <c r="AC36" i="5"/>
  <c r="AB36" i="5"/>
  <c r="Y36" i="5"/>
  <c r="X36" i="5"/>
  <c r="T36" i="5"/>
  <c r="U36" i="5" s="1"/>
  <c r="Q36" i="5"/>
  <c r="P36" i="5"/>
  <c r="M36" i="5"/>
  <c r="L36" i="5"/>
  <c r="I36" i="5"/>
  <c r="H36" i="5"/>
  <c r="E36" i="5"/>
  <c r="D36" i="5"/>
  <c r="AC35" i="5"/>
  <c r="AB35" i="5"/>
  <c r="X35" i="5"/>
  <c r="Y35" i="5" s="1"/>
  <c r="U35" i="5"/>
  <c r="T35" i="5"/>
  <c r="Q35" i="5"/>
  <c r="P35" i="5"/>
  <c r="M35" i="5"/>
  <c r="L35" i="5"/>
  <c r="I35" i="5"/>
  <c r="H35" i="5"/>
  <c r="E35" i="5"/>
  <c r="D35" i="5"/>
  <c r="AC34" i="5"/>
  <c r="AB34" i="5"/>
  <c r="Y34" i="5"/>
  <c r="X34" i="5"/>
  <c r="U34" i="5"/>
  <c r="T34" i="5"/>
  <c r="Q34" i="5"/>
  <c r="P34" i="5"/>
  <c r="M34" i="5"/>
  <c r="L34" i="5"/>
  <c r="I34" i="5"/>
  <c r="H34" i="5"/>
  <c r="E34" i="5"/>
  <c r="D34" i="5"/>
  <c r="AB33" i="5"/>
  <c r="AC33" i="5" s="1"/>
  <c r="Y33" i="5"/>
  <c r="X33" i="5"/>
  <c r="T33" i="5"/>
  <c r="U33" i="5" s="1"/>
  <c r="P33" i="5"/>
  <c r="Q33" i="5" s="1"/>
  <c r="L33" i="5"/>
  <c r="M33" i="5" s="1"/>
  <c r="I33" i="5"/>
  <c r="H33" i="5"/>
  <c r="D33" i="5"/>
  <c r="E33" i="5" s="1"/>
  <c r="AC32" i="5"/>
  <c r="AB32" i="5"/>
  <c r="Y32" i="5"/>
  <c r="X32" i="5"/>
  <c r="T32" i="5"/>
  <c r="U32" i="5" s="1"/>
  <c r="Q32" i="5"/>
  <c r="P32" i="5"/>
  <c r="M32" i="5"/>
  <c r="L32" i="5"/>
  <c r="H32" i="5"/>
  <c r="I32" i="5" s="1"/>
  <c r="E32" i="5"/>
  <c r="D32" i="5"/>
  <c r="AC31" i="5"/>
  <c r="AB31" i="5"/>
  <c r="X31" i="5"/>
  <c r="Y31" i="5" s="1"/>
  <c r="T31" i="5"/>
  <c r="U31" i="5" s="1"/>
  <c r="Q31" i="5"/>
  <c r="P31" i="5"/>
  <c r="M31" i="5"/>
  <c r="L31" i="5"/>
  <c r="H31" i="5"/>
  <c r="I31" i="5" s="1"/>
  <c r="E31" i="5"/>
  <c r="D31" i="5"/>
  <c r="AC30" i="5"/>
  <c r="AB30" i="5"/>
  <c r="X30" i="5"/>
  <c r="Y30" i="5" s="1"/>
  <c r="T30" i="5"/>
  <c r="U30" i="5" s="1"/>
  <c r="P30" i="5"/>
  <c r="Q30" i="5" s="1"/>
  <c r="M30" i="5"/>
  <c r="L30" i="5"/>
  <c r="I30" i="5"/>
  <c r="H30" i="5"/>
  <c r="D30" i="5"/>
  <c r="E30" i="5" s="1"/>
  <c r="AC29" i="5"/>
  <c r="AB29" i="5"/>
  <c r="X29" i="5"/>
  <c r="Y29" i="5" s="1"/>
  <c r="T29" i="5"/>
  <c r="U29" i="5" s="1"/>
  <c r="P29" i="5"/>
  <c r="Q29" i="5" s="1"/>
  <c r="L29" i="5"/>
  <c r="M29" i="5" s="1"/>
  <c r="I29" i="5"/>
  <c r="H29" i="5"/>
  <c r="D29" i="5"/>
  <c r="E29" i="5" s="1"/>
  <c r="AB28" i="5"/>
  <c r="AC28" i="5" s="1"/>
  <c r="X28" i="5"/>
  <c r="Y28" i="5" s="1"/>
  <c r="T28" i="5"/>
  <c r="U28" i="5" s="1"/>
  <c r="P28" i="5"/>
  <c r="Q28" i="5" s="1"/>
  <c r="L28" i="5"/>
  <c r="M28" i="5" s="1"/>
  <c r="H28" i="5"/>
  <c r="I28" i="5" s="1"/>
  <c r="D28" i="5"/>
  <c r="E28" i="5" s="1"/>
  <c r="AB27" i="5"/>
  <c r="AC27" i="5" s="1"/>
  <c r="X27" i="5"/>
  <c r="Y27" i="5" s="1"/>
  <c r="T27" i="5"/>
  <c r="U27" i="5" s="1"/>
  <c r="P27" i="5"/>
  <c r="Q27" i="5" s="1"/>
  <c r="L27" i="5"/>
  <c r="M27" i="5" s="1"/>
  <c r="I27" i="5"/>
  <c r="H27" i="5"/>
  <c r="D27" i="5"/>
  <c r="E27" i="5" s="1"/>
  <c r="AB26" i="5"/>
  <c r="AC26" i="5" s="1"/>
  <c r="X26" i="5"/>
  <c r="Y26" i="5" s="1"/>
  <c r="T26" i="5"/>
  <c r="U26" i="5" s="1"/>
  <c r="P26" i="5"/>
  <c r="Q26" i="5" s="1"/>
  <c r="L26" i="5"/>
  <c r="M26" i="5" s="1"/>
  <c r="H26" i="5"/>
  <c r="I26" i="5" s="1"/>
  <c r="D26" i="5"/>
  <c r="E26" i="5" s="1"/>
  <c r="AB25" i="5"/>
  <c r="AC25" i="5" s="1"/>
  <c r="X25" i="5"/>
  <c r="Y25" i="5" s="1"/>
  <c r="T25" i="5"/>
  <c r="U25" i="5" s="1"/>
  <c r="P25" i="5"/>
  <c r="Q25" i="5" s="1"/>
  <c r="L25" i="5"/>
  <c r="M25" i="5" s="1"/>
  <c r="H25" i="5"/>
  <c r="I25" i="5" s="1"/>
  <c r="D25" i="5"/>
  <c r="E25" i="5" s="1"/>
  <c r="AB24" i="5"/>
  <c r="AC24" i="5" s="1"/>
  <c r="X24" i="5"/>
  <c r="Y24" i="5" s="1"/>
  <c r="T24" i="5"/>
  <c r="U24" i="5" s="1"/>
  <c r="P24" i="5"/>
  <c r="Q24" i="5" s="1"/>
  <c r="L24" i="5"/>
  <c r="M24" i="5" s="1"/>
  <c r="H24" i="5"/>
  <c r="I24" i="5" s="1"/>
  <c r="D24" i="5"/>
  <c r="E24" i="5" s="1"/>
  <c r="AC19" i="5"/>
  <c r="AB19" i="5"/>
  <c r="Y19" i="5"/>
  <c r="X19" i="5"/>
  <c r="T19" i="5"/>
  <c r="U19" i="5" s="1"/>
  <c r="Q19" i="5"/>
  <c r="P19" i="5"/>
  <c r="L19" i="5"/>
  <c r="M19" i="5" s="1"/>
  <c r="I19" i="5"/>
  <c r="H19" i="5"/>
  <c r="E19" i="5"/>
  <c r="D19" i="5"/>
  <c r="AC18" i="5"/>
  <c r="AB18" i="5"/>
  <c r="Y18" i="5"/>
  <c r="X18" i="5"/>
  <c r="T18" i="5"/>
  <c r="U18" i="5" s="1"/>
  <c r="Q18" i="5"/>
  <c r="P18" i="5"/>
  <c r="M18" i="5"/>
  <c r="L18" i="5"/>
  <c r="I18" i="5"/>
  <c r="H18" i="5"/>
  <c r="E18" i="5"/>
  <c r="D18" i="5"/>
  <c r="AC17" i="5"/>
  <c r="AB17" i="5"/>
  <c r="Y17" i="5"/>
  <c r="X17" i="5"/>
  <c r="U17" i="5"/>
  <c r="T17" i="5"/>
  <c r="Q17" i="5"/>
  <c r="P17" i="5"/>
  <c r="M17" i="5"/>
  <c r="L17" i="5"/>
  <c r="H17" i="5"/>
  <c r="I17" i="5" s="1"/>
  <c r="E17" i="5"/>
  <c r="D17" i="5"/>
  <c r="AC16" i="5"/>
  <c r="AB16" i="5"/>
  <c r="Y16" i="5"/>
  <c r="X16" i="5"/>
  <c r="T16" i="5"/>
  <c r="U16" i="5" s="1"/>
  <c r="P16" i="5"/>
  <c r="Q16" i="5" s="1"/>
  <c r="L16" i="5"/>
  <c r="M16" i="5" s="1"/>
  <c r="H16" i="5"/>
  <c r="I16" i="5" s="1"/>
  <c r="E16" i="5"/>
  <c r="D16" i="5"/>
  <c r="AC15" i="5"/>
  <c r="AB15" i="5"/>
  <c r="Y15" i="5"/>
  <c r="X15" i="5"/>
  <c r="U15" i="5"/>
  <c r="T15" i="5"/>
  <c r="Q15" i="5"/>
  <c r="P15" i="5"/>
  <c r="M15" i="5"/>
  <c r="L15" i="5"/>
  <c r="H15" i="5"/>
  <c r="I15" i="5" s="1"/>
  <c r="E15" i="5"/>
  <c r="D15" i="5"/>
  <c r="AC14" i="5"/>
  <c r="AB14" i="5"/>
  <c r="Y14" i="5"/>
  <c r="X14" i="5"/>
  <c r="U14" i="5"/>
  <c r="T14" i="5"/>
  <c r="Q14" i="5"/>
  <c r="P14" i="5"/>
  <c r="M14" i="5"/>
  <c r="L14" i="5"/>
  <c r="H14" i="5"/>
  <c r="I14" i="5" s="1"/>
  <c r="E14" i="5"/>
  <c r="D14" i="5"/>
  <c r="AC13" i="5"/>
  <c r="AB13" i="5"/>
  <c r="X13" i="5"/>
  <c r="Y13" i="5" s="1"/>
  <c r="U13" i="5"/>
  <c r="T13" i="5"/>
  <c r="Q13" i="5"/>
  <c r="P13" i="5"/>
  <c r="L13" i="5"/>
  <c r="M13" i="5" s="1"/>
  <c r="H13" i="5"/>
  <c r="I13" i="5" s="1"/>
  <c r="E13" i="5"/>
  <c r="D13" i="5"/>
  <c r="AC12" i="5"/>
  <c r="AB12" i="5"/>
  <c r="X12" i="5"/>
  <c r="Y12" i="5" s="1"/>
  <c r="U12" i="5"/>
  <c r="T12" i="5"/>
  <c r="P12" i="5"/>
  <c r="Q12" i="5" s="1"/>
  <c r="L12" i="5"/>
  <c r="M12" i="5" s="1"/>
  <c r="H12" i="5"/>
  <c r="I12" i="5" s="1"/>
  <c r="E12" i="5"/>
  <c r="D12" i="5"/>
  <c r="AB11" i="5"/>
  <c r="AC11" i="5" s="1"/>
  <c r="X11" i="5"/>
  <c r="Y11" i="5" s="1"/>
  <c r="T11" i="5"/>
  <c r="U11" i="5" s="1"/>
  <c r="P11" i="5"/>
  <c r="Q11" i="5" s="1"/>
  <c r="L11" i="5"/>
  <c r="M11" i="5" s="1"/>
  <c r="H11" i="5"/>
  <c r="I11" i="5" s="1"/>
  <c r="E11" i="5"/>
  <c r="D11" i="5"/>
  <c r="AC10" i="5"/>
  <c r="AB10" i="5"/>
  <c r="X10" i="5"/>
  <c r="Y10" i="5" s="1"/>
  <c r="T10" i="5"/>
  <c r="U10" i="5" s="1"/>
  <c r="Q10" i="5"/>
  <c r="P10" i="5"/>
  <c r="L10" i="5"/>
  <c r="M10" i="5" s="1"/>
  <c r="H10" i="5"/>
  <c r="I10" i="5" s="1"/>
  <c r="E10" i="5"/>
  <c r="D10" i="5"/>
  <c r="AB9" i="5"/>
  <c r="AC9" i="5" s="1"/>
  <c r="X9" i="5"/>
  <c r="Y9" i="5" s="1"/>
  <c r="T9" i="5"/>
  <c r="U9" i="5" s="1"/>
  <c r="P9" i="5"/>
  <c r="Q9" i="5" s="1"/>
  <c r="L9" i="5"/>
  <c r="M9" i="5" s="1"/>
  <c r="H9" i="5"/>
  <c r="I9" i="5" s="1"/>
  <c r="E9" i="5"/>
  <c r="D9" i="5"/>
  <c r="AB8" i="5"/>
  <c r="AC8" i="5" s="1"/>
  <c r="X8" i="5"/>
  <c r="Y8" i="5" s="1"/>
  <c r="T8" i="5"/>
  <c r="U8" i="5" s="1"/>
  <c r="P8" i="5"/>
  <c r="Q8" i="5" s="1"/>
  <c r="L8" i="5"/>
  <c r="M8" i="5" s="1"/>
  <c r="H8" i="5"/>
  <c r="I8" i="5" s="1"/>
  <c r="D8" i="5"/>
  <c r="E8" i="5" s="1"/>
  <c r="AB7" i="5"/>
  <c r="AC7" i="5" s="1"/>
  <c r="X7" i="5"/>
  <c r="Y7" i="5" s="1"/>
  <c r="T7" i="5"/>
  <c r="U7" i="5" s="1"/>
  <c r="P7" i="5"/>
  <c r="Q7" i="5" s="1"/>
  <c r="L7" i="5"/>
  <c r="M7" i="5" s="1"/>
  <c r="H7" i="5"/>
  <c r="I7" i="5" s="1"/>
  <c r="D7" i="5"/>
  <c r="E7" i="5" s="1"/>
  <c r="Q56" i="1"/>
  <c r="P56" i="1"/>
  <c r="P55" i="1"/>
  <c r="Q55" i="1" s="1"/>
  <c r="Q54" i="1"/>
  <c r="P54" i="1"/>
  <c r="Q53" i="1"/>
  <c r="P53" i="1"/>
  <c r="Q52" i="1"/>
  <c r="P52" i="1"/>
  <c r="Q51" i="1"/>
  <c r="P51" i="1"/>
  <c r="P50" i="1"/>
  <c r="Q50" i="1" s="1"/>
  <c r="P49" i="1"/>
  <c r="Q49" i="1" s="1"/>
  <c r="P48" i="1"/>
  <c r="Q48" i="1" s="1"/>
  <c r="P47" i="1"/>
  <c r="Q47" i="1" s="1"/>
  <c r="P45" i="1"/>
  <c r="Q45" i="1" s="1"/>
  <c r="P44" i="1"/>
  <c r="Q44" i="1" s="1"/>
  <c r="P43" i="1"/>
  <c r="Q43" i="1" s="1"/>
  <c r="M56" i="1"/>
  <c r="L56" i="1"/>
  <c r="M55" i="1"/>
  <c r="L55" i="1"/>
  <c r="M54" i="1"/>
  <c r="L54" i="1"/>
  <c r="M53" i="1"/>
  <c r="L53" i="1"/>
  <c r="L52" i="1"/>
  <c r="M52" i="1" s="1"/>
  <c r="M51" i="1"/>
  <c r="L51" i="1"/>
  <c r="M50" i="1"/>
  <c r="L50" i="1"/>
  <c r="L49" i="1"/>
  <c r="M49" i="1" s="1"/>
  <c r="L48" i="1"/>
  <c r="M48" i="1" s="1"/>
  <c r="L47" i="1"/>
  <c r="M47" i="1" s="1"/>
  <c r="L45" i="1"/>
  <c r="M45" i="1" s="1"/>
  <c r="L44" i="1"/>
  <c r="M44" i="1" s="1"/>
  <c r="L43" i="1"/>
  <c r="M43" i="1" s="1"/>
  <c r="I56" i="1"/>
  <c r="H56" i="1"/>
  <c r="H55" i="1"/>
  <c r="I55" i="1" s="1"/>
  <c r="I54" i="1"/>
  <c r="H54" i="1"/>
  <c r="I53" i="1"/>
  <c r="H53" i="1"/>
  <c r="I52" i="1"/>
  <c r="H52" i="1"/>
  <c r="H51" i="1"/>
  <c r="I51" i="1" s="1"/>
  <c r="H50" i="1"/>
  <c r="I50" i="1" s="1"/>
  <c r="H49" i="1"/>
  <c r="I49" i="1" s="1"/>
  <c r="H48" i="1"/>
  <c r="I48" i="1" s="1"/>
  <c r="H47" i="1"/>
  <c r="I47" i="1" s="1"/>
  <c r="H45" i="1"/>
  <c r="I45" i="1" s="1"/>
  <c r="H44" i="1"/>
  <c r="I44" i="1" s="1"/>
  <c r="H43" i="1"/>
  <c r="I43" i="1" s="1"/>
  <c r="E56" i="1"/>
  <c r="D56" i="1"/>
  <c r="D55" i="1"/>
  <c r="E55" i="1" s="1"/>
  <c r="E54" i="1"/>
  <c r="D54" i="1"/>
  <c r="E53" i="1"/>
  <c r="D53" i="1"/>
  <c r="D52" i="1"/>
  <c r="E52" i="1" s="1"/>
  <c r="D51" i="1"/>
  <c r="E51" i="1" s="1"/>
  <c r="D50" i="1"/>
  <c r="E50" i="1" s="1"/>
  <c r="D49" i="1"/>
  <c r="E49" i="1" s="1"/>
  <c r="D48" i="1"/>
  <c r="E48" i="1" s="1"/>
  <c r="D47" i="1"/>
  <c r="E47" i="1" s="1"/>
  <c r="D45" i="1"/>
  <c r="E45" i="1" s="1"/>
  <c r="D44" i="1"/>
  <c r="E44" i="1" s="1"/>
  <c r="D43" i="1"/>
  <c r="E43" i="1" s="1"/>
  <c r="AC38" i="1"/>
  <c r="AB38" i="1"/>
  <c r="AC37" i="1"/>
  <c r="AB37" i="1"/>
  <c r="AC36" i="1"/>
  <c r="AB36" i="1"/>
  <c r="AB35" i="1"/>
  <c r="AC35" i="1" s="1"/>
  <c r="AC34" i="1"/>
  <c r="AB34" i="1"/>
  <c r="AC33" i="1"/>
  <c r="AB33" i="1"/>
  <c r="AB32" i="1"/>
  <c r="AC32" i="1" s="1"/>
  <c r="AB31" i="1"/>
  <c r="AC31" i="1" s="1"/>
  <c r="AB30" i="1"/>
  <c r="AC30" i="1" s="1"/>
  <c r="AB28" i="1"/>
  <c r="AC28" i="1" s="1"/>
  <c r="AB27" i="1"/>
  <c r="AC27" i="1" s="1"/>
  <c r="AB26" i="1"/>
  <c r="AC26" i="1" s="1"/>
  <c r="AB25" i="1"/>
  <c r="AC25" i="1" s="1"/>
  <c r="Y38" i="1"/>
  <c r="X38" i="1"/>
  <c r="X37" i="1"/>
  <c r="Y37" i="1" s="1"/>
  <c r="Y36" i="1"/>
  <c r="X36" i="1"/>
  <c r="X35" i="1"/>
  <c r="Y35" i="1" s="1"/>
  <c r="Y34" i="1"/>
  <c r="X34" i="1"/>
  <c r="X33" i="1"/>
  <c r="Y33" i="1" s="1"/>
  <c r="X32" i="1"/>
  <c r="Y32" i="1" s="1"/>
  <c r="X31" i="1"/>
  <c r="Y31" i="1" s="1"/>
  <c r="X30" i="1"/>
  <c r="Y30" i="1" s="1"/>
  <c r="X28" i="1"/>
  <c r="Y28" i="1" s="1"/>
  <c r="X27" i="1"/>
  <c r="Y27" i="1" s="1"/>
  <c r="X26" i="1"/>
  <c r="Y26" i="1" s="1"/>
  <c r="X25" i="1"/>
  <c r="Y25" i="1" s="1"/>
  <c r="T38" i="1"/>
  <c r="U38" i="1" s="1"/>
  <c r="U37" i="1"/>
  <c r="T37" i="1"/>
  <c r="U36" i="1"/>
  <c r="T36" i="1"/>
  <c r="T35" i="1"/>
  <c r="U35" i="1" s="1"/>
  <c r="T34" i="1"/>
  <c r="U34" i="1" s="1"/>
  <c r="T33" i="1"/>
  <c r="U33" i="1" s="1"/>
  <c r="T32" i="1"/>
  <c r="U32" i="1" s="1"/>
  <c r="T31" i="1"/>
  <c r="U31" i="1" s="1"/>
  <c r="T30" i="1"/>
  <c r="U30" i="1" s="1"/>
  <c r="T28" i="1"/>
  <c r="U28" i="1" s="1"/>
  <c r="T27" i="1"/>
  <c r="U27" i="1" s="1"/>
  <c r="T26" i="1"/>
  <c r="U26" i="1" s="1"/>
  <c r="T25" i="1"/>
  <c r="U25" i="1" s="1"/>
  <c r="B20" i="5" l="1"/>
  <c r="N54" i="5"/>
  <c r="Z20" i="5"/>
  <c r="B91" i="5"/>
  <c r="F20" i="5"/>
  <c r="F37" i="5"/>
  <c r="V20" i="5"/>
  <c r="J37" i="5"/>
  <c r="J20" i="5"/>
  <c r="N37" i="5"/>
  <c r="N20" i="5"/>
  <c r="V37" i="5"/>
  <c r="B54" i="5"/>
  <c r="R37" i="5"/>
  <c r="F54" i="5"/>
  <c r="R20" i="5"/>
  <c r="B37" i="5"/>
  <c r="Z37" i="5"/>
  <c r="N57" i="1"/>
  <c r="J57" i="1"/>
  <c r="F57" i="1"/>
  <c r="B57" i="1"/>
  <c r="Z39" i="1"/>
  <c r="R39" i="1"/>
  <c r="V39" i="1"/>
  <c r="Q38" i="1"/>
  <c r="P38" i="1"/>
  <c r="Q37" i="1"/>
  <c r="P37" i="1"/>
  <c r="Q36" i="1"/>
  <c r="P36" i="1"/>
  <c r="P35" i="1"/>
  <c r="Q35" i="1" s="1"/>
  <c r="Q34" i="1"/>
  <c r="P34" i="1"/>
  <c r="Q33" i="1"/>
  <c r="P33" i="1"/>
  <c r="P32" i="1"/>
  <c r="Q32" i="1" s="1"/>
  <c r="P31" i="1"/>
  <c r="Q31" i="1" s="1"/>
  <c r="P30" i="1"/>
  <c r="Q30" i="1" s="1"/>
  <c r="P28" i="1"/>
  <c r="Q28" i="1" s="1"/>
  <c r="P27" i="1"/>
  <c r="Q27" i="1" s="1"/>
  <c r="P26" i="1"/>
  <c r="Q26" i="1" s="1"/>
  <c r="P25" i="1"/>
  <c r="Q25" i="1" s="1"/>
  <c r="M38" i="1"/>
  <c r="L38" i="1"/>
  <c r="M37" i="1"/>
  <c r="L37" i="1"/>
  <c r="M36" i="1"/>
  <c r="L36" i="1"/>
  <c r="L35" i="1"/>
  <c r="M35" i="1" s="1"/>
  <c r="M34" i="1"/>
  <c r="L34" i="1"/>
  <c r="M33" i="1"/>
  <c r="L33" i="1"/>
  <c r="L32" i="1"/>
  <c r="M32" i="1" s="1"/>
  <c r="L31" i="1"/>
  <c r="M31" i="1" s="1"/>
  <c r="L30" i="1"/>
  <c r="M30" i="1" s="1"/>
  <c r="L28" i="1"/>
  <c r="M28" i="1" s="1"/>
  <c r="L27" i="1"/>
  <c r="M27" i="1" s="1"/>
  <c r="L26" i="1"/>
  <c r="M26" i="1" s="1"/>
  <c r="L25" i="1"/>
  <c r="M25" i="1" s="1"/>
  <c r="D35" i="1"/>
  <c r="E35" i="1" s="1"/>
  <c r="E34" i="1"/>
  <c r="D34" i="1"/>
  <c r="T17" i="1"/>
  <c r="U17" i="1" s="1"/>
  <c r="U16" i="1"/>
  <c r="T16" i="1"/>
  <c r="P17" i="1"/>
  <c r="Q17" i="1" s="1"/>
  <c r="Q16" i="1"/>
  <c r="P16" i="1"/>
  <c r="I38" i="1"/>
  <c r="H38" i="1"/>
  <c r="I37" i="1"/>
  <c r="H37" i="1"/>
  <c r="I36" i="1"/>
  <c r="H36" i="1"/>
  <c r="I35" i="1"/>
  <c r="H35" i="1"/>
  <c r="H34" i="1"/>
  <c r="I34" i="1" s="1"/>
  <c r="H33" i="1"/>
  <c r="I33" i="1" s="1"/>
  <c r="H32" i="1"/>
  <c r="I32" i="1" s="1"/>
  <c r="H31" i="1"/>
  <c r="I31" i="1" s="1"/>
  <c r="H30" i="1"/>
  <c r="I30" i="1" s="1"/>
  <c r="H28" i="1"/>
  <c r="I28" i="1" s="1"/>
  <c r="H27" i="1"/>
  <c r="I27" i="1" s="1"/>
  <c r="H26" i="1"/>
  <c r="I26" i="1" s="1"/>
  <c r="H25" i="1"/>
  <c r="I25" i="1" s="1"/>
  <c r="E38" i="1"/>
  <c r="D38" i="1"/>
  <c r="E37" i="1"/>
  <c r="D37" i="1"/>
  <c r="E36" i="1"/>
  <c r="D36" i="1"/>
  <c r="E33" i="1"/>
  <c r="D33" i="1"/>
  <c r="D32" i="1"/>
  <c r="E32" i="1" s="1"/>
  <c r="D31" i="1"/>
  <c r="E31" i="1" s="1"/>
  <c r="D30" i="1"/>
  <c r="E30" i="1" s="1"/>
  <c r="D28" i="1"/>
  <c r="E28" i="1" s="1"/>
  <c r="D27" i="1"/>
  <c r="E27" i="1" s="1"/>
  <c r="D26" i="1"/>
  <c r="E26" i="1" s="1"/>
  <c r="D25" i="1"/>
  <c r="E25" i="1" s="1"/>
  <c r="AC20" i="1"/>
  <c r="AB20" i="1"/>
  <c r="AC19" i="1"/>
  <c r="AB19" i="1"/>
  <c r="AC18" i="1"/>
  <c r="AB18" i="1"/>
  <c r="AC17" i="1"/>
  <c r="AB17" i="1"/>
  <c r="AC16" i="1"/>
  <c r="AB16" i="1"/>
  <c r="AC15" i="1"/>
  <c r="AB15" i="1"/>
  <c r="AB14" i="1"/>
  <c r="AC14" i="1" s="1"/>
  <c r="AB13" i="1"/>
  <c r="AC13" i="1" s="1"/>
  <c r="AB12" i="1"/>
  <c r="AC12" i="1" s="1"/>
  <c r="AB10" i="1"/>
  <c r="AC10" i="1" s="1"/>
  <c r="AB9" i="1"/>
  <c r="AC9" i="1" s="1"/>
  <c r="AB8" i="1"/>
  <c r="AC8" i="1" s="1"/>
  <c r="AB7" i="1"/>
  <c r="AC7" i="1" s="1"/>
  <c r="Y20" i="1"/>
  <c r="X20" i="1"/>
  <c r="Y19" i="1"/>
  <c r="X19" i="1"/>
  <c r="Y18" i="1"/>
  <c r="X18" i="1"/>
  <c r="Y17" i="1"/>
  <c r="X17" i="1"/>
  <c r="Y16" i="1"/>
  <c r="X16" i="1"/>
  <c r="Y15" i="1"/>
  <c r="X15" i="1"/>
  <c r="X14" i="1"/>
  <c r="Y14" i="1" s="1"/>
  <c r="X13" i="1"/>
  <c r="Y13" i="1" s="1"/>
  <c r="X12" i="1"/>
  <c r="Y12" i="1" s="1"/>
  <c r="X10" i="1"/>
  <c r="Y10" i="1" s="1"/>
  <c r="X9" i="1"/>
  <c r="Y9" i="1" s="1"/>
  <c r="X8" i="1"/>
  <c r="Y8" i="1" s="1"/>
  <c r="X7" i="1"/>
  <c r="Y7" i="1" s="1"/>
  <c r="T20" i="1"/>
  <c r="U20" i="1" s="1"/>
  <c r="T19" i="1"/>
  <c r="U19" i="1" s="1"/>
  <c r="U18" i="1"/>
  <c r="T18" i="1"/>
  <c r="T15" i="1"/>
  <c r="U15" i="1" s="1"/>
  <c r="T14" i="1"/>
  <c r="U14" i="1" s="1"/>
  <c r="T13" i="1"/>
  <c r="U13" i="1" s="1"/>
  <c r="T12" i="1"/>
  <c r="U12" i="1" s="1"/>
  <c r="T10" i="1"/>
  <c r="U10" i="1" s="1"/>
  <c r="T9" i="1"/>
  <c r="U9" i="1" s="1"/>
  <c r="T8" i="1"/>
  <c r="U8" i="1" s="1"/>
  <c r="T7" i="1"/>
  <c r="U7" i="1" s="1"/>
  <c r="Q20" i="1"/>
  <c r="P20" i="1"/>
  <c r="Q19" i="1"/>
  <c r="P19" i="1"/>
  <c r="Q18" i="1"/>
  <c r="P18" i="1"/>
  <c r="Q15" i="1"/>
  <c r="P15" i="1"/>
  <c r="P14" i="1"/>
  <c r="Q14" i="1" s="1"/>
  <c r="P13" i="1"/>
  <c r="Q13" i="1" s="1"/>
  <c r="P12" i="1"/>
  <c r="Q12" i="1" s="1"/>
  <c r="P10" i="1"/>
  <c r="Q10" i="1" s="1"/>
  <c r="P9" i="1"/>
  <c r="Q9" i="1" s="1"/>
  <c r="P8" i="1"/>
  <c r="Q8" i="1" s="1"/>
  <c r="P7" i="1"/>
  <c r="Q7" i="1" s="1"/>
  <c r="M20" i="1"/>
  <c r="L20" i="1"/>
  <c r="M19" i="1"/>
  <c r="L19" i="1"/>
  <c r="M18" i="1"/>
  <c r="L18" i="1"/>
  <c r="L17" i="1"/>
  <c r="M17" i="1" s="1"/>
  <c r="M16" i="1"/>
  <c r="L16" i="1"/>
  <c r="M15" i="1"/>
  <c r="L15" i="1"/>
  <c r="L14" i="1"/>
  <c r="M14" i="1" s="1"/>
  <c r="L13" i="1"/>
  <c r="M13" i="1" s="1"/>
  <c r="L12" i="1"/>
  <c r="M12" i="1" s="1"/>
  <c r="L10" i="1"/>
  <c r="M10" i="1" s="1"/>
  <c r="L9" i="1"/>
  <c r="M9" i="1" s="1"/>
  <c r="L8" i="1"/>
  <c r="M8" i="1" s="1"/>
  <c r="L7" i="1"/>
  <c r="M7" i="1" s="1"/>
  <c r="H17" i="1"/>
  <c r="I17" i="1" s="1"/>
  <c r="R41" i="5" l="1"/>
  <c r="R45" i="5" s="1"/>
  <c r="R49" i="5" s="1"/>
  <c r="N39" i="1"/>
  <c r="V21" i="1"/>
  <c r="J39" i="1"/>
  <c r="F39" i="1"/>
  <c r="B39" i="1"/>
  <c r="Z21" i="1"/>
  <c r="R21" i="1"/>
  <c r="N21" i="1"/>
  <c r="J21" i="1"/>
  <c r="E92" i="1"/>
  <c r="D92" i="1"/>
  <c r="E91" i="1"/>
  <c r="D91" i="1"/>
  <c r="E90" i="1"/>
  <c r="D90" i="1"/>
  <c r="E89" i="1"/>
  <c r="D89" i="1"/>
  <c r="E88" i="1"/>
  <c r="D88" i="1"/>
  <c r="E87" i="1"/>
  <c r="D87" i="1"/>
  <c r="E86" i="1"/>
  <c r="D86" i="1"/>
  <c r="E85" i="1"/>
  <c r="D85" i="1"/>
  <c r="E82" i="1"/>
  <c r="D82" i="1"/>
  <c r="E81" i="1"/>
  <c r="D81" i="1"/>
  <c r="E80" i="1"/>
  <c r="D80" i="1"/>
  <c r="E79" i="1"/>
  <c r="D79" i="1"/>
  <c r="H9" i="1"/>
  <c r="I9" i="1" s="1"/>
  <c r="H8" i="1"/>
  <c r="I8" i="1" s="1"/>
  <c r="I20" i="1"/>
  <c r="H20" i="1"/>
  <c r="I19" i="1"/>
  <c r="H19" i="1"/>
  <c r="H18" i="1"/>
  <c r="I18" i="1" s="1"/>
  <c r="H16" i="1"/>
  <c r="I16" i="1" s="1"/>
  <c r="H15" i="1"/>
  <c r="I15" i="1" s="1"/>
  <c r="H14" i="1"/>
  <c r="I14" i="1" s="1"/>
  <c r="H13" i="1"/>
  <c r="I13" i="1" s="1"/>
  <c r="H12" i="1"/>
  <c r="I12" i="1" s="1"/>
  <c r="H10" i="1"/>
  <c r="I10" i="1" s="1"/>
  <c r="H7" i="1"/>
  <c r="I7" i="1" s="1"/>
  <c r="D7" i="1"/>
  <c r="E7" i="1" s="1"/>
  <c r="D8" i="1"/>
  <c r="E8" i="1" s="1"/>
  <c r="D9" i="1"/>
  <c r="E9" i="1" s="1"/>
  <c r="D10" i="1"/>
  <c r="E10" i="1" s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B94" i="1" l="1"/>
  <c r="F21" i="1"/>
  <c r="B21" i="1"/>
  <c r="R43" i="1" l="1"/>
  <c r="R47" i="1" s="1"/>
  <c r="R51" i="1" s="1"/>
</calcChain>
</file>

<file path=xl/sharedStrings.xml><?xml version="1.0" encoding="utf-8"?>
<sst xmlns="http://schemas.openxmlformats.org/spreadsheetml/2006/main" count="594" uniqueCount="107">
  <si>
    <t>Accès</t>
  </si>
  <si>
    <t>Jeux 1
Passerelle 10 m</t>
  </si>
  <si>
    <t xml:space="preserve">Jeux 2
Pont de corde 6m </t>
  </si>
  <si>
    <t>Jeux 3
Poutre 5m</t>
  </si>
  <si>
    <t>Jeux 4 
Filet 8 m</t>
  </si>
  <si>
    <t>Jeux 5 
Tonneau 6 m</t>
  </si>
  <si>
    <t>Jeux 6
Zig Zag en cable 5m</t>
  </si>
  <si>
    <t>Jeux 7
Pont rondin 7m</t>
  </si>
  <si>
    <t>Jeux 8
Tyrolienne 25m</t>
  </si>
  <si>
    <t>Jeux 9
Slackline 4m</t>
  </si>
  <si>
    <t>Jeux 10
Pont rondin alignés 10m</t>
  </si>
  <si>
    <t>Jeux 11
Assiette 5m</t>
  </si>
  <si>
    <t>Jeux 13
Funanbule 5m</t>
  </si>
  <si>
    <t>Jeux 14
Tyrolienne 50m</t>
  </si>
  <si>
    <t>Jeux 15
Echelle 5m</t>
  </si>
  <si>
    <t>Jeux 16
Tyrolienne 30m</t>
  </si>
  <si>
    <t>cable</t>
  </si>
  <si>
    <t>petit bois</t>
  </si>
  <si>
    <t>cosse cœur</t>
  </si>
  <si>
    <t>serre cable</t>
  </si>
  <si>
    <t>planche 5m</t>
  </si>
  <si>
    <t>rondin/poutre/tron 5m</t>
  </si>
  <si>
    <t>corde</t>
  </si>
  <si>
    <t>110m</t>
  </si>
  <si>
    <t xml:space="preserve">filet </t>
  </si>
  <si>
    <t>8m</t>
  </si>
  <si>
    <t>maillon rapide</t>
  </si>
  <si>
    <t>planche de 10 en 3m</t>
  </si>
  <si>
    <t>planche de 15 en 50cm</t>
  </si>
  <si>
    <t>cerclage</t>
  </si>
  <si>
    <t>petit boulon cerclage</t>
  </si>
  <si>
    <t>rondin ecarteur/pont</t>
  </si>
  <si>
    <t>rondin pont 2m</t>
  </si>
  <si>
    <t>petite corde</t>
  </si>
  <si>
    <t>grosse corde</t>
  </si>
  <si>
    <t>poulie tandem</t>
  </si>
  <si>
    <t xml:space="preserve">mousqueton </t>
  </si>
  <si>
    <t>cercle contreplaque diam 30cm</t>
  </si>
  <si>
    <t>delta clic it</t>
  </si>
  <si>
    <t>vis 5x80</t>
  </si>
  <si>
    <t>echelle 8m</t>
  </si>
  <si>
    <t>500m</t>
  </si>
  <si>
    <t xml:space="preserve"> </t>
  </si>
  <si>
    <t>Plateforme</t>
  </si>
  <si>
    <t>Standard</t>
  </si>
  <si>
    <t>Produit</t>
  </si>
  <si>
    <t>matelas protection</t>
  </si>
  <si>
    <t>anneau clip fil 30-45</t>
  </si>
  <si>
    <t>bride 3 serre cable</t>
  </si>
  <si>
    <t>bride 5 serre cable</t>
  </si>
  <si>
    <t>filet 8x4</t>
  </si>
  <si>
    <t>sps filet</t>
  </si>
  <si>
    <t>clipfil</t>
  </si>
  <si>
    <t>sud bois (bernis)</t>
  </si>
  <si>
    <t>boulon fixation cable sur anneau</t>
  </si>
  <si>
    <t>echelle 5m</t>
  </si>
  <si>
    <t>masterpro</t>
  </si>
  <si>
    <t>planche 4m</t>
  </si>
  <si>
    <t>echelle 6m</t>
  </si>
  <si>
    <t>Fournisseur</t>
  </si>
  <si>
    <t>anneau clip fil 45-63</t>
  </si>
  <si>
    <t>prix unitaire HT</t>
  </si>
  <si>
    <t>planche 4mx20cm 27mm</t>
  </si>
  <si>
    <t>maillon rapide G.O. 12mm</t>
  </si>
  <si>
    <t>cable Ø 12mm</t>
  </si>
  <si>
    <t>cable martelé Ø 12mm</t>
  </si>
  <si>
    <t>serre cable Ø 12</t>
  </si>
  <si>
    <t xml:space="preserve">tige filetée Ø </t>
  </si>
  <si>
    <t>rondin Ø 10cm 3m</t>
  </si>
  <si>
    <t>rondin Ø 10cm 2m</t>
  </si>
  <si>
    <t>planche 4mx10cm 21mm</t>
  </si>
  <si>
    <t>planche 2m5x14cm 26mm</t>
  </si>
  <si>
    <t>amazon adventure</t>
  </si>
  <si>
    <t>cosse cœur legere</t>
  </si>
  <si>
    <t>prolev ou neofeu</t>
  </si>
  <si>
    <t>anti-chute a rappel automatique 10m</t>
  </si>
  <si>
    <t>anti-chute a rappel automatique 20m</t>
  </si>
  <si>
    <t>anti-chute a rappel automatique 15m</t>
  </si>
  <si>
    <t>plateforme taktak</t>
  </si>
  <si>
    <t>sangle plateforme 2m</t>
  </si>
  <si>
    <t>prolev</t>
  </si>
  <si>
    <t>demi-rondin Ø 10cm en 30cm</t>
  </si>
  <si>
    <t>expe.com</t>
  </si>
  <si>
    <t>grosse corde Ø 3cm</t>
  </si>
  <si>
    <t>corde semi-stat Ø 10,5</t>
  </si>
  <si>
    <t>cordelette Ø 6</t>
  </si>
  <si>
    <t>echapatoire</t>
  </si>
  <si>
    <t>sangle a cliquet 6m</t>
  </si>
  <si>
    <t>cerclage Ø80 cm</t>
  </si>
  <si>
    <t>cercle contreplaque Ø 40cm</t>
  </si>
  <si>
    <t>assiete Ø40 cm avec corde 250 cm</t>
  </si>
  <si>
    <t>frite Ø 10cm 1m5</t>
  </si>
  <si>
    <t>Tyyny</t>
  </si>
  <si>
    <t>frite Ø 30cm 1m5</t>
  </si>
  <si>
    <t>tobogan bache 1m40 x 10m</t>
  </si>
  <si>
    <t>tobogan bache 1m40 x 15m</t>
  </si>
  <si>
    <t xml:space="preserve">module mousse </t>
  </si>
  <si>
    <t>Jeux 12
Paserelle chinoise 6m</t>
  </si>
  <si>
    <t>filet polyamide petite maille 8x4</t>
  </si>
  <si>
    <t>Parcour vert type avec anneaux Clip'fil pour Clic-it</t>
  </si>
  <si>
    <t>Jeux 17
Tobogan bache 10m</t>
  </si>
  <si>
    <t>Total HT</t>
  </si>
  <si>
    <t>Total TTC</t>
  </si>
  <si>
    <t>Aleas 20 %</t>
  </si>
  <si>
    <t>Parcour vert type pour Clic-it</t>
  </si>
  <si>
    <t>quantiter total</t>
  </si>
  <si>
    <t xml:space="preserve">par exemple 750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</si>
</sst>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C7CE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6"/>
      </top>
      <bottom style="thin">
        <color indexed="64"/>
      </bottom>
      <diagonal/>
    </border>
    <border>
      <left style="thin">
        <color indexed="64"/>
      </left>
      <right/>
      <top style="thin">
        <color theme="6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3" fillId="3" borderId="0" applyNumberFormat="0" applyBorder="0" applyAlignment="0" applyProtection="0"/>
  </cellStyleXfs>
  <cellXfs count="81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/>
    <xf numFmtId="0" fontId="0" fillId="0" borderId="4" xfId="0" applyBorder="1"/>
    <xf numFmtId="0" fontId="0" fillId="0" borderId="11" xfId="0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top"/>
    </xf>
    <xf numFmtId="0" fontId="0" fillId="2" borderId="7" xfId="0" applyFill="1" applyBorder="1"/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/>
    <xf numFmtId="0" fontId="0" fillId="0" borderId="7" xfId="0" applyFill="1" applyBorder="1"/>
    <xf numFmtId="43" fontId="0" fillId="0" borderId="13" xfId="1" applyFont="1" applyBorder="1" applyAlignment="1">
      <alignment horizontal="center" vertical="center"/>
    </xf>
    <xf numFmtId="43" fontId="0" fillId="0" borderId="16" xfId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3" fillId="3" borderId="0" xfId="2"/>
    <xf numFmtId="0" fontId="3" fillId="3" borderId="5" xfId="2" applyBorder="1" applyAlignment="1">
      <alignment horizontal="center" vertical="center"/>
    </xf>
  </cellXfs>
  <cellStyles count="3">
    <cellStyle name="Insatisfaisant" xfId="2" builtinId="27"/>
    <cellStyle name="Milliers" xfId="1" builtinId="3"/>
    <cellStyle name="Normal" xfId="0" builtinId="0"/>
  </cellStyles>
  <dxfs count="12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5" name="Tableau5" displayName="Tableau5" ref="AE56:AH123" totalsRowShown="0" headerRowDxfId="11" headerRowBorderDxfId="10" tableBorderDxfId="9">
  <autoFilter ref="AE56:AH123">
    <filterColumn colId="0" hiddenButton="1"/>
    <filterColumn colId="1" hiddenButton="1"/>
    <filterColumn colId="2" hiddenButton="1"/>
  </autoFilter>
  <tableColumns count="4">
    <tableColumn id="1" name="Produit" dataDxfId="8"/>
    <tableColumn id="2" name="prix unitaire HT" dataDxfId="7"/>
    <tableColumn id="3" name="Fournisseur" dataDxfId="6"/>
    <tableColumn id="4" name="quantiter total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53" displayName="Tableau53" ref="AE53:AG120" totalsRowShown="0" headerRowDxfId="5" headerRowBorderDxfId="3" tableBorderDxfId="4">
  <autoFilter ref="AE53:AG120"/>
  <tableColumns count="3">
    <tableColumn id="1" name="Produit" dataDxfId="2"/>
    <tableColumn id="2" name="prix unitaire HT" dataDxfId="1"/>
    <tableColumn id="3" name="Fournisseur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J125"/>
  <sheetViews>
    <sheetView tabSelected="1" topLeftCell="F1" zoomScale="60" zoomScaleNormal="60" workbookViewId="0">
      <selection activeCell="U59" sqref="U59"/>
    </sheetView>
  </sheetViews>
  <sheetFormatPr baseColWidth="10" defaultColWidth="9.140625" defaultRowHeight="15" x14ac:dyDescent="0.25"/>
  <cols>
    <col min="2" max="2" width="30.7109375" customWidth="1"/>
    <col min="3" max="3" width="5.5703125" customWidth="1"/>
    <col min="4" max="5" width="6.5703125" customWidth="1"/>
    <col min="6" max="6" width="34.140625" customWidth="1"/>
    <col min="7" max="7" width="8" customWidth="1"/>
    <col min="8" max="8" width="6" customWidth="1"/>
    <col min="9" max="9" width="7.140625" customWidth="1"/>
    <col min="10" max="10" width="30.5703125" customWidth="1"/>
    <col min="14" max="14" width="27.42578125" customWidth="1"/>
    <col min="18" max="18" width="30" customWidth="1"/>
    <col min="22" max="22" width="27.42578125" customWidth="1"/>
    <col min="26" max="26" width="24.28515625" customWidth="1"/>
    <col min="31" max="31" width="37.7109375" customWidth="1"/>
    <col min="32" max="32" width="16.85546875" customWidth="1"/>
    <col min="33" max="33" width="20.5703125" customWidth="1"/>
    <col min="34" max="34" width="22.7109375" customWidth="1"/>
    <col min="38" max="38" width="33.42578125" customWidth="1"/>
    <col min="39" max="39" width="18.42578125" customWidth="1"/>
    <col min="40" max="41" width="22" customWidth="1"/>
    <col min="43" max="43" width="22.5703125" customWidth="1"/>
  </cols>
  <sheetData>
    <row r="2" spans="2:32" x14ac:dyDescent="0.25">
      <c r="B2" s="61" t="s">
        <v>99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3"/>
      <c r="AD2" s="1"/>
      <c r="AE2" s="49" t="s">
        <v>16</v>
      </c>
      <c r="AF2" s="53" t="s">
        <v>41</v>
      </c>
    </row>
    <row r="3" spans="2:32" ht="15" customHeight="1" x14ac:dyDescent="0.25">
      <c r="B3" s="64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6"/>
      <c r="AD3" s="1"/>
      <c r="AE3" s="50"/>
      <c r="AF3" s="56"/>
    </row>
    <row r="4" spans="2:32" x14ac:dyDescent="0.25">
      <c r="AE4" s="49" t="s">
        <v>17</v>
      </c>
      <c r="AF4" s="53">
        <v>252</v>
      </c>
    </row>
    <row r="5" spans="2:32" ht="15" customHeight="1" x14ac:dyDescent="0.25">
      <c r="B5" s="51" t="s">
        <v>0</v>
      </c>
      <c r="C5" s="52"/>
      <c r="D5" s="52"/>
      <c r="E5" s="53"/>
      <c r="F5" s="57" t="s">
        <v>1</v>
      </c>
      <c r="G5" s="58"/>
      <c r="H5" s="58"/>
      <c r="I5" s="53"/>
      <c r="J5" s="57" t="s">
        <v>2</v>
      </c>
      <c r="K5" s="58"/>
      <c r="L5" s="58"/>
      <c r="M5" s="53"/>
      <c r="N5" s="57" t="s">
        <v>3</v>
      </c>
      <c r="O5" s="58"/>
      <c r="P5" s="58"/>
      <c r="Q5" s="53"/>
      <c r="R5" s="57" t="s">
        <v>4</v>
      </c>
      <c r="S5" s="58"/>
      <c r="T5" s="58"/>
      <c r="U5" s="53"/>
      <c r="V5" s="57" t="s">
        <v>5</v>
      </c>
      <c r="W5" s="58"/>
      <c r="X5" s="58"/>
      <c r="Y5" s="53"/>
      <c r="Z5" s="57" t="s">
        <v>6</v>
      </c>
      <c r="AA5" s="58"/>
      <c r="AB5" s="58"/>
      <c r="AC5" s="53"/>
      <c r="AE5" s="50"/>
      <c r="AF5" s="56"/>
    </row>
    <row r="6" spans="2:32" ht="15" customHeight="1" x14ac:dyDescent="0.25">
      <c r="B6" s="54"/>
      <c r="C6" s="55"/>
      <c r="D6" s="55"/>
      <c r="E6" s="56"/>
      <c r="F6" s="54"/>
      <c r="G6" s="55"/>
      <c r="H6" s="55"/>
      <c r="I6" s="56"/>
      <c r="J6" s="54"/>
      <c r="K6" s="55"/>
      <c r="L6" s="55"/>
      <c r="M6" s="56"/>
      <c r="N6" s="54"/>
      <c r="O6" s="55"/>
      <c r="P6" s="55"/>
      <c r="Q6" s="56"/>
      <c r="R6" s="54"/>
      <c r="S6" s="55"/>
      <c r="T6" s="55"/>
      <c r="U6" s="56"/>
      <c r="V6" s="54"/>
      <c r="W6" s="55"/>
      <c r="X6" s="55"/>
      <c r="Y6" s="56"/>
      <c r="Z6" s="54"/>
      <c r="AA6" s="55"/>
      <c r="AB6" s="55"/>
      <c r="AC6" s="56"/>
      <c r="AE6" s="59" t="s">
        <v>31</v>
      </c>
      <c r="AF6" s="67">
        <v>28</v>
      </c>
    </row>
    <row r="7" spans="2:32" ht="15" customHeight="1" x14ac:dyDescent="0.25">
      <c r="B7" s="16" t="s">
        <v>55</v>
      </c>
      <c r="C7" s="23">
        <v>1</v>
      </c>
      <c r="D7" s="24">
        <f>IFERROR(VLOOKUP(B7,Tableau5[],2,FALSE),"")</f>
        <v>189</v>
      </c>
      <c r="E7" s="24">
        <f>IF(ISBLANK(C7),"",C7*D7)</f>
        <v>189</v>
      </c>
      <c r="F7" s="16" t="s">
        <v>64</v>
      </c>
      <c r="G7" s="23">
        <v>70</v>
      </c>
      <c r="H7" s="24">
        <f>IFERROR(VLOOKUP(F7,Tableau5[],2,FALSE),"")</f>
        <v>1.79</v>
      </c>
      <c r="I7" s="24">
        <f>IF(ISBLANK(G7),"",G7*H7)</f>
        <v>125.3</v>
      </c>
      <c r="J7" s="16" t="s">
        <v>64</v>
      </c>
      <c r="K7" s="23">
        <v>10</v>
      </c>
      <c r="L7" s="24">
        <f>IFERROR(VLOOKUP(J7,Tableau5[],2,FALSE),"")</f>
        <v>1.79</v>
      </c>
      <c r="M7" s="24">
        <f>IF(ISBLANK(K7),"",K7*L7)</f>
        <v>17.899999999999999</v>
      </c>
      <c r="N7" s="16" t="s">
        <v>64</v>
      </c>
      <c r="O7" s="23">
        <v>10</v>
      </c>
      <c r="P7" s="24">
        <f>IFERROR(VLOOKUP(N7,Tableau5[],2,FALSE),"")</f>
        <v>1.79</v>
      </c>
      <c r="Q7" s="24">
        <f>IF(ISBLANK(O7),"",O7*P7)</f>
        <v>17.899999999999999</v>
      </c>
      <c r="R7" s="16" t="s">
        <v>64</v>
      </c>
      <c r="S7" s="23">
        <v>40</v>
      </c>
      <c r="T7" s="24">
        <f>IFERROR(VLOOKUP(R7,Tableau5[],2,FALSE),"")</f>
        <v>1.79</v>
      </c>
      <c r="U7" s="24">
        <f>IF(ISBLANK(S7),"",S7*T7)</f>
        <v>71.599999999999994</v>
      </c>
      <c r="V7" s="16" t="s">
        <v>64</v>
      </c>
      <c r="W7" s="23">
        <v>25</v>
      </c>
      <c r="X7" s="24">
        <f>IFERROR(VLOOKUP(V7,Tableau5[],2,FALSE),"")</f>
        <v>1.79</v>
      </c>
      <c r="Y7" s="24">
        <f>IF(ISBLANK(W7),"",W7*X7)</f>
        <v>44.75</v>
      </c>
      <c r="Z7" s="16" t="s">
        <v>64</v>
      </c>
      <c r="AA7" s="23">
        <v>30</v>
      </c>
      <c r="AB7" s="24">
        <f>IFERROR(VLOOKUP(Z7,Tableau5[],2,FALSE),"")</f>
        <v>1.79</v>
      </c>
      <c r="AC7" s="44">
        <f>IF(ISBLANK(AA7),"",AA7*AB7)</f>
        <v>53.7</v>
      </c>
      <c r="AE7" s="60"/>
      <c r="AF7" s="68"/>
    </row>
    <row r="8" spans="2:32" x14ac:dyDescent="0.25">
      <c r="B8" s="16" t="s">
        <v>75</v>
      </c>
      <c r="C8" s="15">
        <v>1</v>
      </c>
      <c r="D8" s="24">
        <f>IFERROR(VLOOKUP(B8,Tableau5[],2,FALSE),"")</f>
        <v>309.7</v>
      </c>
      <c r="E8" s="24">
        <f t="shared" ref="E8:E20" si="0">IF(ISBLANK(C8),"",C8*D8)</f>
        <v>309.7</v>
      </c>
      <c r="F8" s="16" t="s">
        <v>47</v>
      </c>
      <c r="G8" s="15">
        <v>2</v>
      </c>
      <c r="H8" s="24">
        <f>IFERROR(VLOOKUP(F8,Tableau5[],2,FALSE),"")</f>
        <v>240</v>
      </c>
      <c r="I8" s="24">
        <f t="shared" ref="I8:I20" si="1">IF(ISBLANK(G8),"",G8*H8)</f>
        <v>480</v>
      </c>
      <c r="J8" s="16" t="s">
        <v>47</v>
      </c>
      <c r="K8" s="15">
        <v>1</v>
      </c>
      <c r="L8" s="24">
        <f>IFERROR(VLOOKUP(J8,Tableau5[],2,FALSE),"")</f>
        <v>240</v>
      </c>
      <c r="M8" s="24">
        <f t="shared" ref="M8:M20" si="2">IF(ISBLANK(K8),"",K8*L8)</f>
        <v>240</v>
      </c>
      <c r="N8" s="16" t="s">
        <v>47</v>
      </c>
      <c r="O8" s="15">
        <v>1</v>
      </c>
      <c r="P8" s="24">
        <f>IFERROR(VLOOKUP(N8,Tableau5[],2,FALSE),"")</f>
        <v>240</v>
      </c>
      <c r="Q8" s="24">
        <f t="shared" ref="Q8:Q20" si="3">IF(ISBLANK(O8),"",O8*P8)</f>
        <v>240</v>
      </c>
      <c r="R8" s="16" t="s">
        <v>47</v>
      </c>
      <c r="S8" s="15">
        <v>1</v>
      </c>
      <c r="T8" s="24">
        <f>IFERROR(VLOOKUP(R8,Tableau5[],2,FALSE),"")</f>
        <v>240</v>
      </c>
      <c r="U8" s="24">
        <f t="shared" ref="U8:U20" si="4">IF(ISBLANK(S8),"",S8*T8)</f>
        <v>240</v>
      </c>
      <c r="V8" s="16" t="s">
        <v>47</v>
      </c>
      <c r="W8" s="15">
        <v>1</v>
      </c>
      <c r="X8" s="24">
        <f>IFERROR(VLOOKUP(V8,Tableau5[],2,FALSE),"")</f>
        <v>240</v>
      </c>
      <c r="Y8" s="24">
        <f t="shared" ref="Y8:Y20" si="5">IF(ISBLANK(W8),"",W8*X8)</f>
        <v>240</v>
      </c>
      <c r="Z8" s="16" t="s">
        <v>47</v>
      </c>
      <c r="AA8" s="15">
        <v>1</v>
      </c>
      <c r="AB8" s="24">
        <f>IFERROR(VLOOKUP(Z8,Tableau5[],2,FALSE),"")</f>
        <v>240</v>
      </c>
      <c r="AC8" s="23">
        <f t="shared" ref="AC8:AC20" si="6">IF(ISBLANK(AA8),"",AA8*AB8)</f>
        <v>240</v>
      </c>
      <c r="AE8" s="49" t="s">
        <v>18</v>
      </c>
      <c r="AF8" s="53">
        <v>46</v>
      </c>
    </row>
    <row r="9" spans="2:32" ht="15" customHeight="1" x14ac:dyDescent="0.25">
      <c r="B9" s="16"/>
      <c r="C9" s="15"/>
      <c r="D9" s="24" t="str">
        <f>IFERROR(VLOOKUP(B9,Tableau5[],2,FALSE),"")</f>
        <v/>
      </c>
      <c r="E9" s="24" t="str">
        <f t="shared" si="0"/>
        <v/>
      </c>
      <c r="F9" s="16" t="s">
        <v>48</v>
      </c>
      <c r="G9" s="15">
        <v>6</v>
      </c>
      <c r="H9" s="24">
        <f>IFERROR(VLOOKUP(F9,Tableau5[],2,FALSE),"")</f>
        <v>16</v>
      </c>
      <c r="I9" s="24">
        <f t="shared" si="1"/>
        <v>96</v>
      </c>
      <c r="J9" s="16" t="s">
        <v>48</v>
      </c>
      <c r="K9" s="15">
        <v>2</v>
      </c>
      <c r="L9" s="24">
        <f>IFERROR(VLOOKUP(J9,Tableau5[],2,FALSE),"")</f>
        <v>16</v>
      </c>
      <c r="M9" s="24">
        <f t="shared" si="2"/>
        <v>32</v>
      </c>
      <c r="N9" s="16" t="s">
        <v>48</v>
      </c>
      <c r="O9" s="15">
        <v>2</v>
      </c>
      <c r="P9" s="24">
        <f>IFERROR(VLOOKUP(N9,Tableau5[],2,FALSE),"")</f>
        <v>16</v>
      </c>
      <c r="Q9" s="24">
        <f t="shared" si="3"/>
        <v>32</v>
      </c>
      <c r="R9" s="16" t="s">
        <v>48</v>
      </c>
      <c r="S9" s="15">
        <v>6</v>
      </c>
      <c r="T9" s="24">
        <f>IFERROR(VLOOKUP(R9,Tableau5[],2,FALSE),"")</f>
        <v>16</v>
      </c>
      <c r="U9" s="24">
        <f t="shared" si="4"/>
        <v>96</v>
      </c>
      <c r="V9" s="16" t="s">
        <v>48</v>
      </c>
      <c r="W9" s="15">
        <v>2</v>
      </c>
      <c r="X9" s="24">
        <f>IFERROR(VLOOKUP(V9,Tableau5[],2,FALSE),"")</f>
        <v>16</v>
      </c>
      <c r="Y9" s="24">
        <f t="shared" si="5"/>
        <v>32</v>
      </c>
      <c r="Z9" s="16" t="s">
        <v>48</v>
      </c>
      <c r="AA9" s="15">
        <v>2</v>
      </c>
      <c r="AB9" s="24">
        <f>IFERROR(VLOOKUP(Z9,Tableau5[],2,FALSE),"")</f>
        <v>16</v>
      </c>
      <c r="AC9" s="23">
        <f t="shared" si="6"/>
        <v>32</v>
      </c>
      <c r="AE9" s="50"/>
      <c r="AF9" s="56"/>
    </row>
    <row r="10" spans="2:32" x14ac:dyDescent="0.25">
      <c r="B10" s="16"/>
      <c r="C10" s="15"/>
      <c r="D10" s="24" t="str">
        <f>IFERROR(VLOOKUP(B10,Tableau5[],2,FALSE),"")</f>
        <v/>
      </c>
      <c r="E10" s="24" t="str">
        <f t="shared" si="0"/>
        <v/>
      </c>
      <c r="F10" s="16" t="s">
        <v>63</v>
      </c>
      <c r="G10" s="15">
        <v>4</v>
      </c>
      <c r="H10" s="24">
        <f>IFERROR(VLOOKUP(F10,Tableau5[],2,FALSE),"")</f>
        <v>5.5</v>
      </c>
      <c r="I10" s="24">
        <f t="shared" si="1"/>
        <v>22</v>
      </c>
      <c r="J10" s="16" t="s">
        <v>63</v>
      </c>
      <c r="K10" s="15">
        <v>2</v>
      </c>
      <c r="L10" s="24">
        <f>IFERROR(VLOOKUP(J10,Tableau5[],2,FALSE),"")</f>
        <v>5.5</v>
      </c>
      <c r="M10" s="24">
        <f t="shared" si="2"/>
        <v>11</v>
      </c>
      <c r="N10" s="16" t="s">
        <v>63</v>
      </c>
      <c r="O10" s="15">
        <v>2</v>
      </c>
      <c r="P10" s="24">
        <f>IFERROR(VLOOKUP(N10,Tableau5[],2,FALSE),"")</f>
        <v>5.5</v>
      </c>
      <c r="Q10" s="24">
        <f t="shared" si="3"/>
        <v>11</v>
      </c>
      <c r="R10" s="16" t="s">
        <v>66</v>
      </c>
      <c r="S10" s="15">
        <v>80</v>
      </c>
      <c r="T10" s="24">
        <f>IFERROR(VLOOKUP(R10,Tableau5[],2,FALSE),"")</f>
        <v>0.61</v>
      </c>
      <c r="U10" s="24">
        <f>IF(ISBLANK(S10),"",S10*T10)</f>
        <v>48.8</v>
      </c>
      <c r="V10" s="16" t="s">
        <v>66</v>
      </c>
      <c r="W10" s="15">
        <v>20</v>
      </c>
      <c r="X10" s="24">
        <f>IFERROR(VLOOKUP(V10,Tableau5[],2,FALSE),"")</f>
        <v>0.61</v>
      </c>
      <c r="Y10" s="24">
        <f t="shared" si="5"/>
        <v>12.2</v>
      </c>
      <c r="Z10" s="16" t="s">
        <v>66</v>
      </c>
      <c r="AA10" s="15">
        <v>40</v>
      </c>
      <c r="AB10" s="24">
        <f>IFERROR(VLOOKUP(Z10,Tableau5[],2,FALSE),"")</f>
        <v>0.61</v>
      </c>
      <c r="AC10" s="23">
        <f t="shared" si="6"/>
        <v>24.4</v>
      </c>
      <c r="AE10" s="49" t="s">
        <v>19</v>
      </c>
      <c r="AF10" s="53">
        <v>390</v>
      </c>
    </row>
    <row r="11" spans="2:32" x14ac:dyDescent="0.25">
      <c r="B11" s="16"/>
      <c r="C11" s="15"/>
      <c r="D11" s="24"/>
      <c r="E11" s="24"/>
      <c r="F11" s="16" t="s">
        <v>73</v>
      </c>
      <c r="G11" s="15">
        <v>6</v>
      </c>
      <c r="H11" s="24">
        <f>IFERROR(VLOOKUP(F11,Tableau5[],2,FALSE),"")</f>
        <v>0.57999999999999996</v>
      </c>
      <c r="I11" s="24">
        <f t="shared" si="1"/>
        <v>3.4799999999999995</v>
      </c>
      <c r="J11" s="16" t="s">
        <v>73</v>
      </c>
      <c r="K11" s="15">
        <v>2</v>
      </c>
      <c r="L11" s="24">
        <f>IFERROR(VLOOKUP(J11,Tableau5[],2,FALSE),"")</f>
        <v>0.57999999999999996</v>
      </c>
      <c r="M11" s="24">
        <f t="shared" ref="M11" si="7">IF(ISBLANK(K11),"",K11*L11)</f>
        <v>1.1599999999999999</v>
      </c>
      <c r="N11" s="16" t="s">
        <v>73</v>
      </c>
      <c r="O11" s="15">
        <v>2</v>
      </c>
      <c r="P11" s="24">
        <f>IFERROR(VLOOKUP(N11,Tableau5[],2,FALSE),"")</f>
        <v>0.57999999999999996</v>
      </c>
      <c r="Q11" s="24">
        <f t="shared" si="3"/>
        <v>1.1599999999999999</v>
      </c>
      <c r="R11" s="16" t="s">
        <v>73</v>
      </c>
      <c r="S11" s="15">
        <v>6</v>
      </c>
      <c r="T11" s="24">
        <f>IFERROR(VLOOKUP(R11,Tableau5[],2,FALSE),"")</f>
        <v>0.57999999999999996</v>
      </c>
      <c r="U11" s="24">
        <f t="shared" ref="U11" si="8">IF(ISBLANK(S11),"",S11*T11)</f>
        <v>3.4799999999999995</v>
      </c>
      <c r="V11" s="16" t="s">
        <v>73</v>
      </c>
      <c r="W11" s="15">
        <v>4</v>
      </c>
      <c r="X11" s="24">
        <f>IFERROR(VLOOKUP(V11,Tableau5[],2,FALSE),"")</f>
        <v>0.57999999999999996</v>
      </c>
      <c r="Y11" s="24">
        <f t="shared" si="5"/>
        <v>2.3199999999999998</v>
      </c>
      <c r="Z11" s="16" t="s">
        <v>73</v>
      </c>
      <c r="AA11" s="15">
        <v>6</v>
      </c>
      <c r="AB11" s="24">
        <f>IFERROR(VLOOKUP(Z11,Tableau5[],2,FALSE),"")</f>
        <v>0.57999999999999996</v>
      </c>
      <c r="AC11" s="24">
        <f t="shared" si="6"/>
        <v>3.4799999999999995</v>
      </c>
      <c r="AE11" s="74"/>
      <c r="AF11" s="75"/>
    </row>
    <row r="12" spans="2:32" x14ac:dyDescent="0.25">
      <c r="B12" s="16"/>
      <c r="C12" s="15"/>
      <c r="D12" s="24" t="str">
        <f>IFERROR(VLOOKUP(B12,Tableau5[],2,FALSE),"")</f>
        <v/>
      </c>
      <c r="E12" s="24" t="str">
        <f t="shared" si="0"/>
        <v/>
      </c>
      <c r="F12" s="16" t="s">
        <v>66</v>
      </c>
      <c r="G12" s="15">
        <v>75</v>
      </c>
      <c r="H12" s="24">
        <f>IFERROR(VLOOKUP(F12,Tableau5[],2,FALSE),"")</f>
        <v>0.61</v>
      </c>
      <c r="I12" s="24">
        <f t="shared" si="1"/>
        <v>45.75</v>
      </c>
      <c r="J12" s="16" t="s">
        <v>66</v>
      </c>
      <c r="K12" s="15">
        <v>8</v>
      </c>
      <c r="L12" s="24">
        <f>IFERROR(VLOOKUP(J12,Tableau5[],2,FALSE),"")</f>
        <v>0.61</v>
      </c>
      <c r="M12" s="24">
        <f t="shared" si="2"/>
        <v>4.88</v>
      </c>
      <c r="N12" s="16" t="s">
        <v>66</v>
      </c>
      <c r="O12" s="15">
        <v>8</v>
      </c>
      <c r="P12" s="24">
        <f>IFERROR(VLOOKUP(N12,Tableau5[],2,FALSE),"")</f>
        <v>0.61</v>
      </c>
      <c r="Q12" s="24">
        <f t="shared" si="3"/>
        <v>4.88</v>
      </c>
      <c r="R12" s="16" t="s">
        <v>98</v>
      </c>
      <c r="S12" s="15">
        <v>1</v>
      </c>
      <c r="T12" s="24">
        <f>IFERROR(VLOOKUP(R12,Tableau5[],2,FALSE),"")</f>
        <v>224.8</v>
      </c>
      <c r="U12" s="24">
        <f>IF(ISBLANK(S12),"",S12*T12)</f>
        <v>224.8</v>
      </c>
      <c r="V12" s="16" t="s">
        <v>88</v>
      </c>
      <c r="W12" s="15">
        <v>6</v>
      </c>
      <c r="X12" s="24">
        <f>IFERROR(VLOOKUP(V12,Tableau5[],2,FALSE),"")</f>
        <v>39.15</v>
      </c>
      <c r="Y12" s="24">
        <f t="shared" si="5"/>
        <v>234.89999999999998</v>
      </c>
      <c r="Z12" s="16" t="s">
        <v>81</v>
      </c>
      <c r="AA12" s="15">
        <v>12</v>
      </c>
      <c r="AB12" s="24">
        <f>IFERROR(VLOOKUP(Z12,Tableau5[],2,FALSE),"")</f>
        <v>0.63</v>
      </c>
      <c r="AC12" s="23">
        <f t="shared" si="6"/>
        <v>7.5600000000000005</v>
      </c>
      <c r="AE12" s="50"/>
      <c r="AF12" s="56"/>
    </row>
    <row r="13" spans="2:32" x14ac:dyDescent="0.25">
      <c r="B13" s="16"/>
      <c r="C13" s="15"/>
      <c r="D13" s="24" t="str">
        <f>IFERROR(VLOOKUP(B13,Tableau5[],2,FALSE),"")</f>
        <v/>
      </c>
      <c r="E13" s="24" t="str">
        <f t="shared" si="0"/>
        <v/>
      </c>
      <c r="F13" s="16" t="s">
        <v>62</v>
      </c>
      <c r="G13" s="15">
        <v>6</v>
      </c>
      <c r="H13" s="24">
        <f>IFERROR(VLOOKUP(F13,Tableau5[],2,FALSE),"")</f>
        <v>6.08</v>
      </c>
      <c r="I13" s="24">
        <f t="shared" si="1"/>
        <v>36.480000000000004</v>
      </c>
      <c r="J13" s="16" t="s">
        <v>81</v>
      </c>
      <c r="K13" s="15">
        <v>10</v>
      </c>
      <c r="L13" s="24">
        <f>IFERROR(VLOOKUP(J13,Tableau5[],2,FALSE),"")</f>
        <v>0.63</v>
      </c>
      <c r="M13" s="24">
        <f t="shared" si="2"/>
        <v>6.3</v>
      </c>
      <c r="N13" s="16" t="s">
        <v>21</v>
      </c>
      <c r="O13" s="15">
        <v>1</v>
      </c>
      <c r="P13" s="24">
        <f>IFERROR(VLOOKUP(N13,Tableau5[],2,FALSE),"")</f>
        <v>89</v>
      </c>
      <c r="Q13" s="24">
        <f t="shared" si="3"/>
        <v>89</v>
      </c>
      <c r="R13" s="16"/>
      <c r="S13" s="15"/>
      <c r="T13" s="24" t="str">
        <f>IFERROR(VLOOKUP(R13,Tableau5[],2,FALSE),"")</f>
        <v/>
      </c>
      <c r="U13" s="24" t="str">
        <f>IF(ISBLANK(S13),"",S13*T13)</f>
        <v/>
      </c>
      <c r="V13" s="16" t="s">
        <v>30</v>
      </c>
      <c r="W13" s="15">
        <v>60</v>
      </c>
      <c r="X13" s="24">
        <f>IFERROR(VLOOKUP(V13,Tableau5[],2,FALSE),"")</f>
        <v>0.5</v>
      </c>
      <c r="Y13" s="24">
        <f t="shared" si="5"/>
        <v>30</v>
      </c>
      <c r="Z13" s="16"/>
      <c r="AA13" s="15"/>
      <c r="AB13" s="24" t="str">
        <f>IFERROR(VLOOKUP(Z13,Tableau5[],2,FALSE),"")</f>
        <v/>
      </c>
      <c r="AC13" s="23" t="str">
        <f t="shared" si="6"/>
        <v/>
      </c>
      <c r="AE13" s="49" t="s">
        <v>57</v>
      </c>
      <c r="AF13" s="53">
        <v>6</v>
      </c>
    </row>
    <row r="14" spans="2:32" ht="15" customHeight="1" x14ac:dyDescent="0.25">
      <c r="B14" s="16"/>
      <c r="C14" s="15"/>
      <c r="D14" s="24" t="str">
        <f>IFERROR(VLOOKUP(B14,Tableau5[],2,FALSE),"")</f>
        <v/>
      </c>
      <c r="E14" s="24" t="str">
        <f t="shared" si="0"/>
        <v/>
      </c>
      <c r="F14" s="16" t="s">
        <v>54</v>
      </c>
      <c r="G14" s="15">
        <v>4</v>
      </c>
      <c r="H14" s="24">
        <f>IFERROR(VLOOKUP(F14,Tableau5[],2,FALSE),"")</f>
        <v>0</v>
      </c>
      <c r="I14" s="24">
        <f t="shared" si="1"/>
        <v>0</v>
      </c>
      <c r="J14" s="16" t="s">
        <v>84</v>
      </c>
      <c r="K14" s="15">
        <v>35</v>
      </c>
      <c r="L14" s="24">
        <f>IFERROR(VLOOKUP(J14,Tableau5[],2,FALSE),"")</f>
        <v>1.55</v>
      </c>
      <c r="M14" s="24">
        <f t="shared" si="2"/>
        <v>54.25</v>
      </c>
      <c r="N14" s="16"/>
      <c r="O14" s="15"/>
      <c r="P14" s="24" t="str">
        <f>IFERROR(VLOOKUP(N14,Tableau5[],2,FALSE),"")</f>
        <v/>
      </c>
      <c r="Q14" s="24" t="str">
        <f t="shared" si="3"/>
        <v/>
      </c>
      <c r="R14" s="16"/>
      <c r="S14" s="15"/>
      <c r="T14" s="24" t="str">
        <f>IFERROR(VLOOKUP(R14,Tableau5[],2,FALSE),"")</f>
        <v/>
      </c>
      <c r="U14" s="24" t="str">
        <f>IF(ISBLANK(S14),"",S14*T14)</f>
        <v/>
      </c>
      <c r="V14" s="16" t="s">
        <v>70</v>
      </c>
      <c r="W14" s="15">
        <v>18</v>
      </c>
      <c r="X14" s="24">
        <f>IFERROR(VLOOKUP(V14,Tableau5[],2,FALSE),"")</f>
        <v>6.4</v>
      </c>
      <c r="Y14" s="24">
        <f t="shared" si="5"/>
        <v>115.2</v>
      </c>
      <c r="Z14" s="16"/>
      <c r="AA14" s="15"/>
      <c r="AB14" s="24" t="str">
        <f>IFERROR(VLOOKUP(Z14,Tableau5[],2,FALSE),"")</f>
        <v/>
      </c>
      <c r="AC14" s="23" t="str">
        <f t="shared" si="6"/>
        <v/>
      </c>
      <c r="AE14" s="50"/>
      <c r="AF14" s="56"/>
    </row>
    <row r="15" spans="2:32" ht="15" customHeight="1" x14ac:dyDescent="0.25">
      <c r="B15" s="16"/>
      <c r="C15" s="15"/>
      <c r="D15" s="24" t="str">
        <f>IFERROR(VLOOKUP(B15,Tableau5[],2,FALSE),"")</f>
        <v/>
      </c>
      <c r="E15" s="24" t="str">
        <f t="shared" si="0"/>
        <v/>
      </c>
      <c r="F15" s="16" t="s">
        <v>78</v>
      </c>
      <c r="G15" s="15">
        <v>4</v>
      </c>
      <c r="H15" s="24">
        <f>IFERROR(VLOOKUP(F15,Tableau5[],2,FALSE),"")</f>
        <v>0</v>
      </c>
      <c r="I15" s="24">
        <f t="shared" si="1"/>
        <v>0</v>
      </c>
      <c r="J15" s="16"/>
      <c r="K15" s="15"/>
      <c r="L15" s="24" t="str">
        <f>IFERROR(VLOOKUP(J15,Tableau5[],2,FALSE),"")</f>
        <v/>
      </c>
      <c r="M15" s="24" t="str">
        <f t="shared" si="2"/>
        <v/>
      </c>
      <c r="N15" s="16"/>
      <c r="O15" s="15"/>
      <c r="P15" s="24" t="str">
        <f>IFERROR(VLOOKUP(N15,Tableau5[],2,FALSE),"")</f>
        <v/>
      </c>
      <c r="Q15" s="24" t="str">
        <f t="shared" si="3"/>
        <v/>
      </c>
      <c r="R15" s="16"/>
      <c r="S15" s="15"/>
      <c r="T15" s="24" t="str">
        <f>IFERROR(VLOOKUP(R15,Tableau5[],2,FALSE),"")</f>
        <v/>
      </c>
      <c r="U15" s="24" t="str">
        <f>IF(ISBLANK(S15),"",S15*T15)</f>
        <v/>
      </c>
      <c r="V15" s="16"/>
      <c r="W15" s="15"/>
      <c r="X15" s="24" t="str">
        <f>IFERROR(VLOOKUP(V15,Tableau5[],2,FALSE),"")</f>
        <v/>
      </c>
      <c r="Y15" s="24" t="str">
        <f t="shared" si="5"/>
        <v/>
      </c>
      <c r="Z15" s="16"/>
      <c r="AA15" s="15"/>
      <c r="AB15" s="24" t="str">
        <f>IFERROR(VLOOKUP(Z15,Tableau5[],2,FALSE),"")</f>
        <v/>
      </c>
      <c r="AC15" s="23" t="str">
        <f t="shared" si="6"/>
        <v/>
      </c>
      <c r="AE15" s="59" t="s">
        <v>21</v>
      </c>
      <c r="AF15" s="53">
        <v>3</v>
      </c>
    </row>
    <row r="16" spans="2:32" ht="15" customHeight="1" x14ac:dyDescent="0.25">
      <c r="B16" s="16"/>
      <c r="C16" s="15"/>
      <c r="D16" s="24" t="str">
        <f>IFERROR(VLOOKUP(B16,Tableau5[],2,FALSE),"")</f>
        <v/>
      </c>
      <c r="E16" s="24" t="str">
        <f t="shared" si="0"/>
        <v/>
      </c>
      <c r="F16" s="16" t="s">
        <v>79</v>
      </c>
      <c r="G16" s="15">
        <v>2</v>
      </c>
      <c r="H16" s="24">
        <f>IFERROR(VLOOKUP(F16,Tableau5[],2,FALSE),"")</f>
        <v>4.51</v>
      </c>
      <c r="I16" s="24">
        <f t="shared" si="1"/>
        <v>9.02</v>
      </c>
      <c r="J16" s="16" t="s">
        <v>78</v>
      </c>
      <c r="K16" s="15"/>
      <c r="L16" s="24">
        <f>IFERROR(VLOOKUP(J16,Tableau5[],2,FALSE),"")</f>
        <v>0</v>
      </c>
      <c r="M16" s="24" t="str">
        <f t="shared" si="2"/>
        <v/>
      </c>
      <c r="N16" s="16" t="s">
        <v>78</v>
      </c>
      <c r="O16" s="15"/>
      <c r="P16" s="24">
        <f>IFERROR(VLOOKUP(N16,Tableau5[],2,FALSE),"")</f>
        <v>0</v>
      </c>
      <c r="Q16" s="24" t="str">
        <f t="shared" si="3"/>
        <v/>
      </c>
      <c r="R16" s="16" t="s">
        <v>78</v>
      </c>
      <c r="S16" s="15"/>
      <c r="T16" s="24">
        <f>IFERROR(VLOOKUP(R16,Tableau5[],2,FALSE),"")</f>
        <v>0</v>
      </c>
      <c r="U16" s="24" t="str">
        <f t="shared" si="4"/>
        <v/>
      </c>
      <c r="V16" s="16"/>
      <c r="W16" s="15"/>
      <c r="X16" s="24" t="str">
        <f>IFERROR(VLOOKUP(V16,Tableau5[],2,FALSE),"")</f>
        <v/>
      </c>
      <c r="Y16" s="24" t="str">
        <f t="shared" si="5"/>
        <v/>
      </c>
      <c r="Z16" s="16"/>
      <c r="AA16" s="15"/>
      <c r="AB16" s="24" t="str">
        <f>IFERROR(VLOOKUP(Z16,Tableau5[],2,FALSE),"")</f>
        <v/>
      </c>
      <c r="AC16" s="23" t="str">
        <f t="shared" si="6"/>
        <v/>
      </c>
      <c r="AE16" s="60"/>
      <c r="AF16" s="56"/>
    </row>
    <row r="17" spans="2:32" x14ac:dyDescent="0.25">
      <c r="B17" s="16"/>
      <c r="C17" s="15"/>
      <c r="D17" s="24" t="str">
        <f>IFERROR(VLOOKUP(B17,Tableau5[],2,FALSE),"")</f>
        <v/>
      </c>
      <c r="E17" s="24" t="str">
        <f t="shared" si="0"/>
        <v/>
      </c>
      <c r="F17" s="16" t="s">
        <v>39</v>
      </c>
      <c r="G17" s="15">
        <v>41</v>
      </c>
      <c r="H17" s="24">
        <f>IFERROR(VLOOKUP(F17,Tableau5[],2,FALSE),"")</f>
        <v>0.13700000000000001</v>
      </c>
      <c r="I17" s="24">
        <f t="shared" ref="I17" si="9">IF(ISBLANK(G17),"",G17*H17)</f>
        <v>5.6170000000000009</v>
      </c>
      <c r="J17" s="16" t="s">
        <v>79</v>
      </c>
      <c r="K17" s="15">
        <v>2</v>
      </c>
      <c r="L17" s="24">
        <f>IFERROR(VLOOKUP(J17,Tableau5[],2,FALSE),"")</f>
        <v>4.51</v>
      </c>
      <c r="M17" s="24">
        <f t="shared" si="2"/>
        <v>9.02</v>
      </c>
      <c r="N17" s="16" t="s">
        <v>79</v>
      </c>
      <c r="O17" s="15">
        <v>2</v>
      </c>
      <c r="P17" s="24">
        <f>IFERROR(VLOOKUP(N17,Tableau5[],2,FALSE),"")</f>
        <v>4.51</v>
      </c>
      <c r="Q17" s="24">
        <f t="shared" si="3"/>
        <v>9.02</v>
      </c>
      <c r="R17" s="16" t="s">
        <v>79</v>
      </c>
      <c r="S17" s="15">
        <v>2</v>
      </c>
      <c r="T17" s="24">
        <f>IFERROR(VLOOKUP(R17,Tableau5[],2,FALSE),"")</f>
        <v>4.51</v>
      </c>
      <c r="U17" s="24">
        <f t="shared" si="4"/>
        <v>9.02</v>
      </c>
      <c r="V17" s="16"/>
      <c r="W17" s="15"/>
      <c r="X17" s="24" t="str">
        <f>IFERROR(VLOOKUP(V17,Tableau5[],2,FALSE),"")</f>
        <v/>
      </c>
      <c r="Y17" s="24" t="str">
        <f t="shared" si="5"/>
        <v/>
      </c>
      <c r="Z17" s="16"/>
      <c r="AA17" s="15"/>
      <c r="AB17" s="24" t="str">
        <f>IFERROR(VLOOKUP(Z17,Tableau5[],2,FALSE),"")</f>
        <v/>
      </c>
      <c r="AC17" s="23" t="str">
        <f t="shared" si="6"/>
        <v/>
      </c>
      <c r="AE17" s="49" t="s">
        <v>22</v>
      </c>
      <c r="AF17" s="53" t="s">
        <v>23</v>
      </c>
    </row>
    <row r="18" spans="2:32" x14ac:dyDescent="0.25">
      <c r="B18" s="16"/>
      <c r="C18" s="15"/>
      <c r="D18" s="24" t="str">
        <f>IFERROR(VLOOKUP(B18,Tableau5[],2,FALSE),"")</f>
        <v/>
      </c>
      <c r="E18" s="24" t="str">
        <f t="shared" si="0"/>
        <v/>
      </c>
      <c r="F18" s="16" t="s">
        <v>81</v>
      </c>
      <c r="G18" s="15">
        <v>12</v>
      </c>
      <c r="H18" s="24">
        <f>IFERROR(VLOOKUP(F18,Tableau5[],2,FALSE),"")</f>
        <v>0.63</v>
      </c>
      <c r="I18" s="24">
        <f t="shared" si="1"/>
        <v>7.5600000000000005</v>
      </c>
      <c r="J18" s="16"/>
      <c r="K18" s="15"/>
      <c r="L18" s="24" t="str">
        <f>IFERROR(VLOOKUP(J18,Tableau5[],2,FALSE),"")</f>
        <v/>
      </c>
      <c r="M18" s="24" t="str">
        <f t="shared" si="2"/>
        <v/>
      </c>
      <c r="N18" s="16"/>
      <c r="O18" s="15"/>
      <c r="P18" s="24" t="str">
        <f>IFERROR(VLOOKUP(N18,Tableau5[],2,FALSE),"")</f>
        <v/>
      </c>
      <c r="Q18" s="24" t="str">
        <f t="shared" si="3"/>
        <v/>
      </c>
      <c r="R18" s="16"/>
      <c r="S18" s="15"/>
      <c r="T18" s="24" t="str">
        <f>IFERROR(VLOOKUP(R18,Tableau5[],2,FALSE),"")</f>
        <v/>
      </c>
      <c r="U18" s="24" t="str">
        <f t="shared" si="4"/>
        <v/>
      </c>
      <c r="V18" s="16"/>
      <c r="W18" s="15"/>
      <c r="X18" s="24" t="str">
        <f>IFERROR(VLOOKUP(V18,Tableau5[],2,FALSE),"")</f>
        <v/>
      </c>
      <c r="Y18" s="24" t="str">
        <f t="shared" si="5"/>
        <v/>
      </c>
      <c r="Z18" s="16"/>
      <c r="AA18" s="15"/>
      <c r="AB18" s="24" t="str">
        <f>IFERROR(VLOOKUP(Z18,Tableau5[],2,FALSE),"")</f>
        <v/>
      </c>
      <c r="AC18" s="23" t="str">
        <f t="shared" si="6"/>
        <v/>
      </c>
      <c r="AE18" s="50"/>
      <c r="AF18" s="56"/>
    </row>
    <row r="19" spans="2:32" x14ac:dyDescent="0.25">
      <c r="B19" s="16"/>
      <c r="C19" s="15"/>
      <c r="D19" s="24" t="str">
        <f>IFERROR(VLOOKUP(B19,Tableau5[],2,FALSE),"")</f>
        <v/>
      </c>
      <c r="E19" s="24" t="str">
        <f t="shared" si="0"/>
        <v/>
      </c>
      <c r="F19" s="16"/>
      <c r="G19" s="15"/>
      <c r="H19" s="24" t="str">
        <f>IFERROR(VLOOKUP(F19,Tableau5[],2,FALSE),"")</f>
        <v/>
      </c>
      <c r="I19" s="24" t="str">
        <f t="shared" si="1"/>
        <v/>
      </c>
      <c r="J19" s="16"/>
      <c r="K19" s="15"/>
      <c r="L19" s="24" t="str">
        <f>IFERROR(VLOOKUP(J19,Tableau5[],2,FALSE),"")</f>
        <v/>
      </c>
      <c r="M19" s="24" t="str">
        <f t="shared" si="2"/>
        <v/>
      </c>
      <c r="N19" s="16"/>
      <c r="O19" s="15"/>
      <c r="P19" s="24" t="str">
        <f>IFERROR(VLOOKUP(N19,Tableau5[],2,FALSE),"")</f>
        <v/>
      </c>
      <c r="Q19" s="24" t="str">
        <f t="shared" si="3"/>
        <v/>
      </c>
      <c r="R19" s="16" t="s">
        <v>96</v>
      </c>
      <c r="S19" s="15">
        <v>1</v>
      </c>
      <c r="T19" s="24">
        <f>IFERROR(VLOOKUP(R19,Tableau5[],2,FALSE),"")</f>
        <v>150</v>
      </c>
      <c r="U19" s="24">
        <f t="shared" si="4"/>
        <v>150</v>
      </c>
      <c r="V19" s="16"/>
      <c r="W19" s="15"/>
      <c r="X19" s="24" t="str">
        <f>IFERROR(VLOOKUP(V19,Tableau5[],2,FALSE),"")</f>
        <v/>
      </c>
      <c r="Y19" s="24" t="str">
        <f t="shared" si="5"/>
        <v/>
      </c>
      <c r="Z19" s="16"/>
      <c r="AA19" s="15"/>
      <c r="AB19" s="24" t="str">
        <f>IFERROR(VLOOKUP(Z19,Tableau5[],2,FALSE),"")</f>
        <v/>
      </c>
      <c r="AC19" s="23" t="str">
        <f t="shared" si="6"/>
        <v/>
      </c>
      <c r="AE19" s="49" t="s">
        <v>50</v>
      </c>
      <c r="AF19" s="53" t="s">
        <v>25</v>
      </c>
    </row>
    <row r="20" spans="2:32" x14ac:dyDescent="0.25">
      <c r="B20" s="17"/>
      <c r="C20" s="15"/>
      <c r="D20" s="24" t="str">
        <f>IFERROR(VLOOKUP(B20,Tableau5[],2,FALSE),"")</f>
        <v/>
      </c>
      <c r="E20" s="24" t="str">
        <f t="shared" si="0"/>
        <v/>
      </c>
      <c r="F20" s="17"/>
      <c r="G20" s="15"/>
      <c r="H20" s="24" t="str">
        <f>IFERROR(VLOOKUP(F20,Tableau5[],2,FALSE),"")</f>
        <v/>
      </c>
      <c r="I20" s="24" t="str">
        <f t="shared" si="1"/>
        <v/>
      </c>
      <c r="J20" s="17"/>
      <c r="K20" s="15"/>
      <c r="L20" s="24" t="str">
        <f>IFERROR(VLOOKUP(J20,Tableau5[],2,FALSE),"")</f>
        <v/>
      </c>
      <c r="M20" s="24" t="str">
        <f t="shared" si="2"/>
        <v/>
      </c>
      <c r="N20" s="17"/>
      <c r="O20" s="15"/>
      <c r="P20" s="24" t="str">
        <f>IFERROR(VLOOKUP(N20,Tableau5[],2,FALSE),"")</f>
        <v/>
      </c>
      <c r="Q20" s="24" t="str">
        <f t="shared" si="3"/>
        <v/>
      </c>
      <c r="R20" s="17" t="s">
        <v>91</v>
      </c>
      <c r="S20" s="15">
        <v>1</v>
      </c>
      <c r="T20" s="24">
        <f>IFERROR(VLOOKUP(R20,Tableau5[],2,FALSE),"")</f>
        <v>43</v>
      </c>
      <c r="U20" s="24">
        <f t="shared" si="4"/>
        <v>43</v>
      </c>
      <c r="V20" s="17"/>
      <c r="W20" s="15"/>
      <c r="X20" s="24" t="str">
        <f>IFERROR(VLOOKUP(V20,Tableau5[],2,FALSE),"")</f>
        <v/>
      </c>
      <c r="Y20" s="24" t="str">
        <f t="shared" si="5"/>
        <v/>
      </c>
      <c r="Z20" s="17"/>
      <c r="AA20" s="15"/>
      <c r="AB20" s="24" t="str">
        <f>IFERROR(VLOOKUP(Z20,Tableau5[],2,FALSE),"")</f>
        <v/>
      </c>
      <c r="AC20" s="23" t="str">
        <f t="shared" si="6"/>
        <v/>
      </c>
      <c r="AE20" s="50"/>
      <c r="AF20" s="56"/>
    </row>
    <row r="21" spans="2:32" x14ac:dyDescent="0.25">
      <c r="B21" s="46">
        <f>SUM(E7:E20)</f>
        <v>498.7</v>
      </c>
      <c r="C21" s="47"/>
      <c r="D21" s="48"/>
      <c r="E21" s="43"/>
      <c r="F21" s="46">
        <f>SUM(I7:I20)</f>
        <v>831.20699999999988</v>
      </c>
      <c r="G21" s="47"/>
      <c r="H21" s="48"/>
      <c r="I21" s="43"/>
      <c r="J21" s="46">
        <f>SUM(M7:M20)</f>
        <v>376.51</v>
      </c>
      <c r="K21" s="47"/>
      <c r="L21" s="48"/>
      <c r="M21" s="31"/>
      <c r="N21" s="46">
        <f>SUM(Q7:Q20)</f>
        <v>404.96</v>
      </c>
      <c r="O21" s="47"/>
      <c r="P21" s="48"/>
      <c r="Q21" s="31"/>
      <c r="R21" s="46">
        <f>SUM(U7:U20)</f>
        <v>886.7</v>
      </c>
      <c r="S21" s="47"/>
      <c r="T21" s="48"/>
      <c r="U21" s="31"/>
      <c r="V21" s="46">
        <f>SUM(Y7:Y20)</f>
        <v>711.37</v>
      </c>
      <c r="W21" s="47"/>
      <c r="X21" s="48"/>
      <c r="Y21" s="31"/>
      <c r="Z21" s="46">
        <f>SUM(AC7:AC20)</f>
        <v>361.14</v>
      </c>
      <c r="AA21" s="47"/>
      <c r="AB21" s="48"/>
      <c r="AC21" s="32"/>
      <c r="AE21" s="49" t="s">
        <v>26</v>
      </c>
      <c r="AF21" s="53">
        <v>70</v>
      </c>
    </row>
    <row r="22" spans="2:32" x14ac:dyDescent="0.25">
      <c r="AE22" s="50"/>
      <c r="AF22" s="56"/>
    </row>
    <row r="23" spans="2:32" ht="15" customHeight="1" x14ac:dyDescent="0.25">
      <c r="B23" s="57" t="s">
        <v>7</v>
      </c>
      <c r="C23" s="53"/>
      <c r="D23" s="7"/>
      <c r="E23" s="7"/>
      <c r="F23" s="57" t="s">
        <v>8</v>
      </c>
      <c r="G23" s="58"/>
      <c r="H23" s="58"/>
      <c r="I23" s="53"/>
      <c r="J23" s="57" t="s">
        <v>9</v>
      </c>
      <c r="K23" s="58"/>
      <c r="L23" s="58"/>
      <c r="M23" s="53"/>
      <c r="N23" s="57" t="s">
        <v>10</v>
      </c>
      <c r="O23" s="58"/>
      <c r="P23" s="58"/>
      <c r="Q23" s="53"/>
      <c r="R23" s="57" t="s">
        <v>11</v>
      </c>
      <c r="S23" s="58"/>
      <c r="T23" s="58"/>
      <c r="U23" s="53"/>
      <c r="V23" s="57" t="s">
        <v>97</v>
      </c>
      <c r="W23" s="58"/>
      <c r="X23" s="58"/>
      <c r="Y23" s="53"/>
      <c r="Z23" s="57" t="s">
        <v>12</v>
      </c>
      <c r="AA23" s="58"/>
      <c r="AB23" s="58"/>
      <c r="AC23" s="53"/>
      <c r="AE23" s="49" t="s">
        <v>27</v>
      </c>
      <c r="AF23" s="49">
        <v>18</v>
      </c>
    </row>
    <row r="24" spans="2:32" ht="15.75" customHeight="1" x14ac:dyDescent="0.25">
      <c r="B24" s="54"/>
      <c r="C24" s="56"/>
      <c r="D24" s="8"/>
      <c r="E24" s="8"/>
      <c r="F24" s="54"/>
      <c r="G24" s="55"/>
      <c r="H24" s="55"/>
      <c r="I24" s="56"/>
      <c r="J24" s="54"/>
      <c r="K24" s="55"/>
      <c r="L24" s="55"/>
      <c r="M24" s="56"/>
      <c r="N24" s="54"/>
      <c r="O24" s="55"/>
      <c r="P24" s="55"/>
      <c r="Q24" s="56"/>
      <c r="R24" s="54"/>
      <c r="S24" s="55"/>
      <c r="T24" s="55"/>
      <c r="U24" s="56"/>
      <c r="V24" s="54"/>
      <c r="W24" s="55"/>
      <c r="X24" s="55"/>
      <c r="Y24" s="56"/>
      <c r="Z24" s="54"/>
      <c r="AA24" s="55"/>
      <c r="AB24" s="55"/>
      <c r="AC24" s="56"/>
      <c r="AE24" s="50"/>
      <c r="AF24" s="50"/>
    </row>
    <row r="25" spans="2:32" ht="15" customHeight="1" x14ac:dyDescent="0.25">
      <c r="B25" s="16" t="s">
        <v>64</v>
      </c>
      <c r="C25" s="23">
        <v>40</v>
      </c>
      <c r="D25" s="24">
        <f>IFERROR(VLOOKUP(B25,Tableau5[],2,FALSE),"")</f>
        <v>1.79</v>
      </c>
      <c r="E25" s="24">
        <f>IF(ISBLANK(C25),"",C25*D25)</f>
        <v>71.599999999999994</v>
      </c>
      <c r="F25" s="16" t="s">
        <v>64</v>
      </c>
      <c r="G25" s="23">
        <v>40</v>
      </c>
      <c r="H25" s="24">
        <f>IFERROR(VLOOKUP(F25,Tableau5[],2,FALSE),"")</f>
        <v>1.79</v>
      </c>
      <c r="I25" s="24">
        <f>IF(ISBLANK(G25),"",G25*H25)</f>
        <v>71.599999999999994</v>
      </c>
      <c r="J25" s="16" t="s">
        <v>64</v>
      </c>
      <c r="K25" s="23">
        <v>10</v>
      </c>
      <c r="L25" s="24">
        <f>IFERROR(VLOOKUP(J25,Tableau5[],2,FALSE),"")</f>
        <v>1.79</v>
      </c>
      <c r="M25" s="24">
        <f>IF(ISBLANK(K25),"",K25*L25)</f>
        <v>17.899999999999999</v>
      </c>
      <c r="N25" s="16" t="s">
        <v>64</v>
      </c>
      <c r="O25" s="23">
        <v>45</v>
      </c>
      <c r="P25" s="24">
        <f>IFERROR(VLOOKUP(N25,Tableau5[],2,FALSE),"")</f>
        <v>1.79</v>
      </c>
      <c r="Q25" s="24">
        <f>IF(ISBLANK(O25),"",O25*P25)</f>
        <v>80.55</v>
      </c>
      <c r="R25" s="16" t="s">
        <v>64</v>
      </c>
      <c r="S25" s="23">
        <v>10</v>
      </c>
      <c r="T25" s="24">
        <f>IFERROR(VLOOKUP(R25,Tableau5[],2,FALSE),"")</f>
        <v>1.79</v>
      </c>
      <c r="U25" s="24">
        <f>IF(ISBLANK(S25),"",S25*T25)</f>
        <v>17.899999999999999</v>
      </c>
      <c r="V25" s="16" t="s">
        <v>64</v>
      </c>
      <c r="W25" s="23">
        <v>30</v>
      </c>
      <c r="X25" s="24">
        <f>IFERROR(VLOOKUP(V25,Tableau5[],2,FALSE),"")</f>
        <v>1.79</v>
      </c>
      <c r="Y25" s="24">
        <f>IF(ISBLANK(W25),"",W25*X25)</f>
        <v>53.7</v>
      </c>
      <c r="Z25" s="16" t="s">
        <v>64</v>
      </c>
      <c r="AA25" s="23">
        <v>20</v>
      </c>
      <c r="AB25" s="24">
        <f>IFERROR(VLOOKUP(Z25,Tableau5[],2,FALSE),"")</f>
        <v>1.79</v>
      </c>
      <c r="AC25" s="44">
        <f>IF(ISBLANK(AA25),"",AA25*AB25)</f>
        <v>35.799999999999997</v>
      </c>
      <c r="AE25" s="59" t="s">
        <v>28</v>
      </c>
      <c r="AF25" s="67">
        <v>45</v>
      </c>
    </row>
    <row r="26" spans="2:32" x14ac:dyDescent="0.25">
      <c r="B26" s="16" t="s">
        <v>47</v>
      </c>
      <c r="C26" s="15">
        <v>1</v>
      </c>
      <c r="D26" s="24">
        <f>IFERROR(VLOOKUP(B26,Tableau5[],2,FALSE),"")</f>
        <v>240</v>
      </c>
      <c r="E26" s="24">
        <f t="shared" ref="E26:E38" si="10">IF(ISBLANK(C26),"",C26*D26)</f>
        <v>240</v>
      </c>
      <c r="F26" s="16" t="s">
        <v>47</v>
      </c>
      <c r="G26" s="15">
        <v>1</v>
      </c>
      <c r="H26" s="24">
        <f>IFERROR(VLOOKUP(F26,Tableau5[],2,FALSE),"")</f>
        <v>240</v>
      </c>
      <c r="I26" s="24">
        <f t="shared" ref="I26:I38" si="11">IF(ISBLANK(G26),"",G26*H26)</f>
        <v>240</v>
      </c>
      <c r="J26" s="16" t="s">
        <v>47</v>
      </c>
      <c r="K26" s="15">
        <v>1</v>
      </c>
      <c r="L26" s="24">
        <f>IFERROR(VLOOKUP(J26,Tableau5[],2,FALSE),"")</f>
        <v>240</v>
      </c>
      <c r="M26" s="24">
        <f t="shared" ref="M26:M38" si="12">IF(ISBLANK(K26),"",K26*L26)</f>
        <v>240</v>
      </c>
      <c r="N26" s="16" t="s">
        <v>47</v>
      </c>
      <c r="O26" s="15">
        <v>1</v>
      </c>
      <c r="P26" s="24">
        <f>IFERROR(VLOOKUP(N26,Tableau5[],2,FALSE),"")</f>
        <v>240</v>
      </c>
      <c r="Q26" s="24">
        <f t="shared" ref="Q26:Q38" si="13">IF(ISBLANK(O26),"",O26*P26)</f>
        <v>240</v>
      </c>
      <c r="R26" s="16" t="s">
        <v>47</v>
      </c>
      <c r="S26" s="15">
        <v>1</v>
      </c>
      <c r="T26" s="24">
        <f>IFERROR(VLOOKUP(R26,Tableau5[],2,FALSE),"")</f>
        <v>240</v>
      </c>
      <c r="U26" s="24">
        <f t="shared" ref="U26:U35" si="14">IF(ISBLANK(S26),"",S26*T26)</f>
        <v>240</v>
      </c>
      <c r="V26" s="16" t="s">
        <v>47</v>
      </c>
      <c r="W26" s="15">
        <v>1</v>
      </c>
      <c r="X26" s="24">
        <f>IFERROR(VLOOKUP(V26,Tableau5[],2,FALSE),"")</f>
        <v>240</v>
      </c>
      <c r="Y26" s="24">
        <f t="shared" ref="Y26:Y38" si="15">IF(ISBLANK(W26),"",W26*X26)</f>
        <v>240</v>
      </c>
      <c r="Z26" s="16" t="s">
        <v>47</v>
      </c>
      <c r="AA26" s="15">
        <v>1</v>
      </c>
      <c r="AB26" s="24">
        <f>IFERROR(VLOOKUP(Z26,Tableau5[],2,FALSE),"")</f>
        <v>240</v>
      </c>
      <c r="AC26" s="23">
        <f t="shared" ref="AC26:AC38" si="16">IF(ISBLANK(AA26),"",AA26*AB26)</f>
        <v>240</v>
      </c>
      <c r="AE26" s="60"/>
      <c r="AF26" s="68"/>
    </row>
    <row r="27" spans="2:32" ht="15" customHeight="1" x14ac:dyDescent="0.25">
      <c r="B27" s="16" t="s">
        <v>48</v>
      </c>
      <c r="C27" s="15">
        <v>6</v>
      </c>
      <c r="D27" s="24">
        <f>IFERROR(VLOOKUP(B27,Tableau5[],2,FALSE),"")</f>
        <v>16</v>
      </c>
      <c r="E27" s="24">
        <f t="shared" si="10"/>
        <v>96</v>
      </c>
      <c r="F27" s="16" t="s">
        <v>49</v>
      </c>
      <c r="G27" s="15">
        <v>2</v>
      </c>
      <c r="H27" s="24">
        <f>IFERROR(VLOOKUP(F27,Tableau5[],2,FALSE),"")</f>
        <v>24</v>
      </c>
      <c r="I27" s="24">
        <f t="shared" si="11"/>
        <v>48</v>
      </c>
      <c r="J27" s="16" t="s">
        <v>48</v>
      </c>
      <c r="K27" s="15">
        <v>2</v>
      </c>
      <c r="L27" s="24">
        <f>IFERROR(VLOOKUP(J27,Tableau5[],2,FALSE),"")</f>
        <v>16</v>
      </c>
      <c r="M27" s="24">
        <f t="shared" si="12"/>
        <v>32</v>
      </c>
      <c r="N27" s="16" t="s">
        <v>48</v>
      </c>
      <c r="O27" s="15">
        <v>6</v>
      </c>
      <c r="P27" s="24">
        <f>IFERROR(VLOOKUP(N27,Tableau5[],2,FALSE),"")</f>
        <v>16</v>
      </c>
      <c r="Q27" s="24">
        <f t="shared" si="13"/>
        <v>96</v>
      </c>
      <c r="R27" s="16" t="s">
        <v>48</v>
      </c>
      <c r="S27" s="15">
        <v>2</v>
      </c>
      <c r="T27" s="24">
        <f>IFERROR(VLOOKUP(R27,Tableau5[],2,FALSE),"")</f>
        <v>16</v>
      </c>
      <c r="U27" s="24">
        <f t="shared" si="14"/>
        <v>32</v>
      </c>
      <c r="V27" s="16" t="s">
        <v>48</v>
      </c>
      <c r="W27" s="15">
        <v>6</v>
      </c>
      <c r="X27" s="24">
        <f>IFERROR(VLOOKUP(V27,Tableau5[],2,FALSE),"")</f>
        <v>16</v>
      </c>
      <c r="Y27" s="24">
        <f t="shared" si="15"/>
        <v>96</v>
      </c>
      <c r="Z27" s="16" t="s">
        <v>48</v>
      </c>
      <c r="AA27" s="15">
        <v>2</v>
      </c>
      <c r="AB27" s="24">
        <f>IFERROR(VLOOKUP(Z27,Tableau5[],2,FALSE),"")</f>
        <v>16</v>
      </c>
      <c r="AC27" s="23">
        <f t="shared" si="16"/>
        <v>32</v>
      </c>
      <c r="AE27" s="59" t="s">
        <v>30</v>
      </c>
      <c r="AF27" s="67">
        <v>40</v>
      </c>
    </row>
    <row r="28" spans="2:32" x14ac:dyDescent="0.25">
      <c r="B28" s="16" t="s">
        <v>63</v>
      </c>
      <c r="C28" s="15">
        <v>4</v>
      </c>
      <c r="D28" s="24">
        <f>IFERROR(VLOOKUP(B28,Tableau5[],2,FALSE),"")</f>
        <v>5.5</v>
      </c>
      <c r="E28" s="24">
        <f t="shared" si="10"/>
        <v>22</v>
      </c>
      <c r="F28" s="71" t="s">
        <v>66</v>
      </c>
      <c r="G28" s="15">
        <v>15</v>
      </c>
      <c r="H28" s="24">
        <f>IFERROR(VLOOKUP(F28,Tableau5[],2,FALSE),"")</f>
        <v>0.61</v>
      </c>
      <c r="I28" s="24">
        <f t="shared" si="11"/>
        <v>9.15</v>
      </c>
      <c r="J28" s="16" t="s">
        <v>63</v>
      </c>
      <c r="K28" s="15">
        <v>2</v>
      </c>
      <c r="L28" s="24">
        <f>IFERROR(VLOOKUP(J28,Tableau5[],2,FALSE),"")</f>
        <v>5.5</v>
      </c>
      <c r="M28" s="24">
        <f t="shared" si="12"/>
        <v>11</v>
      </c>
      <c r="N28" s="16" t="s">
        <v>63</v>
      </c>
      <c r="O28" s="15">
        <v>4</v>
      </c>
      <c r="P28" s="24">
        <f>IFERROR(VLOOKUP(N28,Tableau5[],2,FALSE),"")</f>
        <v>5.5</v>
      </c>
      <c r="Q28" s="24">
        <f t="shared" si="13"/>
        <v>22</v>
      </c>
      <c r="R28" s="16" t="s">
        <v>63</v>
      </c>
      <c r="S28" s="15">
        <v>2</v>
      </c>
      <c r="T28" s="24">
        <f>IFERROR(VLOOKUP(R28,Tableau5[],2,FALSE),"")</f>
        <v>5.5</v>
      </c>
      <c r="U28" s="24">
        <f t="shared" si="14"/>
        <v>11</v>
      </c>
      <c r="V28" s="16" t="s">
        <v>63</v>
      </c>
      <c r="W28" s="15">
        <v>4</v>
      </c>
      <c r="X28" s="24">
        <f>IFERROR(VLOOKUP(V28,Tableau5[],2,FALSE),"")</f>
        <v>5.5</v>
      </c>
      <c r="Y28" s="24">
        <f t="shared" si="15"/>
        <v>22</v>
      </c>
      <c r="Z28" s="16" t="s">
        <v>63</v>
      </c>
      <c r="AA28" s="15">
        <v>2</v>
      </c>
      <c r="AB28" s="24">
        <f>IFERROR(VLOOKUP(Z28,Tableau5[],2,FALSE),"")</f>
        <v>5.5</v>
      </c>
      <c r="AC28" s="23">
        <f t="shared" si="16"/>
        <v>11</v>
      </c>
      <c r="AE28" s="60"/>
      <c r="AF28" s="68"/>
    </row>
    <row r="29" spans="2:32" x14ac:dyDescent="0.25">
      <c r="B29" s="16" t="s">
        <v>73</v>
      </c>
      <c r="C29" s="15">
        <v>6</v>
      </c>
      <c r="D29" s="24">
        <f>IFERROR(VLOOKUP(B29,Tableau5[],2,FALSE),"")</f>
        <v>0.57999999999999996</v>
      </c>
      <c r="E29" s="24">
        <f t="shared" ref="E29" si="17">IF(ISBLANK(C29),"",C29*D29)</f>
        <v>3.4799999999999995</v>
      </c>
      <c r="F29" s="16" t="s">
        <v>73</v>
      </c>
      <c r="G29" s="15">
        <v>6</v>
      </c>
      <c r="H29" s="24">
        <f>IFERROR(VLOOKUP(F29,Tableau5[],2,FALSE),"")</f>
        <v>0.57999999999999996</v>
      </c>
      <c r="I29" s="24">
        <f t="shared" ref="I29" si="18">IF(ISBLANK(G29),"",G29*H29)</f>
        <v>3.4799999999999995</v>
      </c>
      <c r="J29" s="16" t="s">
        <v>73</v>
      </c>
      <c r="K29" s="15">
        <v>6</v>
      </c>
      <c r="L29" s="24">
        <f>IFERROR(VLOOKUP(J29,Tableau5[],2,FALSE),"")</f>
        <v>0.57999999999999996</v>
      </c>
      <c r="M29" s="24">
        <f t="shared" ref="M29" si="19">IF(ISBLANK(K29),"",K29*L29)</f>
        <v>3.4799999999999995</v>
      </c>
      <c r="N29" s="16" t="s">
        <v>73</v>
      </c>
      <c r="O29" s="15">
        <v>6</v>
      </c>
      <c r="P29" s="24">
        <f>IFERROR(VLOOKUP(N29,Tableau5[],2,FALSE),"")</f>
        <v>0.57999999999999996</v>
      </c>
      <c r="Q29" s="24">
        <f t="shared" ref="Q29" si="20">IF(ISBLANK(O29),"",O29*P29)</f>
        <v>3.4799999999999995</v>
      </c>
      <c r="R29" s="16" t="s">
        <v>73</v>
      </c>
      <c r="S29" s="15">
        <v>6</v>
      </c>
      <c r="T29" s="24">
        <f>IFERROR(VLOOKUP(R29,Tableau5[],2,FALSE),"")</f>
        <v>0.57999999999999996</v>
      </c>
      <c r="U29" s="24">
        <f t="shared" ref="U29" si="21">IF(ISBLANK(S29),"",S29*T29)</f>
        <v>3.4799999999999995</v>
      </c>
      <c r="V29" s="16" t="s">
        <v>73</v>
      </c>
      <c r="W29" s="15">
        <v>6</v>
      </c>
      <c r="X29" s="24">
        <f>IFERROR(VLOOKUP(V29,Tableau5[],2,FALSE),"")</f>
        <v>0.57999999999999996</v>
      </c>
      <c r="Y29" s="24">
        <f t="shared" ref="Y29" si="22">IF(ISBLANK(W29),"",W29*X29)</f>
        <v>3.4799999999999995</v>
      </c>
      <c r="Z29" s="16" t="s">
        <v>73</v>
      </c>
      <c r="AA29" s="15">
        <v>6</v>
      </c>
      <c r="AB29" s="24">
        <f>IFERROR(VLOOKUP(Z29,Tableau5[],2,FALSE),"")</f>
        <v>0.57999999999999996</v>
      </c>
      <c r="AC29" s="23">
        <f t="shared" ref="AC29" si="23">IF(ISBLANK(AA29),"",AA29*AB29)</f>
        <v>3.4799999999999995</v>
      </c>
      <c r="AE29" s="76"/>
      <c r="AF29" s="77"/>
    </row>
    <row r="30" spans="2:32" x14ac:dyDescent="0.25">
      <c r="B30" s="16" t="s">
        <v>66</v>
      </c>
      <c r="C30" s="15">
        <v>50</v>
      </c>
      <c r="D30" s="24">
        <f>IFERROR(VLOOKUP(B30,Tableau5[],2,FALSE),"")</f>
        <v>0.61</v>
      </c>
      <c r="E30" s="24">
        <f t="shared" si="10"/>
        <v>30.5</v>
      </c>
      <c r="F30" s="16" t="s">
        <v>46</v>
      </c>
      <c r="G30" s="15">
        <v>1</v>
      </c>
      <c r="H30" s="24">
        <f>IFERROR(VLOOKUP(F30,Tableau5[],2,FALSE),"")</f>
        <v>76</v>
      </c>
      <c r="I30" s="24">
        <f t="shared" si="11"/>
        <v>76</v>
      </c>
      <c r="J30" s="16" t="s">
        <v>66</v>
      </c>
      <c r="K30" s="15">
        <v>8</v>
      </c>
      <c r="L30" s="24">
        <f>IFERROR(VLOOKUP(J30,Tableau5[],2,FALSE),"")</f>
        <v>0.61</v>
      </c>
      <c r="M30" s="24">
        <f t="shared" si="12"/>
        <v>4.88</v>
      </c>
      <c r="N30" s="16" t="s">
        <v>66</v>
      </c>
      <c r="O30" s="15">
        <v>40</v>
      </c>
      <c r="P30" s="24">
        <f>IFERROR(VLOOKUP(N30,Tableau5[],2,FALSE),"")</f>
        <v>0.61</v>
      </c>
      <c r="Q30" s="24">
        <f t="shared" si="13"/>
        <v>24.4</v>
      </c>
      <c r="R30" s="16" t="s">
        <v>66</v>
      </c>
      <c r="S30" s="15">
        <v>6</v>
      </c>
      <c r="T30" s="24">
        <f>IFERROR(VLOOKUP(R30,Tableau5[],2,FALSE),"")</f>
        <v>0.61</v>
      </c>
      <c r="U30" s="24">
        <f t="shared" si="14"/>
        <v>3.66</v>
      </c>
      <c r="V30" s="16" t="s">
        <v>66</v>
      </c>
      <c r="W30" s="15">
        <v>40</v>
      </c>
      <c r="X30" s="24">
        <f>IFERROR(VLOOKUP(V30,Tableau5[],2,FALSE),"")</f>
        <v>0.61</v>
      </c>
      <c r="Y30" s="24">
        <f t="shared" si="15"/>
        <v>24.4</v>
      </c>
      <c r="Z30" s="16" t="s">
        <v>66</v>
      </c>
      <c r="AA30" s="15">
        <v>12</v>
      </c>
      <c r="AB30" s="24">
        <f>IFERROR(VLOOKUP(Z30,Tableau5[],2,FALSE),"")</f>
        <v>0.61</v>
      </c>
      <c r="AC30" s="23">
        <f t="shared" si="16"/>
        <v>7.32</v>
      </c>
      <c r="AE30" s="49" t="s">
        <v>29</v>
      </c>
      <c r="AF30" s="53">
        <v>6</v>
      </c>
    </row>
    <row r="31" spans="2:32" x14ac:dyDescent="0.25">
      <c r="B31" s="16" t="s">
        <v>68</v>
      </c>
      <c r="C31" s="15">
        <v>4</v>
      </c>
      <c r="D31" s="24">
        <f>IFERROR(VLOOKUP(B31,Tableau5[],2,FALSE),"")</f>
        <v>13.6</v>
      </c>
      <c r="E31" s="24">
        <f t="shared" si="10"/>
        <v>54.4</v>
      </c>
      <c r="F31" s="16"/>
      <c r="G31" s="15"/>
      <c r="H31" s="24" t="str">
        <f>IFERROR(VLOOKUP(F31,Tableau5[],2,FALSE),"")</f>
        <v/>
      </c>
      <c r="I31" s="24" t="str">
        <f t="shared" si="11"/>
        <v/>
      </c>
      <c r="J31" s="16" t="s">
        <v>87</v>
      </c>
      <c r="K31" s="15">
        <v>1</v>
      </c>
      <c r="L31" s="24">
        <f>IFERROR(VLOOKUP(J31,Tableau5[],2,FALSE),"")</f>
        <v>40</v>
      </c>
      <c r="M31" s="24">
        <f t="shared" si="12"/>
        <v>40</v>
      </c>
      <c r="N31" s="16" t="s">
        <v>68</v>
      </c>
      <c r="O31" s="15">
        <v>4</v>
      </c>
      <c r="P31" s="24">
        <f>IFERROR(VLOOKUP(N31,Tableau5[],2,FALSE),"")</f>
        <v>13.6</v>
      </c>
      <c r="Q31" s="24">
        <f t="shared" si="13"/>
        <v>54.4</v>
      </c>
      <c r="R31" s="16" t="s">
        <v>84</v>
      </c>
      <c r="S31" s="15">
        <v>10</v>
      </c>
      <c r="T31" s="24">
        <f>IFERROR(VLOOKUP(R31,Tableau5[],2,FALSE),"")</f>
        <v>1.55</v>
      </c>
      <c r="U31" s="24">
        <f t="shared" si="14"/>
        <v>15.5</v>
      </c>
      <c r="V31" s="16" t="s">
        <v>68</v>
      </c>
      <c r="W31" s="15">
        <v>4</v>
      </c>
      <c r="X31" s="24">
        <f>IFERROR(VLOOKUP(V31,Tableau5[],2,FALSE),"")</f>
        <v>13.6</v>
      </c>
      <c r="Y31" s="24">
        <f t="shared" si="15"/>
        <v>54.4</v>
      </c>
      <c r="Z31" s="16"/>
      <c r="AA31" s="15"/>
      <c r="AB31" s="24" t="str">
        <f>IFERROR(VLOOKUP(Z31,Tableau5[],2,FALSE),"")</f>
        <v/>
      </c>
      <c r="AC31" s="23" t="str">
        <f t="shared" si="16"/>
        <v/>
      </c>
      <c r="AE31" s="50"/>
      <c r="AF31" s="56"/>
    </row>
    <row r="32" spans="2:32" x14ac:dyDescent="0.25">
      <c r="B32" s="16" t="s">
        <v>84</v>
      </c>
      <c r="C32" s="15">
        <v>35</v>
      </c>
      <c r="D32" s="24">
        <f>IFERROR(VLOOKUP(B32,Tableau5[],2,FALSE),"")</f>
        <v>1.55</v>
      </c>
      <c r="E32" s="24">
        <f t="shared" si="10"/>
        <v>54.25</v>
      </c>
      <c r="F32" s="45" t="s">
        <v>86</v>
      </c>
      <c r="G32" s="15"/>
      <c r="H32" s="24">
        <f>IFERROR(VLOOKUP(F32,Tableau5[],2,FALSE),"")</f>
        <v>0</v>
      </c>
      <c r="I32" s="24" t="str">
        <f t="shared" si="11"/>
        <v/>
      </c>
      <c r="J32" s="16"/>
      <c r="K32" s="15"/>
      <c r="L32" s="24" t="str">
        <f>IFERROR(VLOOKUP(J32,Tableau5[],2,FALSE),"")</f>
        <v/>
      </c>
      <c r="M32" s="24" t="str">
        <f t="shared" si="12"/>
        <v/>
      </c>
      <c r="N32" s="16" t="s">
        <v>84</v>
      </c>
      <c r="O32" s="15">
        <v>35</v>
      </c>
      <c r="P32" s="24">
        <f>IFERROR(VLOOKUP(N32,Tableau5[],2,FALSE),"")</f>
        <v>1.55</v>
      </c>
      <c r="Q32" s="24">
        <f t="shared" si="13"/>
        <v>54.25</v>
      </c>
      <c r="R32" s="16" t="s">
        <v>85</v>
      </c>
      <c r="S32" s="15">
        <v>20</v>
      </c>
      <c r="T32" s="24">
        <f>IFERROR(VLOOKUP(R32,Tableau5[],2,FALSE),"")</f>
        <v>1.2</v>
      </c>
      <c r="U32" s="24">
        <f t="shared" si="14"/>
        <v>24</v>
      </c>
      <c r="V32" s="16" t="s">
        <v>84</v>
      </c>
      <c r="W32" s="15">
        <v>35</v>
      </c>
      <c r="X32" s="24">
        <f>IFERROR(VLOOKUP(V32,Tableau5[],2,FALSE),"")</f>
        <v>1.55</v>
      </c>
      <c r="Y32" s="24">
        <f t="shared" si="15"/>
        <v>54.25</v>
      </c>
      <c r="Z32" s="16"/>
      <c r="AA32" s="15"/>
      <c r="AB32" s="24" t="str">
        <f>IFERROR(VLOOKUP(Z32,Tableau5[],2,FALSE),"")</f>
        <v/>
      </c>
      <c r="AC32" s="23" t="str">
        <f t="shared" si="16"/>
        <v/>
      </c>
      <c r="AE32" s="49" t="s">
        <v>32</v>
      </c>
      <c r="AF32" s="53">
        <v>5</v>
      </c>
    </row>
    <row r="33" spans="2:32" x14ac:dyDescent="0.25">
      <c r="B33" s="16"/>
      <c r="C33" s="15"/>
      <c r="D33" s="24" t="str">
        <f>IFERROR(VLOOKUP(B33,Tableau5[],2,FALSE),"")</f>
        <v/>
      </c>
      <c r="E33" s="24" t="str">
        <f t="shared" si="10"/>
        <v/>
      </c>
      <c r="F33" s="16" t="s">
        <v>55</v>
      </c>
      <c r="G33" s="15">
        <v>1</v>
      </c>
      <c r="H33" s="24">
        <f>IFERROR(VLOOKUP(F33,Tableau5[],2,FALSE),"")</f>
        <v>189</v>
      </c>
      <c r="I33" s="24">
        <f t="shared" si="11"/>
        <v>189</v>
      </c>
      <c r="J33" s="16"/>
      <c r="K33" s="15"/>
      <c r="L33" s="24" t="str">
        <f>IFERROR(VLOOKUP(J33,Tableau5[],2,FALSE),"")</f>
        <v/>
      </c>
      <c r="M33" s="24" t="str">
        <f t="shared" si="12"/>
        <v/>
      </c>
      <c r="N33" s="16"/>
      <c r="O33" s="15"/>
      <c r="P33" s="24" t="str">
        <f>IFERROR(VLOOKUP(N33,Tableau5[],2,FALSE),"")</f>
        <v/>
      </c>
      <c r="Q33" s="24" t="str">
        <f t="shared" si="13"/>
        <v/>
      </c>
      <c r="R33" s="16" t="s">
        <v>35</v>
      </c>
      <c r="S33" s="15">
        <v>1</v>
      </c>
      <c r="T33" s="24">
        <f>IFERROR(VLOOKUP(R33,Tableau5[],2,FALSE),"")</f>
        <v>45</v>
      </c>
      <c r="U33" s="24">
        <f t="shared" si="14"/>
        <v>45</v>
      </c>
      <c r="V33" s="16" t="s">
        <v>62</v>
      </c>
      <c r="W33" s="15">
        <v>3</v>
      </c>
      <c r="X33" s="24">
        <f>IFERROR(VLOOKUP(V33,Tableau5[],2,FALSE),"")</f>
        <v>6.08</v>
      </c>
      <c r="Y33" s="24">
        <f t="shared" si="15"/>
        <v>18.240000000000002</v>
      </c>
      <c r="Z33" s="16"/>
      <c r="AA33" s="15"/>
      <c r="AB33" s="24" t="str">
        <f>IFERROR(VLOOKUP(Z33,Tableau5[],2,FALSE),"")</f>
        <v/>
      </c>
      <c r="AC33" s="23" t="str">
        <f t="shared" si="16"/>
        <v/>
      </c>
      <c r="AE33" s="50"/>
      <c r="AF33" s="56"/>
    </row>
    <row r="34" spans="2:32" x14ac:dyDescent="0.25">
      <c r="B34" s="16" t="s">
        <v>78</v>
      </c>
      <c r="C34" s="15"/>
      <c r="D34" s="24">
        <f>IFERROR(VLOOKUP(B34,Tableau5[],2,FALSE),"")</f>
        <v>0</v>
      </c>
      <c r="E34" s="24" t="str">
        <f t="shared" si="10"/>
        <v/>
      </c>
      <c r="F34" s="16" t="s">
        <v>75</v>
      </c>
      <c r="G34" s="15">
        <v>1</v>
      </c>
      <c r="H34" s="24">
        <f>IFERROR(VLOOKUP(F34,Tableau5[],2,FALSE),"")</f>
        <v>309.7</v>
      </c>
      <c r="I34" s="24">
        <f t="shared" si="11"/>
        <v>309.7</v>
      </c>
      <c r="J34" s="16" t="s">
        <v>78</v>
      </c>
      <c r="K34" s="15"/>
      <c r="L34" s="24">
        <f>IFERROR(VLOOKUP(J34,Tableau5[],2,FALSE),"")</f>
        <v>0</v>
      </c>
      <c r="M34" s="24" t="str">
        <f t="shared" si="12"/>
        <v/>
      </c>
      <c r="N34" s="16" t="s">
        <v>78</v>
      </c>
      <c r="O34" s="15"/>
      <c r="P34" s="24">
        <f>IFERROR(VLOOKUP(N34,Tableau5[],2,FALSE),"")</f>
        <v>0</v>
      </c>
      <c r="Q34" s="24" t="str">
        <f t="shared" si="13"/>
        <v/>
      </c>
      <c r="R34" s="16" t="s">
        <v>36</v>
      </c>
      <c r="S34" s="15">
        <v>3</v>
      </c>
      <c r="T34" s="24">
        <f>IFERROR(VLOOKUP(R34,Tableau5[],2,FALSE),"")</f>
        <v>15</v>
      </c>
      <c r="U34" s="24">
        <f t="shared" si="14"/>
        <v>45</v>
      </c>
      <c r="V34" s="16"/>
      <c r="W34" s="15"/>
      <c r="X34" s="24" t="str">
        <f>IFERROR(VLOOKUP(V34,Tableau5[],2,FALSE),"")</f>
        <v/>
      </c>
      <c r="Y34" s="24" t="str">
        <f t="shared" si="15"/>
        <v/>
      </c>
      <c r="Z34" s="16" t="s">
        <v>78</v>
      </c>
      <c r="AA34" s="15"/>
      <c r="AB34" s="24">
        <f>IFERROR(VLOOKUP(Z34,Tableau5[],2,FALSE),"")</f>
        <v>0</v>
      </c>
      <c r="AC34" s="23" t="str">
        <f t="shared" si="16"/>
        <v/>
      </c>
      <c r="AE34" s="49" t="s">
        <v>33</v>
      </c>
      <c r="AF34" s="53">
        <v>15</v>
      </c>
    </row>
    <row r="35" spans="2:32" x14ac:dyDescent="0.25">
      <c r="B35" s="16" t="s">
        <v>79</v>
      </c>
      <c r="C35" s="15">
        <v>2</v>
      </c>
      <c r="D35" s="24">
        <f>IFERROR(VLOOKUP(B35,Tableau5[],2,FALSE),"")</f>
        <v>4.51</v>
      </c>
      <c r="E35" s="24">
        <f t="shared" si="10"/>
        <v>9.02</v>
      </c>
      <c r="F35" s="16"/>
      <c r="G35" s="15"/>
      <c r="H35" s="24" t="str">
        <f>IFERROR(VLOOKUP(F35,Tableau5[],2,FALSE),"")</f>
        <v/>
      </c>
      <c r="I35" s="24" t="str">
        <f t="shared" si="11"/>
        <v/>
      </c>
      <c r="J35" s="16" t="s">
        <v>79</v>
      </c>
      <c r="K35" s="15">
        <v>2</v>
      </c>
      <c r="L35" s="24">
        <f>IFERROR(VLOOKUP(J35,Tableau5[],2,FALSE),"")</f>
        <v>4.51</v>
      </c>
      <c r="M35" s="24">
        <f t="shared" si="12"/>
        <v>9.02</v>
      </c>
      <c r="N35" s="16" t="s">
        <v>79</v>
      </c>
      <c r="O35" s="15">
        <v>2</v>
      </c>
      <c r="P35" s="24">
        <f>IFERROR(VLOOKUP(N35,Tableau5[],2,FALSE),"")</f>
        <v>4.51</v>
      </c>
      <c r="Q35" s="24">
        <f t="shared" si="13"/>
        <v>9.02</v>
      </c>
      <c r="R35" s="16" t="s">
        <v>90</v>
      </c>
      <c r="S35" s="15">
        <v>1</v>
      </c>
      <c r="T35" s="24">
        <f>IFERROR(VLOOKUP(R35,Tableau5[],2,FALSE),"")</f>
        <v>44.5</v>
      </c>
      <c r="U35" s="24">
        <f t="shared" si="14"/>
        <v>44.5</v>
      </c>
      <c r="V35" s="16"/>
      <c r="W35" s="15"/>
      <c r="X35" s="24" t="str">
        <f>IFERROR(VLOOKUP(V35,Tableau5[],2,FALSE),"")</f>
        <v/>
      </c>
      <c r="Y35" s="24" t="str">
        <f t="shared" si="15"/>
        <v/>
      </c>
      <c r="Z35" s="16" t="s">
        <v>79</v>
      </c>
      <c r="AA35" s="15">
        <v>2</v>
      </c>
      <c r="AB35" s="24">
        <f>IFERROR(VLOOKUP(Z35,Tableau5[],2,FALSE),"")</f>
        <v>4.51</v>
      </c>
      <c r="AC35" s="23">
        <f t="shared" si="16"/>
        <v>9.02</v>
      </c>
      <c r="AE35" s="50"/>
      <c r="AF35" s="56"/>
    </row>
    <row r="36" spans="2:32" x14ac:dyDescent="0.25">
      <c r="B36" s="16"/>
      <c r="C36" s="15"/>
      <c r="D36" s="24" t="str">
        <f>IFERROR(VLOOKUP(B36,Tableau5[],2,FALSE),"")</f>
        <v/>
      </c>
      <c r="E36" s="24" t="str">
        <f t="shared" si="10"/>
        <v/>
      </c>
      <c r="F36" s="16" t="s">
        <v>78</v>
      </c>
      <c r="G36" s="15"/>
      <c r="H36" s="24">
        <f>IFERROR(VLOOKUP(F36,Tableau5[],2,FALSE),"")</f>
        <v>0</v>
      </c>
      <c r="I36" s="24" t="str">
        <f t="shared" si="11"/>
        <v/>
      </c>
      <c r="J36" s="16"/>
      <c r="K36" s="15"/>
      <c r="L36" s="24" t="str">
        <f>IFERROR(VLOOKUP(J36,Tableau5[],2,FALSE),"")</f>
        <v/>
      </c>
      <c r="M36" s="24" t="str">
        <f t="shared" si="12"/>
        <v/>
      </c>
      <c r="N36" s="16"/>
      <c r="O36" s="15"/>
      <c r="P36" s="24" t="str">
        <f>IFERROR(VLOOKUP(N36,Tableau5[],2,FALSE),"")</f>
        <v/>
      </c>
      <c r="Q36" s="24" t="str">
        <f t="shared" si="13"/>
        <v/>
      </c>
      <c r="R36" s="16"/>
      <c r="S36" s="15"/>
      <c r="T36" s="24" t="str">
        <f>IFERROR(VLOOKUP(R36,Tableau5[],2,FALSE),"")</f>
        <v/>
      </c>
      <c r="U36" s="24" t="str">
        <f t="shared" ref="U36:U38" si="24">IF(ISBLANK(S36),"",S36*T36)</f>
        <v/>
      </c>
      <c r="V36" s="16" t="s">
        <v>78</v>
      </c>
      <c r="W36" s="15"/>
      <c r="X36" s="24">
        <f>IFERROR(VLOOKUP(V36,Tableau5[],2,FALSE),"")</f>
        <v>0</v>
      </c>
      <c r="Y36" s="24" t="str">
        <f t="shared" si="15"/>
        <v/>
      </c>
      <c r="Z36" s="16"/>
      <c r="AA36" s="15"/>
      <c r="AB36" s="24" t="str">
        <f>IFERROR(VLOOKUP(Z36,Tableau5[],2,FALSE),"")</f>
        <v/>
      </c>
      <c r="AC36" s="23" t="str">
        <f t="shared" si="16"/>
        <v/>
      </c>
      <c r="AE36" s="49" t="s">
        <v>34</v>
      </c>
      <c r="AF36" s="53">
        <v>10</v>
      </c>
    </row>
    <row r="37" spans="2:32" x14ac:dyDescent="0.25">
      <c r="B37" s="16"/>
      <c r="C37" s="15"/>
      <c r="D37" s="24" t="str">
        <f>IFERROR(VLOOKUP(B37,Tableau5[],2,FALSE),"")</f>
        <v/>
      </c>
      <c r="E37" s="24" t="str">
        <f t="shared" si="10"/>
        <v/>
      </c>
      <c r="F37" s="16" t="s">
        <v>79</v>
      </c>
      <c r="G37" s="15"/>
      <c r="H37" s="24">
        <f>IFERROR(VLOOKUP(F37,Tableau5[],2,FALSE),"")</f>
        <v>4.51</v>
      </c>
      <c r="I37" s="24" t="str">
        <f t="shared" si="11"/>
        <v/>
      </c>
      <c r="J37" s="16"/>
      <c r="K37" s="15"/>
      <c r="L37" s="24" t="str">
        <f>IFERROR(VLOOKUP(J37,Tableau5[],2,FALSE),"")</f>
        <v/>
      </c>
      <c r="M37" s="24" t="str">
        <f t="shared" si="12"/>
        <v/>
      </c>
      <c r="N37" s="16"/>
      <c r="O37" s="15"/>
      <c r="P37" s="24" t="str">
        <f>IFERROR(VLOOKUP(N37,Tableau5[],2,FALSE),"")</f>
        <v/>
      </c>
      <c r="Q37" s="24" t="str">
        <f t="shared" si="13"/>
        <v/>
      </c>
      <c r="R37" s="16" t="s">
        <v>78</v>
      </c>
      <c r="S37" s="15"/>
      <c r="T37" s="24">
        <f>IFERROR(VLOOKUP(R37,Tableau5[],2,FALSE),"")</f>
        <v>0</v>
      </c>
      <c r="U37" s="24" t="str">
        <f t="shared" si="24"/>
        <v/>
      </c>
      <c r="V37" s="16" t="s">
        <v>79</v>
      </c>
      <c r="W37" s="15">
        <v>2</v>
      </c>
      <c r="X37" s="24">
        <f>IFERROR(VLOOKUP(V37,Tableau5[],2,FALSE),"")</f>
        <v>4.51</v>
      </c>
      <c r="Y37" s="24">
        <f t="shared" si="15"/>
        <v>9.02</v>
      </c>
      <c r="Z37" s="16"/>
      <c r="AA37" s="15"/>
      <c r="AB37" s="24" t="str">
        <f>IFERROR(VLOOKUP(Z37,Tableau5[],2,FALSE),"")</f>
        <v/>
      </c>
      <c r="AC37" s="23" t="str">
        <f t="shared" si="16"/>
        <v/>
      </c>
      <c r="AE37" s="50"/>
      <c r="AF37" s="56"/>
    </row>
    <row r="38" spans="2:32" x14ac:dyDescent="0.25">
      <c r="B38" s="17"/>
      <c r="C38" s="15"/>
      <c r="D38" s="24" t="str">
        <f>IFERROR(VLOOKUP(B38,Tableau5[],2,FALSE),"")</f>
        <v/>
      </c>
      <c r="E38" s="24" t="str">
        <f t="shared" si="10"/>
        <v/>
      </c>
      <c r="F38" s="17"/>
      <c r="G38" s="15"/>
      <c r="H38" s="24" t="str">
        <f>IFERROR(VLOOKUP(F38,Tableau5[],2,FALSE),"")</f>
        <v/>
      </c>
      <c r="I38" s="24" t="str">
        <f t="shared" si="11"/>
        <v/>
      </c>
      <c r="J38" s="17"/>
      <c r="K38" s="15"/>
      <c r="L38" s="24" t="str">
        <f>IFERROR(VLOOKUP(J38,Tableau5[],2,FALSE),"")</f>
        <v/>
      </c>
      <c r="M38" s="24" t="str">
        <f t="shared" si="12"/>
        <v/>
      </c>
      <c r="N38" s="17"/>
      <c r="O38" s="15"/>
      <c r="P38" s="24" t="str">
        <f>IFERROR(VLOOKUP(N38,Tableau5[],2,FALSE),"")</f>
        <v/>
      </c>
      <c r="Q38" s="24" t="str">
        <f t="shared" si="13"/>
        <v/>
      </c>
      <c r="R38" s="16" t="s">
        <v>79</v>
      </c>
      <c r="S38" s="15">
        <v>2</v>
      </c>
      <c r="T38" s="24">
        <f>IFERROR(VLOOKUP(R38,Tableau5[],2,FALSE),"")</f>
        <v>4.51</v>
      </c>
      <c r="U38" s="24">
        <f t="shared" si="24"/>
        <v>9.02</v>
      </c>
      <c r="V38" s="17"/>
      <c r="W38" s="15"/>
      <c r="X38" s="24" t="str">
        <f>IFERROR(VLOOKUP(V38,Tableau5[],2,FALSE),"")</f>
        <v/>
      </c>
      <c r="Y38" s="24" t="str">
        <f t="shared" si="15"/>
        <v/>
      </c>
      <c r="Z38" s="17"/>
      <c r="AA38" s="15"/>
      <c r="AB38" s="24" t="str">
        <f>IFERROR(VLOOKUP(Z38,Tableau5[],2,FALSE),"")</f>
        <v/>
      </c>
      <c r="AC38" s="23" t="str">
        <f t="shared" si="16"/>
        <v/>
      </c>
      <c r="AE38" s="49" t="s">
        <v>35</v>
      </c>
      <c r="AF38" s="49">
        <v>1</v>
      </c>
    </row>
    <row r="39" spans="2:32" x14ac:dyDescent="0.25">
      <c r="B39" s="46">
        <f>SUM(E25:E38)</f>
        <v>581.25</v>
      </c>
      <c r="C39" s="47"/>
      <c r="D39" s="48"/>
      <c r="E39" s="31"/>
      <c r="F39" s="46">
        <f>SUM(I25:I38)</f>
        <v>946.93000000000006</v>
      </c>
      <c r="G39" s="47"/>
      <c r="H39" s="48"/>
      <c r="I39" s="31"/>
      <c r="J39" s="46">
        <f>SUM(M25:M38)</f>
        <v>358.28</v>
      </c>
      <c r="K39" s="47"/>
      <c r="L39" s="48"/>
      <c r="M39" s="31"/>
      <c r="N39" s="46">
        <f>SUM(Q25:Q38)</f>
        <v>584.1</v>
      </c>
      <c r="O39" s="47"/>
      <c r="P39" s="48"/>
      <c r="Q39" s="31"/>
      <c r="R39" s="46">
        <f>SUM(U25:U38)</f>
        <v>491.06</v>
      </c>
      <c r="S39" s="47"/>
      <c r="T39" s="48"/>
      <c r="U39" s="43"/>
      <c r="V39" s="46">
        <f>SUM(Y25:Y38)</f>
        <v>575.49</v>
      </c>
      <c r="W39" s="47"/>
      <c r="X39" s="48"/>
      <c r="Y39" s="43"/>
      <c r="Z39" s="46">
        <f>SUM(AC25:AC38)</f>
        <v>338.62</v>
      </c>
      <c r="AA39" s="47"/>
      <c r="AB39" s="48"/>
      <c r="AC39" s="40"/>
      <c r="AE39" s="50"/>
      <c r="AF39" s="50"/>
    </row>
    <row r="40" spans="2:32" x14ac:dyDescent="0.25"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E40" s="49" t="s">
        <v>36</v>
      </c>
      <c r="AF40" s="49">
        <v>3</v>
      </c>
    </row>
    <row r="41" spans="2:32" x14ac:dyDescent="0.25">
      <c r="B41" s="57" t="s">
        <v>13</v>
      </c>
      <c r="C41" s="53"/>
      <c r="D41" s="42"/>
      <c r="E41" s="42"/>
      <c r="F41" s="57" t="s">
        <v>14</v>
      </c>
      <c r="G41" s="58"/>
      <c r="H41" s="58"/>
      <c r="I41" s="53"/>
      <c r="J41" s="57" t="s">
        <v>15</v>
      </c>
      <c r="K41" s="58"/>
      <c r="L41" s="58"/>
      <c r="M41" s="53"/>
      <c r="N41" s="57" t="s">
        <v>100</v>
      </c>
      <c r="O41" s="58"/>
      <c r="P41" s="58"/>
      <c r="Q41" s="53"/>
      <c r="R41" s="49" t="s">
        <v>101</v>
      </c>
      <c r="AE41" s="50"/>
      <c r="AF41" s="50"/>
    </row>
    <row r="42" spans="2:32" x14ac:dyDescent="0.25">
      <c r="B42" s="54"/>
      <c r="C42" s="56"/>
      <c r="D42" s="38"/>
      <c r="E42" s="38"/>
      <c r="F42" s="54"/>
      <c r="G42" s="55"/>
      <c r="H42" s="55"/>
      <c r="I42" s="56"/>
      <c r="J42" s="54"/>
      <c r="K42" s="55"/>
      <c r="L42" s="55"/>
      <c r="M42" s="56"/>
      <c r="N42" s="54"/>
      <c r="O42" s="55"/>
      <c r="P42" s="55"/>
      <c r="Q42" s="56"/>
      <c r="R42" s="50"/>
      <c r="AE42" s="59" t="s">
        <v>37</v>
      </c>
      <c r="AF42" s="49">
        <v>1</v>
      </c>
    </row>
    <row r="43" spans="2:32" ht="15" customHeight="1" x14ac:dyDescent="0.25">
      <c r="B43" s="16" t="s">
        <v>64</v>
      </c>
      <c r="C43" s="23">
        <v>60</v>
      </c>
      <c r="D43" s="24">
        <f>IFERROR(VLOOKUP(B43,Tableau5[],2,FALSE),"")</f>
        <v>1.79</v>
      </c>
      <c r="E43" s="24">
        <f>IF(ISBLANK(C43),"",C43*D43)</f>
        <v>107.4</v>
      </c>
      <c r="F43" s="16" t="s">
        <v>64</v>
      </c>
      <c r="G43" s="23">
        <v>5</v>
      </c>
      <c r="H43" s="24">
        <f>IFERROR(VLOOKUP(F43,Tableau5[],2,FALSE),"")</f>
        <v>1.79</v>
      </c>
      <c r="I43" s="24">
        <f>IF(ISBLANK(G43),"",G43*H43)</f>
        <v>8.9499999999999993</v>
      </c>
      <c r="J43" s="16" t="s">
        <v>64</v>
      </c>
      <c r="K43" s="23">
        <v>40</v>
      </c>
      <c r="L43" s="24">
        <f>IFERROR(VLOOKUP(J43,Tableau5[],2,FALSE),"")</f>
        <v>1.79</v>
      </c>
      <c r="M43" s="24">
        <f>IF(ISBLANK(K43),"",K43*L43)</f>
        <v>71.599999999999994</v>
      </c>
      <c r="N43" s="16" t="s">
        <v>64</v>
      </c>
      <c r="O43" s="23">
        <v>50</v>
      </c>
      <c r="P43" s="24">
        <f>IFERROR(VLOOKUP(N43,Tableau5[],2,FALSE),"")</f>
        <v>1.79</v>
      </c>
      <c r="Q43" s="44">
        <f>IF(ISBLANK(O43),"",O43*P43)</f>
        <v>89.5</v>
      </c>
      <c r="R43" s="72">
        <f>SUM(B21,F21,J21,N21,R21,V21,Z21,B39,F39,J39,N39,R39,V39,Z39,B57,F57,J57,N57)</f>
        <v>10812.817000000001</v>
      </c>
      <c r="AE43" s="60"/>
      <c r="AF43" s="50"/>
    </row>
    <row r="44" spans="2:32" x14ac:dyDescent="0.25">
      <c r="B44" s="16" t="s">
        <v>47</v>
      </c>
      <c r="C44" s="15">
        <v>1</v>
      </c>
      <c r="D44" s="24">
        <f>IFERROR(VLOOKUP(B44,Tableau5[],2,FALSE),"")</f>
        <v>240</v>
      </c>
      <c r="E44" s="24">
        <f t="shared" ref="E44:E56" si="25">IF(ISBLANK(C44),"",C44*D44)</f>
        <v>240</v>
      </c>
      <c r="F44" s="16" t="s">
        <v>47</v>
      </c>
      <c r="G44" s="15">
        <v>1</v>
      </c>
      <c r="H44" s="24">
        <f>IFERROR(VLOOKUP(F44,Tableau5[],2,FALSE),"")</f>
        <v>240</v>
      </c>
      <c r="I44" s="24">
        <f t="shared" ref="I44:I56" si="26">IF(ISBLANK(G44),"",G44*H44)</f>
        <v>240</v>
      </c>
      <c r="J44" s="16" t="s">
        <v>47</v>
      </c>
      <c r="K44" s="15">
        <v>1</v>
      </c>
      <c r="L44" s="24">
        <f>IFERROR(VLOOKUP(J44,Tableau5[],2,FALSE),"")</f>
        <v>240</v>
      </c>
      <c r="M44" s="24">
        <f t="shared" ref="M44:M56" si="27">IF(ISBLANK(K44),"",K44*L44)</f>
        <v>240</v>
      </c>
      <c r="N44" s="16" t="s">
        <v>47</v>
      </c>
      <c r="O44" s="15">
        <v>2</v>
      </c>
      <c r="P44" s="24">
        <f>IFERROR(VLOOKUP(N44,Tableau5[],2,FALSE),"")</f>
        <v>240</v>
      </c>
      <c r="Q44" s="23">
        <f t="shared" ref="Q44:Q56" si="28">IF(ISBLANK(O44),"",O44*P44)</f>
        <v>480</v>
      </c>
      <c r="R44" s="73"/>
      <c r="AE44" s="49" t="s">
        <v>38</v>
      </c>
      <c r="AF44" s="59">
        <v>2</v>
      </c>
    </row>
    <row r="45" spans="2:32" x14ac:dyDescent="0.25">
      <c r="B45" s="16" t="s">
        <v>49</v>
      </c>
      <c r="C45" s="15">
        <v>2</v>
      </c>
      <c r="D45" s="24">
        <f>IFERROR(VLOOKUP(B45,Tableau5[],2,FALSE),"")</f>
        <v>24</v>
      </c>
      <c r="E45" s="24">
        <f t="shared" si="25"/>
        <v>48</v>
      </c>
      <c r="F45" s="16" t="s">
        <v>48</v>
      </c>
      <c r="G45" s="15">
        <v>2</v>
      </c>
      <c r="H45" s="24">
        <f>IFERROR(VLOOKUP(F45,Tableau5[],2,FALSE),"")</f>
        <v>16</v>
      </c>
      <c r="I45" s="24">
        <f t="shared" si="26"/>
        <v>32</v>
      </c>
      <c r="J45" s="16" t="s">
        <v>49</v>
      </c>
      <c r="K45" s="15">
        <v>2</v>
      </c>
      <c r="L45" s="24">
        <f>IFERROR(VLOOKUP(J45,Tableau5[],2,FALSE),"")</f>
        <v>24</v>
      </c>
      <c r="M45" s="24">
        <f t="shared" si="27"/>
        <v>48</v>
      </c>
      <c r="N45" s="16" t="s">
        <v>48</v>
      </c>
      <c r="O45" s="15">
        <v>8</v>
      </c>
      <c r="P45" s="24">
        <f>IFERROR(VLOOKUP(N45,Tableau5[],2,FALSE),"")</f>
        <v>16</v>
      </c>
      <c r="Q45" s="23">
        <f t="shared" si="28"/>
        <v>128</v>
      </c>
      <c r="R45" s="49" t="s">
        <v>103</v>
      </c>
      <c r="AE45" s="50"/>
      <c r="AF45" s="60"/>
    </row>
    <row r="46" spans="2:32" x14ac:dyDescent="0.25">
      <c r="B46" s="16"/>
      <c r="C46" s="15"/>
      <c r="D46" s="24"/>
      <c r="E46" s="24"/>
      <c r="F46" s="16"/>
      <c r="G46" s="15"/>
      <c r="H46" s="24"/>
      <c r="I46" s="24"/>
      <c r="J46" s="16"/>
      <c r="K46" s="15"/>
      <c r="L46" s="24"/>
      <c r="M46" s="24"/>
      <c r="N46" s="16"/>
      <c r="O46" s="15"/>
      <c r="P46" s="24"/>
      <c r="Q46" s="23"/>
      <c r="R46" s="74"/>
      <c r="AE46" s="78"/>
      <c r="AF46" s="76"/>
    </row>
    <row r="47" spans="2:32" x14ac:dyDescent="0.25">
      <c r="B47" s="71" t="s">
        <v>66</v>
      </c>
      <c r="C47" s="15">
        <v>20</v>
      </c>
      <c r="D47" s="24">
        <f>IFERROR(VLOOKUP(B47,Tableau5[],2,FALSE),"")</f>
        <v>0.61</v>
      </c>
      <c r="E47" s="24">
        <f t="shared" si="25"/>
        <v>12.2</v>
      </c>
      <c r="F47" s="16" t="s">
        <v>63</v>
      </c>
      <c r="G47" s="15">
        <v>4</v>
      </c>
      <c r="H47" s="24">
        <f>IFERROR(VLOOKUP(F47,Tableau5[],2,FALSE),"")</f>
        <v>5.5</v>
      </c>
      <c r="I47" s="24">
        <f t="shared" si="26"/>
        <v>22</v>
      </c>
      <c r="J47" s="71" t="s">
        <v>66</v>
      </c>
      <c r="K47" s="15">
        <v>15</v>
      </c>
      <c r="L47" s="24">
        <f>IFERROR(VLOOKUP(J47,Tableau5[],2,FALSE),"")</f>
        <v>0.61</v>
      </c>
      <c r="M47" s="24">
        <f t="shared" si="27"/>
        <v>9.15</v>
      </c>
      <c r="N47" s="16" t="s">
        <v>63</v>
      </c>
      <c r="O47" s="15">
        <v>4</v>
      </c>
      <c r="P47" s="24">
        <f>IFERROR(VLOOKUP(N47,Tableau5[],2,FALSE),"")</f>
        <v>5.5</v>
      </c>
      <c r="Q47" s="23">
        <f t="shared" si="28"/>
        <v>22</v>
      </c>
      <c r="R47" s="72">
        <f>R43+R43/100*20</f>
        <v>12975.380400000002</v>
      </c>
      <c r="AE47" s="49" t="s">
        <v>39</v>
      </c>
      <c r="AF47" s="49">
        <v>80</v>
      </c>
    </row>
    <row r="48" spans="2:32" x14ac:dyDescent="0.25">
      <c r="B48" s="16" t="s">
        <v>46</v>
      </c>
      <c r="C48" s="15">
        <v>1</v>
      </c>
      <c r="D48" s="24">
        <f>IFERROR(VLOOKUP(B48,Tableau5[],2,FALSE),"")</f>
        <v>76</v>
      </c>
      <c r="E48" s="24">
        <f t="shared" si="25"/>
        <v>76</v>
      </c>
      <c r="F48" s="16" t="s">
        <v>66</v>
      </c>
      <c r="G48" s="15">
        <v>10</v>
      </c>
      <c r="H48" s="24">
        <f>IFERROR(VLOOKUP(F48,Tableau5[],2,FALSE),"")</f>
        <v>0.61</v>
      </c>
      <c r="I48" s="24">
        <f t="shared" si="26"/>
        <v>6.1</v>
      </c>
      <c r="J48" s="16" t="s">
        <v>46</v>
      </c>
      <c r="K48" s="15">
        <v>1</v>
      </c>
      <c r="L48" s="24">
        <f>IFERROR(VLOOKUP(J48,Tableau5[],2,FALSE),"")</f>
        <v>76</v>
      </c>
      <c r="M48" s="24">
        <f t="shared" si="27"/>
        <v>76</v>
      </c>
      <c r="N48" s="16" t="s">
        <v>66</v>
      </c>
      <c r="O48" s="15">
        <v>30</v>
      </c>
      <c r="P48" s="24">
        <f>IFERROR(VLOOKUP(N48,Tableau5[],2,FALSE),"")</f>
        <v>0.61</v>
      </c>
      <c r="Q48" s="23">
        <f t="shared" si="28"/>
        <v>18.3</v>
      </c>
      <c r="R48" s="73"/>
      <c r="AE48" s="50"/>
      <c r="AF48" s="50"/>
    </row>
    <row r="49" spans="2:34" x14ac:dyDescent="0.25">
      <c r="B49" s="16"/>
      <c r="C49" s="15"/>
      <c r="D49" s="24" t="str">
        <f>IFERROR(VLOOKUP(B49,Tableau5[],2,FALSE),"")</f>
        <v/>
      </c>
      <c r="E49" s="24" t="str">
        <f t="shared" si="25"/>
        <v/>
      </c>
      <c r="F49" s="16" t="s">
        <v>21</v>
      </c>
      <c r="G49" s="15">
        <v>1</v>
      </c>
      <c r="H49" s="24">
        <f>IFERROR(VLOOKUP(F49,Tableau5[],2,FALSE),"")</f>
        <v>89</v>
      </c>
      <c r="I49" s="24">
        <f t="shared" si="26"/>
        <v>89</v>
      </c>
      <c r="J49" s="16"/>
      <c r="K49" s="15"/>
      <c r="L49" s="24" t="str">
        <f>IFERROR(VLOOKUP(J49,Tableau5[],2,FALSE),"")</f>
        <v/>
      </c>
      <c r="M49" s="24" t="str">
        <f t="shared" si="27"/>
        <v/>
      </c>
      <c r="N49" s="16" t="s">
        <v>94</v>
      </c>
      <c r="O49" s="15">
        <v>1</v>
      </c>
      <c r="P49" s="24">
        <f>IFERROR(VLOOKUP(N49,Tableau5[],2,FALSE),"")</f>
        <v>164</v>
      </c>
      <c r="Q49" s="23">
        <f t="shared" si="28"/>
        <v>164</v>
      </c>
      <c r="R49" s="49" t="s">
        <v>102</v>
      </c>
      <c r="AE49" s="49" t="s">
        <v>58</v>
      </c>
      <c r="AF49" s="49">
        <v>2</v>
      </c>
    </row>
    <row r="50" spans="2:34" x14ac:dyDescent="0.25">
      <c r="B50" s="45" t="s">
        <v>86</v>
      </c>
      <c r="C50" s="15"/>
      <c r="D50" s="24">
        <f>IFERROR(VLOOKUP(B50,Tableau5[],2,FALSE),"")</f>
        <v>0</v>
      </c>
      <c r="E50" s="24" t="str">
        <f t="shared" si="25"/>
        <v/>
      </c>
      <c r="F50" s="16" t="s">
        <v>71</v>
      </c>
      <c r="G50" s="15">
        <v>4</v>
      </c>
      <c r="H50" s="24">
        <f>IFERROR(VLOOKUP(F50,Tableau5[],2,FALSE),"")</f>
        <v>6.88</v>
      </c>
      <c r="I50" s="24">
        <f t="shared" si="26"/>
        <v>27.52</v>
      </c>
      <c r="J50" s="16"/>
      <c r="K50" s="15"/>
      <c r="L50" s="24" t="str">
        <f>IFERROR(VLOOKUP(J50,Tableau5[],2,FALSE),"")</f>
        <v/>
      </c>
      <c r="M50" s="24" t="str">
        <f t="shared" si="27"/>
        <v/>
      </c>
      <c r="N50" s="16" t="s">
        <v>46</v>
      </c>
      <c r="O50" s="15">
        <v>1</v>
      </c>
      <c r="P50" s="24">
        <f>IFERROR(VLOOKUP(N50,Tableau5[],2,FALSE),"")</f>
        <v>76</v>
      </c>
      <c r="Q50" s="23">
        <f t="shared" si="28"/>
        <v>76</v>
      </c>
      <c r="R50" s="50"/>
      <c r="AE50" s="50"/>
      <c r="AF50" s="50"/>
    </row>
    <row r="51" spans="2:34" x14ac:dyDescent="0.25">
      <c r="B51" s="16" t="s">
        <v>55</v>
      </c>
      <c r="C51" s="15">
        <v>1</v>
      </c>
      <c r="D51" s="24">
        <f>IFERROR(VLOOKUP(B51,Tableau5[],2,FALSE),"")</f>
        <v>189</v>
      </c>
      <c r="E51" s="24">
        <f t="shared" si="25"/>
        <v>189</v>
      </c>
      <c r="F51" s="16"/>
      <c r="G51" s="15"/>
      <c r="H51" s="24" t="str">
        <f>IFERROR(VLOOKUP(F51,Tableau5[],2,FALSE),"")</f>
        <v/>
      </c>
      <c r="I51" s="24" t="str">
        <f t="shared" si="26"/>
        <v/>
      </c>
      <c r="J51" s="16" t="s">
        <v>78</v>
      </c>
      <c r="K51" s="15"/>
      <c r="L51" s="24">
        <f>IFERROR(VLOOKUP(J51,Tableau5[],2,FALSE),"")</f>
        <v>0</v>
      </c>
      <c r="M51" s="24" t="str">
        <f t="shared" si="27"/>
        <v/>
      </c>
      <c r="N51" s="16"/>
      <c r="O51" s="15"/>
      <c r="P51" s="24" t="str">
        <f>IFERROR(VLOOKUP(N51,Tableau5[],2,FALSE),"")</f>
        <v/>
      </c>
      <c r="Q51" s="23" t="str">
        <f t="shared" si="28"/>
        <v/>
      </c>
      <c r="R51" s="72">
        <f>R47+R47/100*20</f>
        <v>15570.456480000003</v>
      </c>
    </row>
    <row r="52" spans="2:34" x14ac:dyDescent="0.25">
      <c r="B52" s="16" t="s">
        <v>75</v>
      </c>
      <c r="C52" s="15">
        <v>1</v>
      </c>
      <c r="D52" s="24">
        <f>IFERROR(VLOOKUP(B52,Tableau5[],2,FALSE),"")</f>
        <v>309.7</v>
      </c>
      <c r="E52" s="24">
        <f t="shared" si="25"/>
        <v>309.7</v>
      </c>
      <c r="F52" s="16"/>
      <c r="G52" s="15"/>
      <c r="H52" s="24" t="str">
        <f>IFERROR(VLOOKUP(F52,Tableau5[],2,FALSE),"")</f>
        <v/>
      </c>
      <c r="I52" s="24" t="str">
        <f t="shared" si="26"/>
        <v/>
      </c>
      <c r="J52" s="16" t="s">
        <v>79</v>
      </c>
      <c r="K52" s="15">
        <v>2</v>
      </c>
      <c r="L52" s="24">
        <f>IFERROR(VLOOKUP(J52,Tableau5[],2,FALSE),"")</f>
        <v>4.51</v>
      </c>
      <c r="M52" s="24">
        <f t="shared" si="27"/>
        <v>9.02</v>
      </c>
      <c r="N52" s="16"/>
      <c r="O52" s="15"/>
      <c r="P52" s="24" t="str">
        <f>IFERROR(VLOOKUP(N52,Tableau5[],2,FALSE),"")</f>
        <v/>
      </c>
      <c r="Q52" s="23" t="str">
        <f t="shared" si="28"/>
        <v/>
      </c>
      <c r="R52" s="73"/>
    </row>
    <row r="53" spans="2:34" x14ac:dyDescent="0.25">
      <c r="B53" s="16"/>
      <c r="C53" s="15"/>
      <c r="D53" s="24" t="str">
        <f>IFERROR(VLOOKUP(B53,Tableau5[],2,FALSE),"")</f>
        <v/>
      </c>
      <c r="E53" s="24" t="str">
        <f t="shared" si="25"/>
        <v/>
      </c>
      <c r="F53" s="16"/>
      <c r="G53" s="15"/>
      <c r="H53" s="24" t="str">
        <f>IFERROR(VLOOKUP(F53,Tableau5[],2,FALSE),"")</f>
        <v/>
      </c>
      <c r="I53" s="24" t="str">
        <f t="shared" si="26"/>
        <v/>
      </c>
      <c r="J53" s="16"/>
      <c r="K53" s="15"/>
      <c r="L53" s="24" t="str">
        <f>IFERROR(VLOOKUP(J53,Tableau5[],2,FALSE),"")</f>
        <v/>
      </c>
      <c r="M53" s="24" t="str">
        <f t="shared" si="27"/>
        <v/>
      </c>
      <c r="N53" s="16"/>
      <c r="O53" s="15"/>
      <c r="P53" s="24" t="str">
        <f>IFERROR(VLOOKUP(N53,Tableau5[],2,FALSE),"")</f>
        <v/>
      </c>
      <c r="Q53" s="23" t="str">
        <f t="shared" si="28"/>
        <v/>
      </c>
    </row>
    <row r="54" spans="2:34" x14ac:dyDescent="0.25">
      <c r="B54" s="16" t="s">
        <v>78</v>
      </c>
      <c r="C54" s="15"/>
      <c r="D54" s="24">
        <f>IFERROR(VLOOKUP(B54,Tableau5[],2,FALSE),"")</f>
        <v>0</v>
      </c>
      <c r="E54" s="24" t="str">
        <f t="shared" si="25"/>
        <v/>
      </c>
      <c r="F54" s="16" t="s">
        <v>78</v>
      </c>
      <c r="G54" s="15"/>
      <c r="H54" s="24">
        <f>IFERROR(VLOOKUP(F54,Tableau5[],2,FALSE),"")</f>
        <v>0</v>
      </c>
      <c r="I54" s="24" t="str">
        <f t="shared" si="26"/>
        <v/>
      </c>
      <c r="J54" s="16"/>
      <c r="K54" s="15"/>
      <c r="L54" s="24" t="str">
        <f>IFERROR(VLOOKUP(J54,Tableau5[],2,FALSE),"")</f>
        <v/>
      </c>
      <c r="M54" s="24" t="str">
        <f t="shared" si="27"/>
        <v/>
      </c>
      <c r="N54" s="16" t="s">
        <v>78</v>
      </c>
      <c r="O54" s="15"/>
      <c r="P54" s="24">
        <f>IFERROR(VLOOKUP(N54,Tableau5[],2,FALSE),"")</f>
        <v>0</v>
      </c>
      <c r="Q54" s="23" t="str">
        <f t="shared" si="28"/>
        <v/>
      </c>
    </row>
    <row r="55" spans="2:34" ht="15.75" customHeight="1" x14ac:dyDescent="0.25">
      <c r="B55" s="16" t="s">
        <v>79</v>
      </c>
      <c r="C55" s="15">
        <v>2</v>
      </c>
      <c r="D55" s="24">
        <f>IFERROR(VLOOKUP(B55,Tableau5[],2,FALSE),"")</f>
        <v>4.51</v>
      </c>
      <c r="E55" s="24">
        <f t="shared" si="25"/>
        <v>9.02</v>
      </c>
      <c r="F55" s="16" t="s">
        <v>79</v>
      </c>
      <c r="G55" s="15">
        <v>2</v>
      </c>
      <c r="H55" s="24">
        <f>IFERROR(VLOOKUP(F55,Tableau5[],2,FALSE),"")</f>
        <v>4.51</v>
      </c>
      <c r="I55" s="24">
        <f t="shared" si="26"/>
        <v>9.02</v>
      </c>
      <c r="J55" s="16"/>
      <c r="K55" s="15"/>
      <c r="L55" s="24" t="str">
        <f>IFERROR(VLOOKUP(J55,Tableau5[],2,FALSE),"")</f>
        <v/>
      </c>
      <c r="M55" s="24" t="str">
        <f t="shared" si="27"/>
        <v/>
      </c>
      <c r="N55" s="16" t="s">
        <v>79</v>
      </c>
      <c r="O55" s="15">
        <v>2</v>
      </c>
      <c r="P55" s="24">
        <f>IFERROR(VLOOKUP(N55,Tableau5[],2,FALSE),"")</f>
        <v>4.51</v>
      </c>
      <c r="Q55" s="23">
        <f t="shared" si="28"/>
        <v>9.02</v>
      </c>
    </row>
    <row r="56" spans="2:34" x14ac:dyDescent="0.25">
      <c r="B56" s="17"/>
      <c r="C56" s="15"/>
      <c r="D56" s="24" t="str">
        <f>IFERROR(VLOOKUP(B56,Tableau5[],2,FALSE),"")</f>
        <v/>
      </c>
      <c r="E56" s="24" t="str">
        <f t="shared" si="25"/>
        <v/>
      </c>
      <c r="F56" s="17"/>
      <c r="G56" s="15"/>
      <c r="H56" s="24" t="str">
        <f>IFERROR(VLOOKUP(F56,Tableau5[],2,FALSE),"")</f>
        <v/>
      </c>
      <c r="I56" s="24" t="str">
        <f t="shared" si="26"/>
        <v/>
      </c>
      <c r="J56" s="17"/>
      <c r="K56" s="15"/>
      <c r="L56" s="24" t="str">
        <f>IFERROR(VLOOKUP(J56,Tableau5[],2,FALSE),"")</f>
        <v/>
      </c>
      <c r="M56" s="24" t="str">
        <f t="shared" si="27"/>
        <v/>
      </c>
      <c r="N56" s="17"/>
      <c r="O56" s="15"/>
      <c r="P56" s="24" t="str">
        <f>IFERROR(VLOOKUP(N56,Tableau5[],2,FALSE),"")</f>
        <v/>
      </c>
      <c r="Q56" s="23" t="str">
        <f t="shared" si="28"/>
        <v/>
      </c>
      <c r="AE56" s="8" t="s">
        <v>45</v>
      </c>
      <c r="AF56" s="4" t="s">
        <v>61</v>
      </c>
      <c r="AG56" s="13" t="s">
        <v>59</v>
      </c>
      <c r="AH56" s="80" t="s">
        <v>105</v>
      </c>
    </row>
    <row r="57" spans="2:34" x14ac:dyDescent="0.25">
      <c r="B57" s="46">
        <f>SUM(E43:E56)</f>
        <v>991.31999999999994</v>
      </c>
      <c r="C57" s="47"/>
      <c r="D57" s="48"/>
      <c r="E57" s="43"/>
      <c r="F57" s="46">
        <f>SUM(I43:I56)</f>
        <v>434.59</v>
      </c>
      <c r="G57" s="47"/>
      <c r="H57" s="48"/>
      <c r="I57" s="43"/>
      <c r="J57" s="46">
        <f>SUM(M43:M56)</f>
        <v>453.77</v>
      </c>
      <c r="K57" s="47"/>
      <c r="L57" s="48"/>
      <c r="M57" s="43"/>
      <c r="N57" s="46">
        <f>SUM(Q43:Q56)</f>
        <v>986.81999999999994</v>
      </c>
      <c r="O57" s="47"/>
      <c r="P57" s="48"/>
      <c r="Q57" s="40"/>
      <c r="AE57" s="3"/>
      <c r="AF57" s="2"/>
      <c r="AG57" s="18"/>
    </row>
    <row r="58" spans="2:34" x14ac:dyDescent="0.25">
      <c r="AE58" s="20" t="s">
        <v>64</v>
      </c>
      <c r="AF58" s="25">
        <v>1.79</v>
      </c>
      <c r="AG58" s="18" t="s">
        <v>72</v>
      </c>
      <c r="AH58" s="79" t="s">
        <v>106</v>
      </c>
    </row>
    <row r="59" spans="2:34" x14ac:dyDescent="0.25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AE59" s="19" t="s">
        <v>65</v>
      </c>
      <c r="AF59" s="19"/>
      <c r="AG59" s="18"/>
    </row>
    <row r="60" spans="2:34" x14ac:dyDescent="0.25"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AE60" s="12" t="s">
        <v>47</v>
      </c>
      <c r="AF60" s="11">
        <v>240</v>
      </c>
      <c r="AG60" s="18" t="s">
        <v>52</v>
      </c>
    </row>
    <row r="61" spans="2:34" x14ac:dyDescent="0.25">
      <c r="AE61" s="12" t="s">
        <v>60</v>
      </c>
      <c r="AF61" s="11">
        <v>270</v>
      </c>
      <c r="AG61" s="18" t="s">
        <v>52</v>
      </c>
    </row>
    <row r="62" spans="2:34" x14ac:dyDescent="0.25">
      <c r="AE62" s="10" t="s">
        <v>48</v>
      </c>
      <c r="AF62" s="11">
        <v>16</v>
      </c>
      <c r="AG62" s="18" t="s">
        <v>52</v>
      </c>
    </row>
    <row r="63" spans="2:34" x14ac:dyDescent="0.25">
      <c r="AE63" s="10" t="s">
        <v>49</v>
      </c>
      <c r="AF63" s="11">
        <v>24</v>
      </c>
      <c r="AG63" s="18" t="s">
        <v>52</v>
      </c>
    </row>
    <row r="64" spans="2:34" x14ac:dyDescent="0.25">
      <c r="AE64" s="10" t="s">
        <v>63</v>
      </c>
      <c r="AF64" s="9">
        <v>5.5</v>
      </c>
      <c r="AG64" s="18" t="s">
        <v>52</v>
      </c>
    </row>
    <row r="65" spans="2:33" x14ac:dyDescent="0.25">
      <c r="AE65" s="10" t="s">
        <v>54</v>
      </c>
      <c r="AF65" s="11"/>
      <c r="AG65" s="18"/>
    </row>
    <row r="66" spans="2:33" x14ac:dyDescent="0.25">
      <c r="AE66" s="20" t="s">
        <v>73</v>
      </c>
      <c r="AF66" s="30">
        <v>0.57999999999999996</v>
      </c>
      <c r="AG66" s="18" t="s">
        <v>72</v>
      </c>
    </row>
    <row r="67" spans="2:33" x14ac:dyDescent="0.25">
      <c r="AE67" s="20" t="s">
        <v>66</v>
      </c>
      <c r="AF67" s="25">
        <v>0.61</v>
      </c>
      <c r="AG67" s="18" t="s">
        <v>72</v>
      </c>
    </row>
    <row r="68" spans="2:33" x14ac:dyDescent="0.25">
      <c r="AE68" s="19" t="s">
        <v>67</v>
      </c>
      <c r="AF68" s="19"/>
      <c r="AG68" s="18"/>
    </row>
    <row r="69" spans="2:33" x14ac:dyDescent="0.25">
      <c r="AE69" s="29"/>
      <c r="AF69" s="30"/>
      <c r="AG69" s="18"/>
    </row>
    <row r="70" spans="2:33" ht="15" customHeight="1" x14ac:dyDescent="0.25">
      <c r="AE70" s="10" t="s">
        <v>78</v>
      </c>
      <c r="AF70" s="25"/>
      <c r="AG70" s="18"/>
    </row>
    <row r="71" spans="2:33" ht="15" customHeight="1" x14ac:dyDescent="0.25">
      <c r="AE71" s="20" t="s">
        <v>81</v>
      </c>
      <c r="AF71" s="25">
        <v>0.63</v>
      </c>
      <c r="AG71" s="18" t="s">
        <v>53</v>
      </c>
    </row>
    <row r="72" spans="2:33" ht="15" customHeight="1" x14ac:dyDescent="0.25">
      <c r="AE72" s="19" t="s">
        <v>69</v>
      </c>
      <c r="AF72" s="19">
        <v>8.77</v>
      </c>
      <c r="AG72" s="18" t="s">
        <v>53</v>
      </c>
    </row>
    <row r="73" spans="2:33" ht="15" customHeight="1" x14ac:dyDescent="0.25">
      <c r="AE73" s="18" t="s">
        <v>68</v>
      </c>
      <c r="AF73" s="25">
        <v>13.6</v>
      </c>
      <c r="AG73" s="18" t="s">
        <v>53</v>
      </c>
    </row>
    <row r="74" spans="2:33" ht="15" customHeight="1" x14ac:dyDescent="0.25">
      <c r="AE74" s="20" t="s">
        <v>62</v>
      </c>
      <c r="AF74" s="26">
        <v>6.08</v>
      </c>
      <c r="AG74" s="18" t="s">
        <v>53</v>
      </c>
    </row>
    <row r="75" spans="2:33" ht="15" customHeight="1" x14ac:dyDescent="0.25">
      <c r="AE75" s="18" t="s">
        <v>70</v>
      </c>
      <c r="AF75" s="27">
        <v>6.4</v>
      </c>
      <c r="AG75" s="18" t="s">
        <v>53</v>
      </c>
    </row>
    <row r="76" spans="2:33" ht="15" customHeight="1" x14ac:dyDescent="0.25">
      <c r="AE76" s="19" t="s">
        <v>71</v>
      </c>
      <c r="AF76" s="30">
        <v>6.88</v>
      </c>
      <c r="AG76" s="18" t="s">
        <v>53</v>
      </c>
    </row>
    <row r="77" spans="2:33" ht="15" customHeight="1" x14ac:dyDescent="0.25">
      <c r="AE77" s="21" t="s">
        <v>21</v>
      </c>
      <c r="AF77" s="30">
        <v>89</v>
      </c>
      <c r="AG77" s="18"/>
    </row>
    <row r="78" spans="2:33" ht="15" customHeight="1" x14ac:dyDescent="0.25">
      <c r="AE78" s="18"/>
      <c r="AF78" s="30"/>
      <c r="AG78" s="18"/>
    </row>
    <row r="79" spans="2:33" ht="15" customHeight="1" x14ac:dyDescent="0.25">
      <c r="B79" s="16"/>
      <c r="C79" s="15"/>
      <c r="D79" s="24" t="str">
        <f>IFERROR(VLOOKUP(B79,Tableau5[],2,FALSE),"")</f>
        <v/>
      </c>
      <c r="E79" s="24" t="str">
        <f t="shared" ref="E79:E92" si="29">IF(ISBLANK(C79),"",C79*D79)</f>
        <v/>
      </c>
      <c r="AE79" s="20" t="s">
        <v>84</v>
      </c>
      <c r="AF79" s="27">
        <v>1.55</v>
      </c>
      <c r="AG79" s="18" t="s">
        <v>82</v>
      </c>
    </row>
    <row r="80" spans="2:33" ht="15" customHeight="1" x14ac:dyDescent="0.25">
      <c r="B80" s="16"/>
      <c r="C80" s="15"/>
      <c r="D80" s="24" t="str">
        <f>IFERROR(VLOOKUP(B80,Tableau5[],2,FALSE),"")</f>
        <v/>
      </c>
      <c r="E80" s="24" t="str">
        <f t="shared" si="29"/>
        <v/>
      </c>
      <c r="AE80" s="18" t="s">
        <v>85</v>
      </c>
      <c r="AF80" s="27">
        <v>1.2</v>
      </c>
      <c r="AG80" s="18" t="s">
        <v>82</v>
      </c>
    </row>
    <row r="81" spans="2:33" ht="15" customHeight="1" x14ac:dyDescent="0.25">
      <c r="B81" s="16"/>
      <c r="C81" s="15"/>
      <c r="D81" s="24" t="str">
        <f>IFERROR(VLOOKUP(B81,Tableau5[],2,FALSE),"")</f>
        <v/>
      </c>
      <c r="E81" s="24" t="str">
        <f t="shared" si="29"/>
        <v/>
      </c>
      <c r="AE81" s="20" t="s">
        <v>83</v>
      </c>
      <c r="AF81" s="27">
        <v>6.2</v>
      </c>
      <c r="AG81" s="18" t="s">
        <v>80</v>
      </c>
    </row>
    <row r="82" spans="2:33" ht="15" customHeight="1" x14ac:dyDescent="0.25">
      <c r="B82" s="16"/>
      <c r="C82" s="15"/>
      <c r="D82" s="24" t="str">
        <f>IFERROR(VLOOKUP(B82,Tableau5[],2,FALSE),"")</f>
        <v/>
      </c>
      <c r="E82" s="24" t="str">
        <f t="shared" si="29"/>
        <v/>
      </c>
      <c r="AE82" s="20" t="s">
        <v>98</v>
      </c>
      <c r="AF82" s="27">
        <v>224.8</v>
      </c>
      <c r="AG82" s="18" t="s">
        <v>51</v>
      </c>
    </row>
    <row r="83" spans="2:33" ht="15" customHeight="1" x14ac:dyDescent="0.25">
      <c r="B83" s="16"/>
      <c r="C83" s="15"/>
      <c r="D83" s="24"/>
      <c r="E83" s="24"/>
      <c r="AE83" s="19" t="s">
        <v>79</v>
      </c>
      <c r="AF83" s="30">
        <v>4.51</v>
      </c>
      <c r="AG83" s="18" t="s">
        <v>80</v>
      </c>
    </row>
    <row r="84" spans="2:33" ht="15" customHeight="1" x14ac:dyDescent="0.25">
      <c r="B84" s="16"/>
      <c r="C84" s="15"/>
      <c r="D84" s="24"/>
      <c r="E84" s="24"/>
      <c r="AE84" s="29" t="s">
        <v>87</v>
      </c>
      <c r="AF84" s="30">
        <v>40</v>
      </c>
      <c r="AG84" s="18"/>
    </row>
    <row r="85" spans="2:33" ht="15" customHeight="1" x14ac:dyDescent="0.25">
      <c r="B85" s="16"/>
      <c r="C85" s="15"/>
      <c r="D85" s="24" t="str">
        <f>IFERROR(VLOOKUP(B85,Tableau5[],2,FALSE),"")</f>
        <v/>
      </c>
      <c r="E85" s="24" t="str">
        <f t="shared" si="29"/>
        <v/>
      </c>
      <c r="AE85" s="21"/>
      <c r="AF85" s="27"/>
      <c r="AG85" s="18"/>
    </row>
    <row r="86" spans="2:33" ht="15" customHeight="1" x14ac:dyDescent="0.25">
      <c r="B86" s="16"/>
      <c r="C86" s="15"/>
      <c r="D86" s="24" t="str">
        <f>IFERROR(VLOOKUP(B86,Tableau5[],2,FALSE),"")</f>
        <v/>
      </c>
      <c r="E86" s="24" t="str">
        <f t="shared" si="29"/>
        <v/>
      </c>
      <c r="AE86" s="21" t="s">
        <v>30</v>
      </c>
      <c r="AF86" s="26">
        <v>0.5</v>
      </c>
      <c r="AG86" s="18"/>
    </row>
    <row r="87" spans="2:33" ht="15" customHeight="1" x14ac:dyDescent="0.25">
      <c r="B87" s="16"/>
      <c r="C87" s="15"/>
      <c r="D87" s="24" t="str">
        <f>IFERROR(VLOOKUP(B87,Tableau5[],2,FALSE),"")</f>
        <v/>
      </c>
      <c r="E87" s="24" t="str">
        <f t="shared" si="29"/>
        <v/>
      </c>
      <c r="AE87" s="20" t="s">
        <v>88</v>
      </c>
      <c r="AF87" s="27">
        <v>39.15</v>
      </c>
      <c r="AG87" s="18" t="s">
        <v>51</v>
      </c>
    </row>
    <row r="88" spans="2:33" ht="15" customHeight="1" x14ac:dyDescent="0.25">
      <c r="B88" s="16"/>
      <c r="C88" s="15"/>
      <c r="D88" s="24" t="str">
        <f>IFERROR(VLOOKUP(B88,Tableau5[],2,FALSE),"")</f>
        <v/>
      </c>
      <c r="E88" s="24" t="str">
        <f t="shared" si="29"/>
        <v/>
      </c>
      <c r="AE88" s="20" t="s">
        <v>86</v>
      </c>
      <c r="AF88" s="26"/>
      <c r="AG88" s="18"/>
    </row>
    <row r="89" spans="2:33" ht="15" customHeight="1" x14ac:dyDescent="0.25">
      <c r="B89" s="16"/>
      <c r="C89" s="15"/>
      <c r="D89" s="24" t="str">
        <f>IFERROR(VLOOKUP(B89,Tableau5[],2,FALSE),"")</f>
        <v/>
      </c>
      <c r="E89" s="24" t="str">
        <f t="shared" si="29"/>
        <v/>
      </c>
      <c r="AE89" s="20"/>
      <c r="AF89" s="27"/>
      <c r="AG89" s="18"/>
    </row>
    <row r="90" spans="2:33" ht="15" customHeight="1" x14ac:dyDescent="0.25">
      <c r="B90" s="16"/>
      <c r="C90" s="15"/>
      <c r="D90" s="24" t="str">
        <f>IFERROR(VLOOKUP(B90,Tableau5[],2,FALSE),"")</f>
        <v/>
      </c>
      <c r="E90" s="24" t="str">
        <f t="shared" si="29"/>
        <v/>
      </c>
      <c r="AE90" s="20"/>
      <c r="AF90" s="26"/>
      <c r="AG90" s="18"/>
    </row>
    <row r="91" spans="2:33" ht="15" customHeight="1" x14ac:dyDescent="0.25">
      <c r="B91" s="16"/>
      <c r="C91" s="15"/>
      <c r="D91" s="24" t="str">
        <f>IFERROR(VLOOKUP(B91,Tableau5[],2,FALSE),"")</f>
        <v/>
      </c>
      <c r="E91" s="24" t="str">
        <f t="shared" si="29"/>
        <v/>
      </c>
      <c r="AE91" s="20" t="s">
        <v>35</v>
      </c>
      <c r="AF91" s="27">
        <v>45</v>
      </c>
      <c r="AG91" s="18"/>
    </row>
    <row r="92" spans="2:33" ht="15" customHeight="1" x14ac:dyDescent="0.25">
      <c r="B92" s="17"/>
      <c r="C92" s="15"/>
      <c r="D92" s="24" t="str">
        <f>IFERROR(VLOOKUP(B92,Tableau5[],2,FALSE),"")</f>
        <v/>
      </c>
      <c r="E92" s="24" t="str">
        <f t="shared" si="29"/>
        <v/>
      </c>
      <c r="AE92" s="20" t="s">
        <v>36</v>
      </c>
      <c r="AF92" s="25">
        <v>15</v>
      </c>
      <c r="AG92" s="18"/>
    </row>
    <row r="93" spans="2:33" ht="15" customHeight="1" x14ac:dyDescent="0.25">
      <c r="B93" s="17"/>
      <c r="C93" s="28"/>
      <c r="D93" s="24"/>
      <c r="E93" s="24"/>
      <c r="AE93" s="29" t="s">
        <v>90</v>
      </c>
      <c r="AF93" s="30">
        <v>44.5</v>
      </c>
      <c r="AG93" s="18" t="s">
        <v>51</v>
      </c>
    </row>
    <row r="94" spans="2:33" ht="15" customHeight="1" x14ac:dyDescent="0.25">
      <c r="B94" s="46">
        <f>SUM(E75:E92)</f>
        <v>0</v>
      </c>
      <c r="C94" s="47"/>
      <c r="D94" s="48"/>
      <c r="E94" s="14"/>
      <c r="AE94" s="21" t="s">
        <v>89</v>
      </c>
      <c r="AF94" s="26">
        <v>24.6</v>
      </c>
      <c r="AG94" s="18" t="s">
        <v>51</v>
      </c>
    </row>
    <row r="95" spans="2:33" ht="15" customHeight="1" x14ac:dyDescent="0.25">
      <c r="AE95" s="20" t="s">
        <v>38</v>
      </c>
      <c r="AF95" s="25"/>
      <c r="AG95" s="18"/>
    </row>
    <row r="96" spans="2:33" ht="15" customHeight="1" x14ac:dyDescent="0.25">
      <c r="AE96" s="20" t="s">
        <v>39</v>
      </c>
      <c r="AF96" s="26">
        <v>0.13700000000000001</v>
      </c>
      <c r="AG96" s="18" t="s">
        <v>56</v>
      </c>
    </row>
    <row r="97" spans="31:33" ht="15" customHeight="1" x14ac:dyDescent="0.25">
      <c r="AE97" s="19" t="s">
        <v>55</v>
      </c>
      <c r="AF97" s="26">
        <v>189</v>
      </c>
      <c r="AG97" s="18" t="s">
        <v>56</v>
      </c>
    </row>
    <row r="98" spans="31:33" ht="15" customHeight="1" x14ac:dyDescent="0.25">
      <c r="AE98" s="22" t="s">
        <v>46</v>
      </c>
      <c r="AF98" s="27">
        <v>76</v>
      </c>
      <c r="AG98" s="18" t="s">
        <v>92</v>
      </c>
    </row>
    <row r="99" spans="31:33" ht="15" customHeight="1" x14ac:dyDescent="0.25">
      <c r="AE99" s="6"/>
      <c r="AF99" s="11"/>
      <c r="AG99" s="18"/>
    </row>
    <row r="100" spans="31:33" ht="15" customHeight="1" x14ac:dyDescent="0.25">
      <c r="AE100" s="5" t="s">
        <v>91</v>
      </c>
      <c r="AF100" s="11">
        <v>43</v>
      </c>
      <c r="AG100" s="18" t="s">
        <v>92</v>
      </c>
    </row>
    <row r="101" spans="31:33" ht="15" customHeight="1" x14ac:dyDescent="0.25">
      <c r="AE101" s="5" t="s">
        <v>93</v>
      </c>
      <c r="AF101" s="11">
        <v>91</v>
      </c>
      <c r="AG101" s="18" t="s">
        <v>92</v>
      </c>
    </row>
    <row r="102" spans="31:33" ht="15" customHeight="1" x14ac:dyDescent="0.25">
      <c r="AE102" s="5"/>
      <c r="AF102" s="11"/>
      <c r="AG102" s="18"/>
    </row>
    <row r="103" spans="31:33" ht="15" customHeight="1" x14ac:dyDescent="0.25">
      <c r="AE103" s="10"/>
      <c r="AF103" s="11"/>
      <c r="AG103" s="18"/>
    </row>
    <row r="104" spans="31:33" ht="15" customHeight="1" x14ac:dyDescent="0.25">
      <c r="AE104" s="5" t="s">
        <v>75</v>
      </c>
      <c r="AF104" s="11">
        <v>309.7</v>
      </c>
      <c r="AG104" s="18" t="s">
        <v>74</v>
      </c>
    </row>
    <row r="105" spans="31:33" ht="15" customHeight="1" x14ac:dyDescent="0.25">
      <c r="AE105" s="33" t="s">
        <v>77</v>
      </c>
      <c r="AF105" s="11">
        <v>421.8</v>
      </c>
      <c r="AG105" s="18" t="s">
        <v>74</v>
      </c>
    </row>
    <row r="106" spans="31:33" ht="15" customHeight="1" x14ac:dyDescent="0.25">
      <c r="AE106" s="33" t="s">
        <v>76</v>
      </c>
      <c r="AF106" s="11">
        <v>442.9</v>
      </c>
      <c r="AG106" s="18" t="s">
        <v>74</v>
      </c>
    </row>
    <row r="107" spans="31:33" ht="15" customHeight="1" x14ac:dyDescent="0.25">
      <c r="AE107" s="5"/>
      <c r="AF107" s="4"/>
      <c r="AG107" s="18"/>
    </row>
    <row r="108" spans="31:33" ht="15" customHeight="1" x14ac:dyDescent="0.25">
      <c r="AE108" s="5" t="s">
        <v>94</v>
      </c>
      <c r="AF108" s="11">
        <v>164</v>
      </c>
      <c r="AG108" s="18" t="s">
        <v>92</v>
      </c>
    </row>
    <row r="109" spans="31:33" ht="15" customHeight="1" x14ac:dyDescent="0.25">
      <c r="AE109" s="35" t="s">
        <v>95</v>
      </c>
      <c r="AF109" s="11">
        <v>236</v>
      </c>
      <c r="AG109" s="18" t="s">
        <v>92</v>
      </c>
    </row>
    <row r="110" spans="31:33" ht="15" customHeight="1" x14ac:dyDescent="0.25">
      <c r="AE110" s="5"/>
      <c r="AF110" s="11"/>
      <c r="AG110" s="18"/>
    </row>
    <row r="111" spans="31:33" ht="15" customHeight="1" x14ac:dyDescent="0.25">
      <c r="AE111" s="5" t="s">
        <v>96</v>
      </c>
      <c r="AF111" s="11">
        <v>150</v>
      </c>
      <c r="AG111" s="18"/>
    </row>
    <row r="112" spans="31:33" ht="15" customHeight="1" x14ac:dyDescent="0.25">
      <c r="AE112" s="5"/>
      <c r="AF112" s="11"/>
      <c r="AG112" s="18"/>
    </row>
    <row r="113" spans="31:36" ht="15" customHeight="1" x14ac:dyDescent="0.25">
      <c r="AE113" s="5"/>
      <c r="AF113" s="11"/>
      <c r="AG113" s="18"/>
      <c r="AJ113" t="s">
        <v>42</v>
      </c>
    </row>
    <row r="114" spans="31:36" ht="15" customHeight="1" x14ac:dyDescent="0.25">
      <c r="AE114" s="6"/>
      <c r="AF114" s="11"/>
      <c r="AG114" s="18"/>
    </row>
    <row r="115" spans="31:36" ht="15" customHeight="1" x14ac:dyDescent="0.25">
      <c r="AE115" s="5"/>
      <c r="AF115" s="11"/>
      <c r="AG115" s="18"/>
    </row>
    <row r="116" spans="31:36" ht="15" customHeight="1" x14ac:dyDescent="0.25">
      <c r="AE116" s="5"/>
      <c r="AF116" s="11"/>
      <c r="AG116" s="18"/>
    </row>
    <row r="117" spans="31:36" ht="15" customHeight="1" x14ac:dyDescent="0.25">
      <c r="AE117" s="5"/>
      <c r="AF117" s="11"/>
      <c r="AG117" s="18"/>
    </row>
    <row r="118" spans="31:36" ht="15" customHeight="1" x14ac:dyDescent="0.25">
      <c r="AE118" s="5"/>
      <c r="AF118" s="11"/>
      <c r="AG118" s="18"/>
    </row>
    <row r="119" spans="31:36" ht="15" customHeight="1" x14ac:dyDescent="0.25">
      <c r="AE119" s="5"/>
      <c r="AF119" s="11"/>
      <c r="AG119" s="18"/>
    </row>
    <row r="120" spans="31:36" ht="15" customHeight="1" x14ac:dyDescent="0.25">
      <c r="AE120" s="5"/>
      <c r="AF120" s="11"/>
      <c r="AG120" s="18"/>
    </row>
    <row r="121" spans="31:36" ht="15" customHeight="1" x14ac:dyDescent="0.25">
      <c r="AE121" s="5"/>
      <c r="AF121" s="11"/>
      <c r="AG121" s="18"/>
    </row>
    <row r="122" spans="31:36" ht="15" customHeight="1" x14ac:dyDescent="0.25">
      <c r="AE122" s="5"/>
      <c r="AF122" s="11"/>
      <c r="AG122" s="18"/>
    </row>
    <row r="123" spans="31:36" ht="15" customHeight="1" x14ac:dyDescent="0.25">
      <c r="AE123" s="5"/>
      <c r="AF123" s="11"/>
      <c r="AG123" s="18"/>
    </row>
    <row r="124" spans="31:36" ht="15" customHeight="1" x14ac:dyDescent="0.25"/>
    <row r="125" spans="31:36" ht="15" customHeight="1" x14ac:dyDescent="0.25"/>
  </sheetData>
  <mergeCells count="90">
    <mergeCell ref="B57:D57"/>
    <mergeCell ref="F57:H57"/>
    <mergeCell ref="J57:L57"/>
    <mergeCell ref="N57:P57"/>
    <mergeCell ref="R41:R42"/>
    <mergeCell ref="R43:R44"/>
    <mergeCell ref="R47:R48"/>
    <mergeCell ref="R49:R50"/>
    <mergeCell ref="R51:R52"/>
    <mergeCell ref="R45:R46"/>
    <mergeCell ref="B41:C42"/>
    <mergeCell ref="F41:I42"/>
    <mergeCell ref="J41:M42"/>
    <mergeCell ref="N41:Q42"/>
    <mergeCell ref="AF44:AF45"/>
    <mergeCell ref="AF47:AF48"/>
    <mergeCell ref="AF49:AF50"/>
    <mergeCell ref="AE42:AE43"/>
    <mergeCell ref="AE44:AE45"/>
    <mergeCell ref="AE47:AE48"/>
    <mergeCell ref="AE49:AE50"/>
    <mergeCell ref="AF2:AF3"/>
    <mergeCell ref="AF4:AF5"/>
    <mergeCell ref="AF6:AF7"/>
    <mergeCell ref="AF8:AF9"/>
    <mergeCell ref="AF10:AF12"/>
    <mergeCell ref="AF36:AF37"/>
    <mergeCell ref="AF38:AF39"/>
    <mergeCell ref="AF40:AF41"/>
    <mergeCell ref="AF42:AF43"/>
    <mergeCell ref="AF23:AF24"/>
    <mergeCell ref="AF25:AF26"/>
    <mergeCell ref="AF27:AF28"/>
    <mergeCell ref="AF30:AF31"/>
    <mergeCell ref="AF32:AF33"/>
    <mergeCell ref="AE13:AE14"/>
    <mergeCell ref="AE15:AE16"/>
    <mergeCell ref="AE17:AE18"/>
    <mergeCell ref="AE19:AE20"/>
    <mergeCell ref="AF34:AF35"/>
    <mergeCell ref="AF13:AF14"/>
    <mergeCell ref="AF15:AF16"/>
    <mergeCell ref="AF17:AF18"/>
    <mergeCell ref="AF19:AF20"/>
    <mergeCell ref="AF21:AF22"/>
    <mergeCell ref="AE25:AE26"/>
    <mergeCell ref="AE27:AE28"/>
    <mergeCell ref="Z23:AC24"/>
    <mergeCell ref="V23:Y24"/>
    <mergeCell ref="V39:X39"/>
    <mergeCell ref="Z39:AB39"/>
    <mergeCell ref="AE2:AE3"/>
    <mergeCell ref="AE6:AE7"/>
    <mergeCell ref="AE8:AE9"/>
    <mergeCell ref="B2:AC3"/>
    <mergeCell ref="F5:I6"/>
    <mergeCell ref="J5:M6"/>
    <mergeCell ref="N5:Q6"/>
    <mergeCell ref="R5:U6"/>
    <mergeCell ref="V5:Y6"/>
    <mergeCell ref="B5:E6"/>
    <mergeCell ref="AE30:AE31"/>
    <mergeCell ref="AE32:AE33"/>
    <mergeCell ref="AE34:AE35"/>
    <mergeCell ref="AE36:AE37"/>
    <mergeCell ref="Z5:AC6"/>
    <mergeCell ref="AE4:AE5"/>
    <mergeCell ref="B23:C24"/>
    <mergeCell ref="F23:I24"/>
    <mergeCell ref="J23:M24"/>
    <mergeCell ref="AE10:AE12"/>
    <mergeCell ref="N23:Q24"/>
    <mergeCell ref="R23:U24"/>
    <mergeCell ref="AE21:AE22"/>
    <mergeCell ref="AE23:AE24"/>
    <mergeCell ref="AE40:AE41"/>
    <mergeCell ref="B21:D21"/>
    <mergeCell ref="AE38:AE39"/>
    <mergeCell ref="R21:T21"/>
    <mergeCell ref="V21:X21"/>
    <mergeCell ref="Z21:AB21"/>
    <mergeCell ref="B94:D94"/>
    <mergeCell ref="F21:H21"/>
    <mergeCell ref="R39:T39"/>
    <mergeCell ref="B39:D39"/>
    <mergeCell ref="F39:H39"/>
    <mergeCell ref="J39:L39"/>
    <mergeCell ref="N39:P39"/>
    <mergeCell ref="J21:L21"/>
    <mergeCell ref="N21:P21"/>
  </mergeCells>
  <dataValidations count="1">
    <dataValidation type="list" allowBlank="1" showInputMessage="1" showErrorMessage="1" sqref="V25:V38 Z25:Z38 J43:J56 F43:F56 R25:R38 B79:B93 N7:N20 N25:N38 F25:F38 B25:B38 B43:B56 V7:V20 R7:R20 J25:J38 N43:N56 J7:J20 B7:B20 F7:F20 Z7:Z20">
      <formula1>$AE$57:$AE$123</formula1>
    </dataValidation>
  </dataValidations>
  <pageMargins left="0.7" right="0.7" top="0.75" bottom="0.75" header="0.3" footer="0.3"/>
  <pageSetup paperSize="9" scale="35" orientation="landscape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120"/>
  <sheetViews>
    <sheetView workbookViewId="0">
      <selection activeCell="J16" sqref="J16"/>
    </sheetView>
  </sheetViews>
  <sheetFormatPr baseColWidth="10" defaultRowHeight="15" x14ac:dyDescent="0.25"/>
  <cols>
    <col min="2" max="2" width="35.42578125" customWidth="1"/>
    <col min="3" max="3" width="5.5703125" customWidth="1"/>
    <col min="4" max="5" width="6.5703125" customWidth="1"/>
    <col min="6" max="6" width="34.140625" customWidth="1"/>
    <col min="7" max="7" width="8" customWidth="1"/>
    <col min="8" max="8" width="6" customWidth="1"/>
    <col min="9" max="9" width="7.140625" customWidth="1"/>
    <col min="10" max="10" width="30.5703125" customWidth="1"/>
    <col min="11" max="13" width="9.140625"/>
    <col min="14" max="14" width="27.42578125" customWidth="1"/>
    <col min="15" max="17" width="9.140625"/>
    <col min="18" max="18" width="30" customWidth="1"/>
    <col min="19" max="21" width="9.140625"/>
    <col min="22" max="22" width="27.42578125" customWidth="1"/>
    <col min="23" max="25" width="9.140625"/>
    <col min="26" max="26" width="24.28515625" customWidth="1"/>
    <col min="27" max="30" width="9.140625"/>
    <col min="31" max="31" width="37.7109375" customWidth="1"/>
    <col min="32" max="32" width="16.85546875" customWidth="1"/>
    <col min="33" max="33" width="20.5703125" customWidth="1"/>
    <col min="34" max="34" width="9.140625"/>
  </cols>
  <sheetData>
    <row r="2" spans="2:32" x14ac:dyDescent="0.25">
      <c r="B2" s="61" t="s">
        <v>104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3"/>
      <c r="AD2" s="1"/>
      <c r="AE2" s="49" t="s">
        <v>16</v>
      </c>
      <c r="AF2" s="53" t="s">
        <v>41</v>
      </c>
    </row>
    <row r="3" spans="2:32" x14ac:dyDescent="0.25">
      <c r="B3" s="64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6"/>
      <c r="AD3" s="1"/>
      <c r="AE3" s="50"/>
      <c r="AF3" s="56"/>
    </row>
    <row r="4" spans="2:32" x14ac:dyDescent="0.25">
      <c r="AE4" s="49" t="s">
        <v>17</v>
      </c>
      <c r="AF4" s="53">
        <v>252</v>
      </c>
    </row>
    <row r="5" spans="2:32" x14ac:dyDescent="0.25">
      <c r="B5" s="51" t="s">
        <v>0</v>
      </c>
      <c r="C5" s="52"/>
      <c r="D5" s="52"/>
      <c r="E5" s="53"/>
      <c r="F5" s="57" t="s">
        <v>1</v>
      </c>
      <c r="G5" s="58"/>
      <c r="H5" s="58"/>
      <c r="I5" s="53"/>
      <c r="J5" s="57" t="s">
        <v>2</v>
      </c>
      <c r="K5" s="58"/>
      <c r="L5" s="58"/>
      <c r="M5" s="53"/>
      <c r="N5" s="57" t="s">
        <v>3</v>
      </c>
      <c r="O5" s="58"/>
      <c r="P5" s="58"/>
      <c r="Q5" s="53"/>
      <c r="R5" s="57" t="s">
        <v>4</v>
      </c>
      <c r="S5" s="58"/>
      <c r="T5" s="58"/>
      <c r="U5" s="53"/>
      <c r="V5" s="57" t="s">
        <v>5</v>
      </c>
      <c r="W5" s="58"/>
      <c r="X5" s="58"/>
      <c r="Y5" s="53"/>
      <c r="Z5" s="57" t="s">
        <v>6</v>
      </c>
      <c r="AA5" s="58"/>
      <c r="AB5" s="58"/>
      <c r="AC5" s="53"/>
      <c r="AE5" s="50"/>
      <c r="AF5" s="56"/>
    </row>
    <row r="6" spans="2:32" x14ac:dyDescent="0.25">
      <c r="B6" s="54"/>
      <c r="C6" s="55"/>
      <c r="D6" s="55"/>
      <c r="E6" s="56"/>
      <c r="F6" s="54"/>
      <c r="G6" s="55"/>
      <c r="H6" s="55"/>
      <c r="I6" s="56"/>
      <c r="J6" s="54"/>
      <c r="K6" s="55"/>
      <c r="L6" s="55"/>
      <c r="M6" s="56"/>
      <c r="N6" s="54"/>
      <c r="O6" s="55"/>
      <c r="P6" s="55"/>
      <c r="Q6" s="56"/>
      <c r="R6" s="54"/>
      <c r="S6" s="55"/>
      <c r="T6" s="55"/>
      <c r="U6" s="56"/>
      <c r="V6" s="54"/>
      <c r="W6" s="55"/>
      <c r="X6" s="55"/>
      <c r="Y6" s="56"/>
      <c r="Z6" s="54"/>
      <c r="AA6" s="55"/>
      <c r="AB6" s="55"/>
      <c r="AC6" s="56"/>
      <c r="AE6" s="59" t="s">
        <v>31</v>
      </c>
      <c r="AF6" s="67">
        <v>28</v>
      </c>
    </row>
    <row r="7" spans="2:32" x14ac:dyDescent="0.25">
      <c r="B7" s="16" t="s">
        <v>55</v>
      </c>
      <c r="C7" s="23">
        <v>1</v>
      </c>
      <c r="D7" s="24">
        <f>IFERROR(VLOOKUP(B7,Tableau53[],2,FALSE),"")</f>
        <v>189</v>
      </c>
      <c r="E7" s="24">
        <f>IF(ISBLANK(C7),"",C7*D7)</f>
        <v>189</v>
      </c>
      <c r="F7" s="16" t="s">
        <v>64</v>
      </c>
      <c r="G7" s="23">
        <v>70</v>
      </c>
      <c r="H7" s="24">
        <f>IFERROR(VLOOKUP(F7,Tableau53[],2,FALSE),"")</f>
        <v>1.79</v>
      </c>
      <c r="I7" s="24">
        <f>IF(ISBLANK(G7),"",G7*H7)</f>
        <v>125.3</v>
      </c>
      <c r="J7" s="16" t="s">
        <v>64</v>
      </c>
      <c r="K7" s="23">
        <v>10</v>
      </c>
      <c r="L7" s="24">
        <f>IFERROR(VLOOKUP(J7,Tableau53[],2,FALSE),"")</f>
        <v>1.79</v>
      </c>
      <c r="M7" s="24">
        <f>IF(ISBLANK(K7),"",K7*L7)</f>
        <v>17.899999999999999</v>
      </c>
      <c r="N7" s="16" t="s">
        <v>64</v>
      </c>
      <c r="O7" s="23">
        <v>10</v>
      </c>
      <c r="P7" s="24">
        <f>IFERROR(VLOOKUP(N7,Tableau53[],2,FALSE),"")</f>
        <v>1.79</v>
      </c>
      <c r="Q7" s="24">
        <f>IF(ISBLANK(O7),"",O7*P7)</f>
        <v>17.899999999999999</v>
      </c>
      <c r="R7" s="16" t="s">
        <v>64</v>
      </c>
      <c r="S7" s="23">
        <v>40</v>
      </c>
      <c r="T7" s="24">
        <f>IFERROR(VLOOKUP(R7,Tableau53[],2,FALSE),"")</f>
        <v>1.79</v>
      </c>
      <c r="U7" s="24">
        <f>IF(ISBLANK(S7),"",S7*T7)</f>
        <v>71.599999999999994</v>
      </c>
      <c r="V7" s="16" t="s">
        <v>64</v>
      </c>
      <c r="W7" s="23">
        <v>25</v>
      </c>
      <c r="X7" s="24">
        <f>IFERROR(VLOOKUP(V7,Tableau53[],2,FALSE),"")</f>
        <v>1.79</v>
      </c>
      <c r="Y7" s="24">
        <f>IF(ISBLANK(W7),"",W7*X7)</f>
        <v>44.75</v>
      </c>
      <c r="Z7" s="16" t="s">
        <v>64</v>
      </c>
      <c r="AA7" s="23">
        <v>30</v>
      </c>
      <c r="AB7" s="24">
        <f>IFERROR(VLOOKUP(Z7,Tableau53[],2,FALSE),"")</f>
        <v>1.79</v>
      </c>
      <c r="AC7" s="44">
        <f>IF(ISBLANK(AA7),"",AA7*AB7)</f>
        <v>53.7</v>
      </c>
      <c r="AE7" s="60"/>
      <c r="AF7" s="68"/>
    </row>
    <row r="8" spans="2:32" x14ac:dyDescent="0.25">
      <c r="B8" s="16" t="s">
        <v>75</v>
      </c>
      <c r="C8" s="15">
        <v>1</v>
      </c>
      <c r="D8" s="24">
        <f>IFERROR(VLOOKUP(B8,Tableau53[],2,FALSE),"")</f>
        <v>309.7</v>
      </c>
      <c r="E8" s="24">
        <f t="shared" ref="E8:E19" si="0">IF(ISBLANK(C8),"",C8*D8)</f>
        <v>309.7</v>
      </c>
      <c r="F8" s="16" t="s">
        <v>81</v>
      </c>
      <c r="G8" s="15">
        <v>24</v>
      </c>
      <c r="H8" s="24">
        <f>IFERROR(VLOOKUP(F8,Tableau53[],2,FALSE),"")</f>
        <v>0.63</v>
      </c>
      <c r="I8" s="24">
        <f t="shared" ref="I8:I19" si="1">IF(ISBLANK(G8),"",G8*H8)</f>
        <v>15.120000000000001</v>
      </c>
      <c r="J8" s="16" t="s">
        <v>47</v>
      </c>
      <c r="K8" s="15">
        <v>1</v>
      </c>
      <c r="L8" s="24">
        <f>IFERROR(VLOOKUP(J8,Tableau53[],2,FALSE),"")</f>
        <v>240</v>
      </c>
      <c r="M8" s="24">
        <f t="shared" ref="M8:M19" si="2">IF(ISBLANK(K8),"",K8*L8)</f>
        <v>240</v>
      </c>
      <c r="N8" s="16" t="s">
        <v>47</v>
      </c>
      <c r="O8" s="15">
        <v>1</v>
      </c>
      <c r="P8" s="24">
        <f>IFERROR(VLOOKUP(N8,Tableau53[],2,FALSE),"")</f>
        <v>240</v>
      </c>
      <c r="Q8" s="24">
        <f t="shared" ref="Q8:Q19" si="3">IF(ISBLANK(O8),"",O8*P8)</f>
        <v>240</v>
      </c>
      <c r="R8" s="16" t="s">
        <v>47</v>
      </c>
      <c r="S8" s="15">
        <v>1</v>
      </c>
      <c r="T8" s="24">
        <f>IFERROR(VLOOKUP(R8,Tableau53[],2,FALSE),"")</f>
        <v>240</v>
      </c>
      <c r="U8" s="24">
        <f t="shared" ref="U8:U19" si="4">IF(ISBLANK(S8),"",S8*T8)</f>
        <v>240</v>
      </c>
      <c r="V8" s="16" t="s">
        <v>47</v>
      </c>
      <c r="W8" s="15">
        <v>1</v>
      </c>
      <c r="X8" s="24">
        <f>IFERROR(VLOOKUP(V8,Tableau53[],2,FALSE),"")</f>
        <v>240</v>
      </c>
      <c r="Y8" s="24">
        <f t="shared" ref="Y8:Y19" si="5">IF(ISBLANK(W8),"",W8*X8)</f>
        <v>240</v>
      </c>
      <c r="Z8" s="16" t="s">
        <v>47</v>
      </c>
      <c r="AA8" s="15">
        <v>1</v>
      </c>
      <c r="AB8" s="24">
        <f>IFERROR(VLOOKUP(Z8,Tableau53[],2,FALSE),"")</f>
        <v>240</v>
      </c>
      <c r="AC8" s="23">
        <f t="shared" ref="AC8:AC19" si="6">IF(ISBLANK(AA8),"",AA8*AB8)</f>
        <v>240</v>
      </c>
      <c r="AE8" s="49" t="s">
        <v>18</v>
      </c>
      <c r="AF8" s="53">
        <v>46</v>
      </c>
    </row>
    <row r="9" spans="2:32" x14ac:dyDescent="0.25">
      <c r="B9" s="16"/>
      <c r="C9" s="15"/>
      <c r="D9" s="24" t="str">
        <f>IFERROR(VLOOKUP(B9,Tableau53[],2,FALSE),"")</f>
        <v/>
      </c>
      <c r="E9" s="24" t="str">
        <f t="shared" si="0"/>
        <v/>
      </c>
      <c r="F9" s="16" t="s">
        <v>66</v>
      </c>
      <c r="G9" s="15">
        <v>140</v>
      </c>
      <c r="H9" s="24">
        <f>IFERROR(VLOOKUP(F9,Tableau53[],2,FALSE),"")</f>
        <v>0.61</v>
      </c>
      <c r="I9" s="24">
        <f t="shared" si="1"/>
        <v>85.399999999999991</v>
      </c>
      <c r="J9" s="16" t="s">
        <v>48</v>
      </c>
      <c r="K9" s="15">
        <v>2</v>
      </c>
      <c r="L9" s="24">
        <f>IFERROR(VLOOKUP(J9,Tableau53[],2,FALSE),"")</f>
        <v>16</v>
      </c>
      <c r="M9" s="24">
        <f t="shared" si="2"/>
        <v>32</v>
      </c>
      <c r="N9" s="16" t="s">
        <v>48</v>
      </c>
      <c r="O9" s="15">
        <v>2</v>
      </c>
      <c r="P9" s="24">
        <f>IFERROR(VLOOKUP(N9,Tableau53[],2,FALSE),"")</f>
        <v>16</v>
      </c>
      <c r="Q9" s="24">
        <f t="shared" si="3"/>
        <v>32</v>
      </c>
      <c r="R9" s="16" t="s">
        <v>48</v>
      </c>
      <c r="S9" s="15">
        <v>6</v>
      </c>
      <c r="T9" s="24">
        <f>IFERROR(VLOOKUP(R9,Tableau53[],2,FALSE),"")</f>
        <v>16</v>
      </c>
      <c r="U9" s="24">
        <f t="shared" si="4"/>
        <v>96</v>
      </c>
      <c r="V9" s="16" t="s">
        <v>48</v>
      </c>
      <c r="W9" s="15">
        <v>2</v>
      </c>
      <c r="X9" s="24">
        <f>IFERROR(VLOOKUP(V9,Tableau53[],2,FALSE),"")</f>
        <v>16</v>
      </c>
      <c r="Y9" s="24">
        <f t="shared" si="5"/>
        <v>32</v>
      </c>
      <c r="Z9" s="16" t="s">
        <v>48</v>
      </c>
      <c r="AA9" s="15">
        <v>2</v>
      </c>
      <c r="AB9" s="24">
        <f>IFERROR(VLOOKUP(Z9,Tableau53[],2,FALSE),"")</f>
        <v>16</v>
      </c>
      <c r="AC9" s="23">
        <f t="shared" si="6"/>
        <v>32</v>
      </c>
      <c r="AE9" s="50"/>
      <c r="AF9" s="56"/>
    </row>
    <row r="10" spans="2:32" x14ac:dyDescent="0.25">
      <c r="B10" s="16"/>
      <c r="C10" s="15"/>
      <c r="D10" s="24" t="str">
        <f>IFERROR(VLOOKUP(B10,Tableau53[],2,FALSE),"")</f>
        <v/>
      </c>
      <c r="E10" s="24" t="str">
        <f t="shared" si="0"/>
        <v/>
      </c>
      <c r="F10" s="16" t="s">
        <v>73</v>
      </c>
      <c r="G10" s="15">
        <v>6</v>
      </c>
      <c r="H10" s="24">
        <f>IFERROR(VLOOKUP(F10,Tableau53[],2,FALSE),"")</f>
        <v>0.57999999999999996</v>
      </c>
      <c r="I10" s="24">
        <f t="shared" si="1"/>
        <v>3.4799999999999995</v>
      </c>
      <c r="J10" s="16" t="s">
        <v>63</v>
      </c>
      <c r="K10" s="15">
        <v>2</v>
      </c>
      <c r="L10" s="24">
        <f>IFERROR(VLOOKUP(J10,Tableau53[],2,FALSE),"")</f>
        <v>5.5</v>
      </c>
      <c r="M10" s="24">
        <f t="shared" si="2"/>
        <v>11</v>
      </c>
      <c r="N10" s="16" t="s">
        <v>63</v>
      </c>
      <c r="O10" s="15">
        <v>2</v>
      </c>
      <c r="P10" s="24">
        <f>IFERROR(VLOOKUP(N10,Tableau53[],2,FALSE),"")</f>
        <v>5.5</v>
      </c>
      <c r="Q10" s="24">
        <f t="shared" si="3"/>
        <v>11</v>
      </c>
      <c r="R10" s="16" t="s">
        <v>66</v>
      </c>
      <c r="S10" s="15">
        <v>80</v>
      </c>
      <c r="T10" s="24">
        <f>IFERROR(VLOOKUP(R10,Tableau53[],2,FALSE),"")</f>
        <v>0.61</v>
      </c>
      <c r="U10" s="24">
        <f>IF(ISBLANK(S10),"",S10*T10)</f>
        <v>48.8</v>
      </c>
      <c r="V10" s="16" t="s">
        <v>66</v>
      </c>
      <c r="W10" s="15">
        <v>20</v>
      </c>
      <c r="X10" s="24">
        <f>IFERROR(VLOOKUP(V10,Tableau53[],2,FALSE),"")</f>
        <v>0.61</v>
      </c>
      <c r="Y10" s="24">
        <f t="shared" si="5"/>
        <v>12.2</v>
      </c>
      <c r="Z10" s="16" t="s">
        <v>66</v>
      </c>
      <c r="AA10" s="15">
        <v>40</v>
      </c>
      <c r="AB10" s="24">
        <f>IFERROR(VLOOKUP(Z10,Tableau53[],2,FALSE),"")</f>
        <v>0.61</v>
      </c>
      <c r="AC10" s="23">
        <f t="shared" si="6"/>
        <v>24.4</v>
      </c>
      <c r="AE10" s="49" t="s">
        <v>19</v>
      </c>
      <c r="AF10" s="53">
        <v>390</v>
      </c>
    </row>
    <row r="11" spans="2:32" x14ac:dyDescent="0.25">
      <c r="B11" s="16"/>
      <c r="C11" s="15"/>
      <c r="D11" s="24" t="str">
        <f>IFERROR(VLOOKUP(B11,Tableau53[],2,FALSE),"")</f>
        <v/>
      </c>
      <c r="E11" s="24" t="str">
        <f t="shared" si="0"/>
        <v/>
      </c>
      <c r="F11" s="16" t="s">
        <v>62</v>
      </c>
      <c r="G11" s="15">
        <v>6</v>
      </c>
      <c r="H11" s="24">
        <f>IFERROR(VLOOKUP(F11,Tableau53[],2,FALSE),"")</f>
        <v>6.08</v>
      </c>
      <c r="I11" s="24">
        <f t="shared" si="1"/>
        <v>36.480000000000004</v>
      </c>
      <c r="J11" s="16" t="s">
        <v>66</v>
      </c>
      <c r="K11" s="15">
        <v>8</v>
      </c>
      <c r="L11" s="24">
        <f>IFERROR(VLOOKUP(J11,Tableau53[],2,FALSE),"")</f>
        <v>0.61</v>
      </c>
      <c r="M11" s="24">
        <f t="shared" si="2"/>
        <v>4.88</v>
      </c>
      <c r="N11" s="16" t="s">
        <v>66</v>
      </c>
      <c r="O11" s="15">
        <v>8</v>
      </c>
      <c r="P11" s="24">
        <f>IFERROR(VLOOKUP(N11,Tableau53[],2,FALSE),"")</f>
        <v>0.61</v>
      </c>
      <c r="Q11" s="24">
        <f t="shared" si="3"/>
        <v>4.88</v>
      </c>
      <c r="R11" s="16" t="s">
        <v>98</v>
      </c>
      <c r="S11" s="15">
        <v>1</v>
      </c>
      <c r="T11" s="24">
        <f>IFERROR(VLOOKUP(R11,Tableau53[],2,FALSE),"")</f>
        <v>224.8</v>
      </c>
      <c r="U11" s="24">
        <f>IF(ISBLANK(S11),"",S11*T11)</f>
        <v>224.8</v>
      </c>
      <c r="V11" s="16" t="s">
        <v>88</v>
      </c>
      <c r="W11" s="15">
        <v>6</v>
      </c>
      <c r="X11" s="24">
        <f>IFERROR(VLOOKUP(V11,Tableau53[],2,FALSE),"")</f>
        <v>39.15</v>
      </c>
      <c r="Y11" s="24">
        <f t="shared" si="5"/>
        <v>234.89999999999998</v>
      </c>
      <c r="Z11" s="16" t="s">
        <v>81</v>
      </c>
      <c r="AA11" s="15">
        <v>12</v>
      </c>
      <c r="AB11" s="24">
        <f>IFERROR(VLOOKUP(Z11,Tableau53[],2,FALSE),"")</f>
        <v>0.63</v>
      </c>
      <c r="AC11" s="23">
        <f t="shared" si="6"/>
        <v>7.5600000000000005</v>
      </c>
      <c r="AE11" s="50"/>
      <c r="AF11" s="56"/>
    </row>
    <row r="12" spans="2:32" x14ac:dyDescent="0.25">
      <c r="B12" s="16"/>
      <c r="C12" s="15"/>
      <c r="D12" s="24" t="str">
        <f>IFERROR(VLOOKUP(B12,Tableau53[],2,FALSE),"")</f>
        <v/>
      </c>
      <c r="E12" s="24" t="str">
        <f t="shared" si="0"/>
        <v/>
      </c>
      <c r="F12" s="16" t="s">
        <v>39</v>
      </c>
      <c r="G12" s="15">
        <v>60</v>
      </c>
      <c r="H12" s="24">
        <f>IFERROR(VLOOKUP(F12,Tableau53[],2,FALSE),"")</f>
        <v>0.13700000000000001</v>
      </c>
      <c r="I12" s="24">
        <f t="shared" si="1"/>
        <v>8.2200000000000006</v>
      </c>
      <c r="J12" s="16" t="s">
        <v>81</v>
      </c>
      <c r="K12" s="15">
        <v>10</v>
      </c>
      <c r="L12" s="24">
        <f>IFERROR(VLOOKUP(J12,Tableau53[],2,FALSE),"")</f>
        <v>0.63</v>
      </c>
      <c r="M12" s="24">
        <f t="shared" si="2"/>
        <v>6.3</v>
      </c>
      <c r="N12" s="16" t="s">
        <v>21</v>
      </c>
      <c r="O12" s="15">
        <v>1</v>
      </c>
      <c r="P12" s="24">
        <f>IFERROR(VLOOKUP(N12,Tableau53[],2,FALSE),"")</f>
        <v>89</v>
      </c>
      <c r="Q12" s="24">
        <f t="shared" si="3"/>
        <v>89</v>
      </c>
      <c r="R12" s="16"/>
      <c r="S12" s="15"/>
      <c r="T12" s="24" t="str">
        <f>IFERROR(VLOOKUP(R12,Tableau53[],2,FALSE),"")</f>
        <v/>
      </c>
      <c r="U12" s="24" t="str">
        <f>IF(ISBLANK(S12),"",S12*T12)</f>
        <v/>
      </c>
      <c r="V12" s="16" t="s">
        <v>30</v>
      </c>
      <c r="W12" s="15">
        <v>60</v>
      </c>
      <c r="X12" s="24">
        <f>IFERROR(VLOOKUP(V12,Tableau53[],2,FALSE),"")</f>
        <v>0.5</v>
      </c>
      <c r="Y12" s="24">
        <f t="shared" si="5"/>
        <v>30</v>
      </c>
      <c r="Z12" s="16"/>
      <c r="AA12" s="15"/>
      <c r="AB12" s="24" t="str">
        <f>IFERROR(VLOOKUP(Z12,Tableau53[],2,FALSE),"")</f>
        <v/>
      </c>
      <c r="AC12" s="23" t="str">
        <f t="shared" si="6"/>
        <v/>
      </c>
      <c r="AE12" s="49" t="s">
        <v>57</v>
      </c>
      <c r="AF12" s="53">
        <v>6</v>
      </c>
    </row>
    <row r="13" spans="2:32" x14ac:dyDescent="0.25">
      <c r="B13" s="16"/>
      <c r="C13" s="15"/>
      <c r="D13" s="24" t="str">
        <f>IFERROR(VLOOKUP(B13,Tableau53[],2,FALSE),"")</f>
        <v/>
      </c>
      <c r="E13" s="24" t="str">
        <f t="shared" si="0"/>
        <v/>
      </c>
      <c r="F13" s="16"/>
      <c r="G13" s="15"/>
      <c r="H13" s="24" t="str">
        <f>IFERROR(VLOOKUP(F13,Tableau53[],2,FALSE),"")</f>
        <v/>
      </c>
      <c r="I13" s="24" t="str">
        <f t="shared" si="1"/>
        <v/>
      </c>
      <c r="J13" s="16" t="s">
        <v>84</v>
      </c>
      <c r="K13" s="15">
        <v>35</v>
      </c>
      <c r="L13" s="24">
        <f>IFERROR(VLOOKUP(J13,Tableau53[],2,FALSE),"")</f>
        <v>1.55</v>
      </c>
      <c r="M13" s="24">
        <f t="shared" si="2"/>
        <v>54.25</v>
      </c>
      <c r="N13" s="16"/>
      <c r="O13" s="15"/>
      <c r="P13" s="24" t="str">
        <f>IFERROR(VLOOKUP(N13,Tableau53[],2,FALSE),"")</f>
        <v/>
      </c>
      <c r="Q13" s="24" t="str">
        <f t="shared" si="3"/>
        <v/>
      </c>
      <c r="R13" s="16"/>
      <c r="S13" s="15"/>
      <c r="T13" s="24" t="str">
        <f>IFERROR(VLOOKUP(R13,Tableau53[],2,FALSE),"")</f>
        <v/>
      </c>
      <c r="U13" s="24" t="str">
        <f>IF(ISBLANK(S13),"",S13*T13)</f>
        <v/>
      </c>
      <c r="V13" s="16" t="s">
        <v>70</v>
      </c>
      <c r="W13" s="15">
        <v>18</v>
      </c>
      <c r="X13" s="24">
        <f>IFERROR(VLOOKUP(V13,Tableau53[],2,FALSE),"")</f>
        <v>6.4</v>
      </c>
      <c r="Y13" s="24">
        <f t="shared" si="5"/>
        <v>115.2</v>
      </c>
      <c r="Z13" s="16"/>
      <c r="AA13" s="15"/>
      <c r="AB13" s="24" t="str">
        <f>IFERROR(VLOOKUP(Z13,Tableau53[],2,FALSE),"")</f>
        <v/>
      </c>
      <c r="AC13" s="23" t="str">
        <f t="shared" si="6"/>
        <v/>
      </c>
      <c r="AE13" s="50"/>
      <c r="AF13" s="56"/>
    </row>
    <row r="14" spans="2:32" x14ac:dyDescent="0.25">
      <c r="B14" s="16"/>
      <c r="C14" s="15"/>
      <c r="D14" s="24" t="str">
        <f>IFERROR(VLOOKUP(B14,Tableau53[],2,FALSE),"")</f>
        <v/>
      </c>
      <c r="E14" s="24" t="str">
        <f t="shared" si="0"/>
        <v/>
      </c>
      <c r="F14" s="16"/>
      <c r="G14" s="15"/>
      <c r="H14" s="24" t="str">
        <f>IFERROR(VLOOKUP(F14,Tableau53[],2,FALSE),"")</f>
        <v/>
      </c>
      <c r="I14" s="24" t="str">
        <f t="shared" si="1"/>
        <v/>
      </c>
      <c r="J14" s="16"/>
      <c r="K14" s="15"/>
      <c r="L14" s="24" t="str">
        <f>IFERROR(VLOOKUP(J14,Tableau53[],2,FALSE),"")</f>
        <v/>
      </c>
      <c r="M14" s="24" t="str">
        <f t="shared" si="2"/>
        <v/>
      </c>
      <c r="N14" s="16"/>
      <c r="O14" s="15"/>
      <c r="P14" s="24" t="str">
        <f>IFERROR(VLOOKUP(N14,Tableau53[],2,FALSE),"")</f>
        <v/>
      </c>
      <c r="Q14" s="24" t="str">
        <f t="shared" si="3"/>
        <v/>
      </c>
      <c r="R14" s="16"/>
      <c r="S14" s="15"/>
      <c r="T14" s="24" t="str">
        <f>IFERROR(VLOOKUP(R14,Tableau53[],2,FALSE),"")</f>
        <v/>
      </c>
      <c r="U14" s="24" t="str">
        <f>IF(ISBLANK(S14),"",S14*T14)</f>
        <v/>
      </c>
      <c r="V14" s="16"/>
      <c r="W14" s="15"/>
      <c r="X14" s="24" t="str">
        <f>IFERROR(VLOOKUP(V14,Tableau53[],2,FALSE),"")</f>
        <v/>
      </c>
      <c r="Y14" s="24" t="str">
        <f t="shared" si="5"/>
        <v/>
      </c>
      <c r="Z14" s="16"/>
      <c r="AA14" s="15"/>
      <c r="AB14" s="24" t="str">
        <f>IFERROR(VLOOKUP(Z14,Tableau53[],2,FALSE),"")</f>
        <v/>
      </c>
      <c r="AC14" s="23" t="str">
        <f t="shared" si="6"/>
        <v/>
      </c>
      <c r="AE14" s="59" t="s">
        <v>21</v>
      </c>
      <c r="AF14" s="53">
        <v>3</v>
      </c>
    </row>
    <row r="15" spans="2:32" x14ac:dyDescent="0.25">
      <c r="B15" s="16"/>
      <c r="C15" s="15"/>
      <c r="D15" s="24" t="str">
        <f>IFERROR(VLOOKUP(B15,Tableau53[],2,FALSE),"")</f>
        <v/>
      </c>
      <c r="E15" s="24" t="str">
        <f t="shared" si="0"/>
        <v/>
      </c>
      <c r="F15" s="16"/>
      <c r="G15" s="15"/>
      <c r="H15" s="24" t="str">
        <f>IFERROR(VLOOKUP(F15,Tableau53[],2,FALSE),"")</f>
        <v/>
      </c>
      <c r="I15" s="24" t="str">
        <f t="shared" si="1"/>
        <v/>
      </c>
      <c r="J15" s="16"/>
      <c r="K15" s="15"/>
      <c r="L15" s="24" t="str">
        <f>IFERROR(VLOOKUP(J15,Tableau53[],2,FALSE),"")</f>
        <v/>
      </c>
      <c r="M15" s="24" t="str">
        <f t="shared" si="2"/>
        <v/>
      </c>
      <c r="N15" s="16" t="s">
        <v>78</v>
      </c>
      <c r="O15" s="15"/>
      <c r="P15" s="24">
        <f>IFERROR(VLOOKUP(N15,Tableau53[],2,FALSE),"")</f>
        <v>0</v>
      </c>
      <c r="Q15" s="24" t="str">
        <f t="shared" si="3"/>
        <v/>
      </c>
      <c r="R15" s="16" t="s">
        <v>78</v>
      </c>
      <c r="S15" s="15"/>
      <c r="T15" s="24">
        <f>IFERROR(VLOOKUP(R15,Tableau53[],2,FALSE),"")</f>
        <v>0</v>
      </c>
      <c r="U15" s="24" t="str">
        <f t="shared" si="4"/>
        <v/>
      </c>
      <c r="V15" s="16"/>
      <c r="W15" s="15"/>
      <c r="X15" s="24" t="str">
        <f>IFERROR(VLOOKUP(V15,Tableau53[],2,FALSE),"")</f>
        <v/>
      </c>
      <c r="Y15" s="24" t="str">
        <f t="shared" si="5"/>
        <v/>
      </c>
      <c r="Z15" s="16"/>
      <c r="AA15" s="15"/>
      <c r="AB15" s="24" t="str">
        <f>IFERROR(VLOOKUP(Z15,Tableau53[],2,FALSE),"")</f>
        <v/>
      </c>
      <c r="AC15" s="23" t="str">
        <f t="shared" si="6"/>
        <v/>
      </c>
      <c r="AE15" s="60"/>
      <c r="AF15" s="56"/>
    </row>
    <row r="16" spans="2:32" x14ac:dyDescent="0.25">
      <c r="B16" s="16"/>
      <c r="C16" s="15"/>
      <c r="D16" s="24" t="str">
        <f>IFERROR(VLOOKUP(B16,Tableau53[],2,FALSE),"")</f>
        <v/>
      </c>
      <c r="E16" s="24" t="str">
        <f t="shared" si="0"/>
        <v/>
      </c>
      <c r="F16" s="16"/>
      <c r="G16" s="15"/>
      <c r="H16" s="24" t="str">
        <f>IFERROR(VLOOKUP(F16,Tableau53[],2,FALSE),"")</f>
        <v/>
      </c>
      <c r="I16" s="24" t="str">
        <f t="shared" si="1"/>
        <v/>
      </c>
      <c r="J16" s="16"/>
      <c r="K16" s="15"/>
      <c r="L16" s="24" t="str">
        <f>IFERROR(VLOOKUP(J16,Tableau53[],2,FALSE),"")</f>
        <v/>
      </c>
      <c r="M16" s="24" t="str">
        <f t="shared" si="2"/>
        <v/>
      </c>
      <c r="N16" s="16" t="s">
        <v>79</v>
      </c>
      <c r="O16" s="15">
        <v>2</v>
      </c>
      <c r="P16" s="24">
        <f>IFERROR(VLOOKUP(N16,Tableau53[],2,FALSE),"")</f>
        <v>4.51</v>
      </c>
      <c r="Q16" s="24">
        <f t="shared" si="3"/>
        <v>9.02</v>
      </c>
      <c r="R16" s="16" t="s">
        <v>79</v>
      </c>
      <c r="S16" s="15">
        <v>2</v>
      </c>
      <c r="T16" s="24">
        <f>IFERROR(VLOOKUP(R16,Tableau53[],2,FALSE),"")</f>
        <v>4.51</v>
      </c>
      <c r="U16" s="24">
        <f t="shared" si="4"/>
        <v>9.02</v>
      </c>
      <c r="V16" s="16"/>
      <c r="W16" s="15"/>
      <c r="X16" s="24" t="str">
        <f>IFERROR(VLOOKUP(V16,Tableau53[],2,FALSE),"")</f>
        <v/>
      </c>
      <c r="Y16" s="24" t="str">
        <f t="shared" si="5"/>
        <v/>
      </c>
      <c r="Z16" s="16"/>
      <c r="AA16" s="15"/>
      <c r="AB16" s="24" t="str">
        <f>IFERROR(VLOOKUP(Z16,Tableau53[],2,FALSE),"")</f>
        <v/>
      </c>
      <c r="AC16" s="23" t="str">
        <f t="shared" si="6"/>
        <v/>
      </c>
      <c r="AE16" s="49" t="s">
        <v>22</v>
      </c>
      <c r="AF16" s="53" t="s">
        <v>23</v>
      </c>
    </row>
    <row r="17" spans="2:32" x14ac:dyDescent="0.25">
      <c r="B17" s="16"/>
      <c r="C17" s="15"/>
      <c r="D17" s="24" t="str">
        <f>IFERROR(VLOOKUP(B17,Tableau53[],2,FALSE),"")</f>
        <v/>
      </c>
      <c r="E17" s="24" t="str">
        <f t="shared" si="0"/>
        <v/>
      </c>
      <c r="F17" s="16"/>
      <c r="G17" s="15"/>
      <c r="H17" s="24" t="str">
        <f>IFERROR(VLOOKUP(F17,Tableau53[],2,FALSE),"")</f>
        <v/>
      </c>
      <c r="I17" s="24" t="str">
        <f t="shared" si="1"/>
        <v/>
      </c>
      <c r="J17" s="16"/>
      <c r="K17" s="15"/>
      <c r="L17" s="24" t="str">
        <f>IFERROR(VLOOKUP(J17,Tableau53[],2,FALSE),"")</f>
        <v/>
      </c>
      <c r="M17" s="24" t="str">
        <f t="shared" si="2"/>
        <v/>
      </c>
      <c r="N17" s="16"/>
      <c r="O17" s="15"/>
      <c r="P17" s="24" t="str">
        <f>IFERROR(VLOOKUP(N17,Tableau53[],2,FALSE),"")</f>
        <v/>
      </c>
      <c r="Q17" s="24" t="str">
        <f t="shared" si="3"/>
        <v/>
      </c>
      <c r="R17" s="16"/>
      <c r="S17" s="15"/>
      <c r="T17" s="24" t="str">
        <f>IFERROR(VLOOKUP(R17,Tableau53[],2,FALSE),"")</f>
        <v/>
      </c>
      <c r="U17" s="24" t="str">
        <f t="shared" si="4"/>
        <v/>
      </c>
      <c r="V17" s="16"/>
      <c r="W17" s="15"/>
      <c r="X17" s="24" t="str">
        <f>IFERROR(VLOOKUP(V17,Tableau53[],2,FALSE),"")</f>
        <v/>
      </c>
      <c r="Y17" s="24" t="str">
        <f t="shared" si="5"/>
        <v/>
      </c>
      <c r="Z17" s="16"/>
      <c r="AA17" s="15"/>
      <c r="AB17" s="24" t="str">
        <f>IFERROR(VLOOKUP(Z17,Tableau53[],2,FALSE),"")</f>
        <v/>
      </c>
      <c r="AC17" s="23" t="str">
        <f t="shared" si="6"/>
        <v/>
      </c>
      <c r="AE17" s="50"/>
      <c r="AF17" s="56"/>
    </row>
    <row r="18" spans="2:32" x14ac:dyDescent="0.25">
      <c r="B18" s="16"/>
      <c r="C18" s="15"/>
      <c r="D18" s="24" t="str">
        <f>IFERROR(VLOOKUP(B18,Tableau53[],2,FALSE),"")</f>
        <v/>
      </c>
      <c r="E18" s="24" t="str">
        <f t="shared" si="0"/>
        <v/>
      </c>
      <c r="F18" s="16" t="s">
        <v>78</v>
      </c>
      <c r="G18" s="15">
        <v>3</v>
      </c>
      <c r="H18" s="24">
        <f>IFERROR(VLOOKUP(F18,Tableau53[],2,FALSE),"")</f>
        <v>0</v>
      </c>
      <c r="I18" s="24">
        <f t="shared" si="1"/>
        <v>0</v>
      </c>
      <c r="J18" s="16" t="s">
        <v>78</v>
      </c>
      <c r="K18" s="15">
        <v>3</v>
      </c>
      <c r="L18" s="24">
        <f>IFERROR(VLOOKUP(J18,Tableau53[],2,FALSE),"")</f>
        <v>0</v>
      </c>
      <c r="M18" s="24">
        <f t="shared" si="2"/>
        <v>0</v>
      </c>
      <c r="N18" s="16"/>
      <c r="O18" s="15"/>
      <c r="P18" s="24" t="str">
        <f>IFERROR(VLOOKUP(N18,Tableau53[],2,FALSE),"")</f>
        <v/>
      </c>
      <c r="Q18" s="24" t="str">
        <f t="shared" si="3"/>
        <v/>
      </c>
      <c r="R18" s="16" t="s">
        <v>96</v>
      </c>
      <c r="S18" s="15">
        <v>1</v>
      </c>
      <c r="T18" s="24">
        <f>IFERROR(VLOOKUP(R18,Tableau53[],2,FALSE),"")</f>
        <v>150</v>
      </c>
      <c r="U18" s="24">
        <f t="shared" si="4"/>
        <v>150</v>
      </c>
      <c r="V18" s="16"/>
      <c r="W18" s="15"/>
      <c r="X18" s="24" t="str">
        <f>IFERROR(VLOOKUP(V18,Tableau53[],2,FALSE),"")</f>
        <v/>
      </c>
      <c r="Y18" s="24" t="str">
        <f t="shared" si="5"/>
        <v/>
      </c>
      <c r="Z18" s="16"/>
      <c r="AA18" s="15"/>
      <c r="AB18" s="24" t="str">
        <f>IFERROR(VLOOKUP(Z18,Tableau53[],2,FALSE),"")</f>
        <v/>
      </c>
      <c r="AC18" s="23" t="str">
        <f t="shared" si="6"/>
        <v/>
      </c>
      <c r="AE18" s="49" t="s">
        <v>50</v>
      </c>
      <c r="AF18" s="53" t="s">
        <v>25</v>
      </c>
    </row>
    <row r="19" spans="2:32" x14ac:dyDescent="0.25">
      <c r="B19" s="17"/>
      <c r="C19" s="15"/>
      <c r="D19" s="24" t="str">
        <f>IFERROR(VLOOKUP(B19,Tableau53[],2,FALSE),"")</f>
        <v/>
      </c>
      <c r="E19" s="24" t="str">
        <f t="shared" si="0"/>
        <v/>
      </c>
      <c r="F19" s="16" t="s">
        <v>79</v>
      </c>
      <c r="G19" s="15">
        <v>2</v>
      </c>
      <c r="H19" s="24">
        <f>IFERROR(VLOOKUP(F19,Tableau53[],2,FALSE),"")</f>
        <v>4.51</v>
      </c>
      <c r="I19" s="24">
        <f t="shared" si="1"/>
        <v>9.02</v>
      </c>
      <c r="J19" s="16" t="s">
        <v>79</v>
      </c>
      <c r="K19" s="15">
        <v>2</v>
      </c>
      <c r="L19" s="24">
        <f>IFERROR(VLOOKUP(J19,Tableau53[],2,FALSE),"")</f>
        <v>4.51</v>
      </c>
      <c r="M19" s="24">
        <f t="shared" si="2"/>
        <v>9.02</v>
      </c>
      <c r="N19" s="17"/>
      <c r="O19" s="15"/>
      <c r="P19" s="24" t="str">
        <f>IFERROR(VLOOKUP(N19,Tableau53[],2,FALSE),"")</f>
        <v/>
      </c>
      <c r="Q19" s="24" t="str">
        <f t="shared" si="3"/>
        <v/>
      </c>
      <c r="R19" s="17" t="s">
        <v>91</v>
      </c>
      <c r="S19" s="15">
        <v>1</v>
      </c>
      <c r="T19" s="24">
        <f>IFERROR(VLOOKUP(R19,Tableau53[],2,FALSE),"")</f>
        <v>43</v>
      </c>
      <c r="U19" s="24">
        <f t="shared" si="4"/>
        <v>43</v>
      </c>
      <c r="V19" s="17"/>
      <c r="W19" s="15"/>
      <c r="X19" s="24" t="str">
        <f>IFERROR(VLOOKUP(V19,Tableau53[],2,FALSE),"")</f>
        <v/>
      </c>
      <c r="Y19" s="24" t="str">
        <f t="shared" si="5"/>
        <v/>
      </c>
      <c r="Z19" s="17"/>
      <c r="AA19" s="15"/>
      <c r="AB19" s="24" t="str">
        <f>IFERROR(VLOOKUP(Z19,Tableau53[],2,FALSE),"")</f>
        <v/>
      </c>
      <c r="AC19" s="23" t="str">
        <f t="shared" si="6"/>
        <v/>
      </c>
      <c r="AE19" s="50"/>
      <c r="AF19" s="56"/>
    </row>
    <row r="20" spans="2:32" x14ac:dyDescent="0.25">
      <c r="B20" s="46">
        <f>SUM(E7:E19)</f>
        <v>498.7</v>
      </c>
      <c r="C20" s="47"/>
      <c r="D20" s="48"/>
      <c r="E20" s="43"/>
      <c r="F20" s="46">
        <f>SUM(I7:I19)</f>
        <v>283.02</v>
      </c>
      <c r="G20" s="47"/>
      <c r="H20" s="48"/>
      <c r="I20" s="43"/>
      <c r="J20" s="46">
        <f>SUM(M7:M19)</f>
        <v>375.34999999999997</v>
      </c>
      <c r="K20" s="47"/>
      <c r="L20" s="48"/>
      <c r="M20" s="43"/>
      <c r="N20" s="46">
        <f>SUM(Q7:Q19)</f>
        <v>403.79999999999995</v>
      </c>
      <c r="O20" s="47"/>
      <c r="P20" s="48"/>
      <c r="Q20" s="43"/>
      <c r="R20" s="46">
        <f>SUM(U7:U19)</f>
        <v>883.22</v>
      </c>
      <c r="S20" s="47"/>
      <c r="T20" s="48"/>
      <c r="U20" s="43"/>
      <c r="V20" s="46">
        <f>SUM(Y7:Y19)</f>
        <v>709.05</v>
      </c>
      <c r="W20" s="47"/>
      <c r="X20" s="48"/>
      <c r="Y20" s="43"/>
      <c r="Z20" s="46">
        <f>SUM(AC7:AC19)</f>
        <v>357.65999999999997</v>
      </c>
      <c r="AA20" s="47"/>
      <c r="AB20" s="48"/>
      <c r="AC20" s="40"/>
      <c r="AE20" s="49" t="s">
        <v>26</v>
      </c>
      <c r="AF20" s="53">
        <v>70</v>
      </c>
    </row>
    <row r="21" spans="2:32" x14ac:dyDescent="0.25">
      <c r="AE21" s="50"/>
      <c r="AF21" s="56"/>
    </row>
    <row r="22" spans="2:32" x14ac:dyDescent="0.25">
      <c r="B22" s="57" t="s">
        <v>7</v>
      </c>
      <c r="C22" s="53"/>
      <c r="D22" s="42"/>
      <c r="E22" s="42"/>
      <c r="F22" s="57" t="s">
        <v>8</v>
      </c>
      <c r="G22" s="58"/>
      <c r="H22" s="58"/>
      <c r="I22" s="53"/>
      <c r="J22" s="57" t="s">
        <v>9</v>
      </c>
      <c r="K22" s="58"/>
      <c r="L22" s="58"/>
      <c r="M22" s="53"/>
      <c r="N22" s="57" t="s">
        <v>10</v>
      </c>
      <c r="O22" s="58"/>
      <c r="P22" s="58"/>
      <c r="Q22" s="53"/>
      <c r="R22" s="57" t="s">
        <v>11</v>
      </c>
      <c r="S22" s="58"/>
      <c r="T22" s="58"/>
      <c r="U22" s="53"/>
      <c r="V22" s="57" t="s">
        <v>97</v>
      </c>
      <c r="W22" s="58"/>
      <c r="X22" s="58"/>
      <c r="Y22" s="53"/>
      <c r="Z22" s="57" t="s">
        <v>12</v>
      </c>
      <c r="AA22" s="58"/>
      <c r="AB22" s="58"/>
      <c r="AC22" s="53"/>
      <c r="AE22" s="49" t="s">
        <v>27</v>
      </c>
      <c r="AF22" s="49">
        <v>18</v>
      </c>
    </row>
    <row r="23" spans="2:32" x14ac:dyDescent="0.25">
      <c r="B23" s="54"/>
      <c r="C23" s="56"/>
      <c r="D23" s="38"/>
      <c r="E23" s="38"/>
      <c r="F23" s="54"/>
      <c r="G23" s="55"/>
      <c r="H23" s="55"/>
      <c r="I23" s="56"/>
      <c r="J23" s="54"/>
      <c r="K23" s="55"/>
      <c r="L23" s="55"/>
      <c r="M23" s="56"/>
      <c r="N23" s="54"/>
      <c r="O23" s="55"/>
      <c r="P23" s="55"/>
      <c r="Q23" s="56"/>
      <c r="R23" s="54"/>
      <c r="S23" s="55"/>
      <c r="T23" s="55"/>
      <c r="U23" s="56"/>
      <c r="V23" s="54"/>
      <c r="W23" s="55"/>
      <c r="X23" s="55"/>
      <c r="Y23" s="56"/>
      <c r="Z23" s="54"/>
      <c r="AA23" s="55"/>
      <c r="AB23" s="55"/>
      <c r="AC23" s="56"/>
      <c r="AE23" s="50"/>
      <c r="AF23" s="50"/>
    </row>
    <row r="24" spans="2:32" x14ac:dyDescent="0.25">
      <c r="B24" s="16" t="s">
        <v>64</v>
      </c>
      <c r="C24" s="23">
        <v>40</v>
      </c>
      <c r="D24" s="24">
        <f>IFERROR(VLOOKUP(B24,Tableau53[],2,FALSE),"")</f>
        <v>1.79</v>
      </c>
      <c r="E24" s="24">
        <f>IF(ISBLANK(C24),"",C24*D24)</f>
        <v>71.599999999999994</v>
      </c>
      <c r="F24" s="16" t="s">
        <v>64</v>
      </c>
      <c r="G24" s="23">
        <v>40</v>
      </c>
      <c r="H24" s="24">
        <f>IFERROR(VLOOKUP(F24,Tableau53[],2,FALSE),"")</f>
        <v>1.79</v>
      </c>
      <c r="I24" s="24">
        <f>IF(ISBLANK(G24),"",G24*H24)</f>
        <v>71.599999999999994</v>
      </c>
      <c r="J24" s="16" t="s">
        <v>64</v>
      </c>
      <c r="K24" s="23">
        <v>10</v>
      </c>
      <c r="L24" s="24">
        <f>IFERROR(VLOOKUP(J24,Tableau53[],2,FALSE),"")</f>
        <v>1.79</v>
      </c>
      <c r="M24" s="24">
        <f>IF(ISBLANK(K24),"",K24*L24)</f>
        <v>17.899999999999999</v>
      </c>
      <c r="N24" s="16" t="s">
        <v>64</v>
      </c>
      <c r="O24" s="23">
        <v>45</v>
      </c>
      <c r="P24" s="24">
        <f>IFERROR(VLOOKUP(N24,Tableau53[],2,FALSE),"")</f>
        <v>1.79</v>
      </c>
      <c r="Q24" s="24">
        <f>IF(ISBLANK(O24),"",O24*P24)</f>
        <v>80.55</v>
      </c>
      <c r="R24" s="16" t="s">
        <v>64</v>
      </c>
      <c r="S24" s="23">
        <v>10</v>
      </c>
      <c r="T24" s="24">
        <f>IFERROR(VLOOKUP(R24,Tableau53[],2,FALSE),"")</f>
        <v>1.79</v>
      </c>
      <c r="U24" s="24">
        <f>IF(ISBLANK(S24),"",S24*T24)</f>
        <v>17.899999999999999</v>
      </c>
      <c r="V24" s="16" t="s">
        <v>64</v>
      </c>
      <c r="W24" s="23">
        <v>30</v>
      </c>
      <c r="X24" s="24">
        <f>IFERROR(VLOOKUP(V24,Tableau53[],2,FALSE),"")</f>
        <v>1.79</v>
      </c>
      <c r="Y24" s="24">
        <f>IF(ISBLANK(W24),"",W24*X24)</f>
        <v>53.7</v>
      </c>
      <c r="Z24" s="16" t="s">
        <v>64</v>
      </c>
      <c r="AA24" s="23">
        <v>20</v>
      </c>
      <c r="AB24" s="24">
        <f>IFERROR(VLOOKUP(Z24,Tableau53[],2,FALSE),"")</f>
        <v>1.79</v>
      </c>
      <c r="AC24" s="44">
        <f>IF(ISBLANK(AA24),"",AA24*AB24)</f>
        <v>35.799999999999997</v>
      </c>
      <c r="AE24" s="59" t="s">
        <v>28</v>
      </c>
      <c r="AF24" s="67">
        <v>45</v>
      </c>
    </row>
    <row r="25" spans="2:32" x14ac:dyDescent="0.25">
      <c r="B25" s="16" t="s">
        <v>47</v>
      </c>
      <c r="C25" s="15">
        <v>1</v>
      </c>
      <c r="D25" s="24">
        <f>IFERROR(VLOOKUP(B25,Tableau53[],2,FALSE),"")</f>
        <v>240</v>
      </c>
      <c r="E25" s="24">
        <f t="shared" ref="E25:E36" si="7">IF(ISBLANK(C25),"",C25*D25)</f>
        <v>240</v>
      </c>
      <c r="F25" s="16" t="s">
        <v>47</v>
      </c>
      <c r="G25" s="15">
        <v>1</v>
      </c>
      <c r="H25" s="24">
        <f>IFERROR(VLOOKUP(F25,Tableau53[],2,FALSE),"")</f>
        <v>240</v>
      </c>
      <c r="I25" s="24">
        <f t="shared" ref="I25:I36" si="8">IF(ISBLANK(G25),"",G25*H25)</f>
        <v>240</v>
      </c>
      <c r="J25" s="16" t="s">
        <v>47</v>
      </c>
      <c r="K25" s="15">
        <v>1</v>
      </c>
      <c r="L25" s="24">
        <f>IFERROR(VLOOKUP(J25,Tableau53[],2,FALSE),"")</f>
        <v>240</v>
      </c>
      <c r="M25" s="24">
        <f t="shared" ref="M25:M36" si="9">IF(ISBLANK(K25),"",K25*L25)</f>
        <v>240</v>
      </c>
      <c r="N25" s="16" t="s">
        <v>47</v>
      </c>
      <c r="O25" s="15">
        <v>1</v>
      </c>
      <c r="P25" s="24">
        <f>IFERROR(VLOOKUP(N25,Tableau53[],2,FALSE),"")</f>
        <v>240</v>
      </c>
      <c r="Q25" s="24">
        <f t="shared" ref="Q25:Q36" si="10">IF(ISBLANK(O25),"",O25*P25)</f>
        <v>240</v>
      </c>
      <c r="R25" s="16" t="s">
        <v>47</v>
      </c>
      <c r="S25" s="15">
        <v>1</v>
      </c>
      <c r="T25" s="24">
        <f>IFERROR(VLOOKUP(R25,Tableau53[],2,FALSE),"")</f>
        <v>240</v>
      </c>
      <c r="U25" s="24">
        <f t="shared" ref="U25:U36" si="11">IF(ISBLANK(S25),"",S25*T25)</f>
        <v>240</v>
      </c>
      <c r="V25" s="16" t="s">
        <v>47</v>
      </c>
      <c r="W25" s="15">
        <v>1</v>
      </c>
      <c r="X25" s="24">
        <f>IFERROR(VLOOKUP(V25,Tableau53[],2,FALSE),"")</f>
        <v>240</v>
      </c>
      <c r="Y25" s="24">
        <f t="shared" ref="Y25:Y36" si="12">IF(ISBLANK(W25),"",W25*X25)</f>
        <v>240</v>
      </c>
      <c r="Z25" s="16" t="s">
        <v>47</v>
      </c>
      <c r="AA25" s="15">
        <v>1</v>
      </c>
      <c r="AB25" s="24">
        <f>IFERROR(VLOOKUP(Z25,Tableau53[],2,FALSE),"")</f>
        <v>240</v>
      </c>
      <c r="AC25" s="23">
        <f t="shared" ref="AC25:AC36" si="13">IF(ISBLANK(AA25),"",AA25*AB25)</f>
        <v>240</v>
      </c>
      <c r="AE25" s="60"/>
      <c r="AF25" s="68"/>
    </row>
    <row r="26" spans="2:32" x14ac:dyDescent="0.25">
      <c r="B26" s="16" t="s">
        <v>48</v>
      </c>
      <c r="C26" s="15">
        <v>6</v>
      </c>
      <c r="D26" s="24">
        <f>IFERROR(VLOOKUP(B26,Tableau53[],2,FALSE),"")</f>
        <v>16</v>
      </c>
      <c r="E26" s="24">
        <f t="shared" si="7"/>
        <v>96</v>
      </c>
      <c r="F26" s="16" t="s">
        <v>49</v>
      </c>
      <c r="G26" s="15">
        <v>2</v>
      </c>
      <c r="H26" s="24">
        <f>IFERROR(VLOOKUP(F26,Tableau53[],2,FALSE),"")</f>
        <v>24</v>
      </c>
      <c r="I26" s="24">
        <f t="shared" si="8"/>
        <v>48</v>
      </c>
      <c r="J26" s="16" t="s">
        <v>48</v>
      </c>
      <c r="K26" s="15">
        <v>2</v>
      </c>
      <c r="L26" s="24">
        <f>IFERROR(VLOOKUP(J26,Tableau53[],2,FALSE),"")</f>
        <v>16</v>
      </c>
      <c r="M26" s="24">
        <f t="shared" si="9"/>
        <v>32</v>
      </c>
      <c r="N26" s="16" t="s">
        <v>48</v>
      </c>
      <c r="O26" s="15">
        <v>6</v>
      </c>
      <c r="P26" s="24">
        <f>IFERROR(VLOOKUP(N26,Tableau53[],2,FALSE),"")</f>
        <v>16</v>
      </c>
      <c r="Q26" s="24">
        <f t="shared" si="10"/>
        <v>96</v>
      </c>
      <c r="R26" s="16" t="s">
        <v>48</v>
      </c>
      <c r="S26" s="15">
        <v>2</v>
      </c>
      <c r="T26" s="24">
        <f>IFERROR(VLOOKUP(R26,Tableau53[],2,FALSE),"")</f>
        <v>16</v>
      </c>
      <c r="U26" s="24">
        <f t="shared" si="11"/>
        <v>32</v>
      </c>
      <c r="V26" s="16" t="s">
        <v>48</v>
      </c>
      <c r="W26" s="15">
        <v>6</v>
      </c>
      <c r="X26" s="24">
        <f>IFERROR(VLOOKUP(V26,Tableau53[],2,FALSE),"")</f>
        <v>16</v>
      </c>
      <c r="Y26" s="24">
        <f t="shared" si="12"/>
        <v>96</v>
      </c>
      <c r="Z26" s="16" t="s">
        <v>48</v>
      </c>
      <c r="AA26" s="15">
        <v>2</v>
      </c>
      <c r="AB26" s="24">
        <f>IFERROR(VLOOKUP(Z26,Tableau53[],2,FALSE),"")</f>
        <v>16</v>
      </c>
      <c r="AC26" s="23">
        <f t="shared" si="13"/>
        <v>32</v>
      </c>
      <c r="AE26" s="59" t="s">
        <v>30</v>
      </c>
      <c r="AF26" s="67">
        <v>40</v>
      </c>
    </row>
    <row r="27" spans="2:32" x14ac:dyDescent="0.25">
      <c r="B27" s="16" t="s">
        <v>63</v>
      </c>
      <c r="C27" s="15">
        <v>4</v>
      </c>
      <c r="D27" s="24">
        <f>IFERROR(VLOOKUP(B27,Tableau53[],2,FALSE),"")</f>
        <v>5.5</v>
      </c>
      <c r="E27" s="24">
        <f t="shared" si="7"/>
        <v>22</v>
      </c>
      <c r="F27" s="71" t="s">
        <v>66</v>
      </c>
      <c r="G27" s="15">
        <v>15</v>
      </c>
      <c r="H27" s="24">
        <f>IFERROR(VLOOKUP(F27,Tableau53[],2,FALSE),"")</f>
        <v>0.61</v>
      </c>
      <c r="I27" s="24">
        <f t="shared" si="8"/>
        <v>9.15</v>
      </c>
      <c r="J27" s="16" t="s">
        <v>63</v>
      </c>
      <c r="K27" s="15">
        <v>2</v>
      </c>
      <c r="L27" s="24">
        <f>IFERROR(VLOOKUP(J27,Tableau53[],2,FALSE),"")</f>
        <v>5.5</v>
      </c>
      <c r="M27" s="24">
        <f t="shared" si="9"/>
        <v>11</v>
      </c>
      <c r="N27" s="16" t="s">
        <v>63</v>
      </c>
      <c r="O27" s="15">
        <v>4</v>
      </c>
      <c r="P27" s="24">
        <f>IFERROR(VLOOKUP(N27,Tableau53[],2,FALSE),"")</f>
        <v>5.5</v>
      </c>
      <c r="Q27" s="24">
        <f t="shared" si="10"/>
        <v>22</v>
      </c>
      <c r="R27" s="16" t="s">
        <v>63</v>
      </c>
      <c r="S27" s="15">
        <v>2</v>
      </c>
      <c r="T27" s="24">
        <f>IFERROR(VLOOKUP(R27,Tableau53[],2,FALSE),"")</f>
        <v>5.5</v>
      </c>
      <c r="U27" s="24">
        <f t="shared" si="11"/>
        <v>11</v>
      </c>
      <c r="V27" s="16" t="s">
        <v>63</v>
      </c>
      <c r="W27" s="15">
        <v>4</v>
      </c>
      <c r="X27" s="24">
        <f>IFERROR(VLOOKUP(V27,Tableau53[],2,FALSE),"")</f>
        <v>5.5</v>
      </c>
      <c r="Y27" s="24">
        <f t="shared" si="12"/>
        <v>22</v>
      </c>
      <c r="Z27" s="16" t="s">
        <v>63</v>
      </c>
      <c r="AA27" s="15">
        <v>2</v>
      </c>
      <c r="AB27" s="24">
        <f>IFERROR(VLOOKUP(Z27,Tableau53[],2,FALSE),"")</f>
        <v>5.5</v>
      </c>
      <c r="AC27" s="23">
        <f t="shared" si="13"/>
        <v>11</v>
      </c>
      <c r="AE27" s="60"/>
      <c r="AF27" s="68"/>
    </row>
    <row r="28" spans="2:32" x14ac:dyDescent="0.25">
      <c r="B28" s="16" t="s">
        <v>66</v>
      </c>
      <c r="C28" s="15">
        <v>50</v>
      </c>
      <c r="D28" s="24">
        <f>IFERROR(VLOOKUP(B28,Tableau53[],2,FALSE),"")</f>
        <v>0.61</v>
      </c>
      <c r="E28" s="24">
        <f t="shared" si="7"/>
        <v>30.5</v>
      </c>
      <c r="F28" s="16" t="s">
        <v>46</v>
      </c>
      <c r="G28" s="15">
        <v>1</v>
      </c>
      <c r="H28" s="24">
        <f>IFERROR(VLOOKUP(F28,Tableau53[],2,FALSE),"")</f>
        <v>76</v>
      </c>
      <c r="I28" s="24">
        <f t="shared" si="8"/>
        <v>76</v>
      </c>
      <c r="J28" s="16" t="s">
        <v>66</v>
      </c>
      <c r="K28" s="15">
        <v>8</v>
      </c>
      <c r="L28" s="24">
        <f>IFERROR(VLOOKUP(J28,Tableau53[],2,FALSE),"")</f>
        <v>0.61</v>
      </c>
      <c r="M28" s="24">
        <f t="shared" si="9"/>
        <v>4.88</v>
      </c>
      <c r="N28" s="16" t="s">
        <v>66</v>
      </c>
      <c r="O28" s="15">
        <v>40</v>
      </c>
      <c r="P28" s="24">
        <f>IFERROR(VLOOKUP(N28,Tableau53[],2,FALSE),"")</f>
        <v>0.61</v>
      </c>
      <c r="Q28" s="24">
        <f t="shared" si="10"/>
        <v>24.4</v>
      </c>
      <c r="R28" s="16" t="s">
        <v>66</v>
      </c>
      <c r="S28" s="15">
        <v>6</v>
      </c>
      <c r="T28" s="24">
        <f>IFERROR(VLOOKUP(R28,Tableau53[],2,FALSE),"")</f>
        <v>0.61</v>
      </c>
      <c r="U28" s="24">
        <f t="shared" si="11"/>
        <v>3.66</v>
      </c>
      <c r="V28" s="16" t="s">
        <v>66</v>
      </c>
      <c r="W28" s="15">
        <v>40</v>
      </c>
      <c r="X28" s="24">
        <f>IFERROR(VLOOKUP(V28,Tableau53[],2,FALSE),"")</f>
        <v>0.61</v>
      </c>
      <c r="Y28" s="24">
        <f t="shared" si="12"/>
        <v>24.4</v>
      </c>
      <c r="Z28" s="16" t="s">
        <v>66</v>
      </c>
      <c r="AA28" s="15">
        <v>12</v>
      </c>
      <c r="AB28" s="24">
        <f>IFERROR(VLOOKUP(Z28,Tableau53[],2,FALSE),"")</f>
        <v>0.61</v>
      </c>
      <c r="AC28" s="23">
        <f t="shared" si="13"/>
        <v>7.32</v>
      </c>
      <c r="AE28" s="49" t="s">
        <v>29</v>
      </c>
      <c r="AF28" s="53">
        <v>6</v>
      </c>
    </row>
    <row r="29" spans="2:32" x14ac:dyDescent="0.25">
      <c r="B29" s="16" t="s">
        <v>68</v>
      </c>
      <c r="C29" s="15">
        <v>4</v>
      </c>
      <c r="D29" s="24">
        <f>IFERROR(VLOOKUP(B29,Tableau53[],2,FALSE),"")</f>
        <v>13.6</v>
      </c>
      <c r="E29" s="24">
        <f t="shared" si="7"/>
        <v>54.4</v>
      </c>
      <c r="F29" s="16"/>
      <c r="G29" s="15"/>
      <c r="H29" s="24" t="str">
        <f>IFERROR(VLOOKUP(F29,Tableau53[],2,FALSE),"")</f>
        <v/>
      </c>
      <c r="I29" s="24" t="str">
        <f t="shared" si="8"/>
        <v/>
      </c>
      <c r="J29" s="16" t="s">
        <v>87</v>
      </c>
      <c r="K29" s="15">
        <v>1</v>
      </c>
      <c r="L29" s="24">
        <f>IFERROR(VLOOKUP(J29,Tableau53[],2,FALSE),"")</f>
        <v>40</v>
      </c>
      <c r="M29" s="24">
        <f t="shared" si="9"/>
        <v>40</v>
      </c>
      <c r="N29" s="16" t="s">
        <v>68</v>
      </c>
      <c r="O29" s="15">
        <v>4</v>
      </c>
      <c r="P29" s="24">
        <f>IFERROR(VLOOKUP(N29,Tableau53[],2,FALSE),"")</f>
        <v>13.6</v>
      </c>
      <c r="Q29" s="24">
        <f t="shared" si="10"/>
        <v>54.4</v>
      </c>
      <c r="R29" s="16" t="s">
        <v>84</v>
      </c>
      <c r="S29" s="15">
        <v>10</v>
      </c>
      <c r="T29" s="24">
        <f>IFERROR(VLOOKUP(R29,Tableau53[],2,FALSE),"")</f>
        <v>1.55</v>
      </c>
      <c r="U29" s="24">
        <f t="shared" si="11"/>
        <v>15.5</v>
      </c>
      <c r="V29" s="16" t="s">
        <v>68</v>
      </c>
      <c r="W29" s="15">
        <v>4</v>
      </c>
      <c r="X29" s="24">
        <f>IFERROR(VLOOKUP(V29,Tableau53[],2,FALSE),"")</f>
        <v>13.6</v>
      </c>
      <c r="Y29" s="24">
        <f t="shared" si="12"/>
        <v>54.4</v>
      </c>
      <c r="Z29" s="16"/>
      <c r="AA29" s="15"/>
      <c r="AB29" s="24" t="str">
        <f>IFERROR(VLOOKUP(Z29,Tableau53[],2,FALSE),"")</f>
        <v/>
      </c>
      <c r="AC29" s="23" t="str">
        <f t="shared" si="13"/>
        <v/>
      </c>
      <c r="AE29" s="50"/>
      <c r="AF29" s="56"/>
    </row>
    <row r="30" spans="2:32" x14ac:dyDescent="0.25">
      <c r="B30" s="16" t="s">
        <v>84</v>
      </c>
      <c r="C30" s="15">
        <v>35</v>
      </c>
      <c r="D30" s="24">
        <f>IFERROR(VLOOKUP(B30,Tableau53[],2,FALSE),"")</f>
        <v>1.55</v>
      </c>
      <c r="E30" s="24">
        <f t="shared" si="7"/>
        <v>54.25</v>
      </c>
      <c r="F30" s="45" t="s">
        <v>86</v>
      </c>
      <c r="G30" s="15"/>
      <c r="H30" s="24">
        <f>IFERROR(VLOOKUP(F30,Tableau53[],2,FALSE),"")</f>
        <v>0</v>
      </c>
      <c r="I30" s="24" t="str">
        <f t="shared" si="8"/>
        <v/>
      </c>
      <c r="J30" s="16"/>
      <c r="K30" s="15"/>
      <c r="L30" s="24" t="str">
        <f>IFERROR(VLOOKUP(J30,Tableau53[],2,FALSE),"")</f>
        <v/>
      </c>
      <c r="M30" s="24" t="str">
        <f t="shared" si="9"/>
        <v/>
      </c>
      <c r="N30" s="16" t="s">
        <v>84</v>
      </c>
      <c r="O30" s="15">
        <v>35</v>
      </c>
      <c r="P30" s="24">
        <f>IFERROR(VLOOKUP(N30,Tableau53[],2,FALSE),"")</f>
        <v>1.55</v>
      </c>
      <c r="Q30" s="24">
        <f t="shared" si="10"/>
        <v>54.25</v>
      </c>
      <c r="R30" s="16" t="s">
        <v>85</v>
      </c>
      <c r="S30" s="15">
        <v>20</v>
      </c>
      <c r="T30" s="24">
        <f>IFERROR(VLOOKUP(R30,Tableau53[],2,FALSE),"")</f>
        <v>1.2</v>
      </c>
      <c r="U30" s="24">
        <f t="shared" si="11"/>
        <v>24</v>
      </c>
      <c r="V30" s="16" t="s">
        <v>84</v>
      </c>
      <c r="W30" s="15">
        <v>35</v>
      </c>
      <c r="X30" s="24">
        <f>IFERROR(VLOOKUP(V30,Tableau53[],2,FALSE),"")</f>
        <v>1.55</v>
      </c>
      <c r="Y30" s="24">
        <f t="shared" si="12"/>
        <v>54.25</v>
      </c>
      <c r="Z30" s="16"/>
      <c r="AA30" s="15"/>
      <c r="AB30" s="24" t="str">
        <f>IFERROR(VLOOKUP(Z30,Tableau53[],2,FALSE),"")</f>
        <v/>
      </c>
      <c r="AC30" s="23" t="str">
        <f t="shared" si="13"/>
        <v/>
      </c>
      <c r="AE30" s="49" t="s">
        <v>32</v>
      </c>
      <c r="AF30" s="53">
        <v>5</v>
      </c>
    </row>
    <row r="31" spans="2:32" x14ac:dyDescent="0.25">
      <c r="B31" s="16"/>
      <c r="C31" s="15"/>
      <c r="D31" s="24" t="str">
        <f>IFERROR(VLOOKUP(B31,Tableau53[],2,FALSE),"")</f>
        <v/>
      </c>
      <c r="E31" s="24" t="str">
        <f t="shared" si="7"/>
        <v/>
      </c>
      <c r="F31" s="16" t="s">
        <v>55</v>
      </c>
      <c r="G31" s="15">
        <v>1</v>
      </c>
      <c r="H31" s="24">
        <f>IFERROR(VLOOKUP(F31,Tableau53[],2,FALSE),"")</f>
        <v>189</v>
      </c>
      <c r="I31" s="24">
        <f t="shared" si="8"/>
        <v>189</v>
      </c>
      <c r="J31" s="16"/>
      <c r="K31" s="15"/>
      <c r="L31" s="24" t="str">
        <f>IFERROR(VLOOKUP(J31,Tableau53[],2,FALSE),"")</f>
        <v/>
      </c>
      <c r="M31" s="24" t="str">
        <f t="shared" si="9"/>
        <v/>
      </c>
      <c r="N31" s="16"/>
      <c r="O31" s="15"/>
      <c r="P31" s="24" t="str">
        <f>IFERROR(VLOOKUP(N31,Tableau53[],2,FALSE),"")</f>
        <v/>
      </c>
      <c r="Q31" s="24" t="str">
        <f t="shared" si="10"/>
        <v/>
      </c>
      <c r="R31" s="16" t="s">
        <v>35</v>
      </c>
      <c r="S31" s="15">
        <v>1</v>
      </c>
      <c r="T31" s="24">
        <f>IFERROR(VLOOKUP(R31,Tableau53[],2,FALSE),"")</f>
        <v>45</v>
      </c>
      <c r="U31" s="24">
        <f t="shared" si="11"/>
        <v>45</v>
      </c>
      <c r="V31" s="16" t="s">
        <v>62</v>
      </c>
      <c r="W31" s="15">
        <v>3</v>
      </c>
      <c r="X31" s="24">
        <f>IFERROR(VLOOKUP(V31,Tableau53[],2,FALSE),"")</f>
        <v>6.08</v>
      </c>
      <c r="Y31" s="24">
        <f t="shared" si="12"/>
        <v>18.240000000000002</v>
      </c>
      <c r="Z31" s="16"/>
      <c r="AA31" s="15"/>
      <c r="AB31" s="24" t="str">
        <f>IFERROR(VLOOKUP(Z31,Tableau53[],2,FALSE),"")</f>
        <v/>
      </c>
      <c r="AC31" s="23" t="str">
        <f t="shared" si="13"/>
        <v/>
      </c>
      <c r="AE31" s="50"/>
      <c r="AF31" s="56"/>
    </row>
    <row r="32" spans="2:32" x14ac:dyDescent="0.25">
      <c r="B32" s="16" t="s">
        <v>78</v>
      </c>
      <c r="C32" s="15"/>
      <c r="D32" s="24">
        <f>IFERROR(VLOOKUP(B32,Tableau53[],2,FALSE),"")</f>
        <v>0</v>
      </c>
      <c r="E32" s="24" t="str">
        <f t="shared" si="7"/>
        <v/>
      </c>
      <c r="F32" s="16" t="s">
        <v>75</v>
      </c>
      <c r="G32" s="15">
        <v>1</v>
      </c>
      <c r="H32" s="24">
        <f>IFERROR(VLOOKUP(F32,Tableau53[],2,FALSE),"")</f>
        <v>309.7</v>
      </c>
      <c r="I32" s="24">
        <f t="shared" si="8"/>
        <v>309.7</v>
      </c>
      <c r="J32" s="16" t="s">
        <v>78</v>
      </c>
      <c r="K32" s="15"/>
      <c r="L32" s="24">
        <f>IFERROR(VLOOKUP(J32,Tableau53[],2,FALSE),"")</f>
        <v>0</v>
      </c>
      <c r="M32" s="24" t="str">
        <f t="shared" si="9"/>
        <v/>
      </c>
      <c r="N32" s="16" t="s">
        <v>78</v>
      </c>
      <c r="O32" s="15"/>
      <c r="P32" s="24">
        <f>IFERROR(VLOOKUP(N32,Tableau53[],2,FALSE),"")</f>
        <v>0</v>
      </c>
      <c r="Q32" s="24" t="str">
        <f t="shared" si="10"/>
        <v/>
      </c>
      <c r="R32" s="16" t="s">
        <v>36</v>
      </c>
      <c r="S32" s="15">
        <v>3</v>
      </c>
      <c r="T32" s="24">
        <f>IFERROR(VLOOKUP(R32,Tableau53[],2,FALSE),"")</f>
        <v>15</v>
      </c>
      <c r="U32" s="24">
        <f t="shared" si="11"/>
        <v>45</v>
      </c>
      <c r="V32" s="16"/>
      <c r="W32" s="15"/>
      <c r="X32" s="24" t="str">
        <f>IFERROR(VLOOKUP(V32,Tableau53[],2,FALSE),"")</f>
        <v/>
      </c>
      <c r="Y32" s="24" t="str">
        <f t="shared" si="12"/>
        <v/>
      </c>
      <c r="Z32" s="16" t="s">
        <v>78</v>
      </c>
      <c r="AA32" s="15"/>
      <c r="AB32" s="24">
        <f>IFERROR(VLOOKUP(Z32,Tableau53[],2,FALSE),"")</f>
        <v>0</v>
      </c>
      <c r="AC32" s="23" t="str">
        <f t="shared" si="13"/>
        <v/>
      </c>
      <c r="AE32" s="49" t="s">
        <v>33</v>
      </c>
      <c r="AF32" s="53">
        <v>15</v>
      </c>
    </row>
    <row r="33" spans="2:32" x14ac:dyDescent="0.25">
      <c r="B33" s="16" t="s">
        <v>79</v>
      </c>
      <c r="C33" s="15">
        <v>2</v>
      </c>
      <c r="D33" s="24">
        <f>IFERROR(VLOOKUP(B33,Tableau53[],2,FALSE),"")</f>
        <v>4.51</v>
      </c>
      <c r="E33" s="24">
        <f t="shared" si="7"/>
        <v>9.02</v>
      </c>
      <c r="F33" s="16"/>
      <c r="G33" s="15"/>
      <c r="H33" s="24" t="str">
        <f>IFERROR(VLOOKUP(F33,Tableau53[],2,FALSE),"")</f>
        <v/>
      </c>
      <c r="I33" s="24" t="str">
        <f t="shared" si="8"/>
        <v/>
      </c>
      <c r="J33" s="16" t="s">
        <v>79</v>
      </c>
      <c r="K33" s="15">
        <v>2</v>
      </c>
      <c r="L33" s="24">
        <f>IFERROR(VLOOKUP(J33,Tableau53[],2,FALSE),"")</f>
        <v>4.51</v>
      </c>
      <c r="M33" s="24">
        <f t="shared" si="9"/>
        <v>9.02</v>
      </c>
      <c r="N33" s="16" t="s">
        <v>79</v>
      </c>
      <c r="O33" s="15">
        <v>2</v>
      </c>
      <c r="P33" s="24">
        <f>IFERROR(VLOOKUP(N33,Tableau53[],2,FALSE),"")</f>
        <v>4.51</v>
      </c>
      <c r="Q33" s="24">
        <f t="shared" si="10"/>
        <v>9.02</v>
      </c>
      <c r="R33" s="16" t="s">
        <v>90</v>
      </c>
      <c r="S33" s="15">
        <v>1</v>
      </c>
      <c r="T33" s="24">
        <f>IFERROR(VLOOKUP(R33,Tableau53[],2,FALSE),"")</f>
        <v>44.5</v>
      </c>
      <c r="U33" s="24">
        <f t="shared" si="11"/>
        <v>44.5</v>
      </c>
      <c r="V33" s="16"/>
      <c r="W33" s="15"/>
      <c r="X33" s="24" t="str">
        <f>IFERROR(VLOOKUP(V33,Tableau53[],2,FALSE),"")</f>
        <v/>
      </c>
      <c r="Y33" s="24" t="str">
        <f t="shared" si="12"/>
        <v/>
      </c>
      <c r="Z33" s="16" t="s">
        <v>79</v>
      </c>
      <c r="AA33" s="15">
        <v>2</v>
      </c>
      <c r="AB33" s="24">
        <f>IFERROR(VLOOKUP(Z33,Tableau53[],2,FALSE),"")</f>
        <v>4.51</v>
      </c>
      <c r="AC33" s="23">
        <f t="shared" si="13"/>
        <v>9.02</v>
      </c>
      <c r="AE33" s="50"/>
      <c r="AF33" s="56"/>
    </row>
    <row r="34" spans="2:32" x14ac:dyDescent="0.25">
      <c r="B34" s="16"/>
      <c r="C34" s="15"/>
      <c r="D34" s="24" t="str">
        <f>IFERROR(VLOOKUP(B34,Tableau53[],2,FALSE),"")</f>
        <v/>
      </c>
      <c r="E34" s="24" t="str">
        <f t="shared" si="7"/>
        <v/>
      </c>
      <c r="F34" s="16" t="s">
        <v>78</v>
      </c>
      <c r="G34" s="15"/>
      <c r="H34" s="24">
        <f>IFERROR(VLOOKUP(F34,Tableau53[],2,FALSE),"")</f>
        <v>0</v>
      </c>
      <c r="I34" s="24" t="str">
        <f t="shared" si="8"/>
        <v/>
      </c>
      <c r="J34" s="16"/>
      <c r="K34" s="15"/>
      <c r="L34" s="24" t="str">
        <f>IFERROR(VLOOKUP(J34,Tableau53[],2,FALSE),"")</f>
        <v/>
      </c>
      <c r="M34" s="24" t="str">
        <f t="shared" si="9"/>
        <v/>
      </c>
      <c r="N34" s="16"/>
      <c r="O34" s="15"/>
      <c r="P34" s="24" t="str">
        <f>IFERROR(VLOOKUP(N34,Tableau53[],2,FALSE),"")</f>
        <v/>
      </c>
      <c r="Q34" s="24" t="str">
        <f t="shared" si="10"/>
        <v/>
      </c>
      <c r="R34" s="16"/>
      <c r="S34" s="15"/>
      <c r="T34" s="24" t="str">
        <f>IFERROR(VLOOKUP(R34,Tableau53[],2,FALSE),"")</f>
        <v/>
      </c>
      <c r="U34" s="24" t="str">
        <f t="shared" si="11"/>
        <v/>
      </c>
      <c r="V34" s="16" t="s">
        <v>78</v>
      </c>
      <c r="W34" s="15"/>
      <c r="X34" s="24">
        <f>IFERROR(VLOOKUP(V34,Tableau53[],2,FALSE),"")</f>
        <v>0</v>
      </c>
      <c r="Y34" s="24" t="str">
        <f t="shared" si="12"/>
        <v/>
      </c>
      <c r="Z34" s="16"/>
      <c r="AA34" s="15"/>
      <c r="AB34" s="24" t="str">
        <f>IFERROR(VLOOKUP(Z34,Tableau53[],2,FALSE),"")</f>
        <v/>
      </c>
      <c r="AC34" s="23" t="str">
        <f t="shared" si="13"/>
        <v/>
      </c>
      <c r="AE34" s="49" t="s">
        <v>34</v>
      </c>
      <c r="AF34" s="53">
        <v>10</v>
      </c>
    </row>
    <row r="35" spans="2:32" x14ac:dyDescent="0.25">
      <c r="B35" s="16"/>
      <c r="C35" s="15"/>
      <c r="D35" s="24" t="str">
        <f>IFERROR(VLOOKUP(B35,Tableau53[],2,FALSE),"")</f>
        <v/>
      </c>
      <c r="E35" s="24" t="str">
        <f t="shared" si="7"/>
        <v/>
      </c>
      <c r="F35" s="16" t="s">
        <v>79</v>
      </c>
      <c r="G35" s="15"/>
      <c r="H35" s="24">
        <f>IFERROR(VLOOKUP(F35,Tableau53[],2,FALSE),"")</f>
        <v>4.51</v>
      </c>
      <c r="I35" s="24" t="str">
        <f t="shared" si="8"/>
        <v/>
      </c>
      <c r="J35" s="16"/>
      <c r="K35" s="15"/>
      <c r="L35" s="24" t="str">
        <f>IFERROR(VLOOKUP(J35,Tableau53[],2,FALSE),"")</f>
        <v/>
      </c>
      <c r="M35" s="24" t="str">
        <f t="shared" si="9"/>
        <v/>
      </c>
      <c r="N35" s="16"/>
      <c r="O35" s="15"/>
      <c r="P35" s="24" t="str">
        <f>IFERROR(VLOOKUP(N35,Tableau53[],2,FALSE),"")</f>
        <v/>
      </c>
      <c r="Q35" s="24" t="str">
        <f t="shared" si="10"/>
        <v/>
      </c>
      <c r="R35" s="16" t="s">
        <v>78</v>
      </c>
      <c r="S35" s="15"/>
      <c r="T35" s="24">
        <f>IFERROR(VLOOKUP(R35,Tableau53[],2,FALSE),"")</f>
        <v>0</v>
      </c>
      <c r="U35" s="24" t="str">
        <f t="shared" si="11"/>
        <v/>
      </c>
      <c r="V35" s="16" t="s">
        <v>79</v>
      </c>
      <c r="W35" s="15">
        <v>2</v>
      </c>
      <c r="X35" s="24">
        <f>IFERROR(VLOOKUP(V35,Tableau53[],2,FALSE),"")</f>
        <v>4.51</v>
      </c>
      <c r="Y35" s="24">
        <f t="shared" si="12"/>
        <v>9.02</v>
      </c>
      <c r="Z35" s="16"/>
      <c r="AA35" s="15"/>
      <c r="AB35" s="24" t="str">
        <f>IFERROR(VLOOKUP(Z35,Tableau53[],2,FALSE),"")</f>
        <v/>
      </c>
      <c r="AC35" s="23" t="str">
        <f t="shared" si="13"/>
        <v/>
      </c>
      <c r="AE35" s="50"/>
      <c r="AF35" s="56"/>
    </row>
    <row r="36" spans="2:32" x14ac:dyDescent="0.25">
      <c r="B36" s="17"/>
      <c r="C36" s="15"/>
      <c r="D36" s="24" t="str">
        <f>IFERROR(VLOOKUP(B36,Tableau53[],2,FALSE),"")</f>
        <v/>
      </c>
      <c r="E36" s="24" t="str">
        <f t="shared" si="7"/>
        <v/>
      </c>
      <c r="F36" s="17"/>
      <c r="G36" s="15"/>
      <c r="H36" s="24" t="str">
        <f>IFERROR(VLOOKUP(F36,Tableau53[],2,FALSE),"")</f>
        <v/>
      </c>
      <c r="I36" s="24" t="str">
        <f t="shared" si="8"/>
        <v/>
      </c>
      <c r="J36" s="17"/>
      <c r="K36" s="15"/>
      <c r="L36" s="24" t="str">
        <f>IFERROR(VLOOKUP(J36,Tableau53[],2,FALSE),"")</f>
        <v/>
      </c>
      <c r="M36" s="24" t="str">
        <f t="shared" si="9"/>
        <v/>
      </c>
      <c r="N36" s="17"/>
      <c r="O36" s="15"/>
      <c r="P36" s="24" t="str">
        <f>IFERROR(VLOOKUP(N36,Tableau53[],2,FALSE),"")</f>
        <v/>
      </c>
      <c r="Q36" s="24" t="str">
        <f t="shared" si="10"/>
        <v/>
      </c>
      <c r="R36" s="16" t="s">
        <v>79</v>
      </c>
      <c r="S36" s="15">
        <v>2</v>
      </c>
      <c r="T36" s="24">
        <f>IFERROR(VLOOKUP(R36,Tableau53[],2,FALSE),"")</f>
        <v>4.51</v>
      </c>
      <c r="U36" s="24">
        <f t="shared" si="11"/>
        <v>9.02</v>
      </c>
      <c r="V36" s="17"/>
      <c r="W36" s="15"/>
      <c r="X36" s="24" t="str">
        <f>IFERROR(VLOOKUP(V36,Tableau53[],2,FALSE),"")</f>
        <v/>
      </c>
      <c r="Y36" s="24" t="str">
        <f t="shared" si="12"/>
        <v/>
      </c>
      <c r="Z36" s="17"/>
      <c r="AA36" s="15"/>
      <c r="AB36" s="24" t="str">
        <f>IFERROR(VLOOKUP(Z36,Tableau53[],2,FALSE),"")</f>
        <v/>
      </c>
      <c r="AC36" s="23" t="str">
        <f t="shared" si="13"/>
        <v/>
      </c>
      <c r="AE36" s="49" t="s">
        <v>35</v>
      </c>
      <c r="AF36" s="49">
        <v>1</v>
      </c>
    </row>
    <row r="37" spans="2:32" x14ac:dyDescent="0.25">
      <c r="B37" s="46">
        <f>SUM(E24:E36)</f>
        <v>577.77</v>
      </c>
      <c r="C37" s="47"/>
      <c r="D37" s="48"/>
      <c r="E37" s="43"/>
      <c r="F37" s="46">
        <f>SUM(I24:I36)</f>
        <v>943.45</v>
      </c>
      <c r="G37" s="47"/>
      <c r="H37" s="48"/>
      <c r="I37" s="43"/>
      <c r="J37" s="46">
        <f>SUM(M24:M36)</f>
        <v>354.79999999999995</v>
      </c>
      <c r="K37" s="47"/>
      <c r="L37" s="48"/>
      <c r="M37" s="43"/>
      <c r="N37" s="46">
        <f>SUM(Q24:Q36)</f>
        <v>580.62</v>
      </c>
      <c r="O37" s="47"/>
      <c r="P37" s="48"/>
      <c r="Q37" s="43"/>
      <c r="R37" s="46">
        <f>SUM(U24:U36)</f>
        <v>487.58</v>
      </c>
      <c r="S37" s="47"/>
      <c r="T37" s="48"/>
      <c r="U37" s="43"/>
      <c r="V37" s="46">
        <f>SUM(Y24:Y36)</f>
        <v>572.01</v>
      </c>
      <c r="W37" s="47"/>
      <c r="X37" s="48"/>
      <c r="Y37" s="43"/>
      <c r="Z37" s="46">
        <f>SUM(AC24:AC36)</f>
        <v>335.14</v>
      </c>
      <c r="AA37" s="47"/>
      <c r="AB37" s="48"/>
      <c r="AC37" s="40"/>
      <c r="AE37" s="50"/>
      <c r="AF37" s="50"/>
    </row>
    <row r="38" spans="2:32" x14ac:dyDescent="0.25"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E38" s="49" t="s">
        <v>36</v>
      </c>
      <c r="AF38" s="49">
        <v>3</v>
      </c>
    </row>
    <row r="39" spans="2:32" x14ac:dyDescent="0.25">
      <c r="B39" s="57" t="s">
        <v>13</v>
      </c>
      <c r="C39" s="53"/>
      <c r="D39" s="42"/>
      <c r="E39" s="42"/>
      <c r="F39" s="57" t="s">
        <v>14</v>
      </c>
      <c r="G39" s="58"/>
      <c r="H39" s="58"/>
      <c r="I39" s="53"/>
      <c r="J39" s="57" t="s">
        <v>15</v>
      </c>
      <c r="K39" s="58"/>
      <c r="L39" s="58"/>
      <c r="M39" s="53"/>
      <c r="N39" s="57" t="s">
        <v>100</v>
      </c>
      <c r="O39" s="58"/>
      <c r="P39" s="58"/>
      <c r="Q39" s="53"/>
      <c r="R39" s="49" t="s">
        <v>101</v>
      </c>
      <c r="AE39" s="50"/>
      <c r="AF39" s="50"/>
    </row>
    <row r="40" spans="2:32" x14ac:dyDescent="0.25">
      <c r="B40" s="54"/>
      <c r="C40" s="56"/>
      <c r="D40" s="38"/>
      <c r="E40" s="38"/>
      <c r="F40" s="54"/>
      <c r="G40" s="55"/>
      <c r="H40" s="55"/>
      <c r="I40" s="56"/>
      <c r="J40" s="54"/>
      <c r="K40" s="55"/>
      <c r="L40" s="55"/>
      <c r="M40" s="56"/>
      <c r="N40" s="54"/>
      <c r="O40" s="55"/>
      <c r="P40" s="55"/>
      <c r="Q40" s="56"/>
      <c r="R40" s="50"/>
      <c r="AE40" s="59" t="s">
        <v>37</v>
      </c>
      <c r="AF40" s="49">
        <v>1</v>
      </c>
    </row>
    <row r="41" spans="2:32" x14ac:dyDescent="0.25">
      <c r="B41" s="16" t="s">
        <v>64</v>
      </c>
      <c r="C41" s="23">
        <v>60</v>
      </c>
      <c r="D41" s="24">
        <f>IFERROR(VLOOKUP(B41,Tableau53[],2,FALSE),"")</f>
        <v>1.79</v>
      </c>
      <c r="E41" s="24">
        <f>IF(ISBLANK(C41),"",C41*D41)</f>
        <v>107.4</v>
      </c>
      <c r="F41" s="16" t="s">
        <v>64</v>
      </c>
      <c r="G41" s="23">
        <v>5</v>
      </c>
      <c r="H41" s="24">
        <f>IFERROR(VLOOKUP(F41,Tableau53[],2,FALSE),"")</f>
        <v>1.79</v>
      </c>
      <c r="I41" s="24">
        <f>IF(ISBLANK(G41),"",G41*H41)</f>
        <v>8.9499999999999993</v>
      </c>
      <c r="J41" s="16" t="s">
        <v>64</v>
      </c>
      <c r="K41" s="23">
        <v>40</v>
      </c>
      <c r="L41" s="24">
        <f>IFERROR(VLOOKUP(J41,Tableau53[],2,FALSE),"")</f>
        <v>1.79</v>
      </c>
      <c r="M41" s="24">
        <f>IF(ISBLANK(K41),"",K41*L41)</f>
        <v>71.599999999999994</v>
      </c>
      <c r="N41" s="16" t="s">
        <v>64</v>
      </c>
      <c r="O41" s="23">
        <v>50</v>
      </c>
      <c r="P41" s="24">
        <f>IFERROR(VLOOKUP(N41,Tableau53[],2,FALSE),"")</f>
        <v>1.79</v>
      </c>
      <c r="Q41" s="44">
        <f>IF(ISBLANK(O41),"",O41*P41)</f>
        <v>89.5</v>
      </c>
      <c r="R41" s="72">
        <f>SUM(B20,F20,J20,N20,R20,V20,Z20,B37,F37,J37,N37,R37,V37,Z37,B54,F54,J54,N54)</f>
        <v>10228.670000000002</v>
      </c>
      <c r="AE41" s="60"/>
      <c r="AF41" s="50"/>
    </row>
    <row r="42" spans="2:32" x14ac:dyDescent="0.25">
      <c r="B42" s="16" t="s">
        <v>47</v>
      </c>
      <c r="C42" s="15">
        <v>1</v>
      </c>
      <c r="D42" s="24">
        <f>IFERROR(VLOOKUP(B42,Tableau53[],2,FALSE),"")</f>
        <v>240</v>
      </c>
      <c r="E42" s="24">
        <f t="shared" ref="E42:E53" si="14">IF(ISBLANK(C42),"",C42*D42)</f>
        <v>240</v>
      </c>
      <c r="F42" s="16" t="s">
        <v>47</v>
      </c>
      <c r="G42" s="15">
        <v>1</v>
      </c>
      <c r="H42" s="24">
        <f>IFERROR(VLOOKUP(F42,Tableau53[],2,FALSE),"")</f>
        <v>240</v>
      </c>
      <c r="I42" s="24">
        <f t="shared" ref="I42:I53" si="15">IF(ISBLANK(G42),"",G42*H42)</f>
        <v>240</v>
      </c>
      <c r="J42" s="16" t="s">
        <v>47</v>
      </c>
      <c r="K42" s="15">
        <v>1</v>
      </c>
      <c r="L42" s="24">
        <f>IFERROR(VLOOKUP(J42,Tableau53[],2,FALSE),"")</f>
        <v>240</v>
      </c>
      <c r="M42" s="24">
        <f t="shared" ref="M42:M53" si="16">IF(ISBLANK(K42),"",K42*L42)</f>
        <v>240</v>
      </c>
      <c r="N42" s="16" t="s">
        <v>47</v>
      </c>
      <c r="O42" s="15">
        <v>2</v>
      </c>
      <c r="P42" s="24">
        <f>IFERROR(VLOOKUP(N42,Tableau53[],2,FALSE),"")</f>
        <v>240</v>
      </c>
      <c r="Q42" s="23">
        <f t="shared" ref="Q42:Q53" si="17">IF(ISBLANK(O42),"",O42*P42)</f>
        <v>480</v>
      </c>
      <c r="R42" s="73"/>
      <c r="AE42" s="49" t="s">
        <v>38</v>
      </c>
      <c r="AF42" s="59">
        <v>2</v>
      </c>
    </row>
    <row r="43" spans="2:32" x14ac:dyDescent="0.25">
      <c r="B43" s="16" t="s">
        <v>49</v>
      </c>
      <c r="C43" s="15">
        <v>2</v>
      </c>
      <c r="D43" s="24">
        <f>IFERROR(VLOOKUP(B43,Tableau53[],2,FALSE),"")</f>
        <v>24</v>
      </c>
      <c r="E43" s="24">
        <f t="shared" si="14"/>
        <v>48</v>
      </c>
      <c r="F43" s="16" t="s">
        <v>48</v>
      </c>
      <c r="G43" s="15">
        <v>2</v>
      </c>
      <c r="H43" s="24">
        <f>IFERROR(VLOOKUP(F43,Tableau53[],2,FALSE),"")</f>
        <v>16</v>
      </c>
      <c r="I43" s="24">
        <f t="shared" si="15"/>
        <v>32</v>
      </c>
      <c r="J43" s="16" t="s">
        <v>49</v>
      </c>
      <c r="K43" s="15">
        <v>2</v>
      </c>
      <c r="L43" s="24">
        <f>IFERROR(VLOOKUP(J43,Tableau53[],2,FALSE),"")</f>
        <v>24</v>
      </c>
      <c r="M43" s="24">
        <f t="shared" si="16"/>
        <v>48</v>
      </c>
      <c r="N43" s="16" t="s">
        <v>48</v>
      </c>
      <c r="O43" s="15">
        <v>8</v>
      </c>
      <c r="P43" s="24">
        <f>IFERROR(VLOOKUP(N43,Tableau53[],2,FALSE),"")</f>
        <v>16</v>
      </c>
      <c r="Q43" s="23">
        <f t="shared" si="17"/>
        <v>128</v>
      </c>
      <c r="R43" s="49" t="s">
        <v>103</v>
      </c>
      <c r="AE43" s="50"/>
      <c r="AF43" s="60"/>
    </row>
    <row r="44" spans="2:32" x14ac:dyDescent="0.25">
      <c r="B44" s="71" t="s">
        <v>66</v>
      </c>
      <c r="C44" s="15">
        <v>20</v>
      </c>
      <c r="D44" s="24">
        <f>IFERROR(VLOOKUP(B44,Tableau53[],2,FALSE),"")</f>
        <v>0.61</v>
      </c>
      <c r="E44" s="24">
        <f t="shared" si="14"/>
        <v>12.2</v>
      </c>
      <c r="F44" s="16" t="s">
        <v>63</v>
      </c>
      <c r="G44" s="15">
        <v>4</v>
      </c>
      <c r="H44" s="24">
        <f>IFERROR(VLOOKUP(F44,Tableau53[],2,FALSE),"")</f>
        <v>5.5</v>
      </c>
      <c r="I44" s="24">
        <f t="shared" si="15"/>
        <v>22</v>
      </c>
      <c r="J44" s="71" t="s">
        <v>66</v>
      </c>
      <c r="K44" s="15">
        <v>15</v>
      </c>
      <c r="L44" s="24">
        <f>IFERROR(VLOOKUP(J44,Tableau53[],2,FALSE),"")</f>
        <v>0.61</v>
      </c>
      <c r="M44" s="24">
        <f t="shared" si="16"/>
        <v>9.15</v>
      </c>
      <c r="N44" s="16" t="s">
        <v>63</v>
      </c>
      <c r="O44" s="15">
        <v>4</v>
      </c>
      <c r="P44" s="24">
        <f>IFERROR(VLOOKUP(N44,Tableau53[],2,FALSE),"")</f>
        <v>5.5</v>
      </c>
      <c r="Q44" s="23">
        <f t="shared" si="17"/>
        <v>22</v>
      </c>
      <c r="R44" s="50"/>
      <c r="AE44" s="49" t="s">
        <v>39</v>
      </c>
      <c r="AF44" s="49">
        <v>80</v>
      </c>
    </row>
    <row r="45" spans="2:32" x14ac:dyDescent="0.25">
      <c r="B45" s="16" t="s">
        <v>46</v>
      </c>
      <c r="C45" s="15">
        <v>1</v>
      </c>
      <c r="D45" s="24">
        <f>IFERROR(VLOOKUP(B45,Tableau53[],2,FALSE),"")</f>
        <v>76</v>
      </c>
      <c r="E45" s="24">
        <f t="shared" si="14"/>
        <v>76</v>
      </c>
      <c r="F45" s="16" t="s">
        <v>66</v>
      </c>
      <c r="G45" s="15">
        <v>10</v>
      </c>
      <c r="H45" s="24">
        <f>IFERROR(VLOOKUP(F45,Tableau53[],2,FALSE),"")</f>
        <v>0.61</v>
      </c>
      <c r="I45" s="24">
        <f t="shared" si="15"/>
        <v>6.1</v>
      </c>
      <c r="J45" s="16" t="s">
        <v>46</v>
      </c>
      <c r="K45" s="15">
        <v>1</v>
      </c>
      <c r="L45" s="24">
        <f>IFERROR(VLOOKUP(J45,Tableau53[],2,FALSE),"")</f>
        <v>76</v>
      </c>
      <c r="M45" s="24">
        <f t="shared" si="16"/>
        <v>76</v>
      </c>
      <c r="N45" s="16" t="s">
        <v>66</v>
      </c>
      <c r="O45" s="15">
        <v>30</v>
      </c>
      <c r="P45" s="24">
        <f>IFERROR(VLOOKUP(N45,Tableau53[],2,FALSE),"")</f>
        <v>0.61</v>
      </c>
      <c r="Q45" s="23">
        <f t="shared" si="17"/>
        <v>18.3</v>
      </c>
      <c r="R45" s="72">
        <f>R41+R41/100*20</f>
        <v>12274.404000000002</v>
      </c>
      <c r="AE45" s="50"/>
      <c r="AF45" s="50"/>
    </row>
    <row r="46" spans="2:32" x14ac:dyDescent="0.25">
      <c r="B46" s="16"/>
      <c r="C46" s="15"/>
      <c r="D46" s="24" t="str">
        <f>IFERROR(VLOOKUP(B46,Tableau53[],2,FALSE),"")</f>
        <v/>
      </c>
      <c r="E46" s="24" t="str">
        <f t="shared" si="14"/>
        <v/>
      </c>
      <c r="F46" s="16" t="s">
        <v>21</v>
      </c>
      <c r="G46" s="15">
        <v>1</v>
      </c>
      <c r="H46" s="24">
        <f>IFERROR(VLOOKUP(F46,Tableau53[],2,FALSE),"")</f>
        <v>89</v>
      </c>
      <c r="I46" s="24">
        <f t="shared" si="15"/>
        <v>89</v>
      </c>
      <c r="J46" s="16"/>
      <c r="K46" s="15"/>
      <c r="L46" s="24" t="str">
        <f>IFERROR(VLOOKUP(J46,Tableau53[],2,FALSE),"")</f>
        <v/>
      </c>
      <c r="M46" s="24" t="str">
        <f t="shared" si="16"/>
        <v/>
      </c>
      <c r="N46" s="16" t="s">
        <v>94</v>
      </c>
      <c r="O46" s="15">
        <v>1</v>
      </c>
      <c r="P46" s="24">
        <f>IFERROR(VLOOKUP(N46,Tableau53[],2,FALSE),"")</f>
        <v>164</v>
      </c>
      <c r="Q46" s="23">
        <f t="shared" si="17"/>
        <v>164</v>
      </c>
      <c r="R46" s="73"/>
      <c r="AE46" s="49" t="s">
        <v>58</v>
      </c>
      <c r="AF46" s="49">
        <v>2</v>
      </c>
    </row>
    <row r="47" spans="2:32" x14ac:dyDescent="0.25">
      <c r="B47" s="45" t="s">
        <v>86</v>
      </c>
      <c r="C47" s="15"/>
      <c r="D47" s="24">
        <f>IFERROR(VLOOKUP(B47,Tableau53[],2,FALSE),"")</f>
        <v>0</v>
      </c>
      <c r="E47" s="24" t="str">
        <f t="shared" si="14"/>
        <v/>
      </c>
      <c r="F47" s="16" t="s">
        <v>71</v>
      </c>
      <c r="G47" s="15">
        <v>4</v>
      </c>
      <c r="H47" s="24">
        <f>IFERROR(VLOOKUP(F47,Tableau53[],2,FALSE),"")</f>
        <v>6.88</v>
      </c>
      <c r="I47" s="24">
        <f t="shared" si="15"/>
        <v>27.52</v>
      </c>
      <c r="J47" s="16"/>
      <c r="K47" s="15"/>
      <c r="L47" s="24" t="str">
        <f>IFERROR(VLOOKUP(J47,Tableau53[],2,FALSE),"")</f>
        <v/>
      </c>
      <c r="M47" s="24" t="str">
        <f t="shared" si="16"/>
        <v/>
      </c>
      <c r="N47" s="16" t="s">
        <v>46</v>
      </c>
      <c r="O47" s="15">
        <v>1</v>
      </c>
      <c r="P47" s="24">
        <f>IFERROR(VLOOKUP(N47,Tableau53[],2,FALSE),"")</f>
        <v>76</v>
      </c>
      <c r="Q47" s="23">
        <f t="shared" si="17"/>
        <v>76</v>
      </c>
      <c r="R47" s="49" t="s">
        <v>102</v>
      </c>
      <c r="AE47" s="50"/>
      <c r="AF47" s="50"/>
    </row>
    <row r="48" spans="2:32" x14ac:dyDescent="0.25">
      <c r="B48" s="16" t="s">
        <v>55</v>
      </c>
      <c r="C48" s="15">
        <v>1</v>
      </c>
      <c r="D48" s="24">
        <f>IFERROR(VLOOKUP(B48,Tableau53[],2,FALSE),"")</f>
        <v>189</v>
      </c>
      <c r="E48" s="24">
        <f t="shared" si="14"/>
        <v>189</v>
      </c>
      <c r="F48" s="16"/>
      <c r="G48" s="15"/>
      <c r="H48" s="24" t="str">
        <f>IFERROR(VLOOKUP(F48,Tableau53[],2,FALSE),"")</f>
        <v/>
      </c>
      <c r="I48" s="24" t="str">
        <f t="shared" si="15"/>
        <v/>
      </c>
      <c r="J48" s="16" t="s">
        <v>78</v>
      </c>
      <c r="K48" s="15"/>
      <c r="L48" s="24">
        <f>IFERROR(VLOOKUP(J48,Tableau53[],2,FALSE),"")</f>
        <v>0</v>
      </c>
      <c r="M48" s="24" t="str">
        <f t="shared" si="16"/>
        <v/>
      </c>
      <c r="N48" s="16"/>
      <c r="O48" s="15"/>
      <c r="P48" s="24" t="str">
        <f>IFERROR(VLOOKUP(N48,Tableau53[],2,FALSE),"")</f>
        <v/>
      </c>
      <c r="Q48" s="23" t="str">
        <f t="shared" si="17"/>
        <v/>
      </c>
      <c r="R48" s="50"/>
    </row>
    <row r="49" spans="2:33" x14ac:dyDescent="0.25">
      <c r="B49" s="16" t="s">
        <v>75</v>
      </c>
      <c r="C49" s="15">
        <v>1</v>
      </c>
      <c r="D49" s="24">
        <f>IFERROR(VLOOKUP(B49,Tableau53[],2,FALSE),"")</f>
        <v>309.7</v>
      </c>
      <c r="E49" s="24">
        <f t="shared" si="14"/>
        <v>309.7</v>
      </c>
      <c r="F49" s="16"/>
      <c r="G49" s="15"/>
      <c r="H49" s="24" t="str">
        <f>IFERROR(VLOOKUP(F49,Tableau53[],2,FALSE),"")</f>
        <v/>
      </c>
      <c r="I49" s="24" t="str">
        <f t="shared" si="15"/>
        <v/>
      </c>
      <c r="J49" s="16" t="s">
        <v>79</v>
      </c>
      <c r="K49" s="15">
        <v>2</v>
      </c>
      <c r="L49" s="24">
        <f>IFERROR(VLOOKUP(J49,Tableau53[],2,FALSE),"")</f>
        <v>4.51</v>
      </c>
      <c r="M49" s="24">
        <f t="shared" si="16"/>
        <v>9.02</v>
      </c>
      <c r="N49" s="16"/>
      <c r="O49" s="15"/>
      <c r="P49" s="24" t="str">
        <f>IFERROR(VLOOKUP(N49,Tableau53[],2,FALSE),"")</f>
        <v/>
      </c>
      <c r="Q49" s="23" t="str">
        <f t="shared" si="17"/>
        <v/>
      </c>
      <c r="R49" s="72">
        <f>R45+R45/100*20</f>
        <v>14729.284800000003</v>
      </c>
    </row>
    <row r="50" spans="2:33" x14ac:dyDescent="0.25">
      <c r="B50" s="16"/>
      <c r="C50" s="15"/>
      <c r="D50" s="24" t="str">
        <f>IFERROR(VLOOKUP(B50,Tableau53[],2,FALSE),"")</f>
        <v/>
      </c>
      <c r="E50" s="24" t="str">
        <f t="shared" si="14"/>
        <v/>
      </c>
      <c r="F50" s="16"/>
      <c r="G50" s="15"/>
      <c r="H50" s="24" t="str">
        <f>IFERROR(VLOOKUP(F50,Tableau53[],2,FALSE),"")</f>
        <v/>
      </c>
      <c r="I50" s="24" t="str">
        <f t="shared" si="15"/>
        <v/>
      </c>
      <c r="J50" s="16"/>
      <c r="K50" s="15"/>
      <c r="L50" s="24" t="str">
        <f>IFERROR(VLOOKUP(J50,Tableau53[],2,FALSE),"")</f>
        <v/>
      </c>
      <c r="M50" s="24" t="str">
        <f t="shared" si="16"/>
        <v/>
      </c>
      <c r="N50" s="16"/>
      <c r="O50" s="15"/>
      <c r="P50" s="24" t="str">
        <f>IFERROR(VLOOKUP(N50,Tableau53[],2,FALSE),"")</f>
        <v/>
      </c>
      <c r="Q50" s="23" t="str">
        <f t="shared" si="17"/>
        <v/>
      </c>
      <c r="R50" s="73"/>
    </row>
    <row r="51" spans="2:33" x14ac:dyDescent="0.25">
      <c r="B51" s="16" t="s">
        <v>78</v>
      </c>
      <c r="C51" s="15"/>
      <c r="D51" s="24">
        <f>IFERROR(VLOOKUP(B51,Tableau53[],2,FALSE),"")</f>
        <v>0</v>
      </c>
      <c r="E51" s="24" t="str">
        <f t="shared" si="14"/>
        <v/>
      </c>
      <c r="F51" s="16" t="s">
        <v>78</v>
      </c>
      <c r="G51" s="15"/>
      <c r="H51" s="24">
        <f>IFERROR(VLOOKUP(F51,Tableau53[],2,FALSE),"")</f>
        <v>0</v>
      </c>
      <c r="I51" s="24" t="str">
        <f t="shared" si="15"/>
        <v/>
      </c>
      <c r="J51" s="16"/>
      <c r="K51" s="15"/>
      <c r="L51" s="24" t="str">
        <f>IFERROR(VLOOKUP(J51,Tableau53[],2,FALSE),"")</f>
        <v/>
      </c>
      <c r="M51" s="24" t="str">
        <f t="shared" si="16"/>
        <v/>
      </c>
      <c r="N51" s="16" t="s">
        <v>78</v>
      </c>
      <c r="O51" s="15"/>
      <c r="P51" s="24">
        <f>IFERROR(VLOOKUP(N51,Tableau53[],2,FALSE),"")</f>
        <v>0</v>
      </c>
      <c r="Q51" s="23" t="str">
        <f t="shared" si="17"/>
        <v/>
      </c>
    </row>
    <row r="52" spans="2:33" x14ac:dyDescent="0.25">
      <c r="B52" s="16" t="s">
        <v>79</v>
      </c>
      <c r="C52" s="15">
        <v>2</v>
      </c>
      <c r="D52" s="24">
        <f>IFERROR(VLOOKUP(B52,Tableau53[],2,FALSE),"")</f>
        <v>4.51</v>
      </c>
      <c r="E52" s="24">
        <f t="shared" si="14"/>
        <v>9.02</v>
      </c>
      <c r="F52" s="16" t="s">
        <v>79</v>
      </c>
      <c r="G52" s="15">
        <v>2</v>
      </c>
      <c r="H52" s="24">
        <f>IFERROR(VLOOKUP(F52,Tableau53[],2,FALSE),"")</f>
        <v>4.51</v>
      </c>
      <c r="I52" s="24">
        <f t="shared" si="15"/>
        <v>9.02</v>
      </c>
      <c r="J52" s="16"/>
      <c r="K52" s="15"/>
      <c r="L52" s="24" t="str">
        <f>IFERROR(VLOOKUP(J52,Tableau53[],2,FALSE),"")</f>
        <v/>
      </c>
      <c r="M52" s="24" t="str">
        <f t="shared" si="16"/>
        <v/>
      </c>
      <c r="N52" s="16" t="s">
        <v>79</v>
      </c>
      <c r="O52" s="15">
        <v>2</v>
      </c>
      <c r="P52" s="24">
        <f>IFERROR(VLOOKUP(N52,Tableau53[],2,FALSE),"")</f>
        <v>4.51</v>
      </c>
      <c r="Q52" s="23">
        <f t="shared" si="17"/>
        <v>9.02</v>
      </c>
    </row>
    <row r="53" spans="2:33" x14ac:dyDescent="0.25">
      <c r="B53" s="17"/>
      <c r="C53" s="15"/>
      <c r="D53" s="24" t="str">
        <f>IFERROR(VLOOKUP(B53,Tableau53[],2,FALSE),"")</f>
        <v/>
      </c>
      <c r="E53" s="24" t="str">
        <f t="shared" si="14"/>
        <v/>
      </c>
      <c r="F53" s="17"/>
      <c r="G53" s="15"/>
      <c r="H53" s="24" t="str">
        <f>IFERROR(VLOOKUP(F53,Tableau53[],2,FALSE),"")</f>
        <v/>
      </c>
      <c r="I53" s="24" t="str">
        <f t="shared" si="15"/>
        <v/>
      </c>
      <c r="J53" s="17"/>
      <c r="K53" s="15"/>
      <c r="L53" s="24" t="str">
        <f>IFERROR(VLOOKUP(J53,Tableau53[],2,FALSE),"")</f>
        <v/>
      </c>
      <c r="M53" s="24" t="str">
        <f t="shared" si="16"/>
        <v/>
      </c>
      <c r="N53" s="17"/>
      <c r="O53" s="15"/>
      <c r="P53" s="24" t="str">
        <f>IFERROR(VLOOKUP(N53,Tableau53[],2,FALSE),"")</f>
        <v/>
      </c>
      <c r="Q53" s="23" t="str">
        <f t="shared" si="17"/>
        <v/>
      </c>
      <c r="AE53" s="38" t="s">
        <v>45</v>
      </c>
      <c r="AF53" s="37" t="s">
        <v>61</v>
      </c>
      <c r="AG53" s="38" t="s">
        <v>59</v>
      </c>
    </row>
    <row r="54" spans="2:33" x14ac:dyDescent="0.25">
      <c r="B54" s="46">
        <f>SUM(E41:E53)</f>
        <v>991.31999999999994</v>
      </c>
      <c r="C54" s="47"/>
      <c r="D54" s="48"/>
      <c r="E54" s="43"/>
      <c r="F54" s="46">
        <f>SUM(I41:I53)</f>
        <v>434.59</v>
      </c>
      <c r="G54" s="47"/>
      <c r="H54" s="48"/>
      <c r="I54" s="43"/>
      <c r="J54" s="46">
        <f>SUM(M41:M53)</f>
        <v>453.77</v>
      </c>
      <c r="K54" s="47"/>
      <c r="L54" s="48"/>
      <c r="M54" s="43"/>
      <c r="N54" s="46">
        <f>SUM(Q41:Q53)</f>
        <v>986.81999999999994</v>
      </c>
      <c r="O54" s="47"/>
      <c r="P54" s="48"/>
      <c r="Q54" s="40"/>
      <c r="AE54" s="34"/>
      <c r="AF54" s="41"/>
      <c r="AG54" s="18"/>
    </row>
    <row r="55" spans="2:33" x14ac:dyDescent="0.25">
      <c r="AE55" s="20" t="s">
        <v>64</v>
      </c>
      <c r="AF55" s="25">
        <v>1.79</v>
      </c>
      <c r="AG55" s="18" t="s">
        <v>72</v>
      </c>
    </row>
    <row r="56" spans="2:33" x14ac:dyDescent="0.25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AE56" s="19" t="s">
        <v>65</v>
      </c>
      <c r="AF56" s="19"/>
      <c r="AG56" s="18"/>
    </row>
    <row r="57" spans="2:33" x14ac:dyDescent="0.25"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AE57" s="36" t="s">
        <v>47</v>
      </c>
      <c r="AF57" s="39">
        <v>240</v>
      </c>
      <c r="AG57" s="18" t="s">
        <v>52</v>
      </c>
    </row>
    <row r="58" spans="2:33" x14ac:dyDescent="0.25">
      <c r="AE58" s="36" t="s">
        <v>60</v>
      </c>
      <c r="AF58" s="39">
        <v>270</v>
      </c>
      <c r="AG58" s="18" t="s">
        <v>52</v>
      </c>
    </row>
    <row r="59" spans="2:33" x14ac:dyDescent="0.25">
      <c r="AE59" s="35" t="s">
        <v>48</v>
      </c>
      <c r="AF59" s="39">
        <v>16</v>
      </c>
      <c r="AG59" s="18" t="s">
        <v>52</v>
      </c>
    </row>
    <row r="60" spans="2:33" x14ac:dyDescent="0.25">
      <c r="AE60" s="35" t="s">
        <v>49</v>
      </c>
      <c r="AF60" s="39">
        <v>24</v>
      </c>
      <c r="AG60" s="18" t="s">
        <v>52</v>
      </c>
    </row>
    <row r="61" spans="2:33" x14ac:dyDescent="0.25">
      <c r="AE61" s="35" t="s">
        <v>63</v>
      </c>
      <c r="AF61" s="37">
        <v>5.5</v>
      </c>
      <c r="AG61" s="18" t="s">
        <v>52</v>
      </c>
    </row>
    <row r="62" spans="2:33" x14ac:dyDescent="0.25">
      <c r="AE62" s="35" t="s">
        <v>54</v>
      </c>
      <c r="AF62" s="39"/>
      <c r="AG62" s="18"/>
    </row>
    <row r="63" spans="2:33" x14ac:dyDescent="0.25">
      <c r="AE63" s="20" t="s">
        <v>73</v>
      </c>
      <c r="AF63" s="30">
        <v>0.57999999999999996</v>
      </c>
      <c r="AG63" s="18" t="s">
        <v>72</v>
      </c>
    </row>
    <row r="64" spans="2:33" x14ac:dyDescent="0.25">
      <c r="AE64" s="20" t="s">
        <v>66</v>
      </c>
      <c r="AF64" s="25">
        <v>0.61</v>
      </c>
      <c r="AG64" s="18" t="s">
        <v>72</v>
      </c>
    </row>
    <row r="65" spans="2:33" x14ac:dyDescent="0.25">
      <c r="AE65" s="19" t="s">
        <v>67</v>
      </c>
      <c r="AF65" s="19"/>
      <c r="AG65" s="18"/>
    </row>
    <row r="66" spans="2:33" x14ac:dyDescent="0.25">
      <c r="AE66" s="29"/>
      <c r="AF66" s="30"/>
      <c r="AG66" s="18"/>
    </row>
    <row r="67" spans="2:33" x14ac:dyDescent="0.25">
      <c r="AE67" s="35" t="s">
        <v>78</v>
      </c>
      <c r="AF67" s="25"/>
      <c r="AG67" s="18"/>
    </row>
    <row r="68" spans="2:33" x14ac:dyDescent="0.25">
      <c r="AE68" s="20" t="s">
        <v>81</v>
      </c>
      <c r="AF68" s="25">
        <v>0.63</v>
      </c>
      <c r="AG68" s="18" t="s">
        <v>53</v>
      </c>
    </row>
    <row r="69" spans="2:33" x14ac:dyDescent="0.25">
      <c r="AE69" s="19" t="s">
        <v>69</v>
      </c>
      <c r="AF69" s="19">
        <v>8.77</v>
      </c>
      <c r="AG69" s="18" t="s">
        <v>53</v>
      </c>
    </row>
    <row r="70" spans="2:33" x14ac:dyDescent="0.25">
      <c r="AE70" s="18" t="s">
        <v>68</v>
      </c>
      <c r="AF70" s="25">
        <v>13.6</v>
      </c>
      <c r="AG70" s="18" t="s">
        <v>53</v>
      </c>
    </row>
    <row r="71" spans="2:33" x14ac:dyDescent="0.25">
      <c r="AE71" s="20" t="s">
        <v>62</v>
      </c>
      <c r="AF71" s="26">
        <v>6.08</v>
      </c>
      <c r="AG71" s="18" t="s">
        <v>53</v>
      </c>
    </row>
    <row r="72" spans="2:33" x14ac:dyDescent="0.25">
      <c r="AE72" s="18" t="s">
        <v>70</v>
      </c>
      <c r="AF72" s="27">
        <v>6.4</v>
      </c>
      <c r="AG72" s="18" t="s">
        <v>53</v>
      </c>
    </row>
    <row r="73" spans="2:33" x14ac:dyDescent="0.25">
      <c r="AE73" s="19" t="s">
        <v>71</v>
      </c>
      <c r="AF73" s="30">
        <v>6.88</v>
      </c>
      <c r="AG73" s="18" t="s">
        <v>53</v>
      </c>
    </row>
    <row r="74" spans="2:33" x14ac:dyDescent="0.25">
      <c r="AE74" s="21" t="s">
        <v>21</v>
      </c>
      <c r="AF74" s="30">
        <v>89</v>
      </c>
      <c r="AG74" s="18"/>
    </row>
    <row r="75" spans="2:33" x14ac:dyDescent="0.25">
      <c r="AE75" s="18"/>
      <c r="AF75" s="30"/>
      <c r="AG75" s="18"/>
    </row>
    <row r="76" spans="2:33" x14ac:dyDescent="0.25">
      <c r="B76" s="16"/>
      <c r="C76" s="15"/>
      <c r="D76" s="24" t="str">
        <f>IFERROR(VLOOKUP(B76,Tableau53[],2,FALSE),"")</f>
        <v/>
      </c>
      <c r="E76" s="24" t="str">
        <f t="shared" ref="E76:E89" si="18">IF(ISBLANK(C76),"",C76*D76)</f>
        <v/>
      </c>
      <c r="AE76" s="20" t="s">
        <v>84</v>
      </c>
      <c r="AF76" s="27">
        <v>1.55</v>
      </c>
      <c r="AG76" s="18" t="s">
        <v>82</v>
      </c>
    </row>
    <row r="77" spans="2:33" x14ac:dyDescent="0.25">
      <c r="B77" s="16"/>
      <c r="C77" s="15"/>
      <c r="D77" s="24" t="str">
        <f>IFERROR(VLOOKUP(B77,Tableau53[],2,FALSE),"")</f>
        <v/>
      </c>
      <c r="E77" s="24" t="str">
        <f t="shared" si="18"/>
        <v/>
      </c>
      <c r="AE77" s="18" t="s">
        <v>85</v>
      </c>
      <c r="AF77" s="27">
        <v>1.2</v>
      </c>
      <c r="AG77" s="18" t="s">
        <v>82</v>
      </c>
    </row>
    <row r="78" spans="2:33" x14ac:dyDescent="0.25">
      <c r="B78" s="16"/>
      <c r="C78" s="15"/>
      <c r="D78" s="24" t="str">
        <f>IFERROR(VLOOKUP(B78,Tableau53[],2,FALSE),"")</f>
        <v/>
      </c>
      <c r="E78" s="24" t="str">
        <f t="shared" si="18"/>
        <v/>
      </c>
      <c r="AE78" s="20" t="s">
        <v>83</v>
      </c>
      <c r="AF78" s="27">
        <v>6.2</v>
      </c>
      <c r="AG78" s="18" t="s">
        <v>80</v>
      </c>
    </row>
    <row r="79" spans="2:33" x14ac:dyDescent="0.25">
      <c r="B79" s="16"/>
      <c r="C79" s="15"/>
      <c r="D79" s="24" t="str">
        <f>IFERROR(VLOOKUP(B79,Tableau53[],2,FALSE),"")</f>
        <v/>
      </c>
      <c r="E79" s="24" t="str">
        <f t="shared" si="18"/>
        <v/>
      </c>
      <c r="AE79" s="20" t="s">
        <v>98</v>
      </c>
      <c r="AF79" s="27">
        <v>224.8</v>
      </c>
      <c r="AG79" s="18" t="s">
        <v>51</v>
      </c>
    </row>
    <row r="80" spans="2:33" x14ac:dyDescent="0.25">
      <c r="B80" s="16"/>
      <c r="C80" s="15"/>
      <c r="D80" s="24"/>
      <c r="E80" s="24"/>
      <c r="AE80" s="19" t="s">
        <v>79</v>
      </c>
      <c r="AF80" s="30">
        <v>4.51</v>
      </c>
      <c r="AG80" s="18" t="s">
        <v>80</v>
      </c>
    </row>
    <row r="81" spans="2:33" x14ac:dyDescent="0.25">
      <c r="B81" s="16"/>
      <c r="C81" s="15"/>
      <c r="D81" s="24"/>
      <c r="E81" s="24"/>
      <c r="AE81" s="29" t="s">
        <v>87</v>
      </c>
      <c r="AF81" s="30">
        <v>40</v>
      </c>
      <c r="AG81" s="18"/>
    </row>
    <row r="82" spans="2:33" x14ac:dyDescent="0.25">
      <c r="B82" s="16"/>
      <c r="C82" s="15"/>
      <c r="D82" s="24" t="str">
        <f>IFERROR(VLOOKUP(B82,Tableau53[],2,FALSE),"")</f>
        <v/>
      </c>
      <c r="E82" s="24" t="str">
        <f t="shared" si="18"/>
        <v/>
      </c>
      <c r="AE82" s="21"/>
      <c r="AF82" s="27"/>
      <c r="AG82" s="18"/>
    </row>
    <row r="83" spans="2:33" x14ac:dyDescent="0.25">
      <c r="B83" s="16"/>
      <c r="C83" s="15"/>
      <c r="D83" s="24" t="str">
        <f>IFERROR(VLOOKUP(B83,Tableau53[],2,FALSE),"")</f>
        <v/>
      </c>
      <c r="E83" s="24" t="str">
        <f t="shared" si="18"/>
        <v/>
      </c>
      <c r="AE83" s="21" t="s">
        <v>30</v>
      </c>
      <c r="AF83" s="26">
        <v>0.5</v>
      </c>
      <c r="AG83" s="18"/>
    </row>
    <row r="84" spans="2:33" x14ac:dyDescent="0.25">
      <c r="B84" s="16"/>
      <c r="C84" s="15"/>
      <c r="D84" s="24" t="str">
        <f>IFERROR(VLOOKUP(B84,Tableau53[],2,FALSE),"")</f>
        <v/>
      </c>
      <c r="E84" s="24" t="str">
        <f t="shared" si="18"/>
        <v/>
      </c>
      <c r="AE84" s="20" t="s">
        <v>88</v>
      </c>
      <c r="AF84" s="27">
        <v>39.15</v>
      </c>
      <c r="AG84" s="18" t="s">
        <v>51</v>
      </c>
    </row>
    <row r="85" spans="2:33" x14ac:dyDescent="0.25">
      <c r="B85" s="16"/>
      <c r="C85" s="15"/>
      <c r="D85" s="24" t="str">
        <f>IFERROR(VLOOKUP(B85,Tableau53[],2,FALSE),"")</f>
        <v/>
      </c>
      <c r="E85" s="24" t="str">
        <f t="shared" si="18"/>
        <v/>
      </c>
      <c r="AE85" s="20" t="s">
        <v>86</v>
      </c>
      <c r="AF85" s="26"/>
      <c r="AG85" s="18"/>
    </row>
    <row r="86" spans="2:33" x14ac:dyDescent="0.25">
      <c r="B86" s="16"/>
      <c r="C86" s="15"/>
      <c r="D86" s="24" t="str">
        <f>IFERROR(VLOOKUP(B86,Tableau53[],2,FALSE),"")</f>
        <v/>
      </c>
      <c r="E86" s="24" t="str">
        <f t="shared" si="18"/>
        <v/>
      </c>
      <c r="AE86" s="20"/>
      <c r="AF86" s="27"/>
      <c r="AG86" s="18"/>
    </row>
    <row r="87" spans="2:33" x14ac:dyDescent="0.25">
      <c r="B87" s="16"/>
      <c r="C87" s="15"/>
      <c r="D87" s="24" t="str">
        <f>IFERROR(VLOOKUP(B87,Tableau53[],2,FALSE),"")</f>
        <v/>
      </c>
      <c r="E87" s="24" t="str">
        <f t="shared" si="18"/>
        <v/>
      </c>
      <c r="AE87" s="20"/>
      <c r="AF87" s="26"/>
      <c r="AG87" s="18"/>
    </row>
    <row r="88" spans="2:33" x14ac:dyDescent="0.25">
      <c r="B88" s="16"/>
      <c r="C88" s="15"/>
      <c r="D88" s="24" t="str">
        <f>IFERROR(VLOOKUP(B88,Tableau53[],2,FALSE),"")</f>
        <v/>
      </c>
      <c r="E88" s="24" t="str">
        <f t="shared" si="18"/>
        <v/>
      </c>
      <c r="AE88" s="20" t="s">
        <v>35</v>
      </c>
      <c r="AF88" s="27">
        <v>45</v>
      </c>
      <c r="AG88" s="18"/>
    </row>
    <row r="89" spans="2:33" x14ac:dyDescent="0.25">
      <c r="B89" s="17"/>
      <c r="C89" s="15"/>
      <c r="D89" s="24" t="str">
        <f>IFERROR(VLOOKUP(B89,Tableau53[],2,FALSE),"")</f>
        <v/>
      </c>
      <c r="E89" s="24" t="str">
        <f t="shared" si="18"/>
        <v/>
      </c>
      <c r="AE89" s="20" t="s">
        <v>36</v>
      </c>
      <c r="AF89" s="25">
        <v>15</v>
      </c>
      <c r="AG89" s="18"/>
    </row>
    <row r="90" spans="2:33" x14ac:dyDescent="0.25">
      <c r="B90" s="17"/>
      <c r="C90" s="28"/>
      <c r="D90" s="24"/>
      <c r="E90" s="24"/>
      <c r="AE90" s="29" t="s">
        <v>90</v>
      </c>
      <c r="AF90" s="30">
        <v>44.5</v>
      </c>
      <c r="AG90" s="18" t="s">
        <v>51</v>
      </c>
    </row>
    <row r="91" spans="2:33" x14ac:dyDescent="0.25">
      <c r="B91" s="46">
        <f>SUM(E72:E89)</f>
        <v>0</v>
      </c>
      <c r="C91" s="47"/>
      <c r="D91" s="48"/>
      <c r="E91" s="43"/>
      <c r="AE91" s="21" t="s">
        <v>89</v>
      </c>
      <c r="AF91" s="26">
        <v>24.6</v>
      </c>
      <c r="AG91" s="18" t="s">
        <v>51</v>
      </c>
    </row>
    <row r="92" spans="2:33" x14ac:dyDescent="0.25">
      <c r="AE92" s="20" t="s">
        <v>38</v>
      </c>
      <c r="AF92" s="25"/>
      <c r="AG92" s="18"/>
    </row>
    <row r="93" spans="2:33" x14ac:dyDescent="0.25">
      <c r="AE93" s="20" t="s">
        <v>39</v>
      </c>
      <c r="AF93" s="26">
        <v>0.13700000000000001</v>
      </c>
      <c r="AG93" s="18" t="s">
        <v>56</v>
      </c>
    </row>
    <row r="94" spans="2:33" x14ac:dyDescent="0.25">
      <c r="AE94" s="19" t="s">
        <v>55</v>
      </c>
      <c r="AF94" s="26">
        <v>189</v>
      </c>
      <c r="AG94" s="18" t="s">
        <v>56</v>
      </c>
    </row>
    <row r="95" spans="2:33" x14ac:dyDescent="0.25">
      <c r="AE95" s="22" t="s">
        <v>46</v>
      </c>
      <c r="AF95" s="27">
        <v>76</v>
      </c>
      <c r="AG95" s="18" t="s">
        <v>92</v>
      </c>
    </row>
    <row r="96" spans="2:33" x14ac:dyDescent="0.25">
      <c r="AE96" s="36"/>
      <c r="AF96" s="39"/>
      <c r="AG96" s="18"/>
    </row>
    <row r="97" spans="31:33" x14ac:dyDescent="0.25">
      <c r="AE97" s="35" t="s">
        <v>91</v>
      </c>
      <c r="AF97" s="39">
        <v>43</v>
      </c>
      <c r="AG97" s="18" t="s">
        <v>92</v>
      </c>
    </row>
    <row r="98" spans="31:33" x14ac:dyDescent="0.25">
      <c r="AE98" s="35" t="s">
        <v>93</v>
      </c>
      <c r="AF98" s="39">
        <v>91</v>
      </c>
      <c r="AG98" s="18" t="s">
        <v>92</v>
      </c>
    </row>
    <row r="99" spans="31:33" x14ac:dyDescent="0.25">
      <c r="AE99" s="35"/>
      <c r="AF99" s="39"/>
      <c r="AG99" s="18"/>
    </row>
    <row r="100" spans="31:33" x14ac:dyDescent="0.25">
      <c r="AE100" s="35"/>
      <c r="AF100" s="39"/>
      <c r="AG100" s="18"/>
    </row>
    <row r="101" spans="31:33" x14ac:dyDescent="0.25">
      <c r="AE101" s="35" t="s">
        <v>75</v>
      </c>
      <c r="AF101" s="39">
        <v>309.7</v>
      </c>
      <c r="AG101" s="18" t="s">
        <v>74</v>
      </c>
    </row>
    <row r="102" spans="31:33" x14ac:dyDescent="0.25">
      <c r="AE102" s="35" t="s">
        <v>77</v>
      </c>
      <c r="AF102" s="39">
        <v>421.8</v>
      </c>
      <c r="AG102" s="18" t="s">
        <v>74</v>
      </c>
    </row>
    <row r="103" spans="31:33" x14ac:dyDescent="0.25">
      <c r="AE103" s="35" t="s">
        <v>76</v>
      </c>
      <c r="AF103" s="39">
        <v>442.9</v>
      </c>
      <c r="AG103" s="18" t="s">
        <v>74</v>
      </c>
    </row>
    <row r="104" spans="31:33" x14ac:dyDescent="0.25">
      <c r="AE104" s="35"/>
      <c r="AF104" s="37"/>
      <c r="AG104" s="18"/>
    </row>
    <row r="105" spans="31:33" x14ac:dyDescent="0.25">
      <c r="AE105" s="35" t="s">
        <v>94</v>
      </c>
      <c r="AF105" s="39">
        <v>164</v>
      </c>
      <c r="AG105" s="18" t="s">
        <v>92</v>
      </c>
    </row>
    <row r="106" spans="31:33" x14ac:dyDescent="0.25">
      <c r="AE106" s="35" t="s">
        <v>95</v>
      </c>
      <c r="AF106" s="39">
        <v>236</v>
      </c>
      <c r="AG106" s="18" t="s">
        <v>92</v>
      </c>
    </row>
    <row r="107" spans="31:33" x14ac:dyDescent="0.25">
      <c r="AE107" s="35"/>
      <c r="AF107" s="39"/>
      <c r="AG107" s="18"/>
    </row>
    <row r="108" spans="31:33" x14ac:dyDescent="0.25">
      <c r="AE108" s="35" t="s">
        <v>96</v>
      </c>
      <c r="AF108" s="39">
        <v>150</v>
      </c>
      <c r="AG108" s="18"/>
    </row>
    <row r="109" spans="31:33" x14ac:dyDescent="0.25">
      <c r="AE109" s="35"/>
      <c r="AF109" s="39"/>
      <c r="AG109" s="18"/>
    </row>
    <row r="110" spans="31:33" x14ac:dyDescent="0.25">
      <c r="AE110" s="35"/>
      <c r="AF110" s="39"/>
      <c r="AG110" s="18"/>
    </row>
    <row r="111" spans="31:33" x14ac:dyDescent="0.25">
      <c r="AE111" s="36"/>
      <c r="AF111" s="39"/>
      <c r="AG111" s="18"/>
    </row>
    <row r="112" spans="31:33" x14ac:dyDescent="0.25">
      <c r="AE112" s="35"/>
      <c r="AF112" s="39"/>
      <c r="AG112" s="18"/>
    </row>
    <row r="113" spans="31:33" x14ac:dyDescent="0.25">
      <c r="AE113" s="35"/>
      <c r="AF113" s="39"/>
      <c r="AG113" s="18"/>
    </row>
    <row r="114" spans="31:33" x14ac:dyDescent="0.25">
      <c r="AE114" s="35"/>
      <c r="AF114" s="39"/>
      <c r="AG114" s="18"/>
    </row>
    <row r="115" spans="31:33" x14ac:dyDescent="0.25">
      <c r="AE115" s="35"/>
      <c r="AF115" s="39"/>
      <c r="AG115" s="18"/>
    </row>
    <row r="116" spans="31:33" x14ac:dyDescent="0.25">
      <c r="AE116" s="35"/>
      <c r="AF116" s="39"/>
      <c r="AG116" s="18"/>
    </row>
    <row r="117" spans="31:33" x14ac:dyDescent="0.25">
      <c r="AE117" s="35"/>
      <c r="AF117" s="39"/>
      <c r="AG117" s="18"/>
    </row>
    <row r="118" spans="31:33" x14ac:dyDescent="0.25">
      <c r="AE118" s="35"/>
      <c r="AF118" s="39"/>
      <c r="AG118" s="18"/>
    </row>
    <row r="119" spans="31:33" x14ac:dyDescent="0.25">
      <c r="AE119" s="35"/>
      <c r="AF119" s="39"/>
      <c r="AG119" s="18"/>
    </row>
    <row r="120" spans="31:33" x14ac:dyDescent="0.25">
      <c r="AE120" s="35"/>
      <c r="AF120" s="39"/>
      <c r="AG120" s="18"/>
    </row>
  </sheetData>
  <mergeCells count="90">
    <mergeCell ref="R49:R50"/>
    <mergeCell ref="B54:D54"/>
    <mergeCell ref="F54:H54"/>
    <mergeCell ref="J54:L54"/>
    <mergeCell ref="N54:P54"/>
    <mergeCell ref="B91:D91"/>
    <mergeCell ref="R41:R42"/>
    <mergeCell ref="AE42:AE43"/>
    <mergeCell ref="AF42:AF43"/>
    <mergeCell ref="R43:R44"/>
    <mergeCell ref="AE44:AE45"/>
    <mergeCell ref="AF44:AF45"/>
    <mergeCell ref="R45:R46"/>
    <mergeCell ref="AE46:AE47"/>
    <mergeCell ref="AF46:AF47"/>
    <mergeCell ref="R47:R48"/>
    <mergeCell ref="Z37:AB37"/>
    <mergeCell ref="AE38:AE39"/>
    <mergeCell ref="AF38:AF39"/>
    <mergeCell ref="B39:C40"/>
    <mergeCell ref="F39:I40"/>
    <mergeCell ref="J39:M40"/>
    <mergeCell ref="N39:Q40"/>
    <mergeCell ref="R39:R40"/>
    <mergeCell ref="AE40:AE41"/>
    <mergeCell ref="AF40:AF41"/>
    <mergeCell ref="AE34:AE35"/>
    <mergeCell ref="AF34:AF35"/>
    <mergeCell ref="AE36:AE37"/>
    <mergeCell ref="AF36:AF37"/>
    <mergeCell ref="B37:D37"/>
    <mergeCell ref="F37:H37"/>
    <mergeCell ref="J37:L37"/>
    <mergeCell ref="N37:P37"/>
    <mergeCell ref="R37:T37"/>
    <mergeCell ref="V37:X37"/>
    <mergeCell ref="AE28:AE29"/>
    <mergeCell ref="AF28:AF29"/>
    <mergeCell ref="AE30:AE31"/>
    <mergeCell ref="AF30:AF31"/>
    <mergeCell ref="AE32:AE33"/>
    <mergeCell ref="AF32:AF33"/>
    <mergeCell ref="AE22:AE23"/>
    <mergeCell ref="AF22:AF23"/>
    <mergeCell ref="AE24:AE25"/>
    <mergeCell ref="AF24:AF25"/>
    <mergeCell ref="AE26:AE27"/>
    <mergeCell ref="AF26:AF27"/>
    <mergeCell ref="Z20:AB20"/>
    <mergeCell ref="AE20:AE21"/>
    <mergeCell ref="AF20:AF21"/>
    <mergeCell ref="B22:C23"/>
    <mergeCell ref="F22:I23"/>
    <mergeCell ref="J22:M23"/>
    <mergeCell ref="N22:Q23"/>
    <mergeCell ref="R22:U23"/>
    <mergeCell ref="V22:Y23"/>
    <mergeCell ref="Z22:AC23"/>
    <mergeCell ref="AE16:AE17"/>
    <mergeCell ref="AF16:AF17"/>
    <mergeCell ref="AE18:AE19"/>
    <mergeCell ref="AF18:AF19"/>
    <mergeCell ref="B20:D20"/>
    <mergeCell ref="F20:H20"/>
    <mergeCell ref="J20:L20"/>
    <mergeCell ref="N20:P20"/>
    <mergeCell ref="R20:T20"/>
    <mergeCell ref="V20:X20"/>
    <mergeCell ref="AE10:AE11"/>
    <mergeCell ref="AF10:AF11"/>
    <mergeCell ref="AE12:AE13"/>
    <mergeCell ref="AF12:AF13"/>
    <mergeCell ref="AE14:AE15"/>
    <mergeCell ref="AF14:AF15"/>
    <mergeCell ref="V5:Y6"/>
    <mergeCell ref="Z5:AC6"/>
    <mergeCell ref="AE6:AE7"/>
    <mergeCell ref="AF6:AF7"/>
    <mergeCell ref="AE8:AE9"/>
    <mergeCell ref="AF8:AF9"/>
    <mergeCell ref="B2:AC3"/>
    <mergeCell ref="AE2:AE3"/>
    <mergeCell ref="AF2:AF3"/>
    <mergeCell ref="AE4:AE5"/>
    <mergeCell ref="AF4:AF5"/>
    <mergeCell ref="B5:E6"/>
    <mergeCell ref="F5:I6"/>
    <mergeCell ref="J5:M6"/>
    <mergeCell ref="N5:Q6"/>
    <mergeCell ref="R5:U6"/>
  </mergeCells>
  <dataValidations count="1">
    <dataValidation type="list" allowBlank="1" showInputMessage="1" showErrorMessage="1" sqref="Z24:Z36 N24:N36 F24:F36 B7:B19 F7:F19 N41:N53 N7:N19 V7:V19 Z7:Z19 B41:B53 B24:B36 J24:J36 R24:R36 R7:R19 B76:B90 V24:V36 F41:F53 J41:J53 J7:J19">
      <formula1>$AE$54:$AE$120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6"/>
  <sheetViews>
    <sheetView workbookViewId="0">
      <selection activeCell="B5" sqref="B5:E6"/>
    </sheetView>
  </sheetViews>
  <sheetFormatPr baseColWidth="10" defaultRowHeight="15" x14ac:dyDescent="0.25"/>
  <sheetData>
    <row r="2" spans="2:13" x14ac:dyDescent="0.25">
      <c r="B2" s="61" t="s">
        <v>43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3"/>
    </row>
    <row r="3" spans="2:13" x14ac:dyDescent="0.25">
      <c r="B3" s="64"/>
      <c r="C3" s="65"/>
      <c r="D3" s="65"/>
      <c r="E3" s="65"/>
      <c r="F3" s="65"/>
      <c r="G3" s="65"/>
      <c r="H3" s="65"/>
      <c r="I3" s="65"/>
      <c r="J3" s="65"/>
      <c r="K3" s="65"/>
      <c r="L3" s="65"/>
      <c r="M3" s="66"/>
    </row>
    <row r="5" spans="2:13" x14ac:dyDescent="0.25">
      <c r="B5" s="51" t="s">
        <v>44</v>
      </c>
      <c r="C5" s="52"/>
      <c r="D5" s="52"/>
      <c r="E5" s="53"/>
      <c r="F5" s="51"/>
      <c r="G5" s="52"/>
      <c r="H5" s="52"/>
      <c r="I5" s="53"/>
      <c r="J5" s="51"/>
      <c r="K5" s="52"/>
      <c r="L5" s="52"/>
      <c r="M5" s="53"/>
    </row>
    <row r="6" spans="2:13" x14ac:dyDescent="0.25">
      <c r="B6" s="54"/>
      <c r="C6" s="55"/>
      <c r="D6" s="55"/>
      <c r="E6" s="56"/>
      <c r="F6" s="54"/>
      <c r="G6" s="55"/>
      <c r="H6" s="55"/>
      <c r="I6" s="56"/>
      <c r="J6" s="54"/>
      <c r="K6" s="55"/>
      <c r="L6" s="55"/>
      <c r="M6" s="56"/>
    </row>
  </sheetData>
  <mergeCells count="4">
    <mergeCell ref="B5:E6"/>
    <mergeCell ref="F5:I6"/>
    <mergeCell ref="J5:M6"/>
    <mergeCell ref="B2:M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47"/>
  <sheetViews>
    <sheetView workbookViewId="0">
      <selection activeCell="E44" sqref="E44"/>
    </sheetView>
  </sheetViews>
  <sheetFormatPr baseColWidth="10" defaultRowHeight="15" x14ac:dyDescent="0.25"/>
  <sheetData>
    <row r="2" spans="2:3" x14ac:dyDescent="0.25">
      <c r="B2" s="51" t="s">
        <v>16</v>
      </c>
      <c r="C2" s="53"/>
    </row>
    <row r="3" spans="2:3" x14ac:dyDescent="0.25">
      <c r="B3" s="54"/>
      <c r="C3" s="56"/>
    </row>
    <row r="4" spans="2:3" x14ac:dyDescent="0.25">
      <c r="B4" s="51" t="s">
        <v>17</v>
      </c>
      <c r="C4" s="53"/>
    </row>
    <row r="5" spans="2:3" x14ac:dyDescent="0.25">
      <c r="B5" s="54"/>
      <c r="C5" s="56"/>
    </row>
    <row r="6" spans="2:3" x14ac:dyDescent="0.25">
      <c r="B6" s="57" t="s">
        <v>31</v>
      </c>
      <c r="C6" s="67"/>
    </row>
    <row r="7" spans="2:3" x14ac:dyDescent="0.25">
      <c r="B7" s="69"/>
      <c r="C7" s="68"/>
    </row>
    <row r="8" spans="2:3" x14ac:dyDescent="0.25">
      <c r="B8" s="51" t="s">
        <v>18</v>
      </c>
      <c r="C8" s="53"/>
    </row>
    <row r="9" spans="2:3" x14ac:dyDescent="0.25">
      <c r="B9" s="54"/>
      <c r="C9" s="56"/>
    </row>
    <row r="10" spans="2:3" x14ac:dyDescent="0.25">
      <c r="B10" s="51" t="s">
        <v>19</v>
      </c>
      <c r="C10" s="53"/>
    </row>
    <row r="11" spans="2:3" x14ac:dyDescent="0.25">
      <c r="B11" s="54"/>
      <c r="C11" s="56"/>
    </row>
    <row r="12" spans="2:3" x14ac:dyDescent="0.25">
      <c r="B12" s="51" t="s">
        <v>20</v>
      </c>
      <c r="C12" s="53"/>
    </row>
    <row r="13" spans="2:3" x14ac:dyDescent="0.25">
      <c r="B13" s="54"/>
      <c r="C13" s="56"/>
    </row>
    <row r="14" spans="2:3" x14ac:dyDescent="0.25">
      <c r="B14" s="57" t="s">
        <v>21</v>
      </c>
      <c r="C14" s="53"/>
    </row>
    <row r="15" spans="2:3" x14ac:dyDescent="0.25">
      <c r="B15" s="54"/>
      <c r="C15" s="56"/>
    </row>
    <row r="16" spans="2:3" x14ac:dyDescent="0.25">
      <c r="B16" s="51" t="s">
        <v>22</v>
      </c>
      <c r="C16" s="53"/>
    </row>
    <row r="17" spans="2:3" x14ac:dyDescent="0.25">
      <c r="B17" s="54"/>
      <c r="C17" s="56"/>
    </row>
    <row r="18" spans="2:3" x14ac:dyDescent="0.25">
      <c r="B18" s="51" t="s">
        <v>24</v>
      </c>
      <c r="C18" s="53"/>
    </row>
    <row r="19" spans="2:3" x14ac:dyDescent="0.25">
      <c r="B19" s="54"/>
      <c r="C19" s="56"/>
    </row>
    <row r="20" spans="2:3" x14ac:dyDescent="0.25">
      <c r="B20" s="51" t="s">
        <v>26</v>
      </c>
      <c r="C20" s="53"/>
    </row>
    <row r="21" spans="2:3" x14ac:dyDescent="0.25">
      <c r="B21" s="54"/>
      <c r="C21" s="56"/>
    </row>
    <row r="22" spans="2:3" x14ac:dyDescent="0.25">
      <c r="B22" s="51" t="s">
        <v>27</v>
      </c>
      <c r="C22" s="53"/>
    </row>
    <row r="23" spans="2:3" x14ac:dyDescent="0.25">
      <c r="B23" s="54"/>
      <c r="C23" s="56"/>
    </row>
    <row r="24" spans="2:3" x14ac:dyDescent="0.25">
      <c r="B24" s="57" t="s">
        <v>28</v>
      </c>
      <c r="C24" s="67"/>
    </row>
    <row r="25" spans="2:3" x14ac:dyDescent="0.25">
      <c r="B25" s="69"/>
      <c r="C25" s="68"/>
    </row>
    <row r="26" spans="2:3" x14ac:dyDescent="0.25">
      <c r="B26" s="57" t="s">
        <v>30</v>
      </c>
      <c r="C26" s="67"/>
    </row>
    <row r="27" spans="2:3" x14ac:dyDescent="0.25">
      <c r="B27" s="69"/>
      <c r="C27" s="68"/>
    </row>
    <row r="28" spans="2:3" x14ac:dyDescent="0.25">
      <c r="B28" s="51" t="s">
        <v>29</v>
      </c>
      <c r="C28" s="53"/>
    </row>
    <row r="29" spans="2:3" x14ac:dyDescent="0.25">
      <c r="B29" s="54"/>
      <c r="C29" s="56"/>
    </row>
    <row r="30" spans="2:3" x14ac:dyDescent="0.25">
      <c r="B30" s="51" t="s">
        <v>32</v>
      </c>
      <c r="C30" s="53"/>
    </row>
    <row r="31" spans="2:3" x14ac:dyDescent="0.25">
      <c r="B31" s="54"/>
      <c r="C31" s="56"/>
    </row>
    <row r="32" spans="2:3" x14ac:dyDescent="0.25">
      <c r="B32" s="51" t="s">
        <v>33</v>
      </c>
      <c r="C32" s="53"/>
    </row>
    <row r="33" spans="2:3" x14ac:dyDescent="0.25">
      <c r="B33" s="54"/>
      <c r="C33" s="56"/>
    </row>
    <row r="34" spans="2:3" x14ac:dyDescent="0.25">
      <c r="B34" s="51" t="s">
        <v>34</v>
      </c>
      <c r="C34" s="53"/>
    </row>
    <row r="35" spans="2:3" x14ac:dyDescent="0.25">
      <c r="B35" s="54"/>
      <c r="C35" s="56"/>
    </row>
    <row r="36" spans="2:3" x14ac:dyDescent="0.25">
      <c r="B36" s="51" t="s">
        <v>35</v>
      </c>
      <c r="C36" s="53"/>
    </row>
    <row r="37" spans="2:3" x14ac:dyDescent="0.25">
      <c r="B37" s="54"/>
      <c r="C37" s="56"/>
    </row>
    <row r="38" spans="2:3" x14ac:dyDescent="0.25">
      <c r="B38" s="51" t="s">
        <v>36</v>
      </c>
      <c r="C38" s="53"/>
    </row>
    <row r="39" spans="2:3" x14ac:dyDescent="0.25">
      <c r="B39" s="54"/>
      <c r="C39" s="56"/>
    </row>
    <row r="40" spans="2:3" x14ac:dyDescent="0.25">
      <c r="B40" s="57" t="s">
        <v>37</v>
      </c>
      <c r="C40" s="67"/>
    </row>
    <row r="41" spans="2:3" x14ac:dyDescent="0.25">
      <c r="B41" s="69"/>
      <c r="C41" s="68"/>
    </row>
    <row r="42" spans="2:3" x14ac:dyDescent="0.25">
      <c r="B42" s="51" t="s">
        <v>38</v>
      </c>
      <c r="C42" s="53"/>
    </row>
    <row r="43" spans="2:3" x14ac:dyDescent="0.25">
      <c r="B43" s="54"/>
      <c r="C43" s="56"/>
    </row>
    <row r="44" spans="2:3" x14ac:dyDescent="0.25">
      <c r="B44" s="51" t="s">
        <v>39</v>
      </c>
      <c r="C44" s="53"/>
    </row>
    <row r="45" spans="2:3" x14ac:dyDescent="0.25">
      <c r="B45" s="54"/>
      <c r="C45" s="56"/>
    </row>
    <row r="46" spans="2:3" x14ac:dyDescent="0.25">
      <c r="B46" s="51" t="s">
        <v>40</v>
      </c>
      <c r="C46" s="53"/>
    </row>
    <row r="47" spans="2:3" x14ac:dyDescent="0.25">
      <c r="B47" s="54"/>
      <c r="C47" s="56"/>
    </row>
  </sheetData>
  <mergeCells count="23">
    <mergeCell ref="B12:C13"/>
    <mergeCell ref="B2:C3"/>
    <mergeCell ref="B4:C5"/>
    <mergeCell ref="B6:C7"/>
    <mergeCell ref="B8:C9"/>
    <mergeCell ref="B10:C11"/>
    <mergeCell ref="B36:C37"/>
    <mergeCell ref="B14:C15"/>
    <mergeCell ref="B16:C17"/>
    <mergeCell ref="B18:C19"/>
    <mergeCell ref="B20:C21"/>
    <mergeCell ref="B22:C23"/>
    <mergeCell ref="B24:C25"/>
    <mergeCell ref="B26:C27"/>
    <mergeCell ref="B28:C29"/>
    <mergeCell ref="B30:C31"/>
    <mergeCell ref="B32:C33"/>
    <mergeCell ref="B34:C35"/>
    <mergeCell ref="B38:C39"/>
    <mergeCell ref="B40:C41"/>
    <mergeCell ref="B42:C43"/>
    <mergeCell ref="B44:C45"/>
    <mergeCell ref="B46:C47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Parcours vert clip'fil</vt:lpstr>
      <vt:lpstr>Parcourt vert tour mort</vt:lpstr>
      <vt:lpstr>Plateforme</vt:lpstr>
      <vt:lpstr>Equipements 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2021-03-25T17:39:34Z</dcterms:modified>
</cp:coreProperties>
</file>