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0"/>
  <workbookPr showInkAnnotation="0" defaultThemeVersion="202300"/>
  <mc:AlternateContent xmlns:mc="http://schemas.openxmlformats.org/markup-compatibility/2006">
    <mc:Choice Requires="x15">
      <x15ac:absPath xmlns:x15ac="http://schemas.microsoft.com/office/spreadsheetml/2010/11/ac" url="/var/mobile/Containers/Data/Application/7F56E6E4-1B3A-4D79-B8F5-6DEBC5B9E725/Library/Application Support/Drafts/"/>
    </mc:Choice>
  </mc:AlternateContent>
  <xr:revisionPtr revIDLastSave="0" documentId="8_{B23CA7D3-D5A7-7741-B3E2-FE2CD297AC78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Feuil1!$A$1:$M$1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O3" i="1"/>
  <c r="O4" i="1"/>
  <c r="O5" i="1"/>
  <c r="O6" i="1"/>
  <c r="O7" i="1"/>
  <c r="O8" i="1"/>
  <c r="O9" i="1"/>
  <c r="O2" i="1"/>
  <c r="M3" i="1"/>
  <c r="M18" i="1"/>
  <c r="M9" i="1"/>
  <c r="M2" i="1"/>
  <c r="M6" i="1"/>
  <c r="M10" i="1"/>
  <c r="M22" i="1"/>
  <c r="M19" i="1"/>
  <c r="M20" i="1"/>
  <c r="M21" i="1"/>
  <c r="M32" i="1"/>
  <c r="M34" i="1"/>
  <c r="M17" i="1"/>
  <c r="M31" i="1"/>
  <c r="M33" i="1"/>
  <c r="M25" i="1"/>
  <c r="M15" i="1"/>
  <c r="M16" i="1"/>
  <c r="M30" i="1"/>
  <c r="M11" i="1"/>
  <c r="M12" i="1"/>
  <c r="M14" i="1"/>
  <c r="M13" i="1"/>
  <c r="M29" i="1"/>
  <c r="M5" i="1"/>
  <c r="M4" i="1"/>
  <c r="M26" i="1"/>
  <c r="M27" i="1"/>
  <c r="M28" i="1"/>
  <c r="M8" i="1"/>
  <c r="M7" i="1"/>
  <c r="M23" i="1"/>
  <c r="M24" i="1"/>
  <c r="L24" i="1"/>
  <c r="L25" i="1"/>
  <c r="L15" i="1"/>
  <c r="L16" i="1"/>
  <c r="L30" i="1"/>
  <c r="L11" i="1"/>
  <c r="L12" i="1"/>
  <c r="L14" i="1"/>
  <c r="L13" i="1"/>
  <c r="L29" i="1"/>
  <c r="L3" i="1"/>
  <c r="L5" i="1"/>
  <c r="L4" i="1"/>
  <c r="L26" i="1"/>
  <c r="L27" i="1"/>
  <c r="L28" i="1"/>
  <c r="L8" i="1"/>
  <c r="L7" i="1"/>
  <c r="L23" i="1"/>
  <c r="L9" i="1"/>
  <c r="L2" i="1"/>
  <c r="L6" i="1"/>
  <c r="L10" i="1"/>
  <c r="L22" i="1"/>
  <c r="L19" i="1"/>
  <c r="L20" i="1"/>
  <c r="L21" i="1"/>
  <c r="L18" i="1"/>
  <c r="L32" i="1"/>
  <c r="L34" i="1"/>
  <c r="L17" i="1"/>
  <c r="L31" i="1"/>
  <c r="L33" i="1"/>
  <c r="L35" i="1"/>
</calcChain>
</file>

<file path=xl/sharedStrings.xml><?xml version="1.0" encoding="utf-8"?>
<sst xmlns="http://schemas.openxmlformats.org/spreadsheetml/2006/main" count="334" uniqueCount="122">
  <si>
    <t>Model</t>
  </si>
  <si>
    <t>Introduction Year</t>
  </si>
  <si>
    <t>Sensor</t>
  </si>
  <si>
    <t>Active Pixel Area</t>
  </si>
  <si>
    <t>Max res at 24fps</t>
  </si>
  <si>
    <t>Acquisition format</t>
  </si>
  <si>
    <t>Max Apple ProRes/Avid DNx resolution</t>
  </si>
  <si>
    <t>Active Imaging Area (mm)</t>
  </si>
  <si>
    <t>Active Imaging Area (diagonal, mm)</t>
  </si>
  <si>
    <t>Media</t>
  </si>
  <si>
    <t>Mysterium-X 5K</t>
  </si>
  <si>
    <t>5120 x 2700</t>
  </si>
  <si>
    <t>4K</t>
  </si>
  <si>
    <t>.r3d</t>
  </si>
  <si>
    <t>N/A</t>
  </si>
  <si>
    <t>27.7 mm x 14.6 mm</t>
  </si>
  <si>
    <t>31.4 mm</t>
  </si>
  <si>
    <t>RedMag/Red Mini-Mag</t>
  </si>
  <si>
    <t>Dragon 6K</t>
  </si>
  <si>
    <t>6144 x 3160</t>
  </si>
  <si>
    <t>5K</t>
  </si>
  <si>
    <t>30.7 mm x 15.8 mm</t>
  </si>
  <si>
    <t>34.5 mm</t>
  </si>
  <si>
    <t>Mysterium-X 5K Monochrome</t>
  </si>
  <si>
    <t>6K</t>
  </si>
  <si>
    <t>Dragon 6K Monochrome</t>
  </si>
  <si>
    <t>Dragon 4.5K</t>
  </si>
  <si>
    <t>4608 × 2160</t>
  </si>
  <si>
    <t>4.6K</t>
  </si>
  <si>
    <t>.r3d + ProRes/Avid DNx</t>
  </si>
  <si>
    <t>2K</t>
  </si>
  <si>
    <t>23.04 mm x 10.80 mm</t>
  </si>
  <si>
    <t>25.5 mm</t>
  </si>
  <si>
    <t>Red Mini-Mag</t>
  </si>
  <si>
    <t>Dragon 5K</t>
  </si>
  <si>
    <t>5120 × 2700</t>
  </si>
  <si>
    <t>25.60 mm x 13.50 mm</t>
  </si>
  <si>
    <t>28.9 mm</t>
  </si>
  <si>
    <t>Dragon 5K Monochrome</t>
  </si>
  <si>
    <t>28.9 mm x 13.5 mm</t>
  </si>
  <si>
    <t>Gemini 5K S35</t>
  </si>
  <si>
    <t>5120 × 3000</t>
  </si>
  <si>
    <t>30.72 mm x 18 mm</t>
  </si>
  <si>
    <t>35.61 mm</t>
  </si>
  <si>
    <t>Helium 8K S35</t>
  </si>
  <si>
    <t>8192 × 4320</t>
  </si>
  <si>
    <t>8K</t>
  </si>
  <si>
    <t>29.90 mm x 15.77 mm</t>
  </si>
  <si>
    <t>33.80 mm</t>
  </si>
  <si>
    <t>Dragon-X 6K S35</t>
  </si>
  <si>
    <t>6144 × 3160</t>
  </si>
  <si>
    <t>30.72 mm x 15.30 mm</t>
  </si>
  <si>
    <t>Helium 8K S35 Monochrome</t>
  </si>
  <si>
    <t>Dragon 8K VV</t>
  </si>
  <si>
    <t>40.96 mm x 21.60 mm</t>
  </si>
  <si>
    <t>46.31 mm</t>
  </si>
  <si>
    <t>6720× 4320</t>
  </si>
  <si>
    <t>33.60 mm x 21.60 mm</t>
  </si>
  <si>
    <t>39.94 mm</t>
  </si>
  <si>
    <t>Monstro 8K VV</t>
  </si>
  <si>
    <t>Monstro 8K VV Monochrome</t>
  </si>
  <si>
    <t>Komodo S35 Global Shutter</t>
  </si>
  <si>
    <t>6144 x 3240</t>
  </si>
  <si>
    <t>.r3d, ProRes</t>
  </si>
  <si>
    <t>4K / –</t>
  </si>
  <si>
    <t>27.03 mm x 14.26 mm</t>
  </si>
  <si>
    <t>30.56 mm</t>
  </si>
  <si>
    <t>CFast 2.0</t>
  </si>
  <si>
    <t>V-Raptor 8K VV</t>
  </si>
  <si>
    <t>8192 x 4320</t>
  </si>
  <si>
    <t>CFexpress</t>
  </si>
  <si>
    <t>V-Raptor 8K S35</t>
  </si>
  <si>
    <t>26.21 mm x 13.82 mm</t>
  </si>
  <si>
    <t>29.63 mm</t>
  </si>
  <si>
    <t>Komodo-X S35 Global Shutter</t>
  </si>
  <si>
    <t>Mysterium 4K</t>
  </si>
  <si>
    <t>4480 x 2304</t>
  </si>
  <si>
    <t>24.2 mm x 12.5 mm</t>
  </si>
  <si>
    <t>27.3 mm</t>
  </si>
  <si>
    <t>CF</t>
  </si>
  <si>
    <t>Mysterium-X 4K</t>
  </si>
  <si>
    <t>CF + RedMag</t>
  </si>
  <si>
    <t>DSMC</t>
  </si>
  <si>
    <t>DSMC2</t>
  </si>
  <si>
    <t>DSMC3</t>
  </si>
  <si>
    <t>Ranger</t>
  </si>
  <si>
    <t>RedOne4K</t>
  </si>
  <si>
    <t>RedOneM-X4K</t>
  </si>
  <si>
    <t>EpicM-X5K</t>
  </si>
  <si>
    <t>EpicM-X5KMonochrome</t>
  </si>
  <si>
    <t>ScarletM-X5K</t>
  </si>
  <si>
    <t>EpicDragon6K</t>
  </si>
  <si>
    <t>EpicDragon6KMonochrome</t>
  </si>
  <si>
    <t>EpicDragon6KCF</t>
  </si>
  <si>
    <t>ScarletDragon6K</t>
  </si>
  <si>
    <t>2Dragon6KS35(CF,Mg),formerlyWeapon6K(CarbonFiber,Magnesium)[7]</t>
  </si>
  <si>
    <t>2Dragon8KVVAnamorphic,formerlyWeapon8KVVAnamorphic[7][8]</t>
  </si>
  <si>
    <t>2Dragon8KVV,formerlyWeaponRedDragon8KVV[7][8]</t>
  </si>
  <si>
    <t>RedRaven4.5K</t>
  </si>
  <si>
    <t>Scarlet-WDragon5K</t>
  </si>
  <si>
    <t>Scarlet-WDragon5KMonochrome</t>
  </si>
  <si>
    <t>2Helium8KS35Monochrome,formerlyWeapon8kS35Monochrome[7]</t>
  </si>
  <si>
    <t>2Helium8KS35,formerlyWeapon8KS35,[7](Aluminum,CF,WhiteLimitedEdition)</t>
  </si>
  <si>
    <t>RedEpic-WHelium8KS35</t>
  </si>
  <si>
    <t>2Monstro8KVV,formerlyWeaponMonstro8KVV,[7](Aluminum,CF,WhiteLimitedEdition)</t>
  </si>
  <si>
    <t>2Dragon-X6KS35,formerly2Dragon-X5KS35[6]</t>
  </si>
  <si>
    <t>2Gemini5KS35</t>
  </si>
  <si>
    <t>2Monstro8KVVMonochrome</t>
  </si>
  <si>
    <t>RedEpic-WGemini5KS35</t>
  </si>
  <si>
    <t>RangerGemini5KS35</t>
  </si>
  <si>
    <t>RangerHelium8KS35</t>
  </si>
  <si>
    <t>RangerMonstro8KVV</t>
  </si>
  <si>
    <t>Komodo(Black,ST,CustomColor)</t>
  </si>
  <si>
    <t>V-Raptor8KVV(Black,ST)</t>
  </si>
  <si>
    <t>V-RaptorXL8KVV</t>
  </si>
  <si>
    <t>Komodo-X(Black,ST)</t>
  </si>
  <si>
    <t>V-Raptor8KS35(Black,Rhino)</t>
  </si>
  <si>
    <t>V-RaptorXL8KS35</t>
  </si>
  <si>
    <t>Recherche mot 1</t>
  </si>
  <si>
    <t>Recherche mot 2</t>
  </si>
  <si>
    <t>Recherche 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</si>
</sst>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2"/>
      <color rgb="FF202122"/>
      <name val="Segoe UI"/>
      <family val="18"/>
    </font>
    <font>
      <b/>
      <sz val="9"/>
      <color theme="1"/>
      <name val="Aptos Narrow"/>
      <family val="2"/>
      <scheme val="minor"/>
    </font>
    <font>
      <sz val="6"/>
      <name val="Yu Gothic"/>
      <family val="2"/>
      <charset val="128"/>
    </font>
    <font>
      <b/>
      <sz val="10"/>
      <color theme="1"/>
      <name val="Aptos Narrow"/>
      <family val="2"/>
      <scheme val="minor"/>
    </font>
    <font>
      <sz val="10"/>
      <color rgb="FF202122"/>
      <name val="Segoe UI"/>
      <family val="18"/>
    </font>
    <font>
      <sz val="10"/>
      <color theme="1"/>
      <name val="Aptos Narrow"/>
      <family val="2"/>
      <scheme val="minor"/>
    </font>
    <font>
      <sz val="10"/>
      <color theme="1"/>
      <name val="Segoe UI"/>
      <family val="18"/>
    </font>
    <font>
      <sz val="10"/>
      <color theme="7"/>
      <name val="Arial"/>
      <family val="18"/>
    </font>
    <font>
      <b/>
      <sz val="11"/>
      <color rgb="FFFF0000"/>
      <name val="Aptos Narrow"/>
      <family val="2"/>
      <scheme val="minor"/>
    </font>
    <font>
      <b/>
      <sz val="13"/>
      <color theme="1"/>
      <name val="UICTFontTextStyleEmphasizedBody"/>
      <family val="18"/>
    </font>
    <font>
      <b/>
      <sz val="12"/>
      <color rgb="FF000000"/>
      <name val="UICTFontTextStyleEmphasizedBody"/>
      <charset val="1"/>
    </font>
    <font>
      <sz val="13"/>
      <color theme="1"/>
      <name val="UICTFontTextStyleBody"/>
      <family val="18"/>
    </font>
    <font>
      <b/>
      <sz val="10"/>
      <color theme="7"/>
      <name val="Arial"/>
      <family val="18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2CC"/>
        <bgColor rgb="FF000000"/>
      </patternFill>
    </fill>
  </fills>
  <borders count="2">
    <border>
      <left/>
      <right/>
      <top/>
      <bottom/>
      <diagonal/>
    </border>
    <border>
      <left/>
      <right/>
      <top style="thin">
        <color rgb="FFC9C9C9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wrapText="1"/>
    </xf>
    <xf numFmtId="0" fontId="5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9" fillId="0" borderId="0" xfId="1" applyFont="1" applyAlignment="1">
      <alignment wrapText="1"/>
    </xf>
    <xf numFmtId="0" fontId="9" fillId="0" borderId="0" xfId="0" applyFont="1" applyAlignment="1">
      <alignment wrapText="1"/>
    </xf>
    <xf numFmtId="0" fontId="10" fillId="0" borderId="0" xfId="0" applyFont="1" applyAlignment="1">
      <alignment wrapText="1"/>
    </xf>
    <xf numFmtId="0" fontId="9" fillId="0" borderId="0" xfId="0" applyFont="1"/>
    <xf numFmtId="0" fontId="11" fillId="2" borderId="0" xfId="0" applyFont="1" applyFill="1" applyAlignment="1">
      <alignment wrapText="1"/>
    </xf>
    <xf numFmtId="0" fontId="11" fillId="0" borderId="0" xfId="0" applyFont="1" applyAlignment="1">
      <alignment wrapText="1"/>
    </xf>
    <xf numFmtId="0" fontId="11" fillId="0" borderId="0" xfId="0" applyFont="1"/>
    <xf numFmtId="0" fontId="12" fillId="2" borderId="0" xfId="0" applyFont="1" applyFill="1" applyAlignment="1">
      <alignment wrapText="1"/>
    </xf>
    <xf numFmtId="0" fontId="1" fillId="0" borderId="0" xfId="1" applyFont="1" applyAlignment="1">
      <alignment wrapText="1"/>
    </xf>
    <xf numFmtId="0" fontId="1" fillId="0" borderId="0" xfId="0" applyFont="1"/>
    <xf numFmtId="0" fontId="2" fillId="4" borderId="0" xfId="0" applyFont="1" applyFill="1"/>
    <xf numFmtId="0" fontId="2" fillId="3" borderId="0" xfId="0" applyFont="1" applyFill="1"/>
    <xf numFmtId="0" fontId="13" fillId="0" borderId="0" xfId="0" quotePrefix="1" applyFont="1" applyAlignment="1">
      <alignment wrapText="1"/>
    </xf>
    <xf numFmtId="0" fontId="14" fillId="5" borderId="1" xfId="0" quotePrefix="1" applyFont="1" applyFill="1" applyBorder="1" applyAlignment="1">
      <alignment wrapText="1"/>
    </xf>
    <xf numFmtId="0" fontId="15" fillId="0" borderId="0" xfId="0" quotePrefix="1" applyFont="1" applyAlignment="1">
      <alignment wrapText="1"/>
    </xf>
    <xf numFmtId="0" fontId="12" fillId="0" borderId="0" xfId="1" applyFont="1" applyAlignment="1">
      <alignment wrapText="1"/>
    </xf>
    <xf numFmtId="0" fontId="7" fillId="0" borderId="0" xfId="0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16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2" fillId="0" borderId="0" xfId="0" applyFo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n.m.wikipedia.org/wiki/List_of_Red_Digital_Cinema_cameras#cite_note-:0-7" TargetMode="External"/><Relationship Id="rId2" Type="http://schemas.openxmlformats.org/officeDocument/2006/relationships/hyperlink" Target="https://en.m.wikipedia.org/wiki/List_of_Red_Digital_Cinema_cameras#cite_note-:0-7" TargetMode="External"/><Relationship Id="rId1" Type="http://schemas.openxmlformats.org/officeDocument/2006/relationships/hyperlink" Target="https://en.m.wikipedia.org/wiki/List_of_Red_Digital_Cinema_cameras#cite_note-6" TargetMode="External"/><Relationship Id="rId5" Type="http://schemas.openxmlformats.org/officeDocument/2006/relationships/hyperlink" Target="https://en.m.wikipedia.org/wiki/List_of_Red_Digital_Cinema_cameras#cite_note-:0-7" TargetMode="External"/><Relationship Id="rId4" Type="http://schemas.openxmlformats.org/officeDocument/2006/relationships/hyperlink" Target="https://en.m.wikipedia.org/wiki/List_of_Red_Digital_Cinema_cameras#cite_note-:0-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65E4E-F907-6F47-86CB-CFB8B260B3BD}">
  <dimension ref="A1:O35"/>
  <sheetViews>
    <sheetView tabSelected="1" topLeftCell="K1" zoomScaleNormal="150" zoomScaleSheetLayoutView="100" workbookViewId="0">
      <selection activeCell="P1" sqref="P1:P1048576"/>
    </sheetView>
  </sheetViews>
  <sheetFormatPr defaultRowHeight="15" x14ac:dyDescent="0.2"/>
  <cols>
    <col min="1" max="1" width="46.9453125" style="19" customWidth="1"/>
    <col min="2" max="2" width="13.71875" style="13" customWidth="1"/>
    <col min="3" max="3" width="18.96484375" style="5" customWidth="1"/>
    <col min="4" max="4" width="31.87890625" style="16" bestFit="1" customWidth="1"/>
    <col min="5" max="5" width="18.0234375" bestFit="1" customWidth="1"/>
    <col min="6" max="6" width="19.90625" bestFit="1" customWidth="1"/>
    <col min="7" max="10" width="34.4375" bestFit="1" customWidth="1"/>
    <col min="11" max="11" width="27.84375" bestFit="1" customWidth="1"/>
    <col min="12" max="12" width="16.0078125" customWidth="1"/>
    <col min="13" max="14" width="29.32421875" customWidth="1"/>
    <col min="15" max="15" width="40.48828125" customWidth="1"/>
  </cols>
  <sheetData>
    <row r="1" spans="1:15" x14ac:dyDescent="0.2">
      <c r="A1" s="17" t="s">
        <v>0</v>
      </c>
      <c r="B1" s="8"/>
      <c r="C1" s="7" t="s">
        <v>1</v>
      </c>
      <c r="D1" s="14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20" t="s">
        <v>118</v>
      </c>
      <c r="M1" s="21" t="s">
        <v>119</v>
      </c>
      <c r="N1" s="21" t="s">
        <v>120</v>
      </c>
    </row>
    <row r="2" spans="1:15" ht="16.5" x14ac:dyDescent="0.25">
      <c r="A2" s="18" t="s">
        <v>105</v>
      </c>
      <c r="B2" s="9" t="s">
        <v>83</v>
      </c>
      <c r="C2" s="3">
        <v>2018</v>
      </c>
      <c r="D2" s="15" t="s">
        <v>49</v>
      </c>
      <c r="E2" s="1" t="s">
        <v>50</v>
      </c>
      <c r="F2" s="1" t="s">
        <v>24</v>
      </c>
      <c r="G2" s="1" t="s">
        <v>29</v>
      </c>
      <c r="H2" s="1" t="s">
        <v>12</v>
      </c>
      <c r="I2" s="1" t="s">
        <v>21</v>
      </c>
      <c r="J2" s="1" t="s">
        <v>22</v>
      </c>
      <c r="K2" s="1" t="s">
        <v>33</v>
      </c>
      <c r="L2" t="str">
        <f>IF(ISNUMBER(SEARCH("komodo",A2)), "Trouvé", "Non trouvé")</f>
        <v>Non trouvé</v>
      </c>
      <c r="M2" t="b">
        <f>ISNUMBER(SEARCH("komodo", CLEAN(A2)))</f>
        <v>0</v>
      </c>
      <c r="N2" s="24" t="e">
        <f>SEARCH("komodo",A2)</f>
        <v>#VALUE!</v>
      </c>
      <c r="O2" s="22" t="e">
        <f>VALUE((SUBSTITUTE(Feuil1!A2," ","")))</f>
        <v>#VALUE!</v>
      </c>
    </row>
    <row r="3" spans="1:15" ht="28.5" x14ac:dyDescent="0.25">
      <c r="A3" s="18" t="s">
        <v>95</v>
      </c>
      <c r="B3" s="9" t="s">
        <v>83</v>
      </c>
      <c r="C3" s="3">
        <v>2015</v>
      </c>
      <c r="D3" s="15" t="s">
        <v>18</v>
      </c>
      <c r="E3" s="1" t="s">
        <v>50</v>
      </c>
      <c r="F3" s="1" t="s">
        <v>24</v>
      </c>
      <c r="G3" s="1" t="s">
        <v>29</v>
      </c>
      <c r="H3" s="1" t="s">
        <v>12</v>
      </c>
      <c r="I3" s="1" t="s">
        <v>51</v>
      </c>
      <c r="J3" s="1" t="s">
        <v>22</v>
      </c>
      <c r="K3" s="1" t="s">
        <v>33</v>
      </c>
      <c r="L3" t="str">
        <f>IF(ISNUMBER(SEARCH("komodo",A3)), "Trouvé", "Non trouvé")</f>
        <v>Non trouvé</v>
      </c>
      <c r="M3" t="b">
        <f>ISNUMBER(SEARCH("komodo", CLEAN(A3)))</f>
        <v>0</v>
      </c>
      <c r="N3" s="24" t="e">
        <f t="shared" ref="N3:N15" si="0">SEARCH("komodo",A3)</f>
        <v>#VALUE!</v>
      </c>
      <c r="O3" s="22" t="e">
        <f>VALUE((SUBSTITUTE(Feuil1!A3," ","")))</f>
        <v>#VALUE!</v>
      </c>
    </row>
    <row r="4" spans="1:15" ht="16.5" x14ac:dyDescent="0.25">
      <c r="A4" s="18" t="s">
        <v>97</v>
      </c>
      <c r="B4" s="9" t="s">
        <v>83</v>
      </c>
      <c r="C4" s="3">
        <v>2015</v>
      </c>
      <c r="D4" s="15" t="s">
        <v>53</v>
      </c>
      <c r="E4" s="1" t="s">
        <v>45</v>
      </c>
      <c r="F4" s="1" t="s">
        <v>46</v>
      </c>
      <c r="G4" s="1" t="s">
        <v>29</v>
      </c>
      <c r="H4" s="1" t="s">
        <v>12</v>
      </c>
      <c r="I4" s="1" t="s">
        <v>54</v>
      </c>
      <c r="J4" s="1" t="s">
        <v>55</v>
      </c>
      <c r="K4" s="1" t="s">
        <v>33</v>
      </c>
      <c r="L4" t="str">
        <f>IF(ISNUMBER(SEARCH("komodo",A4)), "Trouvé", "Non trouvé")</f>
        <v>Non trouvé</v>
      </c>
      <c r="M4" t="b">
        <f>ISNUMBER(SEARCH("komodo", CLEAN(A4)))</f>
        <v>0</v>
      </c>
      <c r="N4" s="24" t="e">
        <f t="shared" si="0"/>
        <v>#VALUE!</v>
      </c>
      <c r="O4" s="22" t="e">
        <f>VALUE((SUBSTITUTE(Feuil1!A4," ","")))</f>
        <v>#VALUE!</v>
      </c>
    </row>
    <row r="5" spans="1:15" ht="28.5" x14ac:dyDescent="0.25">
      <c r="A5" s="18" t="s">
        <v>96</v>
      </c>
      <c r="B5" s="9" t="s">
        <v>83</v>
      </c>
      <c r="C5" s="3">
        <v>2015</v>
      </c>
      <c r="D5" s="15" t="s">
        <v>53</v>
      </c>
      <c r="E5" s="1" t="s">
        <v>56</v>
      </c>
      <c r="F5" s="1" t="s">
        <v>46</v>
      </c>
      <c r="G5" s="1" t="s">
        <v>29</v>
      </c>
      <c r="H5" s="1" t="s">
        <v>12</v>
      </c>
      <c r="I5" s="1" t="s">
        <v>57</v>
      </c>
      <c r="J5" s="1" t="s">
        <v>58</v>
      </c>
      <c r="K5" s="1" t="s">
        <v>33</v>
      </c>
      <c r="L5" t="str">
        <f>IF(ISNUMBER(SEARCH("komodo",A5)), "Trouvé", "Non trouvé")</f>
        <v>Non trouvé</v>
      </c>
      <c r="M5" t="b">
        <f>ISNUMBER(SEARCH("komodo", CLEAN(A5)))</f>
        <v>0</v>
      </c>
      <c r="N5" s="24" t="e">
        <f t="shared" si="0"/>
        <v>#VALUE!</v>
      </c>
      <c r="O5" s="22" t="e">
        <f>VALUE((SUBSTITUTE(Feuil1!A5," ","")))</f>
        <v>#VALUE!</v>
      </c>
    </row>
    <row r="6" spans="1:15" ht="16.5" x14ac:dyDescent="0.25">
      <c r="A6" s="18" t="s">
        <v>106</v>
      </c>
      <c r="B6" s="10" t="s">
        <v>83</v>
      </c>
      <c r="C6" s="3">
        <v>2018</v>
      </c>
      <c r="D6" s="15" t="s">
        <v>40</v>
      </c>
      <c r="E6" s="1" t="s">
        <v>41</v>
      </c>
      <c r="F6" s="1" t="s">
        <v>20</v>
      </c>
      <c r="G6" s="1" t="s">
        <v>29</v>
      </c>
      <c r="H6" s="1" t="s">
        <v>12</v>
      </c>
      <c r="I6" s="1" t="s">
        <v>42</v>
      </c>
      <c r="J6" s="1" t="s">
        <v>43</v>
      </c>
      <c r="K6" s="1" t="s">
        <v>33</v>
      </c>
      <c r="L6" t="str">
        <f>IF(ISNUMBER(SEARCH("komodo",A6)), "Trouvé", "Non trouvé")</f>
        <v>Non trouvé</v>
      </c>
      <c r="M6" t="b">
        <f>ISNUMBER(SEARCH("komodo", CLEAN(A6)))</f>
        <v>0</v>
      </c>
      <c r="N6" s="24" t="e">
        <f t="shared" si="0"/>
        <v>#VALUE!</v>
      </c>
      <c r="O6" s="22" t="e">
        <f>VALUE((SUBSTITUTE(Feuil1!A6," ","")))</f>
        <v>#VALUE!</v>
      </c>
    </row>
    <row r="7" spans="1:15" ht="28.5" x14ac:dyDescent="0.25">
      <c r="A7" s="18" t="s">
        <v>102</v>
      </c>
      <c r="B7" s="10" t="s">
        <v>83</v>
      </c>
      <c r="C7" s="3">
        <v>2016</v>
      </c>
      <c r="D7" s="15" t="s">
        <v>44</v>
      </c>
      <c r="E7" s="1" t="s">
        <v>45</v>
      </c>
      <c r="F7" s="1" t="s">
        <v>46</v>
      </c>
      <c r="G7" s="1" t="s">
        <v>29</v>
      </c>
      <c r="H7" s="1" t="s">
        <v>12</v>
      </c>
      <c r="I7" s="1" t="s">
        <v>47</v>
      </c>
      <c r="J7" s="1" t="s">
        <v>48</v>
      </c>
      <c r="K7" s="1" t="s">
        <v>33</v>
      </c>
      <c r="L7" t="str">
        <f>IF(ISNUMBER(SEARCH("komodo",A7)), "Trouvé", "Non trouvé")</f>
        <v>Non trouvé</v>
      </c>
      <c r="M7" t="b">
        <f>ISNUMBER(SEARCH("komodo", CLEAN(A7)))</f>
        <v>0</v>
      </c>
      <c r="N7" s="24" t="e">
        <f t="shared" si="0"/>
        <v>#VALUE!</v>
      </c>
      <c r="O7" s="22" t="e">
        <f>VALUE((SUBSTITUTE(Feuil1!A7," ","")))</f>
        <v>#VALUE!</v>
      </c>
    </row>
    <row r="8" spans="1:15" ht="28.5" x14ac:dyDescent="0.25">
      <c r="A8" s="18" t="s">
        <v>101</v>
      </c>
      <c r="B8" s="9" t="s">
        <v>83</v>
      </c>
      <c r="C8" s="3">
        <v>2016</v>
      </c>
      <c r="D8" s="15" t="s">
        <v>52</v>
      </c>
      <c r="E8" s="1" t="s">
        <v>45</v>
      </c>
      <c r="F8" s="1" t="s">
        <v>46</v>
      </c>
      <c r="G8" s="1" t="s">
        <v>29</v>
      </c>
      <c r="H8" s="1" t="s">
        <v>12</v>
      </c>
      <c r="I8" s="1" t="s">
        <v>47</v>
      </c>
      <c r="J8" s="1" t="s">
        <v>48</v>
      </c>
      <c r="K8" s="1" t="s">
        <v>33</v>
      </c>
      <c r="L8" t="str">
        <f>IF(ISNUMBER(SEARCH("komodo",A8)), "Trouvé", "Non trouvé")</f>
        <v>Non trouvé</v>
      </c>
      <c r="M8" t="b">
        <f>ISNUMBER(SEARCH("komodo", CLEAN(A8)))</f>
        <v>0</v>
      </c>
      <c r="N8" s="24" t="e">
        <f t="shared" si="0"/>
        <v>#VALUE!</v>
      </c>
      <c r="O8" s="22" t="e">
        <f>VALUE((SUBSTITUTE(Feuil1!A8," ","")))</f>
        <v>#VALUE!</v>
      </c>
    </row>
    <row r="9" spans="1:15" ht="28.5" x14ac:dyDescent="0.25">
      <c r="A9" s="18" t="s">
        <v>104</v>
      </c>
      <c r="B9" s="10" t="s">
        <v>83</v>
      </c>
      <c r="C9" s="3">
        <v>2017</v>
      </c>
      <c r="D9" s="15" t="s">
        <v>59</v>
      </c>
      <c r="E9" s="1" t="s">
        <v>45</v>
      </c>
      <c r="F9" s="1" t="s">
        <v>46</v>
      </c>
      <c r="G9" s="1" t="s">
        <v>29</v>
      </c>
      <c r="H9" s="1" t="s">
        <v>12</v>
      </c>
      <c r="I9" s="1" t="s">
        <v>54</v>
      </c>
      <c r="J9" s="1" t="s">
        <v>55</v>
      </c>
      <c r="K9" s="1" t="s">
        <v>33</v>
      </c>
      <c r="L9" t="str">
        <f>IF(ISNUMBER(SEARCH("komodo",A9)), "Trouvé", "Non trouvé")</f>
        <v>Non trouvé</v>
      </c>
      <c r="M9" t="b">
        <f>ISNUMBER(SEARCH("komodo", CLEAN(A9)))</f>
        <v>0</v>
      </c>
      <c r="N9" s="24" t="e">
        <f t="shared" si="0"/>
        <v>#VALUE!</v>
      </c>
      <c r="O9" s="22" t="e">
        <f>VALUE((SUBSTITUTE(Feuil1!A9," ","")))</f>
        <v>#VALUE!</v>
      </c>
    </row>
    <row r="10" spans="1:15" ht="16.5" x14ac:dyDescent="0.25">
      <c r="A10" s="18" t="s">
        <v>107</v>
      </c>
      <c r="B10" s="11" t="s">
        <v>83</v>
      </c>
      <c r="C10" s="3">
        <v>2018</v>
      </c>
      <c r="D10" s="15" t="s">
        <v>60</v>
      </c>
      <c r="E10" s="1" t="s">
        <v>45</v>
      </c>
      <c r="F10" s="1" t="s">
        <v>46</v>
      </c>
      <c r="G10" s="1" t="s">
        <v>29</v>
      </c>
      <c r="H10" s="1" t="s">
        <v>12</v>
      </c>
      <c r="I10" s="1" t="s">
        <v>54</v>
      </c>
      <c r="J10" s="1" t="s">
        <v>55</v>
      </c>
      <c r="K10" s="1" t="s">
        <v>33</v>
      </c>
      <c r="L10" t="str">
        <f>IF(ISNUMBER(SEARCH("komodo",A10)), "Trouvé", "Non trouvé")</f>
        <v>Non trouvé</v>
      </c>
      <c r="M10" t="b">
        <f>ISNUMBER(SEARCH("komodo", CLEAN(A10)))</f>
        <v>0</v>
      </c>
      <c r="N10" s="24" t="e">
        <f t="shared" si="0"/>
        <v>#VALUE!</v>
      </c>
      <c r="O10" s="23"/>
    </row>
    <row r="11" spans="1:15" ht="16.5" x14ac:dyDescent="0.25">
      <c r="A11" s="18" t="s">
        <v>91</v>
      </c>
      <c r="B11" s="11" t="s">
        <v>82</v>
      </c>
      <c r="C11" s="3">
        <v>2012</v>
      </c>
      <c r="D11" s="15" t="s">
        <v>18</v>
      </c>
      <c r="E11" s="1" t="s">
        <v>19</v>
      </c>
      <c r="F11" s="1" t="s">
        <v>24</v>
      </c>
      <c r="G11" s="1" t="s">
        <v>13</v>
      </c>
      <c r="H11" s="1" t="s">
        <v>14</v>
      </c>
      <c r="I11" s="1" t="s">
        <v>21</v>
      </c>
      <c r="J11" s="1" t="s">
        <v>22</v>
      </c>
      <c r="K11" s="1" t="s">
        <v>17</v>
      </c>
      <c r="L11" t="str">
        <f>IF(ISNUMBER(SEARCH("komodo",A11)), "Trouvé", "Non trouvé")</f>
        <v>Non trouvé</v>
      </c>
      <c r="M11" t="b">
        <f>ISNUMBER(SEARCH("komodo", CLEAN(A11)))</f>
        <v>0</v>
      </c>
      <c r="N11" s="24" t="e">
        <f t="shared" si="0"/>
        <v>#VALUE!</v>
      </c>
      <c r="O11" s="23"/>
    </row>
    <row r="12" spans="1:15" ht="16.5" x14ac:dyDescent="0.25">
      <c r="A12" s="18" t="s">
        <v>91</v>
      </c>
      <c r="B12" s="9" t="s">
        <v>82</v>
      </c>
      <c r="C12" s="3">
        <v>2012</v>
      </c>
      <c r="D12" s="15" t="s">
        <v>18</v>
      </c>
      <c r="E12" s="2" t="s">
        <v>19</v>
      </c>
      <c r="F12" s="2" t="s">
        <v>24</v>
      </c>
      <c r="G12" s="2" t="s">
        <v>13</v>
      </c>
      <c r="H12" s="2" t="s">
        <v>14</v>
      </c>
      <c r="I12" s="2" t="s">
        <v>21</v>
      </c>
      <c r="J12" s="2" t="s">
        <v>22</v>
      </c>
      <c r="K12" s="2" t="s">
        <v>17</v>
      </c>
      <c r="L12" t="str">
        <f>IF(ISNUMBER(SEARCH("komodo",A12)), "Trouvé", "Non trouvé")</f>
        <v>Non trouvé</v>
      </c>
      <c r="M12" t="b">
        <f>ISNUMBER(SEARCH("komodo", CLEAN(A12)))</f>
        <v>0</v>
      </c>
      <c r="N12" s="24" t="e">
        <f t="shared" si="0"/>
        <v>#VALUE!</v>
      </c>
      <c r="O12" s="23"/>
    </row>
    <row r="13" spans="1:15" ht="16.5" x14ac:dyDescent="0.25">
      <c r="A13" s="18" t="s">
        <v>93</v>
      </c>
      <c r="B13" s="11" t="s">
        <v>82</v>
      </c>
      <c r="C13" s="3">
        <v>2013</v>
      </c>
      <c r="D13" s="15" t="s">
        <v>18</v>
      </c>
      <c r="E13" s="1"/>
      <c r="F13" s="1"/>
      <c r="G13" s="1"/>
      <c r="H13" s="1"/>
      <c r="I13" s="1"/>
      <c r="J13" s="1"/>
      <c r="K13" s="1"/>
      <c r="L13" t="str">
        <f>IF(ISNUMBER(SEARCH("komodo",A13)), "Trouvé", "Non trouvé")</f>
        <v>Non trouvé</v>
      </c>
      <c r="M13" t="b">
        <f>ISNUMBER(SEARCH("komodo", CLEAN(A13)))</f>
        <v>0</v>
      </c>
      <c r="N13" s="24" t="e">
        <f t="shared" si="0"/>
        <v>#VALUE!</v>
      </c>
      <c r="O13" s="23"/>
    </row>
    <row r="14" spans="1:15" ht="16.5" x14ac:dyDescent="0.25">
      <c r="A14" s="18" t="s">
        <v>92</v>
      </c>
      <c r="B14" s="11" t="s">
        <v>82</v>
      </c>
      <c r="C14" s="3">
        <v>2012</v>
      </c>
      <c r="D14" s="15" t="s">
        <v>25</v>
      </c>
      <c r="E14" s="1" t="s">
        <v>19</v>
      </c>
      <c r="F14" s="1" t="s">
        <v>24</v>
      </c>
      <c r="G14" s="1" t="s">
        <v>13</v>
      </c>
      <c r="H14" s="1" t="s">
        <v>14</v>
      </c>
      <c r="I14" s="1" t="s">
        <v>21</v>
      </c>
      <c r="J14" s="1" t="s">
        <v>22</v>
      </c>
      <c r="K14" s="1" t="s">
        <v>17</v>
      </c>
      <c r="L14" t="str">
        <f>IF(ISNUMBER(SEARCH("komodo",A14)), "Trouvé", "Non trouvé")</f>
        <v>Non trouvé</v>
      </c>
      <c r="M14" t="b">
        <f>ISNUMBER(SEARCH("komodo", CLEAN(A14)))</f>
        <v>0</v>
      </c>
      <c r="N14" s="24" t="e">
        <f t="shared" si="0"/>
        <v>#VALUE!</v>
      </c>
      <c r="O14" s="23"/>
    </row>
    <row r="15" spans="1:15" ht="16.5" x14ac:dyDescent="0.25">
      <c r="A15" s="18" t="s">
        <v>88</v>
      </c>
      <c r="B15" s="9" t="s">
        <v>82</v>
      </c>
      <c r="C15" s="3">
        <v>2011</v>
      </c>
      <c r="D15" s="15" t="s">
        <v>10</v>
      </c>
      <c r="E15" s="2" t="s">
        <v>11</v>
      </c>
      <c r="F15" s="2" t="s">
        <v>20</v>
      </c>
      <c r="G15" s="2" t="s">
        <v>13</v>
      </c>
      <c r="H15" s="2" t="s">
        <v>14</v>
      </c>
      <c r="I15" s="2" t="s">
        <v>15</v>
      </c>
      <c r="J15" s="2" t="s">
        <v>16</v>
      </c>
      <c r="K15" s="2" t="s">
        <v>17</v>
      </c>
      <c r="L15" t="str">
        <f>IF(ISNUMBER(SEARCH("komodo",A15)), "Trouvé", "Non trouvé")</f>
        <v>Non trouvé</v>
      </c>
      <c r="M15" t="b">
        <f>ISNUMBER(SEARCH("komodo", CLEAN(A15)))</f>
        <v>0</v>
      </c>
      <c r="N15" s="24" t="e">
        <f t="shared" si="0"/>
        <v>#VALUE!</v>
      </c>
      <c r="O15" s="23"/>
    </row>
    <row r="16" spans="1:15" ht="16.5" x14ac:dyDescent="0.25">
      <c r="A16" s="18" t="s">
        <v>89</v>
      </c>
      <c r="B16" s="11" t="s">
        <v>82</v>
      </c>
      <c r="C16" s="3">
        <v>2011</v>
      </c>
      <c r="D16" s="15" t="s">
        <v>23</v>
      </c>
      <c r="E16" s="2" t="s">
        <v>11</v>
      </c>
      <c r="F16" s="2" t="s">
        <v>20</v>
      </c>
      <c r="G16" s="2" t="s">
        <v>13</v>
      </c>
      <c r="H16" s="2" t="s">
        <v>14</v>
      </c>
      <c r="I16" s="2" t="s">
        <v>15</v>
      </c>
      <c r="J16" s="2" t="s">
        <v>16</v>
      </c>
      <c r="K16" s="2" t="s">
        <v>17</v>
      </c>
      <c r="L16" t="str">
        <f>IF(ISNUMBER(SEARCH("komodo",A16)), "Trouvé", "Non trouvé")</f>
        <v>Non trouvé</v>
      </c>
      <c r="M16" t="b">
        <f>ISNUMBER(SEARCH("komodo", CLEAN(A16)))</f>
        <v>0</v>
      </c>
      <c r="O16" s="23"/>
    </row>
    <row r="17" spans="1:15" s="30" customFormat="1" x14ac:dyDescent="0.2">
      <c r="A17" s="25" t="s">
        <v>115</v>
      </c>
      <c r="B17" s="26" t="s">
        <v>84</v>
      </c>
      <c r="C17" s="27">
        <v>2023</v>
      </c>
      <c r="D17" s="28" t="s">
        <v>74</v>
      </c>
      <c r="E17" s="29" t="s">
        <v>62</v>
      </c>
      <c r="F17" s="29" t="s">
        <v>24</v>
      </c>
      <c r="G17" s="29" t="s">
        <v>63</v>
      </c>
      <c r="H17" s="29" t="s">
        <v>64</v>
      </c>
      <c r="I17" s="29" t="s">
        <v>65</v>
      </c>
      <c r="J17" s="29" t="s">
        <v>66</v>
      </c>
      <c r="K17" s="29" t="s">
        <v>70</v>
      </c>
      <c r="L17" s="30" t="str">
        <f>IF(ISNUMBER(SEARCH("komodo",A17)), "Trouvé", "Non trouvé")</f>
        <v>Trouvé</v>
      </c>
      <c r="M17" s="30" t="b">
        <f>ISNUMBER(SEARCH("komodo", CLEAN(A17)))</f>
        <v>1</v>
      </c>
      <c r="O17" s="23"/>
    </row>
    <row r="18" spans="1:15" s="30" customFormat="1" x14ac:dyDescent="0.2">
      <c r="A18" s="25" t="s">
        <v>112</v>
      </c>
      <c r="B18" s="26" t="s">
        <v>84</v>
      </c>
      <c r="C18" s="27">
        <v>2020</v>
      </c>
      <c r="D18" s="28" t="s">
        <v>61</v>
      </c>
      <c r="E18" s="29" t="s">
        <v>62</v>
      </c>
      <c r="F18" s="29" t="s">
        <v>24</v>
      </c>
      <c r="G18" s="29" t="s">
        <v>63</v>
      </c>
      <c r="H18" s="29" t="s">
        <v>64</v>
      </c>
      <c r="I18" s="29" t="s">
        <v>65</v>
      </c>
      <c r="J18" s="29" t="s">
        <v>66</v>
      </c>
      <c r="K18" s="29" t="s">
        <v>67</v>
      </c>
      <c r="L18" s="30" t="str">
        <f>IF(ISNUMBER(SEARCH("komodo",A18)), "Trouvé", "Non trouvé")</f>
        <v>Trouvé</v>
      </c>
      <c r="M18" s="30" t="b">
        <f>ISNUMBER(SEARCH("komodo", CLEAN(A18)))</f>
        <v>1</v>
      </c>
      <c r="O18" s="23"/>
    </row>
    <row r="19" spans="1:15" ht="16.5" x14ac:dyDescent="0.25">
      <c r="A19" s="18" t="s">
        <v>109</v>
      </c>
      <c r="B19" s="12" t="s">
        <v>85</v>
      </c>
      <c r="C19" s="4">
        <v>2019</v>
      </c>
      <c r="D19" s="15" t="s">
        <v>40</v>
      </c>
      <c r="E19" s="2" t="s">
        <v>41</v>
      </c>
      <c r="F19" s="2" t="s">
        <v>20</v>
      </c>
      <c r="G19" s="2" t="s">
        <v>29</v>
      </c>
      <c r="H19" s="2" t="s">
        <v>12</v>
      </c>
      <c r="I19" s="2" t="s">
        <v>42</v>
      </c>
      <c r="J19" s="2" t="s">
        <v>43</v>
      </c>
      <c r="K19" s="2" t="s">
        <v>33</v>
      </c>
      <c r="L19" t="str">
        <f>IF(ISNUMBER(SEARCH("komodo",A19)), "Trouvé", "Non trouvé")</f>
        <v>Non trouvé</v>
      </c>
      <c r="M19" t="b">
        <f>ISNUMBER(SEARCH("komodo", CLEAN(A19)))</f>
        <v>0</v>
      </c>
      <c r="O19" s="23"/>
    </row>
    <row r="20" spans="1:15" ht="16.5" x14ac:dyDescent="0.25">
      <c r="A20" s="18" t="s">
        <v>110</v>
      </c>
      <c r="B20" s="12" t="s">
        <v>85</v>
      </c>
      <c r="C20" s="4">
        <v>2019</v>
      </c>
      <c r="D20" s="15" t="s">
        <v>44</v>
      </c>
      <c r="E20" s="2" t="s">
        <v>45</v>
      </c>
      <c r="F20" s="2" t="s">
        <v>46</v>
      </c>
      <c r="G20" s="2" t="s">
        <v>29</v>
      </c>
      <c r="H20" s="2" t="s">
        <v>12</v>
      </c>
      <c r="I20" s="2" t="s">
        <v>47</v>
      </c>
      <c r="J20" s="2" t="s">
        <v>48</v>
      </c>
      <c r="K20" s="2" t="s">
        <v>33</v>
      </c>
      <c r="L20" t="str">
        <f>IF(ISNUMBER(SEARCH("komodo",A20)), "Trouvé", "Non trouvé")</f>
        <v>Non trouvé</v>
      </c>
      <c r="M20" t="b">
        <f>ISNUMBER(SEARCH("komodo", CLEAN(A20)))</f>
        <v>0</v>
      </c>
      <c r="O20" s="23"/>
    </row>
    <row r="21" spans="1:15" ht="16.5" x14ac:dyDescent="0.25">
      <c r="A21" s="18" t="s">
        <v>111</v>
      </c>
      <c r="B21" s="12" t="s">
        <v>85</v>
      </c>
      <c r="C21" s="4">
        <v>2019</v>
      </c>
      <c r="D21" s="15" t="s">
        <v>59</v>
      </c>
      <c r="E21" s="2" t="s">
        <v>45</v>
      </c>
      <c r="F21" s="2" t="s">
        <v>46</v>
      </c>
      <c r="G21" s="2" t="s">
        <v>29</v>
      </c>
      <c r="H21" s="2" t="s">
        <v>12</v>
      </c>
      <c r="I21" s="2" t="s">
        <v>54</v>
      </c>
      <c r="J21" s="2" t="s">
        <v>55</v>
      </c>
      <c r="K21" s="2" t="s">
        <v>33</v>
      </c>
      <c r="L21" t="str">
        <f>IF(ISNUMBER(SEARCH("komodo",A21)), "Trouvé", "Non trouvé")</f>
        <v>Non trouvé</v>
      </c>
      <c r="M21" t="b">
        <f>ISNUMBER(SEARCH("komodo", CLEAN(A21)))</f>
        <v>0</v>
      </c>
      <c r="O21" s="23"/>
    </row>
    <row r="22" spans="1:15" x14ac:dyDescent="0.2">
      <c r="A22" s="18" t="s">
        <v>108</v>
      </c>
      <c r="B22" s="9" t="s">
        <v>83</v>
      </c>
      <c r="C22" s="3">
        <v>2018</v>
      </c>
      <c r="D22" s="15" t="s">
        <v>40</v>
      </c>
      <c r="E22" s="1" t="s">
        <v>41</v>
      </c>
      <c r="F22" s="1" t="s">
        <v>20</v>
      </c>
      <c r="G22" s="1" t="s">
        <v>29</v>
      </c>
      <c r="H22" s="1" t="s">
        <v>12</v>
      </c>
      <c r="I22" s="1" t="s">
        <v>42</v>
      </c>
      <c r="J22" s="1" t="s">
        <v>43</v>
      </c>
      <c r="K22" s="1" t="s">
        <v>33</v>
      </c>
      <c r="L22" t="str">
        <f>IF(ISNUMBER(SEARCH("komodo",A22)), "Trouvé", "Non trouvé")</f>
        <v>Non trouvé</v>
      </c>
      <c r="M22" t="b">
        <f>ISNUMBER(SEARCH("komodo", CLEAN(A22)))</f>
        <v>0</v>
      </c>
      <c r="O22" s="23"/>
    </row>
    <row r="23" spans="1:15" x14ac:dyDescent="0.2">
      <c r="A23" s="18" t="s">
        <v>103</v>
      </c>
      <c r="B23" s="9" t="s">
        <v>83</v>
      </c>
      <c r="C23" s="3">
        <v>2016</v>
      </c>
      <c r="D23" s="15" t="s">
        <v>44</v>
      </c>
      <c r="E23" s="1" t="s">
        <v>45</v>
      </c>
      <c r="F23" s="1" t="s">
        <v>46</v>
      </c>
      <c r="G23" s="1" t="s">
        <v>29</v>
      </c>
      <c r="H23" s="1" t="s">
        <v>12</v>
      </c>
      <c r="I23" s="1" t="s">
        <v>47</v>
      </c>
      <c r="J23" s="1" t="s">
        <v>48</v>
      </c>
      <c r="K23" s="1" t="s">
        <v>33</v>
      </c>
      <c r="L23" t="str">
        <f>IF(ISNUMBER(SEARCH("komodo",A23)), "Trouvé", "Non trouvé")</f>
        <v>Non trouvé</v>
      </c>
      <c r="M23" t="b">
        <f>ISNUMBER(SEARCH("komodo", CLEAN(A23)))</f>
        <v>0</v>
      </c>
      <c r="O23" s="23"/>
    </row>
    <row r="24" spans="1:15" x14ac:dyDescent="0.2">
      <c r="A24" s="18" t="s">
        <v>86</v>
      </c>
      <c r="B24" s="11"/>
      <c r="C24" s="3">
        <v>2007</v>
      </c>
      <c r="D24" s="15" t="s">
        <v>75</v>
      </c>
      <c r="E24" s="1" t="s">
        <v>76</v>
      </c>
      <c r="F24" s="1" t="s">
        <v>12</v>
      </c>
      <c r="G24" s="1" t="s">
        <v>13</v>
      </c>
      <c r="H24" s="1" t="s">
        <v>14</v>
      </c>
      <c r="I24" s="1" t="s">
        <v>77</v>
      </c>
      <c r="J24" s="1" t="s">
        <v>78</v>
      </c>
      <c r="K24" s="1" t="s">
        <v>79</v>
      </c>
      <c r="L24" t="str">
        <f>IF(ISNUMBER(SEARCH("komodo",A24)), "Trouvé", "Non trouvé")</f>
        <v>Non trouvé</v>
      </c>
      <c r="M24" t="b">
        <f>ISNUMBER(SEARCH("komodo", CLEAN(A24)))</f>
        <v>0</v>
      </c>
      <c r="O24" s="23"/>
    </row>
    <row r="25" spans="1:15" x14ac:dyDescent="0.2">
      <c r="A25" s="18" t="s">
        <v>87</v>
      </c>
      <c r="B25" s="11"/>
      <c r="C25" s="3">
        <v>2009</v>
      </c>
      <c r="D25" s="15" t="s">
        <v>80</v>
      </c>
      <c r="E25" s="1" t="s">
        <v>76</v>
      </c>
      <c r="F25" s="1" t="s">
        <v>12</v>
      </c>
      <c r="G25" s="1" t="s">
        <v>13</v>
      </c>
      <c r="H25" s="1" t="s">
        <v>14</v>
      </c>
      <c r="I25" s="1" t="s">
        <v>77</v>
      </c>
      <c r="J25" s="1" t="s">
        <v>78</v>
      </c>
      <c r="K25" s="1" t="s">
        <v>81</v>
      </c>
      <c r="L25" t="str">
        <f>IF(ISNUMBER(SEARCH("komodo",A25)), "Trouvé", "Non trouvé")</f>
        <v>Non trouvé</v>
      </c>
      <c r="M25" t="b">
        <f>ISNUMBER(SEARCH("komodo", CLEAN(A25)))</f>
        <v>0</v>
      </c>
      <c r="O25" s="23"/>
    </row>
    <row r="26" spans="1:15" x14ac:dyDescent="0.2">
      <c r="A26" s="18" t="s">
        <v>98</v>
      </c>
      <c r="B26" s="9" t="s">
        <v>83</v>
      </c>
      <c r="C26" s="3">
        <v>2015</v>
      </c>
      <c r="D26" s="15" t="s">
        <v>26</v>
      </c>
      <c r="E26" s="1" t="s">
        <v>27</v>
      </c>
      <c r="F26" s="1" t="s">
        <v>28</v>
      </c>
      <c r="G26" s="1" t="s">
        <v>29</v>
      </c>
      <c r="H26" s="1" t="s">
        <v>30</v>
      </c>
      <c r="I26" s="1" t="s">
        <v>31</v>
      </c>
      <c r="J26" s="1" t="s">
        <v>32</v>
      </c>
      <c r="K26" s="1" t="s">
        <v>33</v>
      </c>
      <c r="L26" t="str">
        <f>IF(ISNUMBER(SEARCH("komodo",A26)), "Trouvé", "Non trouvé")</f>
        <v>Non trouvé</v>
      </c>
      <c r="M26" t="b">
        <f>ISNUMBER(SEARCH("komodo", CLEAN(A26)))</f>
        <v>0</v>
      </c>
      <c r="O26" s="23"/>
    </row>
    <row r="27" spans="1:15" x14ac:dyDescent="0.2">
      <c r="A27" s="18" t="s">
        <v>99</v>
      </c>
      <c r="B27" s="9" t="s">
        <v>83</v>
      </c>
      <c r="C27" s="3">
        <v>2015</v>
      </c>
      <c r="D27" s="15" t="s">
        <v>34</v>
      </c>
      <c r="E27" s="1" t="s">
        <v>35</v>
      </c>
      <c r="F27" s="1" t="s">
        <v>20</v>
      </c>
      <c r="G27" s="1" t="s">
        <v>29</v>
      </c>
      <c r="H27" s="1" t="s">
        <v>12</v>
      </c>
      <c r="I27" s="1" t="s">
        <v>36</v>
      </c>
      <c r="J27" s="1" t="s">
        <v>37</v>
      </c>
      <c r="K27" s="1" t="s">
        <v>33</v>
      </c>
      <c r="L27" t="str">
        <f>IF(ISNUMBER(SEARCH("komodo",A27)), "Trouvé", "Non trouvé")</f>
        <v>Non trouvé</v>
      </c>
      <c r="M27" t="b">
        <f>ISNUMBER(SEARCH("komodo", CLEAN(A27)))</f>
        <v>0</v>
      </c>
      <c r="O27" s="23"/>
    </row>
    <row r="28" spans="1:15" x14ac:dyDescent="0.2">
      <c r="A28" s="18" t="s">
        <v>100</v>
      </c>
      <c r="B28" s="9" t="s">
        <v>83</v>
      </c>
      <c r="C28" s="3">
        <v>2015</v>
      </c>
      <c r="D28" s="15" t="s">
        <v>38</v>
      </c>
      <c r="E28" s="1" t="s">
        <v>35</v>
      </c>
      <c r="F28" s="1" t="s">
        <v>20</v>
      </c>
      <c r="G28" s="1" t="s">
        <v>29</v>
      </c>
      <c r="H28" s="1" t="s">
        <v>12</v>
      </c>
      <c r="I28" s="1" t="s">
        <v>39</v>
      </c>
      <c r="J28" s="1" t="s">
        <v>37</v>
      </c>
      <c r="K28" s="1" t="s">
        <v>33</v>
      </c>
      <c r="L28" t="str">
        <f>IF(ISNUMBER(SEARCH("komodo",A28)), "Trouvé", "Non trouvé")</f>
        <v>Non trouvé</v>
      </c>
      <c r="M28" t="b">
        <f>ISNUMBER(SEARCH("komodo", CLEAN(A28)))</f>
        <v>0</v>
      </c>
      <c r="O28" s="23"/>
    </row>
    <row r="29" spans="1:15" ht="16.5" x14ac:dyDescent="0.25">
      <c r="A29" s="18" t="s">
        <v>94</v>
      </c>
      <c r="B29" s="9" t="s">
        <v>82</v>
      </c>
      <c r="C29" s="3">
        <v>2013</v>
      </c>
      <c r="D29" s="15" t="s">
        <v>18</v>
      </c>
      <c r="E29" s="2" t="s">
        <v>19</v>
      </c>
      <c r="F29" s="2" t="s">
        <v>20</v>
      </c>
      <c r="G29" s="2" t="s">
        <v>13</v>
      </c>
      <c r="H29" s="2" t="s">
        <v>14</v>
      </c>
      <c r="I29" s="2" t="s">
        <v>21</v>
      </c>
      <c r="J29" s="2" t="s">
        <v>22</v>
      </c>
      <c r="K29" s="2" t="s">
        <v>17</v>
      </c>
      <c r="L29" t="str">
        <f>IF(ISNUMBER(SEARCH("komodo",A29)), "Trouvé", "Non trouvé")</f>
        <v>Non trouvé</v>
      </c>
      <c r="M29" t="b">
        <f>ISNUMBER(SEARCH("komodo", CLEAN(A29)))</f>
        <v>0</v>
      </c>
      <c r="O29" s="23"/>
    </row>
    <row r="30" spans="1:15" ht="16.5" x14ac:dyDescent="0.25">
      <c r="A30" s="18" t="s">
        <v>90</v>
      </c>
      <c r="B30" s="9" t="s">
        <v>82</v>
      </c>
      <c r="C30" s="3">
        <v>2011</v>
      </c>
      <c r="D30" s="15" t="s">
        <v>10</v>
      </c>
      <c r="E30" s="2" t="s">
        <v>11</v>
      </c>
      <c r="F30" s="2" t="s">
        <v>12</v>
      </c>
      <c r="G30" s="2" t="s">
        <v>13</v>
      </c>
      <c r="H30" s="2" t="s">
        <v>14</v>
      </c>
      <c r="I30" s="2" t="s">
        <v>15</v>
      </c>
      <c r="J30" s="2" t="s">
        <v>16</v>
      </c>
      <c r="K30" s="2" t="s">
        <v>17</v>
      </c>
      <c r="L30" t="str">
        <f>IF(ISNUMBER(SEARCH("komodo",A30)), "Trouvé", "Non trouvé")</f>
        <v>Non trouvé</v>
      </c>
      <c r="M30" t="b">
        <f>ISNUMBER(SEARCH("komodo", CLEAN(A30)))</f>
        <v>0</v>
      </c>
      <c r="O30" s="23"/>
    </row>
    <row r="31" spans="1:15" x14ac:dyDescent="0.2">
      <c r="A31" s="18" t="s">
        <v>116</v>
      </c>
      <c r="B31" s="11" t="s">
        <v>84</v>
      </c>
      <c r="C31" s="3">
        <v>2023</v>
      </c>
      <c r="D31" s="15" t="s">
        <v>71</v>
      </c>
      <c r="E31" s="1" t="s">
        <v>69</v>
      </c>
      <c r="F31" s="1" t="s">
        <v>46</v>
      </c>
      <c r="G31" s="1" t="s">
        <v>63</v>
      </c>
      <c r="H31" s="1" t="s">
        <v>64</v>
      </c>
      <c r="I31" s="1" t="s">
        <v>72</v>
      </c>
      <c r="J31" s="1" t="s">
        <v>73</v>
      </c>
      <c r="K31" s="1" t="s">
        <v>70</v>
      </c>
      <c r="L31" t="str">
        <f>IF(ISNUMBER(SEARCH("komodo",A31)), "Trouvé", "Non trouvé")</f>
        <v>Non trouvé</v>
      </c>
      <c r="M31" t="b">
        <f>ISNUMBER(SEARCH("komodo", CLEAN(A31)))</f>
        <v>0</v>
      </c>
      <c r="O31" s="23"/>
    </row>
    <row r="32" spans="1:15" x14ac:dyDescent="0.2">
      <c r="A32" s="18" t="s">
        <v>113</v>
      </c>
      <c r="B32" s="11" t="s">
        <v>84</v>
      </c>
      <c r="C32" s="3">
        <v>2021</v>
      </c>
      <c r="D32" s="15" t="s">
        <v>68</v>
      </c>
      <c r="E32" s="1" t="s">
        <v>69</v>
      </c>
      <c r="F32" s="1" t="s">
        <v>46</v>
      </c>
      <c r="G32" s="1" t="s">
        <v>63</v>
      </c>
      <c r="H32" s="1" t="s">
        <v>64</v>
      </c>
      <c r="I32" s="1" t="s">
        <v>54</v>
      </c>
      <c r="J32" s="1" t="s">
        <v>55</v>
      </c>
      <c r="K32" s="1" t="s">
        <v>70</v>
      </c>
      <c r="L32" t="str">
        <f>IF(ISNUMBER(SEARCH("komodo",A32)), "Trouvé", "Non trouvé")</f>
        <v>Non trouvé</v>
      </c>
      <c r="M32" t="b">
        <f>ISNUMBER(SEARCH("komodo", CLEAN(A32)))</f>
        <v>0</v>
      </c>
      <c r="O32" s="23"/>
    </row>
    <row r="33" spans="1:15" x14ac:dyDescent="0.2">
      <c r="A33" s="18" t="s">
        <v>117</v>
      </c>
      <c r="B33" s="11" t="s">
        <v>84</v>
      </c>
      <c r="C33" s="3">
        <v>2023</v>
      </c>
      <c r="D33" s="15" t="s">
        <v>71</v>
      </c>
      <c r="E33" s="1" t="s">
        <v>69</v>
      </c>
      <c r="F33" s="1" t="s">
        <v>46</v>
      </c>
      <c r="G33" s="1" t="s">
        <v>63</v>
      </c>
      <c r="H33" s="1" t="s">
        <v>64</v>
      </c>
      <c r="I33" s="1" t="s">
        <v>72</v>
      </c>
      <c r="J33" s="1" t="s">
        <v>73</v>
      </c>
      <c r="K33" s="1" t="s">
        <v>70</v>
      </c>
      <c r="L33" t="str">
        <f>IF(ISNUMBER(SEARCH("komodo",A33)), "Trouvé", "Non trouvé")</f>
        <v>Non trouvé</v>
      </c>
      <c r="M33" t="b">
        <f>ISNUMBER(SEARCH("komodo", CLEAN(A33)))</f>
        <v>0</v>
      </c>
      <c r="O33" s="23"/>
    </row>
    <row r="34" spans="1:15" x14ac:dyDescent="0.2">
      <c r="A34" s="18" t="s">
        <v>114</v>
      </c>
      <c r="B34" s="11" t="s">
        <v>84</v>
      </c>
      <c r="C34" s="3">
        <v>2021</v>
      </c>
      <c r="D34" s="15" t="s">
        <v>68</v>
      </c>
      <c r="E34" s="1" t="s">
        <v>69</v>
      </c>
      <c r="F34" s="1" t="s">
        <v>46</v>
      </c>
      <c r="G34" s="1" t="s">
        <v>63</v>
      </c>
      <c r="H34" s="1" t="s">
        <v>64</v>
      </c>
      <c r="I34" s="1" t="s">
        <v>54</v>
      </c>
      <c r="J34" s="1" t="s">
        <v>55</v>
      </c>
      <c r="K34" s="1" t="s">
        <v>70</v>
      </c>
      <c r="L34" t="str">
        <f>IF(ISNUMBER(SEARCH("komodo",A34)), "Trouvé", "Non trouvé")</f>
        <v>Non trouvé</v>
      </c>
      <c r="M34" t="b">
        <f>ISNUMBER(SEARCH("komodo", CLEAN(A34)))</f>
        <v>0</v>
      </c>
      <c r="O34" s="23"/>
    </row>
    <row r="35" spans="1:15" x14ac:dyDescent="0.2">
      <c r="L35" t="str">
        <f>IF(ISNUMBER(SEARCH("komodo",A35)), "Trouvé", "Non trouvé")</f>
        <v>Non trouvé</v>
      </c>
      <c r="O35" s="23"/>
    </row>
  </sheetData>
  <autoFilter ref="A1:M35" xr:uid="{A6A65E4E-F907-6F47-86CB-CFB8B260B3BD}">
    <sortState xmlns:xlrd2="http://schemas.microsoft.com/office/spreadsheetml/2017/richdata2" ref="A2:M35">
      <sortCondition ref="A1:A35"/>
    </sortState>
  </autoFilter>
  <phoneticPr fontId="6" alignment="center"/>
  <hyperlinks>
    <hyperlink ref="A2" r:id="rId1" xr:uid="{B2AA0EAC-DBB1-9847-84B0-5D72FACF932B}"/>
    <hyperlink ref="A3" r:id="rId2" xr:uid="{D289ACE6-4ACE-894A-BE28-3D78432083A5}"/>
    <hyperlink ref="A7" r:id="rId3" xr:uid="{B472D566-7EC6-B543-AFC8-33A259C9FBDA}"/>
    <hyperlink ref="A8" r:id="rId4" xr:uid="{215E5A53-E16F-574E-86FC-4F4F751FC7C4}"/>
    <hyperlink ref="A9" r:id="rId5" xr:uid="{748ECF16-77C6-D847-A351-89CA972C23C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2024-08-01T14:40:49Z</dcterms:created>
</cp:coreProperties>
</file>