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7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aa3\AC\Temp\"/>
    </mc:Choice>
  </mc:AlternateContent>
  <xr:revisionPtr revIDLastSave="0" documentId="8_{4DEE0139-7D9D-764F-B4AA-CCE9FA820C6D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Feuil1" sheetId="1" r:id="rId1"/>
    <sheet name="Feuil2" sheetId="2" r:id="rId2"/>
  </sheets>
  <definedNames>
    <definedName name="__xlnm._FilterDatabase" localSheetId="0">Feuil1!$A$1:$AF$1</definedName>
    <definedName name="__xlnm._FilterDatabase_1">Feuil1!$A$1:$AF$1</definedName>
    <definedName name="_xlnm._FilterDatabase" localSheetId="1" hidden="1">Feuil2!$C$1:$D$1</definedName>
    <definedName name="_xlnm._FilterDatabase" localSheetId="0" hidden="1">Feuil1!$A$1:$AM$1</definedName>
    <definedName name="_xlnm.Criteria" localSheetId="0">Feuil1!#REF!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248" i="1" l="1"/>
  <c r="AM247" i="1"/>
  <c r="AM246" i="1"/>
  <c r="AM245" i="1"/>
  <c r="AM244" i="1"/>
  <c r="AM243" i="1"/>
  <c r="AM242" i="1"/>
  <c r="AM241" i="1"/>
  <c r="AM240" i="1"/>
  <c r="AM239" i="1"/>
  <c r="AM238" i="1"/>
  <c r="AM237" i="1"/>
  <c r="AM236" i="1"/>
  <c r="AM235" i="1"/>
  <c r="AM234" i="1"/>
  <c r="AM233" i="1"/>
  <c r="AM232" i="1"/>
  <c r="AM231" i="1"/>
  <c r="AM230" i="1"/>
  <c r="AM229" i="1"/>
  <c r="AM228" i="1"/>
  <c r="AM227" i="1"/>
  <c r="AM226" i="1"/>
  <c r="AM225" i="1"/>
  <c r="AM224" i="1"/>
  <c r="AM223" i="1"/>
  <c r="AM222" i="1"/>
  <c r="AM221" i="1"/>
  <c r="AM220" i="1"/>
  <c r="AM219" i="1"/>
  <c r="AM218" i="1"/>
  <c r="AM217" i="1"/>
  <c r="AM216" i="1"/>
  <c r="AM215" i="1"/>
  <c r="AM214" i="1"/>
  <c r="AM213" i="1"/>
  <c r="AM212" i="1"/>
  <c r="AM211" i="1"/>
  <c r="AM210" i="1"/>
  <c r="AM209" i="1"/>
  <c r="AM208" i="1"/>
  <c r="AM207" i="1"/>
  <c r="AM206" i="1"/>
  <c r="AM205" i="1"/>
  <c r="AM204" i="1"/>
  <c r="AM203" i="1"/>
  <c r="AM202" i="1"/>
  <c r="AM201" i="1"/>
  <c r="AM200" i="1"/>
  <c r="AM199" i="1"/>
  <c r="AM198" i="1"/>
  <c r="AM197" i="1"/>
  <c r="AM196" i="1"/>
  <c r="AM195" i="1"/>
  <c r="AM194" i="1"/>
  <c r="AM193" i="1"/>
  <c r="AM192" i="1"/>
  <c r="AM191" i="1"/>
  <c r="AM190" i="1"/>
  <c r="AM189" i="1"/>
  <c r="AM188" i="1"/>
  <c r="AM187" i="1"/>
  <c r="AM186" i="1"/>
  <c r="AM185" i="1"/>
  <c r="AM184" i="1"/>
  <c r="AM183" i="1"/>
  <c r="AM182" i="1"/>
  <c r="AM181" i="1"/>
  <c r="AM180" i="1"/>
  <c r="AM179" i="1"/>
  <c r="AM178" i="1"/>
  <c r="AM177" i="1"/>
  <c r="AM176" i="1"/>
  <c r="AM175" i="1"/>
  <c r="AM174" i="1"/>
  <c r="AM173" i="1"/>
  <c r="AM172" i="1"/>
  <c r="AM171" i="1"/>
  <c r="AM170" i="1"/>
  <c r="AM169" i="1"/>
  <c r="AM168" i="1"/>
  <c r="AM167" i="1"/>
  <c r="AM166" i="1"/>
  <c r="AM165" i="1"/>
  <c r="AM164" i="1"/>
  <c r="AM163" i="1"/>
  <c r="AM162" i="1"/>
  <c r="AM161" i="1"/>
  <c r="AM160" i="1"/>
  <c r="AM159" i="1"/>
  <c r="AM158" i="1"/>
  <c r="AM157" i="1"/>
  <c r="AM156" i="1"/>
  <c r="AM155" i="1"/>
  <c r="AM154" i="1"/>
  <c r="AM153" i="1"/>
  <c r="AM152" i="1"/>
  <c r="AM151" i="1"/>
  <c r="AM150" i="1"/>
  <c r="AM149" i="1"/>
  <c r="AM148" i="1"/>
  <c r="AM147" i="1"/>
  <c r="AM146" i="1"/>
  <c r="AM145" i="1"/>
  <c r="AM144" i="1"/>
  <c r="AM143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6" i="1"/>
  <c r="AM125" i="1"/>
  <c r="AM124" i="1"/>
  <c r="AM123" i="1"/>
  <c r="AM122" i="1"/>
  <c r="AM121" i="1"/>
  <c r="AM120" i="1"/>
  <c r="AM119" i="1"/>
  <c r="AM118" i="1"/>
  <c r="AM117" i="1"/>
  <c r="AM116" i="1"/>
  <c r="AM115" i="1"/>
  <c r="AM114" i="1"/>
  <c r="AM113" i="1"/>
  <c r="AM112" i="1"/>
  <c r="AM111" i="1"/>
  <c r="AM110" i="1"/>
  <c r="AM109" i="1"/>
  <c r="AM108" i="1"/>
  <c r="AM107" i="1"/>
  <c r="AM106" i="1"/>
  <c r="AM105" i="1"/>
  <c r="AM104" i="1"/>
  <c r="AM103" i="1"/>
  <c r="AM102" i="1"/>
  <c r="AM101" i="1"/>
  <c r="AM100" i="1"/>
  <c r="AM99" i="1"/>
  <c r="AM98" i="1"/>
  <c r="AM97" i="1"/>
  <c r="AM96" i="1"/>
  <c r="AM95" i="1"/>
  <c r="AM94" i="1"/>
  <c r="AM93" i="1"/>
  <c r="AM92" i="1"/>
  <c r="AM91" i="1"/>
  <c r="AM90" i="1"/>
  <c r="AM89" i="1"/>
  <c r="AM88" i="1"/>
  <c r="AM87" i="1"/>
  <c r="AM86" i="1"/>
  <c r="AM85" i="1"/>
  <c r="AM84" i="1"/>
  <c r="AM83" i="1"/>
  <c r="AM82" i="1"/>
  <c r="AM81" i="1"/>
  <c r="AM80" i="1"/>
  <c r="AM79" i="1"/>
  <c r="AM78" i="1"/>
  <c r="AM77" i="1"/>
  <c r="AM76" i="1"/>
  <c r="AM75" i="1"/>
  <c r="AM74" i="1"/>
  <c r="AM73" i="1"/>
  <c r="AM72" i="1"/>
  <c r="AM71" i="1"/>
  <c r="AM70" i="1"/>
  <c r="AM69" i="1"/>
  <c r="AM68" i="1"/>
  <c r="AM67" i="1"/>
  <c r="AM66" i="1"/>
  <c r="AM65" i="1"/>
  <c r="AM64" i="1"/>
  <c r="AM63" i="1"/>
  <c r="AM62" i="1"/>
  <c r="AM61" i="1"/>
  <c r="AM60" i="1"/>
  <c r="AM59" i="1"/>
  <c r="AM58" i="1"/>
  <c r="AM57" i="1"/>
  <c r="AM56" i="1"/>
  <c r="AM55" i="1"/>
  <c r="AM54" i="1"/>
  <c r="AM53" i="1"/>
  <c r="AM52" i="1"/>
  <c r="AM51" i="1"/>
  <c r="AM50" i="1"/>
  <c r="AM49" i="1"/>
  <c r="AM48" i="1"/>
  <c r="AM47" i="1"/>
  <c r="AM46" i="1"/>
  <c r="AM45" i="1"/>
  <c r="AM44" i="1"/>
  <c r="AM43" i="1"/>
  <c r="AM42" i="1"/>
  <c r="AM41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M4" i="1"/>
  <c r="AM3" i="1"/>
  <c r="AM2" i="1"/>
  <c r="AL248" i="1"/>
  <c r="AL247" i="1"/>
  <c r="AL246" i="1"/>
  <c r="AL245" i="1"/>
  <c r="AL244" i="1"/>
  <c r="AL243" i="1"/>
  <c r="AL242" i="1"/>
  <c r="AL241" i="1"/>
  <c r="AL240" i="1"/>
  <c r="AL239" i="1"/>
  <c r="AL238" i="1"/>
  <c r="AL237" i="1"/>
  <c r="AL236" i="1"/>
  <c r="AL235" i="1"/>
  <c r="AL234" i="1"/>
  <c r="AL233" i="1"/>
  <c r="AL232" i="1"/>
  <c r="AL231" i="1"/>
  <c r="AL230" i="1"/>
  <c r="AL229" i="1"/>
  <c r="AL228" i="1"/>
  <c r="AL227" i="1"/>
  <c r="AL226" i="1"/>
  <c r="AL225" i="1"/>
  <c r="AL224" i="1"/>
  <c r="AL223" i="1"/>
  <c r="AL222" i="1"/>
  <c r="AL221" i="1"/>
  <c r="AL220" i="1"/>
  <c r="AL219" i="1"/>
  <c r="AL218" i="1"/>
  <c r="AL217" i="1"/>
  <c r="AL216" i="1"/>
  <c r="AL215" i="1"/>
  <c r="AL214" i="1"/>
  <c r="AL213" i="1"/>
  <c r="AL212" i="1"/>
  <c r="AL211" i="1"/>
  <c r="AL210" i="1"/>
  <c r="AL209" i="1"/>
  <c r="AL208" i="1"/>
  <c r="AL207" i="1"/>
  <c r="AL206" i="1"/>
  <c r="AL205" i="1"/>
  <c r="AL204" i="1"/>
  <c r="AL203" i="1"/>
  <c r="AL202" i="1"/>
  <c r="AL201" i="1"/>
  <c r="AL200" i="1"/>
  <c r="AL199" i="1"/>
  <c r="AL198" i="1"/>
  <c r="AL197" i="1"/>
  <c r="AL196" i="1"/>
  <c r="AL195" i="1"/>
  <c r="AL194" i="1"/>
  <c r="AL193" i="1"/>
  <c r="AL192" i="1"/>
  <c r="AL191" i="1"/>
  <c r="AL190" i="1"/>
  <c r="AL189" i="1"/>
  <c r="AL188" i="1"/>
  <c r="AL187" i="1"/>
  <c r="AL186" i="1"/>
  <c r="AL185" i="1"/>
  <c r="AL184" i="1"/>
  <c r="AL183" i="1"/>
  <c r="AL182" i="1"/>
  <c r="AL181" i="1"/>
  <c r="AL180" i="1"/>
  <c r="AL179" i="1"/>
  <c r="AL178" i="1"/>
  <c r="AL177" i="1"/>
  <c r="AL176" i="1"/>
  <c r="AL175" i="1"/>
  <c r="AL174" i="1"/>
  <c r="AL173" i="1"/>
  <c r="AL172" i="1"/>
  <c r="AL171" i="1"/>
  <c r="AL170" i="1"/>
  <c r="AL169" i="1"/>
  <c r="AL168" i="1"/>
  <c r="AL167" i="1"/>
  <c r="AL166" i="1"/>
  <c r="AL165" i="1"/>
  <c r="AL164" i="1"/>
  <c r="AL163" i="1"/>
  <c r="AL162" i="1"/>
  <c r="AL161" i="1"/>
  <c r="AL160" i="1"/>
  <c r="AL159" i="1"/>
  <c r="AL158" i="1"/>
  <c r="AL157" i="1"/>
  <c r="AL156" i="1"/>
  <c r="AL155" i="1"/>
  <c r="AL154" i="1"/>
  <c r="AL153" i="1"/>
  <c r="AL152" i="1"/>
  <c r="AL151" i="1"/>
  <c r="AL150" i="1"/>
  <c r="AL149" i="1"/>
  <c r="AL148" i="1"/>
  <c r="AL147" i="1"/>
  <c r="AL146" i="1"/>
  <c r="AL145" i="1"/>
  <c r="AL144" i="1"/>
  <c r="AL143" i="1"/>
  <c r="AL142" i="1"/>
  <c r="AL141" i="1"/>
  <c r="AL140" i="1"/>
  <c r="AL139" i="1"/>
  <c r="AL138" i="1"/>
  <c r="AL137" i="1"/>
  <c r="AL136" i="1"/>
  <c r="AL135" i="1"/>
  <c r="AL134" i="1"/>
  <c r="AL133" i="1"/>
  <c r="AL132" i="1"/>
  <c r="AL131" i="1"/>
  <c r="AL130" i="1"/>
  <c r="AL129" i="1"/>
  <c r="AL128" i="1"/>
  <c r="AL127" i="1"/>
  <c r="AL126" i="1"/>
  <c r="AL125" i="1"/>
  <c r="AL124" i="1"/>
  <c r="AL123" i="1"/>
  <c r="AL122" i="1"/>
  <c r="AL121" i="1"/>
  <c r="AL120" i="1"/>
  <c r="AL119" i="1"/>
  <c r="AL118" i="1"/>
  <c r="AL117" i="1"/>
  <c r="AL116" i="1"/>
  <c r="AL115" i="1"/>
  <c r="AL114" i="1"/>
  <c r="AL113" i="1"/>
  <c r="AL112" i="1"/>
  <c r="AL111" i="1"/>
  <c r="AL110" i="1"/>
  <c r="AL109" i="1"/>
  <c r="AL108" i="1"/>
  <c r="AL107" i="1"/>
  <c r="AL106" i="1"/>
  <c r="AL105" i="1"/>
  <c r="AL104" i="1"/>
  <c r="AL103" i="1"/>
  <c r="AL102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L84" i="1"/>
  <c r="AL83" i="1"/>
  <c r="AL82" i="1"/>
  <c r="AL81" i="1"/>
  <c r="AL80" i="1"/>
  <c r="AL79" i="1"/>
  <c r="AL78" i="1"/>
  <c r="AL77" i="1"/>
  <c r="AL76" i="1"/>
  <c r="AL75" i="1"/>
  <c r="AL74" i="1"/>
  <c r="AL73" i="1"/>
  <c r="AL72" i="1"/>
  <c r="AL71" i="1"/>
  <c r="AL70" i="1"/>
  <c r="AL69" i="1"/>
  <c r="AL68" i="1"/>
  <c r="AL67" i="1"/>
  <c r="AL66" i="1"/>
  <c r="AL65" i="1"/>
  <c r="AL64" i="1"/>
  <c r="AL63" i="1"/>
  <c r="AL62" i="1"/>
  <c r="AL61" i="1"/>
  <c r="AL60" i="1"/>
  <c r="AL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L6" i="1"/>
  <c r="AL5" i="1"/>
  <c r="AL4" i="1"/>
  <c r="AL3" i="1"/>
  <c r="AL2" i="1"/>
  <c r="AJ2" i="1"/>
  <c r="AK2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K4" i="1"/>
  <c r="AK3" i="1"/>
  <c r="AJ247" i="1"/>
  <c r="AJ246" i="1"/>
  <c r="AJ245" i="1"/>
  <c r="AJ244" i="1"/>
  <c r="AJ243" i="1"/>
  <c r="AJ242" i="1"/>
  <c r="AJ241" i="1"/>
  <c r="AJ240" i="1"/>
  <c r="AJ239" i="1"/>
  <c r="AJ238" i="1"/>
  <c r="AJ237" i="1"/>
  <c r="AJ236" i="1"/>
  <c r="AJ235" i="1"/>
  <c r="AJ234" i="1"/>
  <c r="AJ233" i="1"/>
  <c r="AJ232" i="1"/>
  <c r="AJ231" i="1"/>
  <c r="AJ230" i="1"/>
  <c r="AJ229" i="1"/>
  <c r="AJ228" i="1"/>
  <c r="AJ227" i="1"/>
  <c r="AJ226" i="1"/>
  <c r="AJ225" i="1"/>
  <c r="AJ224" i="1"/>
  <c r="AJ223" i="1"/>
  <c r="AJ222" i="1"/>
  <c r="AJ221" i="1"/>
  <c r="AJ220" i="1"/>
  <c r="AJ219" i="1"/>
  <c r="AJ218" i="1"/>
  <c r="AJ217" i="1"/>
  <c r="AJ216" i="1"/>
  <c r="AJ215" i="1"/>
  <c r="AJ214" i="1"/>
  <c r="AJ213" i="1"/>
  <c r="AJ212" i="1"/>
  <c r="AJ211" i="1"/>
  <c r="AJ210" i="1"/>
  <c r="AJ209" i="1"/>
  <c r="AJ208" i="1"/>
  <c r="AJ207" i="1"/>
  <c r="AJ206" i="1"/>
  <c r="AJ205" i="1"/>
  <c r="AJ204" i="1"/>
  <c r="AJ203" i="1"/>
  <c r="AJ202" i="1"/>
  <c r="AJ201" i="1"/>
  <c r="AJ200" i="1"/>
  <c r="AJ199" i="1"/>
  <c r="AJ198" i="1"/>
  <c r="AJ197" i="1"/>
  <c r="AJ196" i="1"/>
  <c r="AJ195" i="1"/>
  <c r="AJ194" i="1"/>
  <c r="AJ193" i="1"/>
  <c r="AJ192" i="1"/>
  <c r="AJ191" i="1"/>
  <c r="AJ190" i="1"/>
  <c r="AJ189" i="1"/>
  <c r="AJ188" i="1"/>
  <c r="AJ187" i="1"/>
  <c r="AJ186" i="1"/>
  <c r="AJ185" i="1"/>
  <c r="AJ184" i="1"/>
  <c r="AJ183" i="1"/>
  <c r="AJ182" i="1"/>
  <c r="AJ181" i="1"/>
  <c r="AJ180" i="1"/>
  <c r="AJ179" i="1"/>
  <c r="AJ178" i="1"/>
  <c r="AJ177" i="1"/>
  <c r="AJ176" i="1"/>
  <c r="AJ175" i="1"/>
  <c r="AJ174" i="1"/>
  <c r="AJ173" i="1"/>
  <c r="AJ172" i="1"/>
  <c r="AJ171" i="1"/>
  <c r="AJ170" i="1"/>
  <c r="AJ169" i="1"/>
  <c r="AJ168" i="1"/>
  <c r="AJ167" i="1"/>
  <c r="AJ166" i="1"/>
  <c r="AJ165" i="1"/>
  <c r="AJ164" i="1"/>
  <c r="AJ163" i="1"/>
  <c r="AJ162" i="1"/>
  <c r="AJ161" i="1"/>
  <c r="AJ160" i="1"/>
  <c r="AJ159" i="1"/>
  <c r="AJ158" i="1"/>
  <c r="AJ157" i="1"/>
  <c r="AJ156" i="1"/>
  <c r="AJ155" i="1"/>
  <c r="AJ154" i="1"/>
  <c r="AJ153" i="1"/>
  <c r="AJ152" i="1"/>
  <c r="AJ151" i="1"/>
  <c r="AJ150" i="1"/>
  <c r="AJ149" i="1"/>
  <c r="AJ148" i="1"/>
  <c r="AJ147" i="1"/>
  <c r="AJ146" i="1"/>
  <c r="AJ145" i="1"/>
  <c r="AJ144" i="1"/>
  <c r="AJ143" i="1"/>
  <c r="AJ142" i="1"/>
  <c r="AJ141" i="1"/>
  <c r="AJ140" i="1"/>
  <c r="AJ139" i="1"/>
  <c r="AJ138" i="1"/>
  <c r="AJ137" i="1"/>
  <c r="AJ136" i="1"/>
  <c r="AJ135" i="1"/>
  <c r="AJ134" i="1"/>
  <c r="AJ133" i="1"/>
  <c r="AJ132" i="1"/>
  <c r="AJ131" i="1"/>
  <c r="AJ130" i="1"/>
  <c r="AJ129" i="1"/>
  <c r="AJ128" i="1"/>
  <c r="AJ127" i="1"/>
  <c r="AJ126" i="1"/>
  <c r="AJ125" i="1"/>
  <c r="AJ124" i="1"/>
  <c r="AJ123" i="1"/>
  <c r="AJ122" i="1"/>
  <c r="AJ121" i="1"/>
  <c r="AJ120" i="1"/>
  <c r="AJ119" i="1"/>
  <c r="AJ118" i="1"/>
  <c r="AJ117" i="1"/>
  <c r="AJ116" i="1"/>
  <c r="AJ115" i="1"/>
  <c r="AJ114" i="1"/>
  <c r="AJ113" i="1"/>
  <c r="AJ112" i="1"/>
  <c r="AJ111" i="1"/>
  <c r="AJ110" i="1"/>
  <c r="AJ109" i="1"/>
  <c r="AJ108" i="1"/>
  <c r="AJ107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4" i="1"/>
  <c r="AJ3" i="1"/>
  <c r="AI154" i="1"/>
  <c r="AI129" i="1"/>
  <c r="AI135" i="1"/>
  <c r="AI164" i="1"/>
  <c r="AI161" i="1"/>
  <c r="AI125" i="1"/>
  <c r="AI170" i="1"/>
  <c r="AI162" i="1"/>
  <c r="AI146" i="1"/>
  <c r="AI145" i="1"/>
  <c r="AI172" i="1"/>
  <c r="AI130" i="1"/>
  <c r="AI114" i="1"/>
  <c r="AI150" i="1"/>
  <c r="AI143" i="1"/>
  <c r="AI126" i="1"/>
  <c r="AI139" i="1"/>
  <c r="AI131" i="1"/>
  <c r="AI149" i="1"/>
  <c r="AI133" i="1"/>
  <c r="AI179" i="1"/>
  <c r="AI118" i="1"/>
  <c r="AI112" i="1"/>
  <c r="AI247" i="1"/>
  <c r="AI246" i="1"/>
  <c r="AI196" i="1"/>
  <c r="AI202" i="1"/>
  <c r="AI191" i="1"/>
  <c r="AI245" i="1"/>
  <c r="AI244" i="1"/>
  <c r="AI45" i="1"/>
  <c r="AI90" i="1"/>
  <c r="AI8" i="1"/>
  <c r="AI188" i="1"/>
  <c r="AI204" i="1"/>
  <c r="AI158" i="1"/>
  <c r="AI177" i="1"/>
  <c r="AI166" i="1"/>
  <c r="AI173" i="1"/>
  <c r="AI171" i="1"/>
  <c r="AI124" i="1"/>
  <c r="AI43" i="1"/>
  <c r="AI243" i="1"/>
  <c r="AI2" i="1"/>
  <c r="AI3" i="1"/>
  <c r="AI31" i="1"/>
  <c r="AI122" i="1"/>
  <c r="AI152" i="1"/>
  <c r="AI242" i="1"/>
  <c r="AI83" i="1"/>
  <c r="AI102" i="1"/>
  <c r="AI47" i="1"/>
  <c r="AI61" i="1"/>
  <c r="AI80" i="1"/>
  <c r="AI142" i="1"/>
  <c r="AI144" i="1"/>
  <c r="AI104" i="1"/>
  <c r="AI192" i="1"/>
  <c r="AI199" i="1"/>
  <c r="AI201" i="1"/>
  <c r="AI193" i="1"/>
  <c r="AI198" i="1"/>
  <c r="AI10" i="1"/>
  <c r="AI27" i="1"/>
  <c r="AI132" i="1"/>
  <c r="AI70" i="1"/>
  <c r="AI151" i="1"/>
  <c r="AI169" i="1"/>
  <c r="AI241" i="1"/>
  <c r="AI197" i="1"/>
  <c r="AI11" i="1"/>
  <c r="AI22" i="1"/>
  <c r="AI182" i="1"/>
  <c r="AI58" i="1"/>
  <c r="AI103" i="1"/>
  <c r="AI117" i="1"/>
  <c r="AI163" i="1"/>
  <c r="AI62" i="1"/>
  <c r="AI75" i="1"/>
  <c r="AI55" i="1"/>
  <c r="AI87" i="1"/>
  <c r="AI66" i="1"/>
  <c r="AI44" i="1"/>
  <c r="AI65" i="1"/>
  <c r="AI79" i="1"/>
  <c r="AI25" i="1"/>
  <c r="AI37" i="1"/>
  <c r="AI94" i="1"/>
  <c r="AI64" i="1"/>
  <c r="AI111" i="1"/>
  <c r="AI48" i="1"/>
  <c r="AI107" i="1"/>
  <c r="AI113" i="1"/>
  <c r="AI240" i="1"/>
  <c r="AI200" i="1"/>
  <c r="AI203" i="1"/>
  <c r="AI239" i="1"/>
  <c r="AI77" i="1"/>
  <c r="AI209" i="1"/>
  <c r="AI208" i="1"/>
  <c r="AI238" i="1"/>
  <c r="AI20" i="1"/>
  <c r="AI237" i="1"/>
  <c r="AI67" i="1"/>
  <c r="AI236" i="1"/>
  <c r="AI42" i="1"/>
  <c r="AI106" i="1"/>
  <c r="AI98" i="1"/>
  <c r="AI56" i="1"/>
  <c r="AI206" i="1"/>
  <c r="AI187" i="1"/>
  <c r="AI14" i="1"/>
  <c r="AI235" i="1"/>
  <c r="AI194" i="1"/>
  <c r="AI234" i="1"/>
  <c r="AI210" i="1"/>
  <c r="AI96" i="1"/>
  <c r="AI115" i="1"/>
  <c r="AI109" i="1"/>
  <c r="AI233" i="1"/>
  <c r="AI174" i="1"/>
  <c r="AI74" i="1"/>
  <c r="AI97" i="1"/>
  <c r="AI32" i="1"/>
  <c r="AI23" i="1"/>
  <c r="AI232" i="1"/>
  <c r="AI231" i="1"/>
  <c r="AI230" i="1"/>
  <c r="AI190" i="1"/>
  <c r="AI195" i="1"/>
  <c r="AI189" i="1"/>
  <c r="AI93" i="1"/>
  <c r="AI176" i="1"/>
  <c r="AI229" i="1"/>
  <c r="AI185" i="1"/>
  <c r="AI207" i="1"/>
  <c r="AI85" i="1"/>
  <c r="AI101" i="1"/>
  <c r="AI78" i="1"/>
  <c r="AI34" i="1"/>
  <c r="AI160" i="1"/>
  <c r="AI205" i="1"/>
  <c r="AI228" i="1"/>
  <c r="AI41" i="1"/>
  <c r="AI91" i="1"/>
  <c r="AI73" i="1"/>
  <c r="AI60" i="1"/>
  <c r="AI147" i="1"/>
  <c r="AI24" i="1"/>
  <c r="AI227" i="1"/>
  <c r="AI59" i="1"/>
  <c r="AI52" i="1"/>
  <c r="AI92" i="1"/>
  <c r="AI226" i="1"/>
  <c r="AI138" i="1"/>
  <c r="AI127" i="1"/>
  <c r="AI141" i="1"/>
  <c r="AI136" i="1"/>
  <c r="AI54" i="1"/>
  <c r="AI30" i="1"/>
  <c r="AI86" i="1"/>
  <c r="AI19" i="1"/>
  <c r="AI15" i="1"/>
  <c r="AI9" i="1"/>
  <c r="AI4" i="1"/>
  <c r="AI13" i="1"/>
  <c r="AI225" i="1"/>
  <c r="AI148" i="1"/>
  <c r="AI178" i="1"/>
  <c r="AI134" i="1"/>
  <c r="AI72" i="1"/>
  <c r="AI224" i="1"/>
  <c r="AI223" i="1"/>
  <c r="AI222" i="1"/>
  <c r="AI33" i="1"/>
  <c r="AI100" i="1"/>
  <c r="AI53" i="1"/>
  <c r="AI51" i="1"/>
  <c r="AI82" i="1"/>
  <c r="AI119" i="1"/>
  <c r="AI116" i="1"/>
  <c r="AI6" i="1"/>
  <c r="AI21" i="1"/>
  <c r="AI221" i="1"/>
  <c r="AI95" i="1"/>
  <c r="AI165" i="1"/>
  <c r="AI99" i="1"/>
  <c r="AI175" i="1"/>
  <c r="AI16" i="1"/>
  <c r="AI63" i="1"/>
  <c r="AI81" i="1"/>
  <c r="AI76" i="1"/>
  <c r="AI57" i="1"/>
  <c r="AI180" i="1"/>
  <c r="AI50" i="1"/>
  <c r="AI88" i="1"/>
  <c r="AI128" i="1"/>
  <c r="AI26" i="1"/>
  <c r="AI7" i="1"/>
  <c r="AI5" i="1"/>
  <c r="AI36" i="1"/>
  <c r="AI40" i="1"/>
  <c r="AI35" i="1"/>
  <c r="AI110" i="1"/>
  <c r="AI84" i="1"/>
  <c r="AI69" i="1"/>
  <c r="AI46" i="1"/>
  <c r="AI39" i="1"/>
  <c r="AI49" i="1"/>
  <c r="AI71" i="1"/>
  <c r="AI89" i="1"/>
  <c r="AI220" i="1"/>
  <c r="AI155" i="1"/>
  <c r="AI105" i="1"/>
  <c r="AI157" i="1"/>
  <c r="AI18" i="1"/>
  <c r="AI153" i="1"/>
  <c r="AI167" i="1"/>
  <c r="AI38" i="1"/>
  <c r="AI29" i="1"/>
  <c r="AI28" i="1"/>
  <c r="AI68" i="1"/>
  <c r="AI17" i="1"/>
  <c r="AI108" i="1"/>
  <c r="AI120" i="1"/>
  <c r="AI12" i="1"/>
  <c r="AI140" i="1"/>
  <c r="AI137" i="1"/>
  <c r="AI168" i="1"/>
  <c r="AI121" i="1"/>
  <c r="AI219" i="1"/>
  <c r="AI159" i="1"/>
  <c r="AI123" i="1"/>
  <c r="AI218" i="1"/>
  <c r="AI217" i="1"/>
  <c r="AI216" i="1"/>
  <c r="AI215" i="1"/>
  <c r="AI214" i="1"/>
  <c r="AI156" i="1"/>
  <c r="AI213" i="1"/>
  <c r="AI212" i="1"/>
  <c r="AI181" i="1"/>
  <c r="AI183" i="1"/>
  <c r="AI211" i="1"/>
  <c r="AI184" i="1"/>
  <c r="AI186" i="1"/>
  <c r="AH186" i="1"/>
  <c r="AH154" i="1"/>
  <c r="AH129" i="1"/>
  <c r="AH135" i="1"/>
  <c r="AH164" i="1"/>
  <c r="AH161" i="1"/>
  <c r="AH125" i="1"/>
  <c r="AH170" i="1"/>
  <c r="AH162" i="1"/>
  <c r="AH146" i="1"/>
  <c r="AH145" i="1"/>
  <c r="AH172" i="1"/>
  <c r="AH130" i="1"/>
  <c r="AH114" i="1"/>
  <c r="AH150" i="1"/>
  <c r="AH143" i="1"/>
  <c r="AH126" i="1"/>
  <c r="AH139" i="1"/>
  <c r="AH131" i="1"/>
  <c r="AH149" i="1"/>
  <c r="AH133" i="1"/>
  <c r="AH179" i="1"/>
  <c r="AH118" i="1"/>
  <c r="AH112" i="1"/>
  <c r="AH247" i="1"/>
  <c r="AH246" i="1"/>
  <c r="AH196" i="1"/>
  <c r="AH202" i="1"/>
  <c r="AH191" i="1"/>
  <c r="AH245" i="1"/>
  <c r="AH244" i="1"/>
  <c r="AH45" i="1"/>
  <c r="AH90" i="1"/>
  <c r="AH8" i="1"/>
  <c r="AH188" i="1"/>
  <c r="AH204" i="1"/>
  <c r="AH158" i="1"/>
  <c r="AH177" i="1"/>
  <c r="AH166" i="1"/>
  <c r="AH173" i="1"/>
  <c r="AH171" i="1"/>
  <c r="AH124" i="1"/>
  <c r="AH43" i="1"/>
  <c r="AH243" i="1"/>
  <c r="AH2" i="1"/>
  <c r="AH3" i="1"/>
  <c r="AH31" i="1"/>
  <c r="AH122" i="1"/>
  <c r="AH152" i="1"/>
  <c r="AH242" i="1"/>
  <c r="AH83" i="1"/>
  <c r="AH102" i="1"/>
  <c r="AH47" i="1"/>
  <c r="AH61" i="1"/>
  <c r="AH80" i="1"/>
  <c r="AH142" i="1"/>
  <c r="AH144" i="1"/>
  <c r="AH104" i="1"/>
  <c r="AH192" i="1"/>
  <c r="AH199" i="1"/>
  <c r="AH201" i="1"/>
  <c r="AH193" i="1"/>
  <c r="AH198" i="1"/>
  <c r="AH10" i="1"/>
  <c r="AH27" i="1"/>
  <c r="AH132" i="1"/>
  <c r="AH70" i="1"/>
  <c r="AH151" i="1"/>
  <c r="AH169" i="1"/>
  <c r="AH241" i="1"/>
  <c r="AH197" i="1"/>
  <c r="AH11" i="1"/>
  <c r="AH22" i="1"/>
  <c r="AH182" i="1"/>
  <c r="AH58" i="1"/>
  <c r="AH103" i="1"/>
  <c r="AH117" i="1"/>
  <c r="AH163" i="1"/>
  <c r="AH62" i="1"/>
  <c r="AH75" i="1"/>
  <c r="AH55" i="1"/>
  <c r="AH87" i="1"/>
  <c r="AH66" i="1"/>
  <c r="AH44" i="1"/>
  <c r="AH65" i="1"/>
  <c r="AH79" i="1"/>
  <c r="AH25" i="1"/>
  <c r="AH37" i="1"/>
  <c r="AH94" i="1"/>
  <c r="AH64" i="1"/>
  <c r="AH111" i="1"/>
  <c r="AH48" i="1"/>
  <c r="AH107" i="1"/>
  <c r="AH113" i="1"/>
  <c r="AH240" i="1"/>
  <c r="AH200" i="1"/>
  <c r="AH203" i="1"/>
  <c r="AH239" i="1"/>
  <c r="AH77" i="1"/>
  <c r="AH209" i="1"/>
  <c r="AH208" i="1"/>
  <c r="AH238" i="1"/>
  <c r="AH20" i="1"/>
  <c r="AH237" i="1"/>
  <c r="AH67" i="1"/>
  <c r="AH236" i="1"/>
  <c r="AH42" i="1"/>
  <c r="AH106" i="1"/>
  <c r="AH98" i="1"/>
  <c r="AH56" i="1"/>
  <c r="AH206" i="1"/>
  <c r="AH187" i="1"/>
  <c r="AH14" i="1"/>
  <c r="AH235" i="1"/>
  <c r="AH194" i="1"/>
  <c r="AH234" i="1"/>
  <c r="AH210" i="1"/>
  <c r="AH96" i="1"/>
  <c r="AH115" i="1"/>
  <c r="AH109" i="1"/>
  <c r="AH233" i="1"/>
  <c r="AH174" i="1"/>
  <c r="AH74" i="1"/>
  <c r="AH97" i="1"/>
  <c r="AH32" i="1"/>
  <c r="AH23" i="1"/>
  <c r="AH232" i="1"/>
  <c r="AH231" i="1"/>
  <c r="AH230" i="1"/>
  <c r="AH190" i="1"/>
  <c r="AH195" i="1"/>
  <c r="AH189" i="1"/>
  <c r="AH93" i="1"/>
  <c r="AH176" i="1"/>
  <c r="AH229" i="1"/>
  <c r="AH185" i="1"/>
  <c r="AH207" i="1"/>
  <c r="AH85" i="1"/>
  <c r="AH101" i="1"/>
  <c r="AH78" i="1"/>
  <c r="AH34" i="1"/>
  <c r="AH160" i="1"/>
  <c r="AH205" i="1"/>
  <c r="AH228" i="1"/>
  <c r="AH41" i="1"/>
  <c r="AH91" i="1"/>
  <c r="AH73" i="1"/>
  <c r="AH60" i="1"/>
  <c r="AH147" i="1"/>
  <c r="AH24" i="1"/>
  <c r="AH227" i="1"/>
  <c r="AH59" i="1"/>
  <c r="AH52" i="1"/>
  <c r="AH92" i="1"/>
  <c r="AH226" i="1"/>
  <c r="AH138" i="1"/>
  <c r="AH127" i="1"/>
  <c r="AH141" i="1"/>
  <c r="AH136" i="1"/>
  <c r="AH54" i="1"/>
  <c r="AH30" i="1"/>
  <c r="AH86" i="1"/>
  <c r="AH19" i="1"/>
  <c r="AH15" i="1"/>
  <c r="AH9" i="1"/>
  <c r="AH4" i="1"/>
  <c r="AH13" i="1"/>
  <c r="AH225" i="1"/>
  <c r="AH148" i="1"/>
  <c r="AH178" i="1"/>
  <c r="AH134" i="1"/>
  <c r="AH72" i="1"/>
  <c r="AH224" i="1"/>
  <c r="AH223" i="1"/>
  <c r="AH222" i="1"/>
  <c r="AH33" i="1"/>
  <c r="AH100" i="1"/>
  <c r="AH53" i="1"/>
  <c r="AH51" i="1"/>
  <c r="AH82" i="1"/>
  <c r="AH119" i="1"/>
  <c r="AH116" i="1"/>
  <c r="AH6" i="1"/>
  <c r="AH21" i="1"/>
  <c r="AH221" i="1"/>
  <c r="AH95" i="1"/>
  <c r="AH165" i="1"/>
  <c r="AH99" i="1"/>
  <c r="AH175" i="1"/>
  <c r="AH16" i="1"/>
  <c r="AH63" i="1"/>
  <c r="AH81" i="1"/>
  <c r="AH76" i="1"/>
  <c r="AH57" i="1"/>
  <c r="AH180" i="1"/>
  <c r="AH50" i="1"/>
  <c r="AH88" i="1"/>
  <c r="AH128" i="1"/>
  <c r="AH26" i="1"/>
  <c r="AH7" i="1"/>
  <c r="AH5" i="1"/>
  <c r="AH36" i="1"/>
  <c r="AH40" i="1"/>
  <c r="AH35" i="1"/>
  <c r="AH110" i="1"/>
  <c r="AH84" i="1"/>
  <c r="AH69" i="1"/>
  <c r="AH46" i="1"/>
  <c r="AH39" i="1"/>
  <c r="AH49" i="1"/>
  <c r="AH71" i="1"/>
  <c r="AH89" i="1"/>
  <c r="AH220" i="1"/>
  <c r="AH155" i="1"/>
  <c r="AH105" i="1"/>
  <c r="AH157" i="1"/>
  <c r="AH18" i="1"/>
  <c r="AH153" i="1"/>
  <c r="AH167" i="1"/>
  <c r="AH38" i="1"/>
  <c r="AH29" i="1"/>
  <c r="AH28" i="1"/>
  <c r="AH68" i="1"/>
  <c r="AH17" i="1"/>
  <c r="AH108" i="1"/>
  <c r="AH120" i="1"/>
  <c r="AH12" i="1"/>
  <c r="AH140" i="1"/>
  <c r="AH137" i="1"/>
  <c r="AH168" i="1"/>
  <c r="AH121" i="1"/>
  <c r="AH219" i="1"/>
  <c r="AH159" i="1"/>
  <c r="AH123" i="1"/>
  <c r="AH218" i="1"/>
  <c r="AH217" i="1"/>
  <c r="AH216" i="1"/>
  <c r="AH215" i="1"/>
  <c r="AH214" i="1"/>
  <c r="AH156" i="1"/>
  <c r="AH213" i="1"/>
  <c r="AH212" i="1"/>
  <c r="AH181" i="1"/>
  <c r="AH183" i="1"/>
  <c r="AH211" i="1"/>
  <c r="AH184" i="1"/>
  <c r="AG186" i="1"/>
  <c r="AG154" i="1"/>
  <c r="AG129" i="1"/>
  <c r="AG135" i="1"/>
  <c r="AG164" i="1"/>
  <c r="AG161" i="1"/>
  <c r="AG125" i="1"/>
  <c r="AG170" i="1"/>
  <c r="AG162" i="1"/>
  <c r="AG146" i="1"/>
  <c r="AG145" i="1"/>
  <c r="AG172" i="1"/>
  <c r="AG130" i="1"/>
  <c r="AG114" i="1"/>
  <c r="AG150" i="1"/>
  <c r="AG143" i="1"/>
  <c r="AG126" i="1"/>
  <c r="AG139" i="1"/>
  <c r="AG131" i="1"/>
  <c r="AG149" i="1"/>
  <c r="AG133" i="1"/>
  <c r="AG179" i="1"/>
  <c r="AG118" i="1"/>
  <c r="AG112" i="1"/>
  <c r="AG247" i="1"/>
  <c r="AG246" i="1"/>
  <c r="AG196" i="1"/>
  <c r="AG202" i="1"/>
  <c r="AG191" i="1"/>
  <c r="AG245" i="1"/>
  <c r="AG244" i="1"/>
  <c r="AG45" i="1"/>
  <c r="AG90" i="1"/>
  <c r="AG8" i="1"/>
  <c r="AG188" i="1"/>
  <c r="AG204" i="1"/>
  <c r="AG158" i="1"/>
  <c r="AG177" i="1"/>
  <c r="AG166" i="1"/>
  <c r="AG173" i="1"/>
  <c r="AG171" i="1"/>
  <c r="AG124" i="1"/>
  <c r="AG43" i="1"/>
  <c r="AG243" i="1"/>
  <c r="AG2" i="1"/>
  <c r="AG3" i="1"/>
  <c r="AG31" i="1"/>
  <c r="AG122" i="1"/>
  <c r="AG152" i="1"/>
  <c r="AG242" i="1"/>
  <c r="AG83" i="1"/>
  <c r="AG102" i="1"/>
  <c r="AG47" i="1"/>
  <c r="AG61" i="1"/>
  <c r="AG80" i="1"/>
  <c r="AG142" i="1"/>
  <c r="AG144" i="1"/>
  <c r="AG104" i="1"/>
  <c r="AG192" i="1"/>
  <c r="AG199" i="1"/>
  <c r="AG201" i="1"/>
  <c r="AG193" i="1"/>
  <c r="AG198" i="1"/>
  <c r="AG10" i="1"/>
  <c r="AG27" i="1"/>
  <c r="AG132" i="1"/>
  <c r="AG70" i="1"/>
  <c r="AG151" i="1"/>
  <c r="AG169" i="1"/>
  <c r="AG241" i="1"/>
  <c r="AG197" i="1"/>
  <c r="AG11" i="1"/>
  <c r="AG22" i="1"/>
  <c r="AG182" i="1"/>
  <c r="AG58" i="1"/>
  <c r="AG103" i="1"/>
  <c r="AG117" i="1"/>
  <c r="AG163" i="1"/>
  <c r="AG62" i="1"/>
  <c r="AG75" i="1"/>
  <c r="AG55" i="1"/>
  <c r="AG87" i="1"/>
  <c r="AG66" i="1"/>
  <c r="AG44" i="1"/>
  <c r="AG65" i="1"/>
  <c r="AG79" i="1"/>
  <c r="AG25" i="1"/>
  <c r="AG37" i="1"/>
  <c r="AG94" i="1"/>
  <c r="AG64" i="1"/>
  <c r="AG111" i="1"/>
  <c r="AG48" i="1"/>
  <c r="AG107" i="1"/>
  <c r="AG113" i="1"/>
  <c r="AG240" i="1"/>
  <c r="AG200" i="1"/>
  <c r="AG203" i="1"/>
  <c r="AG239" i="1"/>
  <c r="AG77" i="1"/>
  <c r="AG209" i="1"/>
  <c r="AG208" i="1"/>
  <c r="AG238" i="1"/>
  <c r="AG20" i="1"/>
  <c r="AG237" i="1"/>
  <c r="AG67" i="1"/>
  <c r="AG236" i="1"/>
  <c r="AG42" i="1"/>
  <c r="AG106" i="1"/>
  <c r="AG98" i="1"/>
  <c r="AG56" i="1"/>
  <c r="AG206" i="1"/>
  <c r="AG187" i="1"/>
  <c r="AG14" i="1"/>
  <c r="AG235" i="1"/>
  <c r="AG194" i="1"/>
  <c r="AG234" i="1"/>
  <c r="AG210" i="1"/>
  <c r="AG96" i="1"/>
  <c r="AG115" i="1"/>
  <c r="AG109" i="1"/>
  <c r="AG233" i="1"/>
  <c r="AG174" i="1"/>
  <c r="AG74" i="1"/>
  <c r="AG97" i="1"/>
  <c r="AG32" i="1"/>
  <c r="AG23" i="1"/>
  <c r="AG232" i="1"/>
  <c r="AG231" i="1"/>
  <c r="AG230" i="1"/>
  <c r="AG190" i="1"/>
  <c r="AG195" i="1"/>
  <c r="AG189" i="1"/>
  <c r="AG93" i="1"/>
  <c r="AG176" i="1"/>
  <c r="AG229" i="1"/>
  <c r="AG185" i="1"/>
  <c r="AG207" i="1"/>
  <c r="AG85" i="1"/>
  <c r="AG101" i="1"/>
  <c r="AG78" i="1"/>
  <c r="AG34" i="1"/>
  <c r="AG160" i="1"/>
  <c r="AG205" i="1"/>
  <c r="AG228" i="1"/>
  <c r="AG41" i="1"/>
  <c r="AG91" i="1"/>
  <c r="AG73" i="1"/>
  <c r="AG60" i="1"/>
  <c r="AG147" i="1"/>
  <c r="AG24" i="1"/>
  <c r="AG227" i="1"/>
  <c r="AG59" i="1"/>
  <c r="AG52" i="1"/>
  <c r="AG92" i="1"/>
  <c r="AG226" i="1"/>
  <c r="AG138" i="1"/>
  <c r="AG127" i="1"/>
  <c r="AG141" i="1"/>
  <c r="AG136" i="1"/>
  <c r="AG54" i="1"/>
  <c r="AG30" i="1"/>
  <c r="AG86" i="1"/>
  <c r="AG19" i="1"/>
  <c r="AG15" i="1"/>
  <c r="AG9" i="1"/>
  <c r="AG4" i="1"/>
  <c r="AG13" i="1"/>
  <c r="AG225" i="1"/>
  <c r="AG148" i="1"/>
  <c r="AG178" i="1"/>
  <c r="AG134" i="1"/>
  <c r="AG72" i="1"/>
  <c r="AG224" i="1"/>
  <c r="AG223" i="1"/>
  <c r="AG222" i="1"/>
  <c r="AG33" i="1"/>
  <c r="AG100" i="1"/>
  <c r="AG53" i="1"/>
  <c r="AG51" i="1"/>
  <c r="AG82" i="1"/>
  <c r="AG119" i="1"/>
  <c r="AG116" i="1"/>
  <c r="AG6" i="1"/>
  <c r="AG21" i="1"/>
  <c r="AG221" i="1"/>
  <c r="AG95" i="1"/>
  <c r="AG165" i="1"/>
  <c r="AG99" i="1"/>
  <c r="AG175" i="1"/>
  <c r="AG16" i="1"/>
  <c r="AG63" i="1"/>
  <c r="AG81" i="1"/>
  <c r="AG76" i="1"/>
  <c r="AG57" i="1"/>
  <c r="AG180" i="1"/>
  <c r="AG50" i="1"/>
  <c r="AG88" i="1"/>
  <c r="AG128" i="1"/>
  <c r="AG26" i="1"/>
  <c r="AG7" i="1"/>
  <c r="AG5" i="1"/>
  <c r="AG36" i="1"/>
  <c r="AG40" i="1"/>
  <c r="AG35" i="1"/>
  <c r="AG110" i="1"/>
  <c r="AG84" i="1"/>
  <c r="AG69" i="1"/>
  <c r="AG46" i="1"/>
  <c r="AG39" i="1"/>
  <c r="AG49" i="1"/>
  <c r="AG71" i="1"/>
  <c r="AG89" i="1"/>
  <c r="AG220" i="1"/>
  <c r="AG155" i="1"/>
  <c r="AG105" i="1"/>
  <c r="AG157" i="1"/>
  <c r="AG18" i="1"/>
  <c r="AG153" i="1"/>
  <c r="AG167" i="1"/>
  <c r="AG38" i="1"/>
  <c r="AG29" i="1"/>
  <c r="AG28" i="1"/>
  <c r="AG68" i="1"/>
  <c r="AG17" i="1"/>
  <c r="AG108" i="1"/>
  <c r="AG120" i="1"/>
  <c r="AG12" i="1"/>
  <c r="AG140" i="1"/>
  <c r="AG137" i="1"/>
  <c r="AG168" i="1"/>
  <c r="AG121" i="1"/>
  <c r="AG219" i="1"/>
  <c r="AG159" i="1"/>
  <c r="AG123" i="1"/>
  <c r="AG218" i="1"/>
  <c r="AG217" i="1"/>
  <c r="AG216" i="1"/>
  <c r="AG215" i="1"/>
  <c r="AG214" i="1"/>
  <c r="AG156" i="1"/>
  <c r="AG213" i="1"/>
  <c r="AG212" i="1"/>
  <c r="AG181" i="1"/>
  <c r="AG183" i="1"/>
  <c r="AG211" i="1"/>
  <c r="AG184" i="1"/>
  <c r="AG248" i="1"/>
  <c r="B56" i="1"/>
  <c r="P189" i="1"/>
  <c r="P26" i="1"/>
  <c r="P171" i="1"/>
  <c r="P134" i="1"/>
  <c r="P138" i="1"/>
  <c r="P157" i="1"/>
  <c r="P156" i="1"/>
  <c r="P165" i="1"/>
  <c r="P73" i="1"/>
  <c r="P105" i="1"/>
  <c r="P23" i="1"/>
  <c r="P16" i="1"/>
  <c r="P70" i="1"/>
  <c r="P112" i="1"/>
  <c r="P122" i="1"/>
  <c r="P86" i="1"/>
  <c r="P54" i="1"/>
  <c r="P121" i="1"/>
  <c r="P147" i="1"/>
  <c r="P128" i="1"/>
  <c r="P90" i="1"/>
  <c r="P109" i="1"/>
  <c r="P22" i="1"/>
  <c r="P131" i="1"/>
  <c r="P64" i="1"/>
  <c r="P159" i="1"/>
  <c r="P160" i="1"/>
  <c r="P133" i="1"/>
  <c r="P11" i="1"/>
  <c r="P127" i="1"/>
  <c r="P152" i="1"/>
  <c r="P95" i="1"/>
  <c r="P30" i="1"/>
  <c r="P56" i="1"/>
  <c r="P81" i="1"/>
  <c r="P94" i="1"/>
  <c r="P76" i="1"/>
  <c r="P119" i="1"/>
  <c r="P87" i="1"/>
  <c r="P104" i="1"/>
  <c r="P103" i="1"/>
  <c r="P66" i="1"/>
  <c r="P141" i="1"/>
  <c r="P167" i="1"/>
  <c r="P59" i="1"/>
  <c r="P148" i="1"/>
  <c r="P52" i="1"/>
  <c r="P140" i="1"/>
  <c r="P48" i="1"/>
  <c r="P19" i="1"/>
  <c r="P71" i="1"/>
  <c r="P166" i="1"/>
  <c r="P179" i="1"/>
  <c r="P39" i="1"/>
  <c r="P60" i="1"/>
  <c r="P63" i="1"/>
  <c r="P49" i="1"/>
  <c r="P32" i="1"/>
  <c r="P46" i="1"/>
  <c r="P158" i="1"/>
  <c r="P107" i="1"/>
  <c r="P89" i="1"/>
  <c r="P27" i="1"/>
  <c r="P38" i="1"/>
  <c r="P139" i="1"/>
  <c r="P15" i="1"/>
  <c r="P74" i="1"/>
  <c r="P118" i="1"/>
  <c r="P115" i="1"/>
  <c r="P126" i="1"/>
  <c r="P67" i="1"/>
  <c r="P180" i="1"/>
  <c r="P37" i="1"/>
  <c r="P41" i="1"/>
  <c r="P78" i="1"/>
  <c r="P137" i="1"/>
  <c r="P143" i="1"/>
  <c r="P168" i="1"/>
  <c r="P18" i="1"/>
  <c r="P34" i="1"/>
  <c r="P42" i="1"/>
  <c r="P174" i="1"/>
  <c r="P72" i="1"/>
  <c r="P175" i="1"/>
  <c r="P102" i="1"/>
  <c r="P177" i="1"/>
  <c r="P136" i="1"/>
  <c r="P57" i="1"/>
  <c r="P111" i="1"/>
  <c r="P98" i="1"/>
  <c r="P50" i="1"/>
  <c r="P65" i="1"/>
  <c r="P83" i="1"/>
  <c r="P117" i="1"/>
  <c r="P62" i="1"/>
  <c r="P155" i="1"/>
  <c r="P169" i="1"/>
  <c r="P123" i="1"/>
  <c r="P151" i="1"/>
  <c r="P153" i="1"/>
  <c r="P132" i="1"/>
  <c r="P93" i="1"/>
  <c r="P47" i="1"/>
  <c r="P33" i="1"/>
  <c r="P110" i="1"/>
  <c r="P68" i="1"/>
  <c r="P84" i="1"/>
  <c r="P113" i="1"/>
  <c r="P150" i="1"/>
  <c r="P69" i="1"/>
  <c r="P85" i="1"/>
  <c r="P124" i="1"/>
  <c r="P91" i="1"/>
  <c r="P114" i="1"/>
  <c r="P154" i="1"/>
  <c r="P178" i="1"/>
  <c r="P96" i="1"/>
  <c r="P120" i="1"/>
  <c r="P129" i="1"/>
  <c r="P142" i="1"/>
  <c r="P135" i="1"/>
  <c r="P108" i="1"/>
  <c r="P58" i="1"/>
  <c r="P164" i="1"/>
  <c r="P51" i="1"/>
  <c r="P106" i="1"/>
  <c r="P28" i="1"/>
  <c r="P88" i="1"/>
  <c r="P20" i="1"/>
  <c r="P55" i="1"/>
  <c r="P97" i="1"/>
  <c r="P77" i="1"/>
  <c r="P144" i="1"/>
  <c r="P100" i="1"/>
  <c r="P25" i="1"/>
  <c r="P101" i="1"/>
  <c r="P12" i="1"/>
  <c r="P29" i="1"/>
  <c r="P82" i="1"/>
  <c r="P53" i="1"/>
  <c r="P44" i="1"/>
  <c r="P161" i="1"/>
  <c r="P170" i="1"/>
  <c r="P61" i="1"/>
  <c r="P162" i="1"/>
  <c r="P17" i="1"/>
  <c r="P125" i="1"/>
  <c r="P79" i="1"/>
  <c r="P31" i="1"/>
  <c r="P40" i="1"/>
  <c r="P43" i="1"/>
  <c r="P130" i="1"/>
  <c r="P36" i="1"/>
  <c r="P116" i="1"/>
  <c r="P9" i="1"/>
  <c r="P146" i="1"/>
  <c r="P145" i="1"/>
  <c r="P172" i="1"/>
  <c r="P21" i="1"/>
  <c r="P75" i="1"/>
  <c r="P80" i="1"/>
  <c r="P13" i="1"/>
  <c r="P35" i="1"/>
  <c r="P99" i="1"/>
  <c r="P8" i="1"/>
  <c r="P149" i="1"/>
  <c r="P14" i="1"/>
  <c r="P45" i="1"/>
  <c r="P24" i="1"/>
  <c r="P10" i="1"/>
  <c r="P240" i="1"/>
  <c r="P173" i="1"/>
  <c r="P247" i="1"/>
  <c r="P190" i="1"/>
  <c r="P199" i="1"/>
  <c r="P233" i="1"/>
  <c r="P191" i="1"/>
  <c r="P203" i="1"/>
  <c r="P6" i="1"/>
  <c r="P4" i="1"/>
  <c r="P7" i="1"/>
  <c r="P5" i="1"/>
  <c r="P3" i="1"/>
  <c r="P2" i="1"/>
  <c r="O206" i="1"/>
  <c r="O205" i="1"/>
  <c r="O245" i="1"/>
  <c r="O244" i="1"/>
  <c r="O202" i="1"/>
  <c r="O209" i="1"/>
  <c r="O240" i="1"/>
  <c r="O193" i="1"/>
  <c r="O201" i="1"/>
  <c r="O207" i="1"/>
  <c r="O208" i="1"/>
  <c r="O198" i="1"/>
  <c r="O232" i="1"/>
  <c r="O181" i="1"/>
  <c r="O243" i="1"/>
  <c r="O235" i="1"/>
  <c r="O229" i="1"/>
  <c r="O228" i="1"/>
  <c r="O173" i="1"/>
  <c r="O234" i="1"/>
  <c r="O247" i="1"/>
  <c r="O190" i="1"/>
  <c r="O230" i="1"/>
  <c r="O242" i="1"/>
  <c r="O195" i="1"/>
  <c r="O238" i="1"/>
  <c r="O237" i="1"/>
  <c r="O227" i="1"/>
  <c r="O199" i="1"/>
  <c r="O233" i="1"/>
  <c r="O191" i="1"/>
  <c r="O231" i="1"/>
  <c r="O210" i="1"/>
  <c r="O196" i="1"/>
  <c r="O192" i="1"/>
  <c r="O200" i="1"/>
  <c r="O194" i="1"/>
  <c r="O204" i="1"/>
  <c r="O203" i="1"/>
  <c r="O187" i="1"/>
  <c r="O183" i="1"/>
  <c r="O186" i="1"/>
  <c r="O184" i="1"/>
  <c r="O188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7" i="1"/>
  <c r="O36" i="1"/>
  <c r="O35" i="1"/>
  <c r="O38" i="1"/>
  <c r="O39" i="1"/>
  <c r="O41" i="1"/>
  <c r="O40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4" i="1"/>
  <c r="O66" i="1"/>
  <c r="O63" i="1"/>
  <c r="O65" i="1"/>
  <c r="O67" i="1"/>
  <c r="O68" i="1"/>
  <c r="O70" i="1"/>
  <c r="O69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3" i="1"/>
  <c r="O94" i="1"/>
  <c r="O95" i="1"/>
  <c r="O96" i="1"/>
  <c r="O98" i="1"/>
  <c r="O97" i="1"/>
  <c r="O100" i="1"/>
  <c r="O99" i="1"/>
  <c r="O101" i="1"/>
  <c r="O102" i="1"/>
  <c r="O103" i="1"/>
  <c r="O104" i="1"/>
  <c r="O105" i="1"/>
  <c r="O106" i="1"/>
  <c r="O107" i="1"/>
  <c r="O109" i="1"/>
  <c r="O108" i="1"/>
  <c r="O110" i="1"/>
  <c r="O112" i="1"/>
  <c r="O111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3" i="1"/>
  <c r="O132" i="1"/>
  <c r="O134" i="1"/>
  <c r="O135" i="1"/>
  <c r="O136" i="1"/>
  <c r="O137" i="1"/>
  <c r="O138" i="1"/>
  <c r="O139" i="1"/>
  <c r="O141" i="1"/>
  <c r="O140" i="1"/>
  <c r="O142" i="1"/>
  <c r="O143" i="1"/>
  <c r="O144" i="1"/>
  <c r="O146" i="1"/>
  <c r="O145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4" i="1"/>
  <c r="O165" i="1"/>
  <c r="O166" i="1"/>
  <c r="O167" i="1"/>
  <c r="O168" i="1"/>
  <c r="O169" i="1"/>
  <c r="O170" i="1"/>
  <c r="O171" i="1"/>
  <c r="O172" i="1"/>
  <c r="O174" i="1"/>
  <c r="O175" i="1"/>
  <c r="O177" i="1"/>
  <c r="O178" i="1"/>
  <c r="O179" i="1"/>
  <c r="O180" i="1"/>
  <c r="O185" i="1"/>
  <c r="O189" i="1"/>
  <c r="O197" i="1"/>
  <c r="S167" i="1"/>
  <c r="U167" i="1"/>
  <c r="S16" i="1"/>
  <c r="U16" i="1"/>
  <c r="S147" i="1"/>
  <c r="U147" i="1"/>
  <c r="S124" i="1"/>
  <c r="U124" i="1"/>
  <c r="S69" i="1"/>
  <c r="U69" i="1"/>
  <c r="S84" i="1"/>
  <c r="U84" i="1"/>
  <c r="S63" i="1"/>
  <c r="U63" i="1"/>
  <c r="S65" i="1"/>
  <c r="U65" i="1"/>
  <c r="S128" i="1"/>
  <c r="U128" i="1"/>
  <c r="S118" i="1"/>
  <c r="U118" i="1"/>
  <c r="S60" i="1"/>
  <c r="U60" i="1"/>
  <c r="S111" i="1"/>
  <c r="U111" i="1"/>
  <c r="S171" i="1"/>
  <c r="U171" i="1"/>
  <c r="S56" i="1"/>
  <c r="U56" i="1"/>
  <c r="S122" i="1"/>
  <c r="U122" i="1"/>
  <c r="S6" i="1"/>
  <c r="U6" i="1"/>
  <c r="S98" i="1"/>
  <c r="U98" i="1"/>
  <c r="U2" i="1"/>
  <c r="V2" i="1"/>
  <c r="S175" i="1"/>
  <c r="U175" i="1"/>
  <c r="S138" i="1"/>
  <c r="U138" i="1"/>
  <c r="S82" i="1"/>
  <c r="U82" i="1"/>
  <c r="S53" i="1"/>
  <c r="U53" i="1"/>
  <c r="S100" i="1"/>
  <c r="U100" i="1"/>
  <c r="S4" i="1"/>
  <c r="U4" i="1"/>
  <c r="S37" i="1"/>
  <c r="U37" i="1"/>
  <c r="S146" i="1"/>
  <c r="U146" i="1"/>
  <c r="S145" i="1"/>
  <c r="U145" i="1"/>
  <c r="S164" i="1"/>
  <c r="U164" i="1"/>
  <c r="S86" i="1"/>
  <c r="U86" i="1"/>
  <c r="S97" i="1"/>
  <c r="U97" i="1"/>
  <c r="S83" i="1"/>
  <c r="U83" i="1"/>
  <c r="S110" i="1"/>
  <c r="U110" i="1"/>
  <c r="S5" i="1"/>
  <c r="U5" i="1"/>
  <c r="S7" i="1"/>
  <c r="U7" i="1"/>
  <c r="S26" i="1"/>
  <c r="U26" i="1"/>
  <c r="S85" i="1"/>
  <c r="U85" i="1"/>
  <c r="S93" i="1"/>
  <c r="U93" i="1"/>
  <c r="S74" i="1"/>
  <c r="U74" i="1"/>
  <c r="S14" i="1"/>
  <c r="U14" i="1"/>
  <c r="S113" i="1"/>
  <c r="U113" i="1"/>
  <c r="S64" i="1"/>
  <c r="U64" i="1"/>
  <c r="S105" i="1"/>
  <c r="U105" i="1"/>
  <c r="S157" i="1"/>
  <c r="U157" i="1"/>
  <c r="S141" i="1"/>
  <c r="U141" i="1"/>
  <c r="S9" i="1"/>
  <c r="U9" i="1"/>
  <c r="S15" i="1"/>
  <c r="U15" i="1"/>
  <c r="S19" i="1"/>
  <c r="U19" i="1"/>
  <c r="S48" i="1"/>
  <c r="U48" i="1"/>
  <c r="S117" i="1"/>
  <c r="U117" i="1"/>
  <c r="S156" i="1"/>
  <c r="U156" i="1"/>
  <c r="S115" i="1"/>
  <c r="U115" i="1"/>
  <c r="S76" i="1"/>
  <c r="U76" i="1"/>
  <c r="S81" i="1"/>
  <c r="U81" i="1"/>
  <c r="S17" i="1"/>
  <c r="U17" i="1"/>
  <c r="S28" i="1"/>
  <c r="U28" i="1"/>
  <c r="S68" i="1"/>
  <c r="U68" i="1"/>
  <c r="S32" i="1"/>
  <c r="U32" i="1"/>
  <c r="S25" i="1"/>
  <c r="U25" i="1"/>
  <c r="S153" i="1"/>
  <c r="U153" i="1"/>
  <c r="S24" i="1"/>
  <c r="U24" i="1"/>
  <c r="S109" i="1"/>
  <c r="U109" i="1"/>
  <c r="S80" i="1"/>
  <c r="U80" i="1"/>
  <c r="S155" i="1"/>
  <c r="U155" i="1"/>
  <c r="S160" i="1"/>
  <c r="U160" i="1"/>
  <c r="S78" i="1"/>
  <c r="U78" i="1"/>
  <c r="S132" i="1"/>
  <c r="U132" i="1"/>
  <c r="S152" i="1"/>
  <c r="U152" i="1"/>
  <c r="S158" i="1"/>
  <c r="U158" i="1"/>
  <c r="U177" i="1"/>
  <c r="S140" i="1"/>
  <c r="U140" i="1"/>
  <c r="S12" i="1"/>
  <c r="U12" i="1"/>
  <c r="S133" i="1"/>
  <c r="U133" i="1"/>
  <c r="S49" i="1"/>
  <c r="U49" i="1"/>
  <c r="S165" i="1"/>
  <c r="U165" i="1"/>
  <c r="S30" i="1"/>
  <c r="U30" i="1"/>
  <c r="S54" i="1"/>
  <c r="U54" i="1"/>
  <c r="S22" i="1"/>
  <c r="U22" i="1"/>
  <c r="S29" i="1"/>
  <c r="U29" i="1"/>
  <c r="S99" i="1"/>
  <c r="U99" i="1"/>
  <c r="S55" i="1"/>
  <c r="U55" i="1"/>
  <c r="S3" i="1"/>
  <c r="U3" i="1"/>
  <c r="S45" i="1"/>
  <c r="U45" i="1"/>
  <c r="S149" i="1"/>
  <c r="U149" i="1"/>
  <c r="S170" i="1"/>
  <c r="U170" i="1"/>
  <c r="S39" i="1"/>
  <c r="U39" i="1"/>
  <c r="S46" i="1"/>
  <c r="U46" i="1"/>
  <c r="S41" i="1"/>
  <c r="U41" i="1"/>
  <c r="S94" i="1"/>
  <c r="U94" i="1"/>
  <c r="S66" i="1"/>
  <c r="U66" i="1"/>
  <c r="S87" i="1"/>
  <c r="U87" i="1"/>
  <c r="S103" i="1"/>
  <c r="U103" i="1"/>
  <c r="S38" i="1"/>
  <c r="U38" i="1"/>
  <c r="S72" i="1"/>
  <c r="U72" i="1"/>
  <c r="S151" i="1"/>
  <c r="U151" i="1"/>
  <c r="S169" i="1"/>
  <c r="U169" i="1"/>
  <c r="S57" i="1"/>
  <c r="U57" i="1"/>
  <c r="S134" i="1"/>
  <c r="U134" i="1"/>
  <c r="S136" i="1"/>
  <c r="U136" i="1"/>
  <c r="S135" i="1"/>
  <c r="U135" i="1"/>
  <c r="S154" i="1"/>
  <c r="U154" i="1"/>
  <c r="S161" i="1"/>
  <c r="U161" i="1"/>
  <c r="S159" i="1"/>
  <c r="U159" i="1"/>
  <c r="S178" i="1"/>
  <c r="S116" i="1"/>
  <c r="U116" i="1"/>
  <c r="S89" i="1"/>
  <c r="U89" i="1"/>
  <c r="S73" i="1"/>
  <c r="U73" i="1"/>
  <c r="S27" i="1"/>
  <c r="U27" i="1"/>
  <c r="S112" i="1"/>
  <c r="U112" i="1"/>
  <c r="S88" i="1"/>
  <c r="U88" i="1"/>
  <c r="S129" i="1"/>
  <c r="U129" i="1"/>
  <c r="S8" i="1"/>
  <c r="U8" i="1"/>
  <c r="S123" i="1"/>
  <c r="U123" i="1"/>
  <c r="S35" i="1"/>
  <c r="U35" i="1"/>
  <c r="S36" i="1"/>
  <c r="U36" i="1"/>
  <c r="S40" i="1"/>
  <c r="U40" i="1"/>
  <c r="S33" i="1"/>
  <c r="U33" i="1"/>
  <c r="S13" i="1"/>
  <c r="U13" i="1"/>
  <c r="S79" i="1"/>
  <c r="U79" i="1"/>
  <c r="S10" i="1"/>
  <c r="U10" i="1"/>
  <c r="S61" i="1"/>
  <c r="U61" i="1"/>
  <c r="S130" i="1"/>
  <c r="U130" i="1"/>
  <c r="S143" i="1"/>
  <c r="U143" i="1"/>
  <c r="S50" i="1"/>
  <c r="U50" i="1"/>
  <c r="S101" i="1"/>
  <c r="U101" i="1"/>
  <c r="S107" i="1"/>
  <c r="U107" i="1"/>
  <c r="S102" i="1"/>
  <c r="U102" i="1"/>
  <c r="S71" i="1"/>
  <c r="U71" i="1"/>
  <c r="S44" i="1"/>
  <c r="U44" i="1"/>
  <c r="S11" i="1"/>
  <c r="U11" i="1"/>
  <c r="S139" i="1"/>
  <c r="U139" i="1"/>
  <c r="S67" i="1"/>
  <c r="U67" i="1"/>
  <c r="S58" i="1"/>
  <c r="U58" i="1"/>
  <c r="S150" i="1"/>
  <c r="U150" i="1"/>
  <c r="S95" i="1"/>
  <c r="U95" i="1"/>
  <c r="S23" i="1"/>
  <c r="U23" i="1"/>
  <c r="S75" i="1"/>
  <c r="U75" i="1"/>
  <c r="S125" i="1"/>
  <c r="U125" i="1"/>
  <c r="S162" i="1"/>
  <c r="U162" i="1"/>
  <c r="S119" i="1"/>
  <c r="U119" i="1"/>
  <c r="S42" i="1"/>
  <c r="U42" i="1"/>
  <c r="S62" i="1"/>
  <c r="U62" i="1"/>
  <c r="S108" i="1"/>
  <c r="U108" i="1"/>
  <c r="S120" i="1"/>
  <c r="U120" i="1"/>
  <c r="S21" i="1"/>
  <c r="U21" i="1"/>
  <c r="S91" i="1"/>
  <c r="U91" i="1"/>
  <c r="S96" i="1"/>
  <c r="U96" i="1"/>
  <c r="S47" i="1"/>
  <c r="U47" i="1"/>
  <c r="S31" i="1"/>
  <c r="U31" i="1"/>
  <c r="S90" i="1"/>
  <c r="U90" i="1"/>
  <c r="U121" i="1"/>
  <c r="S70" i="1"/>
  <c r="U70" i="1"/>
  <c r="S104" i="1"/>
  <c r="U104" i="1"/>
  <c r="S114" i="1"/>
  <c r="U114" i="1"/>
  <c r="S126" i="1"/>
  <c r="U126" i="1"/>
  <c r="S131" i="1"/>
  <c r="U131" i="1"/>
  <c r="S180" i="1"/>
  <c r="S18" i="1"/>
  <c r="U18" i="1"/>
  <c r="S34" i="1"/>
  <c r="U34" i="1"/>
  <c r="S166" i="1"/>
  <c r="U166" i="1"/>
  <c r="S168" i="1"/>
  <c r="U168" i="1"/>
  <c r="S137" i="1"/>
  <c r="U137" i="1"/>
  <c r="S148" i="1"/>
  <c r="U148" i="1"/>
  <c r="S51" i="1"/>
  <c r="U51" i="1"/>
  <c r="S144" i="1"/>
  <c r="U144" i="1"/>
  <c r="S142" i="1"/>
  <c r="U142" i="1"/>
  <c r="S20" i="1"/>
  <c r="U20" i="1"/>
  <c r="S52" i="1"/>
  <c r="U52" i="1"/>
  <c r="S59" i="1"/>
  <c r="U59" i="1"/>
  <c r="S106" i="1"/>
  <c r="U106" i="1"/>
  <c r="S77" i="1"/>
  <c r="U77" i="1"/>
  <c r="S43" i="1"/>
  <c r="U43" i="1"/>
  <c r="S172" i="1"/>
  <c r="U17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tc={ADBF0AF9-0B51-6443-BD29-FBF1EC785773}</author>
  </authors>
  <commentList>
    <comment ref="M1" authorId="0" shapeId="0" xr:uid="{00000000-0006-0000-0000-000001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Plus le chiffre est petit plus l’objet est brillant</t>
        </r>
      </text>
    </comment>
    <comment ref="Q1" authorId="0" shapeId="0" xr:uid="{00000000-0006-0000-0000-000002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E signifie « équatorial »</t>
        </r>
      </text>
    </comment>
    <comment ref="R1" authorId="0" shapeId="0" xr:uid="{00000000-0006-0000-0000-000003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Circum hémisphère nord X
Circum hémisphère sud XX</t>
        </r>
      </text>
    </comment>
    <comment ref="T2" authorId="0" shapeId="0" xr:uid="{00000000-0006-0000-0000-000004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Attention ce sont des valeurs en millisecondes il faut lire par ex 0,547451 au lieu de 547,451 pour utiliser la formule</t>
        </r>
      </text>
    </comment>
    <comment ref="B5" authorId="0" shapeId="0" xr:uid="{00000000-0006-0000-0000-000005000000}">
      <text>
        <r>
          <rPr>
            <sz val="10"/>
            <rFont val="Arial"/>
            <family val="2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Appelée aussi Rigel Kentaurus
3 étoiles :
-Alpha Centauri A (Rigil Kentaurus)
-Alpha Centauri B (Toliman)
-Alpha Centauri C (Proxima Centauri, Bungula)
Il y a aussi la planète : Proxima Centauri B
</t>
        </r>
      </text>
    </comment>
    <comment ref="B15" authorId="0" shapeId="0" xr:uid="{00000000-0006-0000-0000-000006000000}">
      <text>
        <r>
          <rPr>
            <sz val="10"/>
            <rFont val="Arial"/>
            <family val="2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Chevrette</t>
        </r>
      </text>
    </comment>
    <comment ref="B24" authorId="1" shapeId="0" xr:uid="{ADBF0AF9-0B51-6443-BD29-FBF1EC785773}">
      <text>
        <t>[Threaded comment]
Your version of Excel allows you to read this threaded comment; however, any edits to it will get removed if the file is opened in a newer version of Excel. Learn more: https://go.microsoft.com/fwlink/?linkid=870924
Comment:
    Deneb, l’Étoile, la plus lointaine visible, à l’œil nu</t>
      </text>
    </comment>
  </commentList>
</comments>
</file>

<file path=xl/sharedStrings.xml><?xml version="1.0" encoding="utf-8"?>
<sst xmlns="http://schemas.openxmlformats.org/spreadsheetml/2006/main" count="2451" uniqueCount="624">
  <si>
    <t>Les + brillantes</t>
  </si>
  <si>
    <t>Nom</t>
  </si>
  <si>
    <t>Autre nom</t>
  </si>
  <si>
    <t>Dénomination</t>
  </si>
  <si>
    <t>Constellation</t>
  </si>
  <si>
    <t>Constellation par saison</t>
  </si>
  <si>
    <t>Zodiaque</t>
  </si>
  <si>
    <t>Zenith</t>
  </si>
  <si>
    <t>Galaxie</t>
  </si>
  <si>
    <t>Nom const. seul</t>
  </si>
  <si>
    <t>Magn. Appar.</t>
  </si>
  <si>
    <t>Distance (al.)</t>
  </si>
  <si>
    <t>Hémisphére</t>
  </si>
  <si>
    <t>Circumpolaire</t>
  </si>
  <si>
    <t>Nom Const.</t>
  </si>
  <si>
    <t>Parallaxe</t>
  </si>
  <si>
    <t>Nouvelle formule</t>
  </si>
  <si>
    <t>Étoiles connues</t>
  </si>
  <si>
    <t>Masse</t>
  </si>
  <si>
    <t>Proches</t>
  </si>
  <si>
    <t>Lointaines</t>
  </si>
  <si>
    <t>Coche</t>
  </si>
  <si>
    <t>Visible à l’oeil nu</t>
  </si>
  <si>
    <t>Visible oeil nu Hem Nord</t>
  </si>
  <si>
    <t>Naine rouge</t>
  </si>
  <si>
    <t>Planètes</t>
  </si>
  <si>
    <t>Al Thalimain</t>
  </si>
  <si>
    <t>λ Aql</t>
  </si>
  <si>
    <t>Aigle</t>
  </si>
  <si>
    <t>Eté</t>
  </si>
  <si>
    <t>E</t>
  </si>
  <si>
    <t>Aql</t>
  </si>
  <si>
    <t>X</t>
  </si>
  <si>
    <t>Altaïr</t>
  </si>
  <si>
    <t>α Aql</t>
  </si>
  <si>
    <t>Voie lactée</t>
  </si>
  <si>
    <t>Deneb Al Okab Australis</t>
  </si>
  <si>
    <t>ζ Aql</t>
  </si>
  <si>
    <t>Tarazed</t>
  </si>
  <si>
    <t>γ Aql</t>
  </si>
  <si>
    <t>Groombridge 34</t>
  </si>
  <si>
    <t>Andromede</t>
  </si>
  <si>
    <t>Automne</t>
  </si>
  <si>
    <t>N</t>
  </si>
  <si>
    <t>Ross 248</t>
  </si>
  <si>
    <t>Almach</t>
  </si>
  <si>
    <t>γ And</t>
  </si>
  <si>
    <t>Andromède</t>
  </si>
  <si>
    <t>And</t>
  </si>
  <si>
    <t>Almach A</t>
  </si>
  <si>
    <t>γ1 And</t>
  </si>
  <si>
    <t>Alpheratz</t>
  </si>
  <si>
    <t>α And</t>
  </si>
  <si>
    <t>Mirach</t>
  </si>
  <si>
    <t>β And</t>
  </si>
  <si>
    <t>Alpha Librae</t>
  </si>
  <si>
    <t>α2 Lib</t>
  </si>
  <si>
    <t>Balance</t>
  </si>
  <si>
    <t>Printemps</t>
  </si>
  <si>
    <t xml:space="preserve">Zodiaque </t>
  </si>
  <si>
    <t>Gliese 581</t>
  </si>
  <si>
    <t>Wolf 562</t>
  </si>
  <si>
    <t>Zuben Eschamali</t>
  </si>
  <si>
    <t>β Lib</t>
  </si>
  <si>
    <t>Lib</t>
  </si>
  <si>
    <t>Deneb Kaitos</t>
  </si>
  <si>
    <t>β Cet</t>
  </si>
  <si>
    <t>Baleine</t>
  </si>
  <si>
    <t>Hiver Automne</t>
  </si>
  <si>
    <t>Cet</t>
  </si>
  <si>
    <t>LHS 1140</t>
  </si>
  <si>
    <t>Luyten 726-8</t>
  </si>
  <si>
    <t>Menkar</t>
  </si>
  <si>
    <t>α Cet</t>
  </si>
  <si>
    <t>Tau Ceti</t>
  </si>
  <si>
    <t>τ Cet</t>
  </si>
  <si>
    <t>YZ Ceti</t>
  </si>
  <si>
    <t>Étoile de Teegarden</t>
  </si>
  <si>
    <t>Bêlier</t>
  </si>
  <si>
    <t>α Ari</t>
  </si>
  <si>
    <t>Sharatan</t>
  </si>
  <si>
    <t>β Ari</t>
  </si>
  <si>
    <t>Ari</t>
  </si>
  <si>
    <t xml:space="preserve">a Pix </t>
  </si>
  <si>
    <t>Boussole</t>
  </si>
  <si>
    <t>S</t>
  </si>
  <si>
    <t>Arcturus</t>
  </si>
  <si>
    <t>α Boo</t>
  </si>
  <si>
    <t>Bouvier</t>
  </si>
  <si>
    <t>Boo</t>
  </si>
  <si>
    <t>Izar</t>
  </si>
  <si>
    <t>ε Boo</t>
  </si>
  <si>
    <t>a Caeli</t>
  </si>
  <si>
    <t>Burin</t>
  </si>
  <si>
    <t>Soleil</t>
  </si>
  <si>
    <t>Sol</t>
  </si>
  <si>
    <t>Cameleon</t>
  </si>
  <si>
    <t>XX</t>
  </si>
  <si>
    <t>Altarf</t>
  </si>
  <si>
    <t>β Cnc</t>
  </si>
  <si>
    <t>Cancer</t>
  </si>
  <si>
    <t>Hiver Printemps</t>
  </si>
  <si>
    <t>DX Cancri</t>
  </si>
  <si>
    <t>Delta Capricorni</t>
  </si>
  <si>
    <t>δ Cap</t>
  </si>
  <si>
    <t>Capricorne</t>
  </si>
  <si>
    <t>Aspidiske</t>
  </si>
  <si>
    <t>ι Car</t>
  </si>
  <si>
    <t>Carène</t>
  </si>
  <si>
    <t>Hiver</t>
  </si>
  <si>
    <t>Car</t>
  </si>
  <si>
    <t>Avior</t>
  </si>
  <si>
    <t>ε Car</t>
  </si>
  <si>
    <t>Avior A</t>
  </si>
  <si>
    <t>ε1 Car</t>
  </si>
  <si>
    <t>Canopus</t>
  </si>
  <si>
    <t>α Car</t>
  </si>
  <si>
    <t>Miaplacidus</t>
  </si>
  <si>
    <t>β Car</t>
  </si>
  <si>
    <t>υ Car</t>
  </si>
  <si>
    <t>υA Car</t>
  </si>
  <si>
    <t>V337 Car</t>
  </si>
  <si>
    <t>Caph</t>
  </si>
  <si>
    <t>β Cas</t>
  </si>
  <si>
    <t>Cassiopée</t>
  </si>
  <si>
    <t>Toute l’année</t>
  </si>
  <si>
    <t>Cas</t>
  </si>
  <si>
    <t>Gamma Cassiopeiae</t>
  </si>
  <si>
    <t>γ Cas</t>
  </si>
  <si>
    <t>Schedar</t>
  </si>
  <si>
    <t>α Cas</t>
  </si>
  <si>
    <t>Alnair</t>
  </si>
  <si>
    <t>ζ Cen</t>
  </si>
  <si>
    <t>Centaure</t>
  </si>
  <si>
    <t>Cen</t>
  </si>
  <si>
    <t>Alpha Centauri</t>
  </si>
  <si>
    <t>α Cen</t>
  </si>
  <si>
    <t>Alpha Centauri A</t>
  </si>
  <si>
    <t>α1 Cen</t>
  </si>
  <si>
    <t>Alpha Centauri B</t>
  </si>
  <si>
    <t>α2 Cen</t>
  </si>
  <si>
    <t>Epsilon Centauri</t>
  </si>
  <si>
    <t>ε Cen</t>
  </si>
  <si>
    <t>Eta Centauri</t>
  </si>
  <si>
    <t>η Cen</t>
  </si>
  <si>
    <t>Gamma Centauri</t>
  </si>
  <si>
    <t>γ Cen</t>
  </si>
  <si>
    <t>Hadar</t>
  </si>
  <si>
    <t>β Cen</t>
  </si>
  <si>
    <t>Ma Wei</t>
  </si>
  <si>
    <t>δ Cen</t>
  </si>
  <si>
    <t>Menkent</t>
  </si>
  <si>
    <t>θ Cen</t>
  </si>
  <si>
    <t>Proxima du Centaure</t>
  </si>
  <si>
    <t>α Cen C</t>
  </si>
  <si>
    <t>Alderamin</t>
  </si>
  <si>
    <t>α Cep</t>
  </si>
  <si>
    <t>Céphée</t>
  </si>
  <si>
    <t>Cep</t>
  </si>
  <si>
    <t>γA Cep</t>
  </si>
  <si>
    <t>Kruger 60</t>
  </si>
  <si>
    <t>Béta Comae Berenices</t>
  </si>
  <si>
    <t>Chevelure de Bérénice</t>
  </si>
  <si>
    <t>Cor Caroli</t>
  </si>
  <si>
    <t>α2 CVn</t>
  </si>
  <si>
    <t>Chiens de chasse</t>
  </si>
  <si>
    <t>CVn</t>
  </si>
  <si>
    <t>Capella</t>
  </si>
  <si>
    <t>α Aur</t>
  </si>
  <si>
    <t>Cocher</t>
  </si>
  <si>
    <t>Aur</t>
  </si>
  <si>
    <t>Capella A</t>
  </si>
  <si>
    <t>α1 Aur</t>
  </si>
  <si>
    <t>Capella B</t>
  </si>
  <si>
    <t>α2 Aur</t>
  </si>
  <si>
    <t>Menkalinan</t>
  </si>
  <si>
    <t>β Aur</t>
  </si>
  <si>
    <t>Phact</t>
  </si>
  <si>
    <t>α Col</t>
  </si>
  <si>
    <t>Colombe</t>
  </si>
  <si>
    <t>Col</t>
  </si>
  <si>
    <t>a Cir</t>
  </si>
  <si>
    <t>α Cir</t>
  </si>
  <si>
    <t>Compas</t>
  </si>
  <si>
    <t>Cir</t>
  </si>
  <si>
    <t>Gienah</t>
  </si>
  <si>
    <t>γ Crv</t>
  </si>
  <si>
    <t>Corbeau</t>
  </si>
  <si>
    <t>Crv</t>
  </si>
  <si>
    <t>Delta Crateris</t>
  </si>
  <si>
    <t>Coupe</t>
  </si>
  <si>
    <t>Alfecca Meridiana</t>
  </si>
  <si>
    <t>Couronne australe</t>
  </si>
  <si>
    <t>Alphecca</t>
  </si>
  <si>
    <t>α CrB</t>
  </si>
  <si>
    <t>Couronne boréale</t>
  </si>
  <si>
    <t>CrB</t>
  </si>
  <si>
    <t>Alphecca A</t>
  </si>
  <si>
    <t>α1 CrB</t>
  </si>
  <si>
    <t>α1 Cru</t>
  </si>
  <si>
    <t>Croix du Sud</t>
  </si>
  <si>
    <t>Cru</t>
  </si>
  <si>
    <t>Acrux B</t>
  </si>
  <si>
    <t>α2 Cru</t>
  </si>
  <si>
    <t>Gacrux</t>
  </si>
  <si>
    <t>γ Cru</t>
  </si>
  <si>
    <t>Mimosa</t>
  </si>
  <si>
    <t>β Cru</t>
  </si>
  <si>
    <t>16 cygni</t>
  </si>
  <si>
    <t>Cygne (Croix du Nord)</t>
  </si>
  <si>
    <t>61 Cygni</t>
  </si>
  <si>
    <t>Albireo</t>
  </si>
  <si>
    <t>βA Cyg</t>
  </si>
  <si>
    <t>Cyg</t>
  </si>
  <si>
    <t>Deneb</t>
  </si>
  <si>
    <t>α Cyg</t>
  </si>
  <si>
    <t>ε Cyg</t>
  </si>
  <si>
    <t>Sadir</t>
  </si>
  <si>
    <t>γ Cyg</t>
  </si>
  <si>
    <t>Béta Delphini</t>
  </si>
  <si>
    <t xml:space="preserve">Dauphin </t>
  </si>
  <si>
    <t>R136a1</t>
  </si>
  <si>
    <t>Dorade</t>
  </si>
  <si>
    <t>Aldhibah</t>
  </si>
  <si>
    <t>ζ Dra</t>
  </si>
  <si>
    <t>Dragon</t>
  </si>
  <si>
    <t>Dra</t>
  </si>
  <si>
    <t>Ed Asich</t>
  </si>
  <si>
    <t>ι Dra</t>
  </si>
  <si>
    <t>Eltanin</t>
  </si>
  <si>
    <t>γ Dra</t>
  </si>
  <si>
    <t>Rastaban</t>
  </si>
  <si>
    <t>β Dra</t>
  </si>
  <si>
    <t>Secondus</t>
  </si>
  <si>
    <t>δ Dra</t>
  </si>
  <si>
    <t>Struve 2398</t>
  </si>
  <si>
    <t>Thuban</t>
  </si>
  <si>
    <t>α Dor</t>
  </si>
  <si>
    <t>Dor</t>
  </si>
  <si>
    <t>α Draconis</t>
  </si>
  <si>
    <t>α Scuti</t>
  </si>
  <si>
    <t>Ecu de Sobieski (Bouclier)</t>
  </si>
  <si>
    <t>Acamar</t>
  </si>
  <si>
    <t>θ1 Eri</t>
  </si>
  <si>
    <t>Eridan</t>
  </si>
  <si>
    <t>Eri</t>
  </si>
  <si>
    <t>Achernar</t>
  </si>
  <si>
    <t>α Eri</t>
  </si>
  <si>
    <t xml:space="preserve">Cursa </t>
  </si>
  <si>
    <t xml:space="preserve">β Eri </t>
  </si>
  <si>
    <t>S E</t>
  </si>
  <si>
    <t>Epsilon Eridani</t>
  </si>
  <si>
    <t>ε Eri</t>
  </si>
  <si>
    <t>LHS 1724</t>
  </si>
  <si>
    <t>β Eridani</t>
  </si>
  <si>
    <t>β Eri</t>
  </si>
  <si>
    <t>Gamma Sagittae</t>
  </si>
  <si>
    <t>γ Sge</t>
  </si>
  <si>
    <t>Flèche</t>
  </si>
  <si>
    <t>a For</t>
  </si>
  <si>
    <t>Fourneau</t>
  </si>
  <si>
    <t>Alhena</t>
  </si>
  <si>
    <t>γ Gem</t>
  </si>
  <si>
    <t>Gemeaux</t>
  </si>
  <si>
    <t>Gem</t>
  </si>
  <si>
    <t>Alzir</t>
  </si>
  <si>
    <t>ξ Gem</t>
  </si>
  <si>
    <t>Castor</t>
  </si>
  <si>
    <t>α Gem</t>
  </si>
  <si>
    <t>Castor A</t>
  </si>
  <si>
    <t>α1 Gem</t>
  </si>
  <si>
    <t>Pollux</t>
  </si>
  <si>
    <t>β Gem</t>
  </si>
  <si>
    <t>Béta Camelopardis</t>
  </si>
  <si>
    <t>Girafe</t>
  </si>
  <si>
    <t>Adhara</t>
  </si>
  <si>
    <t>ε CMa</t>
  </si>
  <si>
    <t>Grand Chien</t>
  </si>
  <si>
    <t>CMa</t>
  </si>
  <si>
    <t>Aludra</t>
  </si>
  <si>
    <t>η CMa</t>
  </si>
  <si>
    <t>Murzim</t>
  </si>
  <si>
    <t>β CMa</t>
  </si>
  <si>
    <t>Sirius</t>
  </si>
  <si>
    <t>α CMa</t>
  </si>
  <si>
    <t>Wezen</t>
  </si>
  <si>
    <t>δ CMa</t>
  </si>
  <si>
    <t>ο2 CMa</t>
  </si>
  <si>
    <t>σ CMa</t>
  </si>
  <si>
    <t>Alioth</t>
  </si>
  <si>
    <t>ε UMa</t>
  </si>
  <si>
    <t>Grande Ourse</t>
  </si>
  <si>
    <t>UMa</t>
  </si>
  <si>
    <t>Alkaid</t>
  </si>
  <si>
    <t>η UMa</t>
  </si>
  <si>
    <t>Dubhe A</t>
  </si>
  <si>
    <t>α1 UMa</t>
  </si>
  <si>
    <t>Out Voie Lactée</t>
  </si>
  <si>
    <t>Lalande 21185</t>
  </si>
  <si>
    <t>Merak</t>
  </si>
  <si>
    <t>β UMa</t>
  </si>
  <si>
    <t>Mizar</t>
  </si>
  <si>
    <t>ζ UMa</t>
  </si>
  <si>
    <t>Mizar A</t>
  </si>
  <si>
    <t>ζ1 UMa</t>
  </si>
  <si>
    <t>Phecda</t>
  </si>
  <si>
    <t>γ UMa</t>
  </si>
  <si>
    <t>Al Na'ir</t>
  </si>
  <si>
    <t>α Gru</t>
  </si>
  <si>
    <t>Grue</t>
  </si>
  <si>
    <t>Gru</t>
  </si>
  <si>
    <t>Beta Gruis</t>
  </si>
  <si>
    <t>β Gru</t>
  </si>
  <si>
    <t xml:space="preserve">14 Herculis </t>
  </si>
  <si>
    <t>Hercule</t>
  </si>
  <si>
    <t>Ras Algethi</t>
  </si>
  <si>
    <t>α Her</t>
  </si>
  <si>
    <t>Her</t>
  </si>
  <si>
    <t>Gliese 1061</t>
  </si>
  <si>
    <t>Horloge</t>
  </si>
  <si>
    <t>Alphard</t>
  </si>
  <si>
    <t>α Hya</t>
  </si>
  <si>
    <t>Hydre (femelle)</t>
  </si>
  <si>
    <t>Printemps Hiver</t>
  </si>
  <si>
    <t>Hya</t>
  </si>
  <si>
    <t>Béta Hydri</t>
  </si>
  <si>
    <t>β Hyi</t>
  </si>
  <si>
    <t>Hydre mâle</t>
  </si>
  <si>
    <t>Hyi</t>
  </si>
  <si>
    <t>Epsilon Indi</t>
  </si>
  <si>
    <t>Indien</t>
  </si>
  <si>
    <t>Choo</t>
  </si>
  <si>
    <t>α Ara</t>
  </si>
  <si>
    <t>L'autel</t>
  </si>
  <si>
    <t>Ara</t>
  </si>
  <si>
    <t>β Ara</t>
  </si>
  <si>
    <t>ζ Ara</t>
  </si>
  <si>
    <t>γ Ara</t>
  </si>
  <si>
    <t>a Pictoris</t>
  </si>
  <si>
    <t>α Pic</t>
  </si>
  <si>
    <t>Le peintre</t>
  </si>
  <si>
    <t>Pic</t>
  </si>
  <si>
    <t>a Lacertae</t>
  </si>
  <si>
    <t>Lézard</t>
  </si>
  <si>
    <t>Bêta Monocerotis A</t>
  </si>
  <si>
    <t>β Mon</t>
  </si>
  <si>
    <t>Licorne</t>
  </si>
  <si>
    <t>Ross 614</t>
  </si>
  <si>
    <t>Arneb</t>
  </si>
  <si>
    <t>α Lep</t>
  </si>
  <si>
    <t>Lièvre</t>
  </si>
  <si>
    <t>Lep</t>
  </si>
  <si>
    <t>Algieba A</t>
  </si>
  <si>
    <t>γ1 Leo</t>
  </si>
  <si>
    <t>Lion</t>
  </si>
  <si>
    <t>Denebola</t>
  </si>
  <si>
    <t>β Leo</t>
  </si>
  <si>
    <t>Leo</t>
  </si>
  <si>
    <t>Régulus</t>
  </si>
  <si>
    <t>α Leo</t>
  </si>
  <si>
    <t>Zosma</t>
  </si>
  <si>
    <t>δ Leo</t>
  </si>
  <si>
    <t>Alpha Lupi</t>
  </si>
  <si>
    <t>α Lup</t>
  </si>
  <si>
    <t>Loup</t>
  </si>
  <si>
    <t>Lup</t>
  </si>
  <si>
    <t>γ Lup</t>
  </si>
  <si>
    <t>a Lyncis</t>
  </si>
  <si>
    <t>α Lyn</t>
  </si>
  <si>
    <t>Lynx</t>
  </si>
  <si>
    <t>Véga</t>
  </si>
  <si>
    <t>α Lyr</t>
  </si>
  <si>
    <t>Lyre</t>
  </si>
  <si>
    <t>Lyr</t>
  </si>
  <si>
    <t>Den 1048-3956</t>
  </si>
  <si>
    <t xml:space="preserve">Machine pneumatique </t>
  </si>
  <si>
    <t>Lacaille 8760</t>
  </si>
  <si>
    <t>Microscope</t>
  </si>
  <si>
    <t>a Muscae</t>
  </si>
  <si>
    <t>α Mus</t>
  </si>
  <si>
    <t>Mouche</t>
  </si>
  <si>
    <t>Mus</t>
  </si>
  <si>
    <t>Octant</t>
  </si>
  <si>
    <t>a Apodis</t>
  </si>
  <si>
    <t>Oiseau de Paradis</t>
  </si>
  <si>
    <t>Alnilam</t>
  </si>
  <si>
    <t>ε Ori</t>
  </si>
  <si>
    <t>Orion</t>
  </si>
  <si>
    <t>Ori</t>
  </si>
  <si>
    <t>Alnitak</t>
  </si>
  <si>
    <t>ζ Ori</t>
  </si>
  <si>
    <t>ζ1 Ori</t>
  </si>
  <si>
    <t>Bellatrix</t>
  </si>
  <si>
    <t>Gamma Orionis</t>
  </si>
  <si>
    <t>γ Ori</t>
  </si>
  <si>
    <t>Bételgeuse</t>
  </si>
  <si>
    <t>α Ori</t>
  </si>
  <si>
    <t>Mintaka</t>
  </si>
  <si>
    <t>δ Ori</t>
  </si>
  <si>
    <t>Rigel</t>
  </si>
  <si>
    <t>β Ori</t>
  </si>
  <si>
    <t>Saiph</t>
  </si>
  <si>
    <t>κ Ori</t>
  </si>
  <si>
    <t>ι Ori</t>
  </si>
  <si>
    <t>η Peg</t>
  </si>
  <si>
    <t>Peg</t>
  </si>
  <si>
    <t>Alpha Pavonis</t>
  </si>
  <si>
    <t>α Pav</t>
  </si>
  <si>
    <t>Paon</t>
  </si>
  <si>
    <t>Pav</t>
  </si>
  <si>
    <t>Le Paon a Pavonis</t>
  </si>
  <si>
    <t>SCR 1846-6357</t>
  </si>
  <si>
    <t>51 Pegasi</t>
  </si>
  <si>
    <t>Pegase</t>
  </si>
  <si>
    <t>Enif</t>
  </si>
  <si>
    <t>ε Peg</t>
  </si>
  <si>
    <t>Markab</t>
  </si>
  <si>
    <t>α Peg</t>
  </si>
  <si>
    <t>Scheat</t>
  </si>
  <si>
    <t>β Peg</t>
  </si>
  <si>
    <t>Étoile de Kapteyn</t>
  </si>
  <si>
    <t>Peintre</t>
  </si>
  <si>
    <t xml:space="preserve">HD 40307 </t>
  </si>
  <si>
    <t>Algol</t>
  </si>
  <si>
    <t>β Per</t>
  </si>
  <si>
    <t>Persée</t>
  </si>
  <si>
    <t>Per</t>
  </si>
  <si>
    <t>Mirfak</t>
  </si>
  <si>
    <t>α Per</t>
  </si>
  <si>
    <t>Hiver Automne ?</t>
  </si>
  <si>
    <t xml:space="preserve">Kitalpha </t>
  </si>
  <si>
    <t>a Equulei</t>
  </si>
  <si>
    <t>Petit cheval</t>
  </si>
  <si>
    <t>Étoile de Luyten</t>
  </si>
  <si>
    <t>Petit Chien</t>
  </si>
  <si>
    <t>Procyon</t>
  </si>
  <si>
    <t>α CMi</t>
  </si>
  <si>
    <t>CMi</t>
  </si>
  <si>
    <t>β CMi</t>
  </si>
  <si>
    <t>46 Leonis Minoris</t>
  </si>
  <si>
    <t>Petit Lion</t>
  </si>
  <si>
    <t>Anser</t>
  </si>
  <si>
    <t>Petit Renard</t>
  </si>
  <si>
    <t>Kochab</t>
  </si>
  <si>
    <t>β UMi</t>
  </si>
  <si>
    <t>Petite Ourse</t>
  </si>
  <si>
    <t>UMi</t>
  </si>
  <si>
    <t>Polaris</t>
  </si>
  <si>
    <t>α UMi</t>
  </si>
  <si>
    <t>γ UMi</t>
  </si>
  <si>
    <t>Phénix</t>
  </si>
  <si>
    <t>Ankaa</t>
  </si>
  <si>
    <t>α Phe</t>
  </si>
  <si>
    <t>Fomalhaut</t>
  </si>
  <si>
    <t>α PsA</t>
  </si>
  <si>
    <t>Poisson austral</t>
  </si>
  <si>
    <t>PsA</t>
  </si>
  <si>
    <t>Lacaille 9352</t>
  </si>
  <si>
    <t>Béta Volantis</t>
  </si>
  <si>
    <t>Poisson volant</t>
  </si>
  <si>
    <t>Étoile de van Maanen</t>
  </si>
  <si>
    <t>Poissons</t>
  </si>
  <si>
    <t>ζ Pup</t>
  </si>
  <si>
    <t>Poupe</t>
  </si>
  <si>
    <t>Pup</t>
  </si>
  <si>
    <t>π Pup</t>
  </si>
  <si>
    <t>ξ Pup</t>
  </si>
  <si>
    <t>y Normae</t>
  </si>
  <si>
    <t>Régle</t>
  </si>
  <si>
    <t>Ascella</t>
  </si>
  <si>
    <t>ζ Sgr</t>
  </si>
  <si>
    <t>Sagittaire</t>
  </si>
  <si>
    <t>Sgr</t>
  </si>
  <si>
    <t>Kaus Australis</t>
  </si>
  <si>
    <t>ε Sgr</t>
  </si>
  <si>
    <t>Nunki</t>
  </si>
  <si>
    <t>σ Sgr</t>
  </si>
  <si>
    <t>Ross 154</t>
  </si>
  <si>
    <t>Acrab</t>
  </si>
  <si>
    <t>β Sco</t>
  </si>
  <si>
    <t>Scorpion</t>
  </si>
  <si>
    <t>Sco</t>
  </si>
  <si>
    <t>βA Sco</t>
  </si>
  <si>
    <t>Antarès A</t>
  </si>
  <si>
    <t>α Sco</t>
  </si>
  <si>
    <t>Dschubba</t>
  </si>
  <si>
    <t>δ Sco</t>
  </si>
  <si>
    <t>Girtab</t>
  </si>
  <si>
    <t>κ Sco</t>
  </si>
  <si>
    <t>Sargas</t>
  </si>
  <si>
    <t>θ Sco</t>
  </si>
  <si>
    <t>Shaula</t>
  </si>
  <si>
    <t>λ Sco</t>
  </si>
  <si>
    <t>Wei</t>
  </si>
  <si>
    <t>ε Sco</t>
  </si>
  <si>
    <t>Gliese 1</t>
  </si>
  <si>
    <t>Sculpteur</t>
  </si>
  <si>
    <t>a Ser</t>
  </si>
  <si>
    <t>α Ser</t>
  </si>
  <si>
    <t>Serpent</t>
  </si>
  <si>
    <t>Oph</t>
  </si>
  <si>
    <t>Ser</t>
  </si>
  <si>
    <t>Étoile de Barnard</t>
  </si>
  <si>
    <t>BD+043561a</t>
  </si>
  <si>
    <t>Serpentaire</t>
  </si>
  <si>
    <t>GI 628</t>
  </si>
  <si>
    <t>Ras Alhague</t>
  </si>
  <si>
    <t>α Oph</t>
  </si>
  <si>
    <t>Sabik</t>
  </si>
  <si>
    <t>η Oph</t>
  </si>
  <si>
    <t xml:space="preserve">Wolf 1061 </t>
  </si>
  <si>
    <t>BD-12 4532c</t>
  </si>
  <si>
    <t>ζ Oph</t>
  </si>
  <si>
    <t>δ Oph</t>
  </si>
  <si>
    <t>β Oph</t>
  </si>
  <si>
    <t>Alpha Sexantis</t>
  </si>
  <si>
    <t>α Sex</t>
  </si>
  <si>
    <t>Sextant</t>
  </si>
  <si>
    <t xml:space="preserve">Printemps </t>
  </si>
  <si>
    <t>a Mensae</t>
  </si>
  <si>
    <t>Table</t>
  </si>
  <si>
    <t>Aldébaran</t>
  </si>
  <si>
    <t>α Tau</t>
  </si>
  <si>
    <t>Taureau</t>
  </si>
  <si>
    <t>Tau</t>
  </si>
  <si>
    <t>Elnath</t>
  </si>
  <si>
    <t>β Tau</t>
  </si>
  <si>
    <t>Theta Tauri</t>
  </si>
  <si>
    <t>θ2 Tau</t>
  </si>
  <si>
    <t>a Telescopii</t>
  </si>
  <si>
    <t>α Tel</t>
  </si>
  <si>
    <t xml:space="preserve">Telescope </t>
  </si>
  <si>
    <t>Tel</t>
  </si>
  <si>
    <t>a Tucanae</t>
  </si>
  <si>
    <t>α Tuc</t>
  </si>
  <si>
    <t>Toucan</t>
  </si>
  <si>
    <t>Tuc</t>
  </si>
  <si>
    <t>Béta Trianguli</t>
  </si>
  <si>
    <t>β Tri</t>
  </si>
  <si>
    <t>Triangle</t>
  </si>
  <si>
    <t>Automne Eté</t>
  </si>
  <si>
    <t>Tri</t>
  </si>
  <si>
    <t>Atria</t>
  </si>
  <si>
    <t>α TrA</t>
  </si>
  <si>
    <t>Triangle Austral</t>
  </si>
  <si>
    <t>TrA</t>
  </si>
  <si>
    <t>EZ Aquarii</t>
  </si>
  <si>
    <t>Verseau</t>
  </si>
  <si>
    <t>Sadalmelik</t>
  </si>
  <si>
    <t>α Aqr</t>
  </si>
  <si>
    <t>Aqr</t>
  </si>
  <si>
    <t>Sadalsuud</t>
  </si>
  <si>
    <t>β Aqr</t>
  </si>
  <si>
    <t>Trappist-1</t>
  </si>
  <si>
    <t>L'Épi</t>
  </si>
  <si>
    <t>Spica</t>
  </si>
  <si>
    <t>α Vir</t>
  </si>
  <si>
    <t>Vierge</t>
  </si>
  <si>
    <t>Ross 128</t>
  </si>
  <si>
    <t>Wolf 424</t>
  </si>
  <si>
    <t>Delta Velorum</t>
  </si>
  <si>
    <t>δ Vel</t>
  </si>
  <si>
    <t>Voiles</t>
  </si>
  <si>
    <t>Vel</t>
  </si>
  <si>
    <t>Delta Velorum A</t>
  </si>
  <si>
    <t>δ1 Vel</t>
  </si>
  <si>
    <t>Kappa Velorum</t>
  </si>
  <si>
    <t>κ Vel</t>
  </si>
  <si>
    <t>Lambda Velorum</t>
  </si>
  <si>
    <t>λ Vel</t>
  </si>
  <si>
    <t>Suhail al Muhlif A</t>
  </si>
  <si>
    <t>γ1 Vel</t>
  </si>
  <si>
    <t>Wise 0855-0714</t>
  </si>
  <si>
    <t>Wolf 359</t>
  </si>
  <si>
    <t>φ Vel</t>
  </si>
  <si>
    <t>xxxxx</t>
  </si>
  <si>
    <t>xxxx</t>
  </si>
  <si>
    <t xml:space="preserve">Wise 1049-53-19 </t>
  </si>
  <si>
    <t>Luhman 16</t>
  </si>
  <si>
    <t xml:space="preserve">Taille x le rayond du soleil </t>
  </si>
  <si>
    <t>Uy Scuti</t>
  </si>
  <si>
    <t>Earendel WHL0137-LS</t>
  </si>
  <si>
    <t>Icare  MACS J1149+2223 Lensed Star 1</t>
  </si>
  <si>
    <t>Rapp dis t/ magnit</t>
  </si>
  <si>
    <t>Rapp Magn / Dist</t>
  </si>
  <si>
    <t>Naos Zetta puppis</t>
  </si>
  <si>
    <t xml:space="preserve">Epsilon Tauri (ε Tauri) </t>
  </si>
  <si>
    <t>Delta Scorpii (δ Scorpii)</t>
  </si>
  <si>
    <t>Omicron Ursae Majoris (ο Ursae Majoris)</t>
  </si>
  <si>
    <t>Acrux A Croix du Sud</t>
  </si>
  <si>
    <t>Polaris Australis Sigma Octantis</t>
  </si>
  <si>
    <t>Acrux B Croix du sud</t>
  </si>
  <si>
    <t>ETA Canis Majoris</t>
  </si>
  <si>
    <t>Cellules vides</t>
  </si>
  <si>
    <t>Vide</t>
  </si>
  <si>
    <t>Non vide</t>
  </si>
  <si>
    <t>M</t>
  </si>
  <si>
    <t>M vides</t>
  </si>
  <si>
    <t>N vides</t>
  </si>
  <si>
    <t>Trés lumineuse</t>
  </si>
  <si>
    <t>Zeta Opiuchi</t>
  </si>
  <si>
    <t>Pi Puppis</t>
  </si>
  <si>
    <t>Delta Ophiuchi</t>
  </si>
  <si>
    <t>Gamma Lupi</t>
  </si>
  <si>
    <t>Iota Orionis</t>
  </si>
  <si>
    <t>Beta Ophiuchi</t>
  </si>
  <si>
    <t>Beta Arae</t>
  </si>
  <si>
    <t>Beta Canis Minoris</t>
  </si>
  <si>
    <t>Eta Pegasi</t>
  </si>
  <si>
    <t>Upsilon Carinae</t>
  </si>
  <si>
    <t>Omicron2 Canis Majoris</t>
  </si>
  <si>
    <t>Gamma Ursae Minoris</t>
  </si>
  <si>
    <t>Zeta Arae</t>
  </si>
  <si>
    <t>Gamma Arae</t>
  </si>
  <si>
    <t>Xi Puppis</t>
  </si>
  <si>
    <t>V337 Carinae</t>
  </si>
  <si>
    <t>Sigma Canis Majoris</t>
  </si>
  <si>
    <t>Phi Velorum</t>
  </si>
  <si>
    <t>Ross 780 Gliese 876</t>
  </si>
  <si>
    <t xml:space="preserve">M et N vides 1 </t>
  </si>
  <si>
    <t>M et N vides 2</t>
  </si>
  <si>
    <t>M ou N vides</t>
  </si>
  <si>
    <t>M ou N vides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</si>
</sst>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0"/>
      <name val="Arial"/>
      <family val="2"/>
    </font>
    <font>
      <u/>
      <sz val="11"/>
      <color indexed="30"/>
      <name val="Calibri"/>
      <family val="2"/>
      <charset val="1"/>
    </font>
    <font>
      <sz val="11"/>
      <color indexed="8"/>
      <name val="Calibri"/>
      <family val="2"/>
      <charset val="1"/>
    </font>
    <font>
      <sz val="12"/>
      <color indexed="8"/>
      <name val="Arial"/>
      <family val="2"/>
      <charset val="1"/>
    </font>
    <font>
      <i/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9"/>
      <color indexed="63"/>
      <name val="Helvetica Neue"/>
      <charset val="1"/>
    </font>
    <font>
      <b/>
      <sz val="12"/>
      <color indexed="63"/>
      <name val="Arial"/>
      <family val="2"/>
      <charset val="1"/>
    </font>
    <font>
      <b/>
      <sz val="12"/>
      <color indexed="63"/>
      <name val="Helvetica Neue"/>
      <charset val="1"/>
    </font>
    <font>
      <b/>
      <sz val="8"/>
      <color indexed="63"/>
      <name val="Helvetica Neue"/>
      <charset val="1"/>
    </font>
    <font>
      <b/>
      <sz val="11"/>
      <color indexed="19"/>
      <name val="Calibri"/>
      <family val="2"/>
      <charset val="1"/>
    </font>
    <font>
      <b/>
      <i/>
      <sz val="11"/>
      <color indexed="8"/>
      <name val="Calibri"/>
      <family val="2"/>
      <charset val="1"/>
    </font>
    <font>
      <b/>
      <i/>
      <sz val="11"/>
      <color indexed="40"/>
      <name val="Calibri"/>
      <family val="2"/>
      <charset val="1"/>
    </font>
    <font>
      <b/>
      <i/>
      <sz val="11"/>
      <color indexed="10"/>
      <name val="Calibri"/>
      <family val="2"/>
      <charset val="1"/>
    </font>
    <font>
      <b/>
      <sz val="12"/>
      <color indexed="10"/>
      <name val="Helvetica Neue"/>
      <charset val="1"/>
    </font>
    <font>
      <sz val="11"/>
      <color indexed="10"/>
      <name val="Calibri"/>
      <family val="2"/>
      <charset val="1"/>
    </font>
    <font>
      <sz val="12"/>
      <color indexed="63"/>
      <name val="Helvetica Neue"/>
      <charset val="1"/>
    </font>
    <font>
      <sz val="12"/>
      <color indexed="63"/>
      <name val="Arial"/>
      <family val="2"/>
      <charset val="1"/>
    </font>
    <font>
      <sz val="12"/>
      <color indexed="10"/>
      <name val="Arial"/>
      <family val="2"/>
      <charset val="1"/>
    </font>
    <font>
      <sz val="12"/>
      <color indexed="10"/>
      <name val="Helvetica Neue"/>
      <charset val="1"/>
    </font>
    <font>
      <sz val="11"/>
      <color indexed="60"/>
      <name val="Calibri"/>
      <family val="2"/>
      <charset val="1"/>
    </font>
    <font>
      <i/>
      <sz val="11"/>
      <color indexed="60"/>
      <name val="Calibri"/>
      <family val="2"/>
      <charset val="1"/>
    </font>
    <font>
      <i/>
      <sz val="11"/>
      <color indexed="51"/>
      <name val="Calibri"/>
      <family val="2"/>
      <charset val="1"/>
    </font>
    <font>
      <sz val="12"/>
      <color indexed="48"/>
      <name val="Arial"/>
      <family val="2"/>
      <charset val="1"/>
    </font>
    <font>
      <sz val="14"/>
      <color indexed="48"/>
      <name val="Calibri"/>
      <family val="2"/>
      <charset val="1"/>
    </font>
    <font>
      <sz val="11"/>
      <color indexed="48"/>
      <name val="Calibri"/>
      <family val="2"/>
      <charset val="1"/>
    </font>
    <font>
      <sz val="12"/>
      <color indexed="48"/>
      <name val="Helvetica Neue"/>
      <charset val="1"/>
    </font>
    <font>
      <sz val="11"/>
      <color indexed="19"/>
      <name val="Calibri"/>
      <family val="2"/>
      <charset val="1"/>
    </font>
    <font>
      <sz val="12"/>
      <color indexed="21"/>
      <name val="Arial"/>
      <family val="2"/>
      <charset val="1"/>
    </font>
    <font>
      <sz val="11"/>
      <color indexed="21"/>
      <name val="Calibri"/>
      <family val="2"/>
      <charset val="1"/>
    </font>
    <font>
      <sz val="11"/>
      <color indexed="8"/>
      <name val="Arial"/>
      <family val="2"/>
      <charset val="1"/>
    </font>
    <font>
      <sz val="12"/>
      <color indexed="8"/>
      <name val="Calibri"/>
      <family val="2"/>
      <charset val="1"/>
    </font>
    <font>
      <sz val="12"/>
      <color indexed="48"/>
      <name val="Calibri"/>
      <family val="2"/>
      <charset val="1"/>
    </font>
    <font>
      <sz val="11"/>
      <color indexed="63"/>
      <name val="Helvetica Neue"/>
      <charset val="1"/>
    </font>
    <font>
      <sz val="12"/>
      <color indexed="21"/>
      <name val="Helvetica Neue"/>
      <charset val="1"/>
    </font>
    <font>
      <b/>
      <sz val="12"/>
      <color indexed="10"/>
      <name val="Arial"/>
      <family val="2"/>
      <charset val="1"/>
    </font>
    <font>
      <b/>
      <sz val="11"/>
      <color theme="5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FF0000"/>
      <name val="Arial"/>
      <family val="2"/>
      <charset val="1"/>
    </font>
    <font>
      <b/>
      <sz val="12"/>
      <color rgb="FFFF0000"/>
      <name val="Roboto"/>
      <family val="18"/>
    </font>
    <font>
      <b/>
      <sz val="11"/>
      <color indexed="8"/>
      <name val="Arial"/>
      <family val="2"/>
      <charset val="1"/>
    </font>
    <font>
      <b/>
      <i/>
      <sz val="12"/>
      <color indexed="63"/>
      <name val="Helvetica Neue"/>
      <charset val="1"/>
    </font>
    <font>
      <b/>
      <sz val="12"/>
      <color rgb="FFFF0000"/>
      <name val="Helvetica Neue"/>
      <charset val="1"/>
    </font>
    <font>
      <sz val="12"/>
      <color rgb="FFFF2D21"/>
      <name val="Arial"/>
      <family val="2"/>
    </font>
    <font>
      <sz val="13"/>
      <name val="UICTFontTextStyleBody"/>
      <family val="18"/>
    </font>
    <font>
      <sz val="11"/>
      <color theme="8"/>
      <name val="Calibri"/>
      <family val="2"/>
      <charset val="1"/>
    </font>
    <font>
      <u/>
      <sz val="10"/>
      <color theme="10"/>
      <name val="Arial"/>
      <family val="2"/>
    </font>
    <font>
      <sz val="11"/>
      <color theme="1"/>
      <name val="Calibri"/>
      <family val="2"/>
      <charset val="1"/>
    </font>
    <font>
      <sz val="9"/>
      <color rgb="FF4F595F"/>
      <name val="Courier New"/>
      <family val="34"/>
    </font>
    <font>
      <sz val="11"/>
      <color rgb="FFFF0000"/>
      <name val="Calibri"/>
      <family val="2"/>
      <charset val="1"/>
    </font>
  </fonts>
  <fills count="51">
    <fill>
      <patternFill patternType="none"/>
    </fill>
    <fill>
      <patternFill patternType="gray125"/>
    </fill>
    <fill>
      <patternFill patternType="solid">
        <fgColor indexed="41"/>
        <bgColor indexed="28"/>
      </patternFill>
    </fill>
    <fill>
      <patternFill patternType="solid">
        <fgColor indexed="56"/>
        <bgColor indexed="27"/>
      </patternFill>
    </fill>
    <fill>
      <patternFill patternType="solid">
        <fgColor indexed="37"/>
        <bgColor indexed="58"/>
      </patternFill>
    </fill>
    <fill>
      <patternFill patternType="solid">
        <fgColor indexed="28"/>
        <bgColor indexed="16"/>
      </patternFill>
    </fill>
    <fill>
      <patternFill patternType="solid">
        <fgColor indexed="43"/>
        <bgColor indexed="26"/>
      </patternFill>
    </fill>
    <fill>
      <patternFill patternType="solid">
        <fgColor indexed="47"/>
        <bgColor indexed="43"/>
      </patternFill>
    </fill>
    <fill>
      <patternFill patternType="solid">
        <fgColor indexed="36"/>
        <bgColor indexed="43"/>
      </patternFill>
    </fill>
    <fill>
      <patternFill patternType="solid">
        <fgColor indexed="9"/>
        <bgColor indexed="58"/>
      </patternFill>
    </fill>
    <fill>
      <patternFill patternType="solid">
        <fgColor indexed="38"/>
        <bgColor indexed="22"/>
      </patternFill>
    </fill>
    <fill>
      <patternFill patternType="solid">
        <fgColor indexed="11"/>
        <bgColor indexed="59"/>
      </patternFill>
    </fill>
    <fill>
      <patternFill patternType="solid">
        <fgColor indexed="26"/>
        <bgColor indexed="58"/>
      </patternFill>
    </fill>
    <fill>
      <patternFill patternType="solid">
        <fgColor indexed="17"/>
        <bgColor indexed="44"/>
      </patternFill>
    </fill>
    <fill>
      <patternFill patternType="solid">
        <fgColor indexed="54"/>
        <bgColor indexed="44"/>
      </patternFill>
    </fill>
    <fill>
      <patternFill patternType="solid">
        <fgColor indexed="34"/>
        <bgColor indexed="50"/>
      </patternFill>
    </fill>
    <fill>
      <patternFill patternType="solid">
        <fgColor indexed="16"/>
        <bgColor indexed="28"/>
      </patternFill>
    </fill>
    <fill>
      <patternFill patternType="solid">
        <fgColor indexed="62"/>
        <bgColor indexed="46"/>
      </patternFill>
    </fill>
    <fill>
      <patternFill patternType="solid">
        <fgColor indexed="29"/>
        <bgColor indexed="47"/>
      </patternFill>
    </fill>
    <fill>
      <patternFill patternType="solid">
        <fgColor indexed="55"/>
        <bgColor indexed="54"/>
      </patternFill>
    </fill>
    <fill>
      <patternFill patternType="solid">
        <fgColor indexed="27"/>
        <bgColor indexed="56"/>
      </patternFill>
    </fill>
    <fill>
      <patternFill patternType="solid">
        <fgColor indexed="51"/>
        <bgColor indexed="52"/>
      </patternFill>
    </fill>
    <fill>
      <patternFill patternType="solid">
        <fgColor indexed="50"/>
        <bgColor indexed="35"/>
      </patternFill>
    </fill>
    <fill>
      <patternFill patternType="solid">
        <fgColor indexed="49"/>
        <bgColor indexed="40"/>
      </patternFill>
    </fill>
    <fill>
      <patternFill patternType="solid">
        <fgColor indexed="45"/>
        <bgColor indexed="62"/>
      </patternFill>
    </fill>
    <fill>
      <patternFill patternType="solid">
        <fgColor indexed="57"/>
        <bgColor indexed="40"/>
      </patternFill>
    </fill>
    <fill>
      <patternFill patternType="solid">
        <fgColor indexed="58"/>
        <bgColor indexed="37"/>
      </patternFill>
    </fill>
    <fill>
      <patternFill patternType="solid">
        <fgColor indexed="40"/>
        <bgColor indexed="49"/>
      </patternFill>
    </fill>
    <fill>
      <patternFill patternType="solid">
        <fgColor indexed="61"/>
        <bgColor indexed="52"/>
      </patternFill>
    </fill>
    <fill>
      <patternFill patternType="solid">
        <fgColor indexed="42"/>
        <bgColor indexed="41"/>
      </patternFill>
    </fill>
    <fill>
      <patternFill patternType="solid">
        <fgColor indexed="33"/>
        <bgColor indexed="14"/>
      </patternFill>
    </fill>
    <fill>
      <patternFill patternType="solid">
        <fgColor indexed="15"/>
        <bgColor indexed="35"/>
      </patternFill>
    </fill>
    <fill>
      <patternFill patternType="solid">
        <fgColor indexed="22"/>
        <bgColor indexed="38"/>
      </patternFill>
    </fill>
    <fill>
      <patternFill patternType="solid">
        <fgColor indexed="20"/>
        <bgColor indexed="56"/>
      </patternFill>
    </fill>
    <fill>
      <patternFill patternType="solid">
        <fgColor indexed="52"/>
        <bgColor indexed="51"/>
      </patternFill>
    </fill>
    <fill>
      <patternFill patternType="solid">
        <fgColor indexed="23"/>
        <bgColor indexed="38"/>
      </patternFill>
    </fill>
    <fill>
      <patternFill patternType="solid">
        <fgColor indexed="59"/>
        <bgColor indexed="20"/>
      </patternFill>
    </fill>
    <fill>
      <patternFill patternType="solid">
        <fgColor indexed="13"/>
        <bgColor indexed="34"/>
      </patternFill>
    </fill>
    <fill>
      <patternFill patternType="solid">
        <fgColor indexed="14"/>
        <bgColor indexed="46"/>
      </patternFill>
    </fill>
    <fill>
      <patternFill patternType="solid">
        <fgColor indexed="24"/>
        <bgColor indexed="62"/>
      </patternFill>
    </fill>
    <fill>
      <patternFill patternType="solid">
        <fgColor indexed="60"/>
        <bgColor indexed="53"/>
      </patternFill>
    </fill>
    <fill>
      <patternFill patternType="solid">
        <fgColor indexed="44"/>
        <bgColor indexed="17"/>
      </patternFill>
    </fill>
    <fill>
      <patternFill patternType="solid">
        <fgColor indexed="25"/>
        <bgColor indexed="45"/>
      </patternFill>
    </fill>
    <fill>
      <patternFill patternType="solid">
        <fgColor indexed="53"/>
        <bgColor indexed="61"/>
      </patternFill>
    </fill>
    <fill>
      <patternFill patternType="solid">
        <fgColor indexed="35"/>
        <bgColor indexed="15"/>
      </patternFill>
    </fill>
    <fill>
      <patternFill patternType="solid">
        <fgColor indexed="46"/>
        <bgColor indexed="14"/>
      </patternFill>
    </fill>
    <fill>
      <patternFill patternType="solid">
        <fgColor indexed="31"/>
        <bgColor indexed="17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46" fillId="0" borderId="0" applyNumberFormat="0" applyFill="0" applyBorder="0" applyAlignment="0" applyProtection="0"/>
  </cellStyleXfs>
  <cellXfs count="142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/>
    <xf numFmtId="0" fontId="2" fillId="2" borderId="0" xfId="1" applyFill="1"/>
    <xf numFmtId="0" fontId="2" fillId="3" borderId="0" xfId="1" applyFill="1"/>
    <xf numFmtId="0" fontId="5" fillId="0" borderId="0" xfId="1" applyFont="1"/>
    <xf numFmtId="0" fontId="6" fillId="4" borderId="0" xfId="1" applyFont="1" applyFill="1" applyAlignment="1"/>
    <xf numFmtId="0" fontId="7" fillId="4" borderId="0" xfId="1" applyFont="1" applyFill="1" applyAlignment="1"/>
    <xf numFmtId="0" fontId="8" fillId="4" borderId="0" xfId="1" applyFont="1" applyFill="1" applyAlignment="1"/>
    <xf numFmtId="0" fontId="9" fillId="4" borderId="0" xfId="1" applyFont="1" applyFill="1" applyAlignment="1"/>
    <xf numFmtId="0" fontId="10" fillId="5" borderId="0" xfId="1" applyFont="1" applyFill="1" applyAlignment="1"/>
    <xf numFmtId="0" fontId="11" fillId="0" borderId="0" xfId="1" applyFont="1" applyAlignment="1"/>
    <xf numFmtId="0" fontId="12" fillId="0" borderId="0" xfId="1" applyFont="1" applyAlignment="1"/>
    <xf numFmtId="0" fontId="13" fillId="0" borderId="0" xfId="1" applyFont="1" applyAlignment="1"/>
    <xf numFmtId="0" fontId="5" fillId="5" borderId="0" xfId="1" applyFont="1" applyFill="1" applyAlignment="1"/>
    <xf numFmtId="0" fontId="14" fillId="3" borderId="0" xfId="1" applyFont="1" applyFill="1" applyAlignment="1"/>
    <xf numFmtId="0" fontId="10" fillId="6" borderId="0" xfId="1" applyFont="1" applyFill="1" applyAlignment="1"/>
    <xf numFmtId="0" fontId="5" fillId="0" borderId="0" xfId="1" applyFont="1" applyAlignment="1"/>
    <xf numFmtId="0" fontId="2" fillId="6" borderId="0" xfId="1" applyFont="1" applyFill="1"/>
    <xf numFmtId="0" fontId="15" fillId="0" borderId="0" xfId="1" applyFont="1" applyAlignment="1"/>
    <xf numFmtId="0" fontId="2" fillId="0" borderId="0" xfId="1" applyAlignment="1"/>
    <xf numFmtId="0" fontId="2" fillId="3" borderId="0" xfId="1" applyFont="1" applyFill="1" applyAlignment="1"/>
    <xf numFmtId="0" fontId="16" fillId="0" borderId="0" xfId="1" applyFont="1" applyAlignment="1">
      <alignment wrapText="1"/>
    </xf>
    <xf numFmtId="0" fontId="17" fillId="0" borderId="0" xfId="1" applyFont="1" applyAlignment="1">
      <alignment wrapText="1"/>
    </xf>
    <xf numFmtId="0" fontId="1" fillId="0" borderId="0" xfId="2" applyNumberFormat="1" applyFont="1" applyFill="1" applyBorder="1" applyAlignment="1" applyProtection="1">
      <alignment wrapText="1"/>
    </xf>
    <xf numFmtId="0" fontId="4" fillId="7" borderId="0" xfId="1" applyFont="1" applyFill="1"/>
    <xf numFmtId="0" fontId="16" fillId="3" borderId="0" xfId="1" applyFont="1" applyFill="1" applyAlignment="1">
      <alignment wrapText="1"/>
    </xf>
    <xf numFmtId="0" fontId="5" fillId="0" borderId="0" xfId="1" applyFont="1" applyFill="1"/>
    <xf numFmtId="0" fontId="2" fillId="0" borderId="0" xfId="1" applyFont="1"/>
    <xf numFmtId="0" fontId="15" fillId="0" borderId="0" xfId="1" applyFont="1"/>
    <xf numFmtId="0" fontId="18" fillId="0" borderId="0" xfId="1" applyFont="1" applyAlignment="1">
      <alignment wrapText="1"/>
    </xf>
    <xf numFmtId="0" fontId="19" fillId="0" borderId="0" xfId="1" applyFont="1" applyAlignment="1">
      <alignment wrapText="1"/>
    </xf>
    <xf numFmtId="0" fontId="20" fillId="0" borderId="0" xfId="1" applyFont="1"/>
    <xf numFmtId="0" fontId="5" fillId="8" borderId="0" xfId="1" applyFont="1" applyFill="1"/>
    <xf numFmtId="0" fontId="2" fillId="9" borderId="0" xfId="1" applyFill="1"/>
    <xf numFmtId="0" fontId="17" fillId="0" borderId="0" xfId="1" applyFont="1" applyAlignment="1"/>
    <xf numFmtId="0" fontId="2" fillId="0" borderId="0" xfId="1" applyFill="1"/>
    <xf numFmtId="0" fontId="2" fillId="10" borderId="0" xfId="1" applyFont="1" applyFill="1"/>
    <xf numFmtId="0" fontId="4" fillId="2" borderId="0" xfId="1" applyFont="1" applyFill="1"/>
    <xf numFmtId="0" fontId="21" fillId="0" borderId="0" xfId="1" applyFont="1"/>
    <xf numFmtId="0" fontId="2" fillId="0" borderId="0" xfId="1" applyFill="1" applyBorder="1"/>
    <xf numFmtId="0" fontId="8" fillId="0" borderId="0" xfId="1" applyFont="1" applyAlignment="1">
      <alignment wrapText="1"/>
    </xf>
    <xf numFmtId="0" fontId="2" fillId="2" borderId="0" xfId="1" applyFont="1" applyFill="1"/>
    <xf numFmtId="0" fontId="4" fillId="3" borderId="0" xfId="1" applyFont="1" applyFill="1"/>
    <xf numFmtId="0" fontId="22" fillId="11" borderId="0" xfId="1" applyFont="1" applyFill="1"/>
    <xf numFmtId="0" fontId="22" fillId="0" borderId="0" xfId="1" applyFont="1"/>
    <xf numFmtId="0" fontId="23" fillId="0" borderId="0" xfId="1" applyFont="1"/>
    <xf numFmtId="0" fontId="24" fillId="0" borderId="0" xfId="1" applyFont="1"/>
    <xf numFmtId="0" fontId="25" fillId="0" borderId="0" xfId="1" applyFont="1"/>
    <xf numFmtId="0" fontId="23" fillId="0" borderId="0" xfId="1" applyFont="1" applyAlignment="1">
      <alignment wrapText="1"/>
    </xf>
    <xf numFmtId="0" fontId="26" fillId="0" borderId="0" xfId="1" applyFont="1" applyAlignment="1">
      <alignment wrapText="1"/>
    </xf>
    <xf numFmtId="0" fontId="2" fillId="12" borderId="0" xfId="1" applyFill="1"/>
    <xf numFmtId="0" fontId="27" fillId="3" borderId="0" xfId="1" applyFont="1" applyFill="1"/>
    <xf numFmtId="0" fontId="2" fillId="13" borderId="0" xfId="1" applyFont="1" applyFill="1"/>
    <xf numFmtId="0" fontId="2" fillId="14" borderId="0" xfId="1" applyFont="1" applyFill="1"/>
    <xf numFmtId="0" fontId="2" fillId="15" borderId="0" xfId="1" applyFont="1" applyFill="1"/>
    <xf numFmtId="0" fontId="27" fillId="16" borderId="0" xfId="1" applyFont="1" applyFill="1"/>
    <xf numFmtId="0" fontId="4" fillId="6" borderId="0" xfId="1" applyFont="1" applyFill="1"/>
    <xf numFmtId="0" fontId="17" fillId="3" borderId="0" xfId="1" applyFont="1" applyFill="1" applyAlignment="1">
      <alignment wrapText="1"/>
    </xf>
    <xf numFmtId="0" fontId="2" fillId="16" borderId="0" xfId="1" applyFont="1" applyFill="1"/>
    <xf numFmtId="0" fontId="27" fillId="17" borderId="0" xfId="1" applyFont="1" applyFill="1"/>
    <xf numFmtId="0" fontId="2" fillId="18" borderId="0" xfId="1" applyFont="1" applyFill="1"/>
    <xf numFmtId="0" fontId="2" fillId="19" borderId="0" xfId="1" applyFont="1" applyFill="1"/>
    <xf numFmtId="0" fontId="4" fillId="0" borderId="0" xfId="1" applyFont="1" applyFill="1"/>
    <xf numFmtId="0" fontId="2" fillId="20" borderId="0" xfId="1" applyFont="1" applyFill="1"/>
    <xf numFmtId="0" fontId="5" fillId="21" borderId="0" xfId="1" applyFont="1" applyFill="1"/>
    <xf numFmtId="0" fontId="4" fillId="9" borderId="0" xfId="1" applyFont="1" applyFill="1"/>
    <xf numFmtId="0" fontId="2" fillId="22" borderId="0" xfId="1" applyFont="1" applyFill="1"/>
    <xf numFmtId="0" fontId="28" fillId="0" borderId="0" xfId="1" applyFont="1"/>
    <xf numFmtId="0" fontId="29" fillId="0" borderId="0" xfId="1" applyFont="1"/>
    <xf numFmtId="0" fontId="30" fillId="3" borderId="0" xfId="1" applyFont="1" applyFill="1"/>
    <xf numFmtId="0" fontId="2" fillId="23" borderId="0" xfId="1" applyFont="1" applyFill="1"/>
    <xf numFmtId="0" fontId="2" fillId="24" borderId="0" xfId="1" applyFont="1" applyFill="1"/>
    <xf numFmtId="0" fontId="2" fillId="25" borderId="0" xfId="1" applyFont="1" applyFill="1"/>
    <xf numFmtId="0" fontId="2" fillId="8" borderId="0" xfId="1" applyFont="1" applyFill="1"/>
    <xf numFmtId="0" fontId="2" fillId="5" borderId="0" xfId="1" applyFont="1" applyFill="1"/>
    <xf numFmtId="0" fontId="2" fillId="26" borderId="0" xfId="1" applyFont="1" applyFill="1"/>
    <xf numFmtId="0" fontId="2" fillId="27" borderId="0" xfId="1" applyFont="1" applyFill="1"/>
    <xf numFmtId="0" fontId="2" fillId="28" borderId="0" xfId="1" applyFont="1" applyFill="1"/>
    <xf numFmtId="0" fontId="2" fillId="29" borderId="0" xfId="1" applyFont="1" applyFill="1"/>
    <xf numFmtId="0" fontId="18" fillId="0" borderId="0" xfId="1" applyFont="1"/>
    <xf numFmtId="0" fontId="3" fillId="3" borderId="0" xfId="1" applyFont="1" applyFill="1"/>
    <xf numFmtId="0" fontId="2" fillId="30" borderId="0" xfId="1" applyFont="1" applyFill="1"/>
    <xf numFmtId="0" fontId="31" fillId="3" borderId="0" xfId="1" applyFont="1" applyFill="1"/>
    <xf numFmtId="0" fontId="32" fillId="0" borderId="0" xfId="1" applyFont="1"/>
    <xf numFmtId="0" fontId="2" fillId="31" borderId="0" xfId="1" applyFont="1" applyFill="1"/>
    <xf numFmtId="0" fontId="2" fillId="0" borderId="0" xfId="1" applyBorder="1"/>
    <xf numFmtId="0" fontId="27" fillId="31" borderId="0" xfId="1" applyFont="1" applyFill="1"/>
    <xf numFmtId="0" fontId="2" fillId="32" borderId="0" xfId="1" applyFont="1" applyFill="1"/>
    <xf numFmtId="0" fontId="33" fillId="3" borderId="0" xfId="1" applyFont="1" applyFill="1" applyAlignment="1">
      <alignment wrapText="1"/>
    </xf>
    <xf numFmtId="0" fontId="2" fillId="33" borderId="0" xfId="1" applyFont="1" applyFill="1"/>
    <xf numFmtId="0" fontId="2" fillId="34" borderId="0" xfId="1" applyFont="1" applyFill="1"/>
    <xf numFmtId="0" fontId="2" fillId="35" borderId="0" xfId="1" applyFont="1" applyFill="1"/>
    <xf numFmtId="0" fontId="2" fillId="36" borderId="0" xfId="1" applyFont="1" applyFill="1"/>
    <xf numFmtId="0" fontId="2" fillId="11" borderId="0" xfId="1" applyFont="1" applyFill="1"/>
    <xf numFmtId="0" fontId="27" fillId="37" borderId="0" xfId="1" applyFont="1" applyFill="1"/>
    <xf numFmtId="0" fontId="2" fillId="37" borderId="0" xfId="1" applyFont="1" applyFill="1"/>
    <xf numFmtId="0" fontId="2" fillId="38" borderId="0" xfId="1" applyFont="1" applyFill="1"/>
    <xf numFmtId="0" fontId="2" fillId="39" borderId="0" xfId="1" applyFont="1" applyFill="1"/>
    <xf numFmtId="0" fontId="2" fillId="40" borderId="0" xfId="1" applyFont="1" applyFill="1"/>
    <xf numFmtId="0" fontId="2" fillId="7" borderId="0" xfId="1" applyFont="1" applyFill="1"/>
    <xf numFmtId="0" fontId="28" fillId="0" borderId="0" xfId="1" applyFont="1" applyAlignment="1">
      <alignment wrapText="1"/>
    </xf>
    <xf numFmtId="0" fontId="34" fillId="0" borderId="0" xfId="1" applyFont="1" applyAlignment="1">
      <alignment wrapText="1"/>
    </xf>
    <xf numFmtId="0" fontId="2" fillId="41" borderId="0" xfId="1" applyFont="1" applyFill="1"/>
    <xf numFmtId="0" fontId="2" fillId="21" borderId="0" xfId="1" applyFont="1" applyFill="1"/>
    <xf numFmtId="0" fontId="2" fillId="42" borderId="0" xfId="1" applyFont="1" applyFill="1"/>
    <xf numFmtId="0" fontId="2" fillId="43" borderId="0" xfId="1" applyFont="1" applyFill="1"/>
    <xf numFmtId="0" fontId="2" fillId="44" borderId="0" xfId="1" applyFont="1" applyFill="1"/>
    <xf numFmtId="0" fontId="2" fillId="0" borderId="0" xfId="1" applyFont="1" applyFill="1"/>
    <xf numFmtId="0" fontId="2" fillId="45" borderId="0" xfId="1" applyFont="1" applyFill="1"/>
    <xf numFmtId="0" fontId="2" fillId="46" borderId="0" xfId="1" applyFont="1" applyFill="1"/>
    <xf numFmtId="0" fontId="27" fillId="46" borderId="0" xfId="1" applyFont="1" applyFill="1"/>
    <xf numFmtId="0" fontId="27" fillId="21" borderId="0" xfId="1" applyFont="1" applyFill="1"/>
    <xf numFmtId="0" fontId="35" fillId="0" borderId="0" xfId="1" applyFont="1" applyAlignment="1">
      <alignment wrapText="1"/>
    </xf>
    <xf numFmtId="0" fontId="19" fillId="0" borderId="0" xfId="1" applyFont="1" applyAlignment="1"/>
    <xf numFmtId="0" fontId="36" fillId="5" borderId="0" xfId="1" applyFont="1" applyFill="1" applyAlignment="1"/>
    <xf numFmtId="0" fontId="37" fillId="0" borderId="0" xfId="1" applyFont="1"/>
    <xf numFmtId="0" fontId="37" fillId="0" borderId="0" xfId="1" applyFont="1" applyFill="1"/>
    <xf numFmtId="0" fontId="38" fillId="0" borderId="0" xfId="1" applyFont="1"/>
    <xf numFmtId="0" fontId="39" fillId="0" borderId="0" xfId="0" applyFont="1" applyAlignment="1">
      <alignment wrapText="1"/>
    </xf>
    <xf numFmtId="0" fontId="8" fillId="3" borderId="0" xfId="1" applyFont="1" applyFill="1" applyAlignment="1">
      <alignment wrapText="1"/>
    </xf>
    <xf numFmtId="0" fontId="40" fillId="3" borderId="0" xfId="1" applyFont="1" applyFill="1"/>
    <xf numFmtId="0" fontId="38" fillId="47" borderId="0" xfId="1" applyFont="1" applyFill="1"/>
    <xf numFmtId="0" fontId="41" fillId="3" borderId="0" xfId="1" applyFont="1" applyFill="1" applyAlignment="1">
      <alignment wrapText="1"/>
    </xf>
    <xf numFmtId="0" fontId="42" fillId="3" borderId="0" xfId="1" applyFont="1" applyFill="1" applyAlignment="1">
      <alignment wrapText="1"/>
    </xf>
    <xf numFmtId="0" fontId="43" fillId="0" borderId="0" xfId="0" quotePrefix="1" applyFont="1" applyAlignment="1">
      <alignment wrapText="1"/>
    </xf>
    <xf numFmtId="0" fontId="8" fillId="2" borderId="0" xfId="1" applyNumberFormat="1" applyFont="1" applyFill="1" applyAlignment="1"/>
    <xf numFmtId="0" fontId="16" fillId="2" borderId="0" xfId="1" applyNumberFormat="1" applyFont="1" applyFill="1" applyAlignment="1">
      <alignment wrapText="1"/>
    </xf>
    <xf numFmtId="0" fontId="2" fillId="2" borderId="0" xfId="1" applyNumberFormat="1" applyFill="1"/>
    <xf numFmtId="0" fontId="3" fillId="2" borderId="0" xfId="1" applyNumberFormat="1" applyFont="1" applyFill="1"/>
    <xf numFmtId="0" fontId="4" fillId="2" borderId="0" xfId="1" applyNumberFormat="1" applyFont="1" applyFill="1"/>
    <xf numFmtId="0" fontId="8" fillId="2" borderId="0" xfId="1" applyNumberFormat="1" applyFont="1" applyFill="1" applyAlignment="1">
      <alignment wrapText="1"/>
    </xf>
    <xf numFmtId="0" fontId="31" fillId="2" borderId="0" xfId="1" applyNumberFormat="1" applyFont="1" applyFill="1"/>
    <xf numFmtId="0" fontId="16" fillId="2" borderId="0" xfId="1" applyNumberFormat="1" applyFont="1" applyFill="1" applyAlignment="1"/>
    <xf numFmtId="0" fontId="44" fillId="0" borderId="0" xfId="0" quotePrefix="1" applyFont="1" applyFill="1" applyAlignment="1">
      <alignment wrapText="1"/>
    </xf>
    <xf numFmtId="0" fontId="0" fillId="48" borderId="0" xfId="0" applyFill="1"/>
    <xf numFmtId="0" fontId="45" fillId="48" borderId="0" xfId="1" applyFont="1" applyFill="1"/>
    <xf numFmtId="0" fontId="46" fillId="0" borderId="0" xfId="3" applyFont="1" applyAlignment="1">
      <alignment wrapText="1"/>
    </xf>
    <xf numFmtId="0" fontId="47" fillId="49" borderId="0" xfId="1" applyFont="1" applyFill="1"/>
    <xf numFmtId="0" fontId="48" fillId="0" borderId="0" xfId="0" quotePrefix="1" applyFont="1" applyAlignment="1">
      <alignment wrapText="1"/>
    </xf>
    <xf numFmtId="0" fontId="49" fillId="50" borderId="0" xfId="1" applyFont="1" applyFill="1"/>
  </cellXfs>
  <cellStyles count="4">
    <cellStyle name="Excel Built-in Normal" xfId="1" xr:uid="{00000000-0005-0000-0000-000000000000}"/>
    <cellStyle name="Hyperlink" xfId="3" xr:uid="{00000000-000B-0000-0000-000008000000}"/>
    <cellStyle name="Lien hypertexte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C5E0B4"/>
      <rgbColor rgb="000000FF"/>
      <rgbColor rgb="00FFFF00"/>
      <rgbColor rgb="00C8A3E3"/>
      <rgbColor rgb="00A9CDB9"/>
      <rgbColor rgb="00E7E6E6"/>
      <rgbColor rgb="00B4C7E7"/>
      <rgbColor rgb="00000080"/>
      <rgbColor rgb="00548235"/>
      <rgbColor rgb="00D6DCE5"/>
      <rgbColor rgb="000070C0"/>
      <rgbColor rgb="00BFBFBF"/>
      <rgbColor rgb="00AFABAB"/>
      <rgbColor rgb="00B69EF8"/>
      <rgbColor rgb="00D353E0"/>
      <rgbColor rgb="00FFF2CC"/>
      <rgbColor rgb="00DEEBF7"/>
      <rgbColor rgb="00E6E6E6"/>
      <rgbColor rgb="00F4B183"/>
      <rgbColor rgb="000563C1"/>
      <rgbColor rgb="00BDD7EE"/>
      <rgbColor rgb="00000080"/>
      <rgbColor rgb="00E2A9F6"/>
      <rgbColor rgb="00C8E736"/>
      <rgbColor rgb="00A9D18E"/>
      <rgbColor rgb="00FFD966"/>
      <rgbColor rgb="00EAECF0"/>
      <rgbColor rgb="00ADB9CA"/>
      <rgbColor rgb="000000FF"/>
      <rgbColor rgb="0000B0F0"/>
      <rgbColor rgb="00E2F0D9"/>
      <rgbColor rgb="00C8F7D8"/>
      <rgbColor rgb="00FFE699"/>
      <rgbColor rgb="009DC3E6"/>
      <rgbColor rgb="00ED7CCA"/>
      <rgbColor rgb="00C7A1E3"/>
      <rgbColor rgb="00F8CBAD"/>
      <rgbColor rgb="002E75B6"/>
      <rgbColor rgb="0039C6F3"/>
      <rgbColor rgb="0092D050"/>
      <rgbColor rgb="00FFC000"/>
      <rgbColor rgb="00E6AD00"/>
      <rgbColor rgb="00ED7D31"/>
      <rgbColor rgb="008FAADC"/>
      <rgbColor rgb="008497B0"/>
      <rgbColor rgb="00DAE3F3"/>
      <rgbColor rgb="0000B050"/>
      <rgbColor rgb="00EDEDED"/>
      <rgbColor rgb="00D0CECE"/>
      <rgbColor rgb="00C55A11"/>
      <rgbColor rgb="00BF9000"/>
      <rgbColor rgb="00C199E0"/>
      <rgbColor rgb="0022222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0</xdr:row>
          <xdr:rowOff>0</xdr:rowOff>
        </xdr:from>
        <xdr:to>
          <xdr:col>2</xdr:col>
          <xdr:colOff>542925</xdr:colOff>
          <xdr:row>1</xdr:row>
          <xdr:rowOff>47625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C283610-DD12-4ED7-A16B-4E60058011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1133475</xdr:colOff>
          <xdr:row>0</xdr:row>
          <xdr:rowOff>0</xdr:rowOff>
        </xdr:from>
        <xdr:to>
          <xdr:col>4</xdr:col>
          <xdr:colOff>28575</xdr:colOff>
          <xdr:row>1</xdr:row>
          <xdr:rowOff>47625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C85B126-DCAE-4B9B-8758-B5AAACABF2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67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RESTAURER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teve Addinsell" id="{B766DA98-F5B8-7D4E-84A8-62E739B1C03F}" userId="5dd19fb511a86af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4" dT="2023-10-05T04:29:58.53" personId="{B766DA98-F5B8-7D4E-84A8-62E739B1C03F}" id="{ADBF0AF9-0B51-6443-BD29-FBF1EC785773}">
    <text>Deneb, l’Étoile, la plus lointaine visible, à l’œil nu</text>
  </threadedComment>
</ThreadedComments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Rigel" TargetMode="External"/><Relationship Id="rId21" Type="http://schemas.openxmlformats.org/officeDocument/2006/relationships/hyperlink" Target="https://fr.m.wikipedia.org/wiki/Epsilon_Carinae" TargetMode="External"/><Relationship Id="rId42" Type="http://schemas.openxmlformats.org/officeDocument/2006/relationships/hyperlink" Target="https://fr.m.wikipedia.org/wiki/Gamma_Cephei" TargetMode="External"/><Relationship Id="rId63" Type="http://schemas.openxmlformats.org/officeDocument/2006/relationships/hyperlink" Target="https://fr.m.wikipedia.org/wiki/Iota_Draconis" TargetMode="External"/><Relationship Id="rId84" Type="http://schemas.openxmlformats.org/officeDocument/2006/relationships/hyperlink" Target="https://fr.m.wikipedia.org/wiki/Eta_Ursae_Majoris" TargetMode="External"/><Relationship Id="rId138" Type="http://schemas.openxmlformats.org/officeDocument/2006/relationships/hyperlink" Target="https://fr.m.wikipedia.org/wiki/Epsilon_Sagittarii" TargetMode="External"/><Relationship Id="rId159" Type="http://schemas.openxmlformats.org/officeDocument/2006/relationships/hyperlink" Target="https://fr.m.wikipedia.org/wiki/Beta_Trianguli" TargetMode="External"/><Relationship Id="rId170" Type="http://schemas.openxmlformats.org/officeDocument/2006/relationships/hyperlink" Target="https://fr.m.wikipedia.org/wiki/Zeta_Ophiuchi" TargetMode="External"/><Relationship Id="rId107" Type="http://schemas.openxmlformats.org/officeDocument/2006/relationships/hyperlink" Target="https://fr.m.wikipedia.org/wiki/Gamma_Lupi" TargetMode="External"/><Relationship Id="rId11" Type="http://schemas.openxmlformats.org/officeDocument/2006/relationships/hyperlink" Target="https://fr.m.wikipedia.org/wiki/Beta_Ceti" TargetMode="External"/><Relationship Id="rId32" Type="http://schemas.openxmlformats.org/officeDocument/2006/relationships/hyperlink" Target="https://fr.m.wikipedia.org/wiki/Alpha_Centauri" TargetMode="External"/><Relationship Id="rId53" Type="http://schemas.openxmlformats.org/officeDocument/2006/relationships/hyperlink" Target="https://fr.m.wikipedia.org/wiki/Alpha_Crucis" TargetMode="External"/><Relationship Id="rId74" Type="http://schemas.openxmlformats.org/officeDocument/2006/relationships/hyperlink" Target="https://fr.m.wikipedia.org/wiki/Alpha_Geminorum" TargetMode="External"/><Relationship Id="rId128" Type="http://schemas.openxmlformats.org/officeDocument/2006/relationships/hyperlink" Target="https://fr.m.wikipedia.org/wiki/Beta_Canis_Minoris" TargetMode="External"/><Relationship Id="rId149" Type="http://schemas.openxmlformats.org/officeDocument/2006/relationships/hyperlink" Target="https://fr.m.wikipedia.org/wiki/Alpha_Ophiuchi" TargetMode="External"/><Relationship Id="rId5" Type="http://schemas.openxmlformats.org/officeDocument/2006/relationships/hyperlink" Target="https://fr.m.wikipedia.org/wiki/Gamma_Andromedae" TargetMode="External"/><Relationship Id="rId95" Type="http://schemas.openxmlformats.org/officeDocument/2006/relationships/hyperlink" Target="https://fr.m.wikipedia.org/wiki/Beta_Hydri" TargetMode="External"/><Relationship Id="rId160" Type="http://schemas.openxmlformats.org/officeDocument/2006/relationships/hyperlink" Target="https://fr.m.wikipedia.org/wiki/Alpha_Trianguli_Australis" TargetMode="External"/><Relationship Id="rId22" Type="http://schemas.openxmlformats.org/officeDocument/2006/relationships/hyperlink" Target="https://fr.m.wikipedia.org/wiki/Epsilon_Carinae" TargetMode="External"/><Relationship Id="rId43" Type="http://schemas.openxmlformats.org/officeDocument/2006/relationships/hyperlink" Target="https://fr.m.wikipedia.org/wiki/Alpha2_Canum_Venaticorum" TargetMode="External"/><Relationship Id="rId64" Type="http://schemas.openxmlformats.org/officeDocument/2006/relationships/hyperlink" Target="https://fr.m.wikipedia.org/wiki/Gamma_Draconis" TargetMode="External"/><Relationship Id="rId118" Type="http://schemas.openxmlformats.org/officeDocument/2006/relationships/hyperlink" Target="https://fr.m.wikipedia.org/wiki/Kappa_Orionis" TargetMode="External"/><Relationship Id="rId139" Type="http://schemas.openxmlformats.org/officeDocument/2006/relationships/hyperlink" Target="https://fr.m.wikipedia.org/wiki/Sigma_Sagittarii" TargetMode="External"/><Relationship Id="rId85" Type="http://schemas.openxmlformats.org/officeDocument/2006/relationships/hyperlink" Target="https://fr.m.wikipedia.org/wiki/Alpha_Ursae_Majoris" TargetMode="External"/><Relationship Id="rId150" Type="http://schemas.openxmlformats.org/officeDocument/2006/relationships/hyperlink" Target="https://fr.m.wikipedia.org/wiki/Eta_Ophiuchi" TargetMode="External"/><Relationship Id="rId171" Type="http://schemas.openxmlformats.org/officeDocument/2006/relationships/printerSettings" Target="../printerSettings/printerSettings1.bin"/><Relationship Id="rId12" Type="http://schemas.openxmlformats.org/officeDocument/2006/relationships/hyperlink" Target="https://fr.m.wikipedia.org/wiki/Alpha_Ceti" TargetMode="External"/><Relationship Id="rId33" Type="http://schemas.openxmlformats.org/officeDocument/2006/relationships/hyperlink" Target="https://fr.m.wikipedia.org/wiki/Alpha_Centauri_A" TargetMode="External"/><Relationship Id="rId108" Type="http://schemas.openxmlformats.org/officeDocument/2006/relationships/hyperlink" Target="https://fr.m.wikipedia.org/wiki/Alpha_Lyncis" TargetMode="External"/><Relationship Id="rId129" Type="http://schemas.openxmlformats.org/officeDocument/2006/relationships/hyperlink" Target="https://fr.m.wikipedia.org/wiki/Beta_Ursae_Minoris" TargetMode="External"/><Relationship Id="rId54" Type="http://schemas.openxmlformats.org/officeDocument/2006/relationships/hyperlink" Target="https://fr.m.wikipedia.org/wiki/Alpha_Crucis" TargetMode="External"/><Relationship Id="rId75" Type="http://schemas.openxmlformats.org/officeDocument/2006/relationships/hyperlink" Target="https://fr.m.wikipedia.org/wiki/Pollux_(&#233;toile)" TargetMode="External"/><Relationship Id="rId96" Type="http://schemas.openxmlformats.org/officeDocument/2006/relationships/hyperlink" Target="https://fr.m.wikipedia.org/wiki/Alpha_Arae" TargetMode="External"/><Relationship Id="rId140" Type="http://schemas.openxmlformats.org/officeDocument/2006/relationships/hyperlink" Target="https://fr.m.wikipedia.org/wiki/Beta_Scorpii" TargetMode="External"/><Relationship Id="rId161" Type="http://schemas.openxmlformats.org/officeDocument/2006/relationships/hyperlink" Target="https://fr.m.wikipedia.org/wiki/Alpha_Aquarii" TargetMode="External"/><Relationship Id="rId6" Type="http://schemas.openxmlformats.org/officeDocument/2006/relationships/hyperlink" Target="https://fr.m.wikipedia.org/wiki/Gamma_Andromedae" TargetMode="External"/><Relationship Id="rId23" Type="http://schemas.openxmlformats.org/officeDocument/2006/relationships/hyperlink" Target="https://fr.m.wikipedia.org/wiki/Canopus_(&#233;toile)" TargetMode="External"/><Relationship Id="rId28" Type="http://schemas.openxmlformats.org/officeDocument/2006/relationships/hyperlink" Target="https://fr.m.wikipedia.org/wiki/Beta_Cassiopeiae" TargetMode="External"/><Relationship Id="rId49" Type="http://schemas.openxmlformats.org/officeDocument/2006/relationships/hyperlink" Target="https://fr.m.wikipedia.org/wiki/Alpha_Circini" TargetMode="External"/><Relationship Id="rId114" Type="http://schemas.openxmlformats.org/officeDocument/2006/relationships/hyperlink" Target="https://fr.m.wikipedia.org/wiki/Gamma_Orionis" TargetMode="External"/><Relationship Id="rId119" Type="http://schemas.openxmlformats.org/officeDocument/2006/relationships/hyperlink" Target="https://fr.m.wikipedia.org/wiki/Iota_Orionis" TargetMode="External"/><Relationship Id="rId44" Type="http://schemas.openxmlformats.org/officeDocument/2006/relationships/hyperlink" Target="https://fr.m.wikipedia.org/wiki/Capella_(&#233;toile)" TargetMode="External"/><Relationship Id="rId60" Type="http://schemas.openxmlformats.org/officeDocument/2006/relationships/hyperlink" Target="https://fr.m.wikipedia.org/wiki/Epsilon_Cygni" TargetMode="External"/><Relationship Id="rId65" Type="http://schemas.openxmlformats.org/officeDocument/2006/relationships/hyperlink" Target="https://fr.m.wikipedia.org/wiki/Beta_Draconis" TargetMode="External"/><Relationship Id="rId81" Type="http://schemas.openxmlformats.org/officeDocument/2006/relationships/hyperlink" Target="https://fr.m.wikipedia.org/wiki/Omicron2_Canis_Majoris" TargetMode="External"/><Relationship Id="rId86" Type="http://schemas.openxmlformats.org/officeDocument/2006/relationships/hyperlink" Target="https://fr.m.wikipedia.org/wiki/Beta_Ursae_Majoris" TargetMode="External"/><Relationship Id="rId130" Type="http://schemas.openxmlformats.org/officeDocument/2006/relationships/hyperlink" Target="https://fr.m.wikipedia.org/wiki/Alpha_Ursae_Minoris" TargetMode="External"/><Relationship Id="rId135" Type="http://schemas.openxmlformats.org/officeDocument/2006/relationships/hyperlink" Target="https://fr.m.wikipedia.org/wiki/Pi_Puppis" TargetMode="External"/><Relationship Id="rId151" Type="http://schemas.openxmlformats.org/officeDocument/2006/relationships/hyperlink" Target="https://fr.m.wikipedia.org/wiki/Zeta_Ophiuchi" TargetMode="External"/><Relationship Id="rId156" Type="http://schemas.openxmlformats.org/officeDocument/2006/relationships/hyperlink" Target="https://fr.m.wikipedia.org/wiki/Theta_Tauri" TargetMode="External"/><Relationship Id="rId177" Type="http://schemas.microsoft.com/office/2017/10/relationships/threadedComment" Target="../threadedComments/threadedComment1.xml"/><Relationship Id="rId172" Type="http://schemas.openxmlformats.org/officeDocument/2006/relationships/drawing" Target="../drawings/drawing1.xml"/><Relationship Id="rId13" Type="http://schemas.openxmlformats.org/officeDocument/2006/relationships/hyperlink" Target="https://fr.m.wikipedia.org/wiki/Tau_Ceti" TargetMode="External"/><Relationship Id="rId18" Type="http://schemas.openxmlformats.org/officeDocument/2006/relationships/hyperlink" Target="https://fr.m.wikipedia.org/wiki/Soleil" TargetMode="External"/><Relationship Id="rId39" Type="http://schemas.openxmlformats.org/officeDocument/2006/relationships/hyperlink" Target="https://fr.m.wikipedia.org/wiki/Delta_Centauri" TargetMode="External"/><Relationship Id="rId109" Type="http://schemas.openxmlformats.org/officeDocument/2006/relationships/hyperlink" Target="https://fr.m.wikipedia.org/wiki/V&#233;ga" TargetMode="External"/><Relationship Id="rId34" Type="http://schemas.openxmlformats.org/officeDocument/2006/relationships/hyperlink" Target="https://fr.m.wikipedia.org/wiki/Alpha_Centauri_B" TargetMode="External"/><Relationship Id="rId50" Type="http://schemas.openxmlformats.org/officeDocument/2006/relationships/hyperlink" Target="https://fr.m.wikipedia.org/wiki/Gamma_Corvi" TargetMode="External"/><Relationship Id="rId55" Type="http://schemas.openxmlformats.org/officeDocument/2006/relationships/hyperlink" Target="https://fr.m.wikipedia.org/wiki/Alpha_Crucis" TargetMode="External"/><Relationship Id="rId76" Type="http://schemas.openxmlformats.org/officeDocument/2006/relationships/hyperlink" Target="https://fr.m.wikipedia.org/wiki/Epsilon_Canis_Majoris" TargetMode="External"/><Relationship Id="rId97" Type="http://schemas.openxmlformats.org/officeDocument/2006/relationships/hyperlink" Target="https://fr.m.wikipedia.org/wiki/Beta_Arae" TargetMode="External"/><Relationship Id="rId104" Type="http://schemas.openxmlformats.org/officeDocument/2006/relationships/hyperlink" Target="https://fr.m.wikipedia.org/wiki/R&#233;gulus_(&#233;toile)" TargetMode="External"/><Relationship Id="rId120" Type="http://schemas.openxmlformats.org/officeDocument/2006/relationships/hyperlink" Target="https://fr.m.wikipedia.org/wiki/Eta_Pegasi" TargetMode="External"/><Relationship Id="rId125" Type="http://schemas.openxmlformats.org/officeDocument/2006/relationships/hyperlink" Target="https://fr.m.wikipedia.org/wiki/Beta_Persei" TargetMode="External"/><Relationship Id="rId141" Type="http://schemas.openxmlformats.org/officeDocument/2006/relationships/hyperlink" Target="https://fr.m.wikipedia.org/wiki/Beta_Scorpii" TargetMode="External"/><Relationship Id="rId146" Type="http://schemas.openxmlformats.org/officeDocument/2006/relationships/hyperlink" Target="https://fr.m.wikipedia.org/wiki/Lambda_Scorpii" TargetMode="External"/><Relationship Id="rId167" Type="http://schemas.openxmlformats.org/officeDocument/2006/relationships/hyperlink" Target="https://fr.m.wikipedia.org/wiki/Lambda_Velorum" TargetMode="External"/><Relationship Id="rId7" Type="http://schemas.openxmlformats.org/officeDocument/2006/relationships/hyperlink" Target="https://fr.m.wikipedia.org/wiki/Alpha_Andromedae" TargetMode="External"/><Relationship Id="rId71" Type="http://schemas.openxmlformats.org/officeDocument/2006/relationships/hyperlink" Target="https://fr.m.wikipedia.org/wiki/Gamma_Geminorum" TargetMode="External"/><Relationship Id="rId92" Type="http://schemas.openxmlformats.org/officeDocument/2006/relationships/hyperlink" Target="https://fr.m.wikipedia.org/wiki/Alpha_Herculis" TargetMode="External"/><Relationship Id="rId162" Type="http://schemas.openxmlformats.org/officeDocument/2006/relationships/hyperlink" Target="https://fr.m.wikipedia.org/wiki/Beta_Aquarii" TargetMode="External"/><Relationship Id="rId2" Type="http://schemas.openxmlformats.org/officeDocument/2006/relationships/hyperlink" Target="https://fr.m.wikipedia.org/wiki/Alta&#239;r" TargetMode="External"/><Relationship Id="rId29" Type="http://schemas.openxmlformats.org/officeDocument/2006/relationships/hyperlink" Target="https://fr.m.wikipedia.org/wiki/Gamma_Cassiopeiae" TargetMode="External"/><Relationship Id="rId24" Type="http://schemas.openxmlformats.org/officeDocument/2006/relationships/hyperlink" Target="https://fr.m.wikipedia.org/wiki/Beta_Carinae" TargetMode="External"/><Relationship Id="rId40" Type="http://schemas.openxmlformats.org/officeDocument/2006/relationships/hyperlink" Target="https://fr.m.wikipedia.org/wiki/Theta_Centauri" TargetMode="External"/><Relationship Id="rId45" Type="http://schemas.openxmlformats.org/officeDocument/2006/relationships/hyperlink" Target="https://fr.m.wikipedia.org/wiki/Capella_(&#233;toile)" TargetMode="External"/><Relationship Id="rId66" Type="http://schemas.openxmlformats.org/officeDocument/2006/relationships/hyperlink" Target="https://fr.m.wikipedia.org/wiki/Delta_Draconis" TargetMode="External"/><Relationship Id="rId87" Type="http://schemas.openxmlformats.org/officeDocument/2006/relationships/hyperlink" Target="https://fr.m.wikipedia.org/wiki/Zeta_Ursae_Majoris" TargetMode="External"/><Relationship Id="rId110" Type="http://schemas.openxmlformats.org/officeDocument/2006/relationships/hyperlink" Target="https://fr.m.wikipedia.org/wiki/Alpha_Muscae" TargetMode="External"/><Relationship Id="rId115" Type="http://schemas.openxmlformats.org/officeDocument/2006/relationships/hyperlink" Target="https://fr.m.wikipedia.org/wiki/B&#233;telgeuse" TargetMode="External"/><Relationship Id="rId131" Type="http://schemas.openxmlformats.org/officeDocument/2006/relationships/hyperlink" Target="https://fr.m.wikipedia.org/wiki/Gamma_Ursae_Minoris" TargetMode="External"/><Relationship Id="rId136" Type="http://schemas.openxmlformats.org/officeDocument/2006/relationships/hyperlink" Target="https://fr.m.wikipedia.org/wiki/Xi_Puppis" TargetMode="External"/><Relationship Id="rId157" Type="http://schemas.openxmlformats.org/officeDocument/2006/relationships/hyperlink" Target="https://fr.m.wikipedia.org/wiki/Alpha_Telescopii" TargetMode="External"/><Relationship Id="rId61" Type="http://schemas.openxmlformats.org/officeDocument/2006/relationships/hyperlink" Target="https://fr.m.wikipedia.org/wiki/Gamma_Cygni" TargetMode="External"/><Relationship Id="rId82" Type="http://schemas.openxmlformats.org/officeDocument/2006/relationships/hyperlink" Target="https://fr.m.wikipedia.org/wiki/Sigma_Canis_Majoris" TargetMode="External"/><Relationship Id="rId152" Type="http://schemas.openxmlformats.org/officeDocument/2006/relationships/hyperlink" Target="https://fr.m.wikipedia.org/wiki/Delta_Ophiuchi" TargetMode="External"/><Relationship Id="rId173" Type="http://schemas.openxmlformats.org/officeDocument/2006/relationships/vmlDrawing" Target="../drawings/vmlDrawing1.vml"/><Relationship Id="rId19" Type="http://schemas.openxmlformats.org/officeDocument/2006/relationships/hyperlink" Target="https://fr.m.wikipedia.org/wiki/Delta_Capricorni" TargetMode="External"/><Relationship Id="rId14" Type="http://schemas.openxmlformats.org/officeDocument/2006/relationships/hyperlink" Target="https://fr.m.wikipedia.org/wiki/Alpha_Arietis" TargetMode="External"/><Relationship Id="rId30" Type="http://schemas.openxmlformats.org/officeDocument/2006/relationships/hyperlink" Target="https://fr.m.wikipedia.org/wiki/Alpha_Cassiopeiae" TargetMode="External"/><Relationship Id="rId35" Type="http://schemas.openxmlformats.org/officeDocument/2006/relationships/hyperlink" Target="https://fr.m.wikipedia.org/wiki/Epsilon_Centauri" TargetMode="External"/><Relationship Id="rId56" Type="http://schemas.openxmlformats.org/officeDocument/2006/relationships/hyperlink" Target="https://fr.m.wikipedia.org/wiki/Gamma_Crucis" TargetMode="External"/><Relationship Id="rId77" Type="http://schemas.openxmlformats.org/officeDocument/2006/relationships/hyperlink" Target="https://fr.m.wikipedia.org/wiki/Eta_Canis_Majoris" TargetMode="External"/><Relationship Id="rId100" Type="http://schemas.openxmlformats.org/officeDocument/2006/relationships/hyperlink" Target="https://fr.m.wikipedia.org/wiki/Alpha_Pictoris" TargetMode="External"/><Relationship Id="rId105" Type="http://schemas.openxmlformats.org/officeDocument/2006/relationships/hyperlink" Target="https://fr.m.wikipedia.org/wiki/Delta_Leonis" TargetMode="External"/><Relationship Id="rId126" Type="http://schemas.openxmlformats.org/officeDocument/2006/relationships/hyperlink" Target="https://fr.m.wikipedia.org/wiki/Alpha_Persei" TargetMode="External"/><Relationship Id="rId147" Type="http://schemas.openxmlformats.org/officeDocument/2006/relationships/hyperlink" Target="https://fr.m.wikipedia.org/wiki/Epsilon_Scorpii" TargetMode="External"/><Relationship Id="rId168" Type="http://schemas.openxmlformats.org/officeDocument/2006/relationships/hyperlink" Target="https://fr.m.wikipedia.org/wiki/Gamma_Velorum" TargetMode="External"/><Relationship Id="rId8" Type="http://schemas.openxmlformats.org/officeDocument/2006/relationships/hyperlink" Target="https://fr.m.wikipedia.org/wiki/Beta_Andromedae" TargetMode="External"/><Relationship Id="rId51" Type="http://schemas.openxmlformats.org/officeDocument/2006/relationships/hyperlink" Target="https://fr.m.wikipedia.org/wiki/Alpha_Coronae_Borealis" TargetMode="External"/><Relationship Id="rId72" Type="http://schemas.openxmlformats.org/officeDocument/2006/relationships/hyperlink" Target="https://fr.m.wikipedia.org/wiki/Xi_Geminorum" TargetMode="External"/><Relationship Id="rId93" Type="http://schemas.openxmlformats.org/officeDocument/2006/relationships/hyperlink" Target="https://fr.m.wikipedia.org/wiki/Alpha_Herculis" TargetMode="External"/><Relationship Id="rId98" Type="http://schemas.openxmlformats.org/officeDocument/2006/relationships/hyperlink" Target="https://fr.m.wikipedia.org/wiki/Zeta_Arae" TargetMode="External"/><Relationship Id="rId121" Type="http://schemas.openxmlformats.org/officeDocument/2006/relationships/hyperlink" Target="https://fr.m.wikipedia.org/wiki/Alpha_Pavonis" TargetMode="External"/><Relationship Id="rId142" Type="http://schemas.openxmlformats.org/officeDocument/2006/relationships/hyperlink" Target="https://fr.m.wikipedia.org/wiki/Antar&#232;s" TargetMode="External"/><Relationship Id="rId163" Type="http://schemas.openxmlformats.org/officeDocument/2006/relationships/hyperlink" Target="https://fr.m.wikipedia.org/wiki/Alpha_Virginis" TargetMode="External"/><Relationship Id="rId3" Type="http://schemas.openxmlformats.org/officeDocument/2006/relationships/hyperlink" Target="https://fr.m.wikipedia.org/wiki/Zeta_Aquilae" TargetMode="External"/><Relationship Id="rId25" Type="http://schemas.openxmlformats.org/officeDocument/2006/relationships/hyperlink" Target="https://fr.m.wikipedia.org/wiki/Upsilon_Carinae" TargetMode="External"/><Relationship Id="rId46" Type="http://schemas.openxmlformats.org/officeDocument/2006/relationships/hyperlink" Target="https://fr.m.wikipedia.org/wiki/Capella_(&#233;toile)" TargetMode="External"/><Relationship Id="rId67" Type="http://schemas.openxmlformats.org/officeDocument/2006/relationships/hyperlink" Target="https://fr.m.wikipedia.org/wiki/Alpha_Doradus" TargetMode="External"/><Relationship Id="rId116" Type="http://schemas.openxmlformats.org/officeDocument/2006/relationships/hyperlink" Target="https://fr.m.wikipedia.org/wiki/Delta_Orionis" TargetMode="External"/><Relationship Id="rId137" Type="http://schemas.openxmlformats.org/officeDocument/2006/relationships/hyperlink" Target="https://fr.m.wikipedia.org/wiki/Zeta_Sagittarii" TargetMode="External"/><Relationship Id="rId158" Type="http://schemas.openxmlformats.org/officeDocument/2006/relationships/hyperlink" Target="https://fr.m.wikipedia.org/wiki/Alpha_Tucanae" TargetMode="External"/><Relationship Id="rId20" Type="http://schemas.openxmlformats.org/officeDocument/2006/relationships/hyperlink" Target="https://fr.m.wikipedia.org/wiki/Iota_Carinae" TargetMode="External"/><Relationship Id="rId41" Type="http://schemas.openxmlformats.org/officeDocument/2006/relationships/hyperlink" Target="https://fr.m.wikipedia.org/wiki/Alpha_Cephei" TargetMode="External"/><Relationship Id="rId62" Type="http://schemas.openxmlformats.org/officeDocument/2006/relationships/hyperlink" Target="https://fr.m.wikipedia.org/wiki/Zeta_Draconis" TargetMode="External"/><Relationship Id="rId83" Type="http://schemas.openxmlformats.org/officeDocument/2006/relationships/hyperlink" Target="https://fr.m.wikipedia.org/wiki/Epsilon_Ursae_Majoris" TargetMode="External"/><Relationship Id="rId88" Type="http://schemas.openxmlformats.org/officeDocument/2006/relationships/hyperlink" Target="https://fr.m.wikipedia.org/wiki/Zeta_Ursae_Majoris" TargetMode="External"/><Relationship Id="rId111" Type="http://schemas.openxmlformats.org/officeDocument/2006/relationships/hyperlink" Target="https://fr.m.wikipedia.org/wiki/Epsilon_Orionis" TargetMode="External"/><Relationship Id="rId132" Type="http://schemas.openxmlformats.org/officeDocument/2006/relationships/hyperlink" Target="https://fr.m.wikipedia.org/wiki/Alpha_Phoenicis" TargetMode="External"/><Relationship Id="rId153" Type="http://schemas.openxmlformats.org/officeDocument/2006/relationships/hyperlink" Target="https://fr.m.wikipedia.org/wiki/Beta_Ophiuchi" TargetMode="External"/><Relationship Id="rId174" Type="http://schemas.openxmlformats.org/officeDocument/2006/relationships/ctrlProp" Target="../ctrlProps/ctrlProp1.xml"/><Relationship Id="rId15" Type="http://schemas.openxmlformats.org/officeDocument/2006/relationships/hyperlink" Target="https://fr.m.wikipedia.org/wiki/Beta_Arietis" TargetMode="External"/><Relationship Id="rId36" Type="http://schemas.openxmlformats.org/officeDocument/2006/relationships/hyperlink" Target="https://fr.m.wikipedia.org/wiki/Eta_Centauri" TargetMode="External"/><Relationship Id="rId57" Type="http://schemas.openxmlformats.org/officeDocument/2006/relationships/hyperlink" Target="https://fr.m.wikipedia.org/wiki/Beta_Crucis" TargetMode="External"/><Relationship Id="rId106" Type="http://schemas.openxmlformats.org/officeDocument/2006/relationships/hyperlink" Target="https://fr.m.wikipedia.org/wiki/Alpha_Lupi" TargetMode="External"/><Relationship Id="rId127" Type="http://schemas.openxmlformats.org/officeDocument/2006/relationships/hyperlink" Target="https://fr.m.wikipedia.org/wiki/Procyon" TargetMode="External"/><Relationship Id="rId10" Type="http://schemas.openxmlformats.org/officeDocument/2006/relationships/hyperlink" Target="https://fr.m.wikipedia.org/wiki/Beta_Librae" TargetMode="External"/><Relationship Id="rId31" Type="http://schemas.openxmlformats.org/officeDocument/2006/relationships/hyperlink" Target="https://fr.m.wikipedia.org/wiki/Zeta_Centauri" TargetMode="External"/><Relationship Id="rId52" Type="http://schemas.openxmlformats.org/officeDocument/2006/relationships/hyperlink" Target="https://fr.m.wikipedia.org/wiki/Alpha_Coronae_Borealis" TargetMode="External"/><Relationship Id="rId73" Type="http://schemas.openxmlformats.org/officeDocument/2006/relationships/hyperlink" Target="https://fr.m.wikipedia.org/wiki/Alpha_Geminorum" TargetMode="External"/><Relationship Id="rId78" Type="http://schemas.openxmlformats.org/officeDocument/2006/relationships/hyperlink" Target="https://fr.m.wikipedia.org/wiki/Beta_Canis_Majoris" TargetMode="External"/><Relationship Id="rId94" Type="http://schemas.openxmlformats.org/officeDocument/2006/relationships/hyperlink" Target="https://fr.m.wikipedia.org/wiki/Alpha_Hydrae" TargetMode="External"/><Relationship Id="rId99" Type="http://schemas.openxmlformats.org/officeDocument/2006/relationships/hyperlink" Target="https://fr.m.wikipedia.org/wiki/Gamma_Arae" TargetMode="External"/><Relationship Id="rId101" Type="http://schemas.openxmlformats.org/officeDocument/2006/relationships/hyperlink" Target="https://fr.m.wikipedia.org/wiki/Alpha_Leporis" TargetMode="External"/><Relationship Id="rId122" Type="http://schemas.openxmlformats.org/officeDocument/2006/relationships/hyperlink" Target="https://fr.m.wikipedia.org/wiki/Epsilon_Pegasi" TargetMode="External"/><Relationship Id="rId143" Type="http://schemas.openxmlformats.org/officeDocument/2006/relationships/hyperlink" Target="https://fr.m.wikipedia.org/wiki/Delta_Scorpii" TargetMode="External"/><Relationship Id="rId148" Type="http://schemas.openxmlformats.org/officeDocument/2006/relationships/hyperlink" Target="https://fr.m.wikipedia.org/wiki/Alpha_Serpentis" TargetMode="External"/><Relationship Id="rId164" Type="http://schemas.openxmlformats.org/officeDocument/2006/relationships/hyperlink" Target="https://fr.m.wikipedia.org/wiki/Delta_Velorum" TargetMode="External"/><Relationship Id="rId169" Type="http://schemas.openxmlformats.org/officeDocument/2006/relationships/hyperlink" Target="https://fr.m.wikipedia.org/wiki/Phi_Velorum" TargetMode="External"/><Relationship Id="rId4" Type="http://schemas.openxmlformats.org/officeDocument/2006/relationships/hyperlink" Target="https://fr.m.wikipedia.org/wiki/Gamma_Aquilae" TargetMode="External"/><Relationship Id="rId9" Type="http://schemas.openxmlformats.org/officeDocument/2006/relationships/hyperlink" Target="https://fr.m.wikipedia.org/wiki/Alpha_Librae" TargetMode="External"/><Relationship Id="rId26" Type="http://schemas.openxmlformats.org/officeDocument/2006/relationships/hyperlink" Target="https://fr.m.wikipedia.org/wiki/Upsilon_Carinae" TargetMode="External"/><Relationship Id="rId47" Type="http://schemas.openxmlformats.org/officeDocument/2006/relationships/hyperlink" Target="https://fr.m.wikipedia.org/wiki/Beta_Aurigae" TargetMode="External"/><Relationship Id="rId68" Type="http://schemas.openxmlformats.org/officeDocument/2006/relationships/hyperlink" Target="https://fr.m.wikipedia.org/wiki/Theta_Eridani" TargetMode="External"/><Relationship Id="rId89" Type="http://schemas.openxmlformats.org/officeDocument/2006/relationships/hyperlink" Target="https://fr.m.wikipedia.org/wiki/Gamma_Ursae_Majoris" TargetMode="External"/><Relationship Id="rId112" Type="http://schemas.openxmlformats.org/officeDocument/2006/relationships/hyperlink" Target="https://fr.m.wikipedia.org/wiki/Zeta_Orionis" TargetMode="External"/><Relationship Id="rId133" Type="http://schemas.openxmlformats.org/officeDocument/2006/relationships/hyperlink" Target="https://fr.m.wikipedia.org/wiki/Fomalhaut" TargetMode="External"/><Relationship Id="rId154" Type="http://schemas.openxmlformats.org/officeDocument/2006/relationships/hyperlink" Target="https://fr.m.wikipedia.org/wiki/Ald&#233;baran" TargetMode="External"/><Relationship Id="rId175" Type="http://schemas.openxmlformats.org/officeDocument/2006/relationships/ctrlProp" Target="../ctrlProps/ctrlProp2.xml"/><Relationship Id="rId16" Type="http://schemas.openxmlformats.org/officeDocument/2006/relationships/hyperlink" Target="https://fr.m.wikipedia.org/wiki/Arcturus" TargetMode="External"/><Relationship Id="rId37" Type="http://schemas.openxmlformats.org/officeDocument/2006/relationships/hyperlink" Target="https://fr.m.wikipedia.org/wiki/Gamma_Centauri" TargetMode="External"/><Relationship Id="rId58" Type="http://schemas.openxmlformats.org/officeDocument/2006/relationships/hyperlink" Target="https://fr.m.wikipedia.org/wiki/Beta_Cygni" TargetMode="External"/><Relationship Id="rId79" Type="http://schemas.openxmlformats.org/officeDocument/2006/relationships/hyperlink" Target="https://fr.m.wikipedia.org/wiki/Sirius" TargetMode="External"/><Relationship Id="rId102" Type="http://schemas.openxmlformats.org/officeDocument/2006/relationships/hyperlink" Target="https://fr.m.wikipedia.org/wiki/Gamma_Leonis" TargetMode="External"/><Relationship Id="rId123" Type="http://schemas.openxmlformats.org/officeDocument/2006/relationships/hyperlink" Target="https://fr.m.wikipedia.org/wiki/Alpha_Pegasi" TargetMode="External"/><Relationship Id="rId144" Type="http://schemas.openxmlformats.org/officeDocument/2006/relationships/hyperlink" Target="https://fr.m.wikipedia.org/wiki/Kappa_Scorpii" TargetMode="External"/><Relationship Id="rId90" Type="http://schemas.openxmlformats.org/officeDocument/2006/relationships/hyperlink" Target="https://fr.m.wikipedia.org/wiki/Alpha_Gruis" TargetMode="External"/><Relationship Id="rId165" Type="http://schemas.openxmlformats.org/officeDocument/2006/relationships/hyperlink" Target="https://fr.m.wikipedia.org/wiki/Delta_Velorum" TargetMode="External"/><Relationship Id="rId27" Type="http://schemas.openxmlformats.org/officeDocument/2006/relationships/hyperlink" Target="https://fr.m.wikipedia.org/wiki/V337_Carinae" TargetMode="External"/><Relationship Id="rId48" Type="http://schemas.openxmlformats.org/officeDocument/2006/relationships/hyperlink" Target="https://fr.m.wikipedia.org/wiki/Alpha_Columbae" TargetMode="External"/><Relationship Id="rId69" Type="http://schemas.openxmlformats.org/officeDocument/2006/relationships/hyperlink" Target="https://fr.m.wikipedia.org/wiki/Achernar" TargetMode="External"/><Relationship Id="rId113" Type="http://schemas.openxmlformats.org/officeDocument/2006/relationships/hyperlink" Target="https://fr.m.wikipedia.org/wiki/Zeta_Orionis" TargetMode="External"/><Relationship Id="rId134" Type="http://schemas.openxmlformats.org/officeDocument/2006/relationships/hyperlink" Target="https://fr.m.wikipedia.org/wiki/Zeta_Puppis" TargetMode="External"/><Relationship Id="rId80" Type="http://schemas.openxmlformats.org/officeDocument/2006/relationships/hyperlink" Target="https://fr.m.wikipedia.org/wiki/Delta_Canis_Majoris" TargetMode="External"/><Relationship Id="rId155" Type="http://schemas.openxmlformats.org/officeDocument/2006/relationships/hyperlink" Target="https://fr.m.wikipedia.org/wiki/Beta_Tauri" TargetMode="External"/><Relationship Id="rId176" Type="http://schemas.openxmlformats.org/officeDocument/2006/relationships/comments" Target="../comments1.xml"/><Relationship Id="rId17" Type="http://schemas.openxmlformats.org/officeDocument/2006/relationships/hyperlink" Target="https://fr.m.wikipedia.org/wiki/Epsilon_Bootis" TargetMode="External"/><Relationship Id="rId38" Type="http://schemas.openxmlformats.org/officeDocument/2006/relationships/hyperlink" Target="https://fr.m.wikipedia.org/wiki/Beta_Centauri" TargetMode="External"/><Relationship Id="rId59" Type="http://schemas.openxmlformats.org/officeDocument/2006/relationships/hyperlink" Target="https://fr.m.wikipedia.org/wiki/Deneb" TargetMode="External"/><Relationship Id="rId103" Type="http://schemas.openxmlformats.org/officeDocument/2006/relationships/hyperlink" Target="https://fr.m.wikipedia.org/wiki/Beta_Leonis" TargetMode="External"/><Relationship Id="rId124" Type="http://schemas.openxmlformats.org/officeDocument/2006/relationships/hyperlink" Target="https://fr.m.wikipedia.org/wiki/Beta_Pegasi" TargetMode="External"/><Relationship Id="rId70" Type="http://schemas.openxmlformats.org/officeDocument/2006/relationships/hyperlink" Target="https://fr.m.wikipedia.org/wiki/Beta_Eridani" TargetMode="External"/><Relationship Id="rId91" Type="http://schemas.openxmlformats.org/officeDocument/2006/relationships/hyperlink" Target="https://fr.m.wikipedia.org/wiki/Beta_Gruis" TargetMode="External"/><Relationship Id="rId145" Type="http://schemas.openxmlformats.org/officeDocument/2006/relationships/hyperlink" Target="https://fr.m.wikipedia.org/wiki/Theta_Scorpii" TargetMode="External"/><Relationship Id="rId166" Type="http://schemas.openxmlformats.org/officeDocument/2006/relationships/hyperlink" Target="https://fr.m.wikipedia.org/wiki/Kappa_Velorum" TargetMode="External"/><Relationship Id="rId1" Type="http://schemas.openxmlformats.org/officeDocument/2006/relationships/hyperlink" Target="https://fr.m.wikipedia.org/wiki/Lambda_Aquil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248"/>
  <sheetViews>
    <sheetView tabSelected="1" topLeftCell="AF1" zoomScale="90" zoomScaleNormal="90" zoomScaleSheetLayoutView="100" workbookViewId="0">
      <selection activeCell="AM232" sqref="AM232"/>
    </sheetView>
  </sheetViews>
  <sheetFormatPr defaultColWidth="8.62890625" defaultRowHeight="18" customHeight="1" x14ac:dyDescent="0.2"/>
  <cols>
    <col min="1" max="1" width="12.5390625" style="1" customWidth="1"/>
    <col min="2" max="2" width="40.72265625" style="2" customWidth="1"/>
    <col min="3" max="4" width="20.2265625" style="1" customWidth="1"/>
    <col min="5" max="5" width="12.80859375" style="1" customWidth="1"/>
    <col min="6" max="6" width="21.171875" style="1" customWidth="1"/>
    <col min="7" max="7" width="20.765625" style="3" customWidth="1"/>
    <col min="8" max="9" width="10.78515625" style="3" customWidth="1"/>
    <col min="10" max="10" width="10.3828125" style="3" customWidth="1"/>
    <col min="11" max="11" width="6.47265625" style="1" customWidth="1"/>
    <col min="12" max="12" width="10.78515625" style="1" customWidth="1"/>
    <col min="13" max="13" width="15.23828125" style="129" customWidth="1"/>
    <col min="14" max="14" width="15.23828125" style="5" customWidth="1"/>
    <col min="15" max="15" width="21.84375" style="5" customWidth="1"/>
    <col min="16" max="16" width="18.33984375" style="5" customWidth="1"/>
    <col min="17" max="17" width="7.55078125" style="6" customWidth="1"/>
    <col min="18" max="18" width="13.34765625" style="6" customWidth="1"/>
    <col min="19" max="19" width="11.4609375" style="1" customWidth="1"/>
    <col min="20" max="20" width="8.62890625" style="1"/>
    <col min="21" max="21" width="10.3828125" style="1" customWidth="1"/>
    <col min="22" max="22" width="16.31640625" style="1" customWidth="1"/>
    <col min="23" max="23" width="14.96875" style="1" customWidth="1"/>
    <col min="24" max="27" width="8.62890625" style="1"/>
    <col min="28" max="28" width="17.39453125" style="1" customWidth="1"/>
    <col min="29" max="30" width="21.57421875" style="1" customWidth="1"/>
    <col min="31" max="32" width="8.62890625" style="1"/>
    <col min="33" max="33" width="19.28125" style="1" customWidth="1"/>
    <col min="34" max="34" width="8.4921875" style="1" customWidth="1"/>
    <col min="35" max="35" width="8.62890625" style="1"/>
    <col min="36" max="36" width="14.96875" style="1" customWidth="1"/>
    <col min="37" max="37" width="34.51953125" style="1" customWidth="1"/>
    <col min="38" max="38" width="40.72265625" style="1" customWidth="1"/>
    <col min="39" max="39" width="34.51953125" style="1" bestFit="1" customWidth="1"/>
    <col min="40" max="16384" width="8.62890625" style="1"/>
  </cols>
  <sheetData>
    <row r="1" spans="1:39" ht="18" customHeight="1" x14ac:dyDescent="0.2">
      <c r="A1" s="7" t="s">
        <v>0</v>
      </c>
      <c r="B1" s="8" t="s">
        <v>1</v>
      </c>
      <c r="C1" s="9" t="s">
        <v>2</v>
      </c>
      <c r="D1" s="9" t="s">
        <v>576</v>
      </c>
      <c r="E1" s="10" t="s">
        <v>3</v>
      </c>
      <c r="F1" s="11" t="s">
        <v>4</v>
      </c>
      <c r="G1" s="12" t="s">
        <v>5</v>
      </c>
      <c r="H1" s="12" t="s">
        <v>6</v>
      </c>
      <c r="I1" s="13" t="s">
        <v>7</v>
      </c>
      <c r="J1" s="14" t="s">
        <v>8</v>
      </c>
      <c r="K1" s="15" t="s">
        <v>9</v>
      </c>
      <c r="L1" s="116" t="s">
        <v>579</v>
      </c>
      <c r="M1" s="127" t="s">
        <v>10</v>
      </c>
      <c r="N1" s="16" t="s">
        <v>11</v>
      </c>
      <c r="O1" s="16" t="s">
        <v>583</v>
      </c>
      <c r="P1" s="122" t="s">
        <v>584</v>
      </c>
      <c r="Q1" s="17" t="s">
        <v>12</v>
      </c>
      <c r="R1" s="15" t="s">
        <v>13</v>
      </c>
      <c r="S1" s="18" t="s">
        <v>14</v>
      </c>
      <c r="T1" s="19" t="s">
        <v>15</v>
      </c>
      <c r="U1" s="20" t="s">
        <v>16</v>
      </c>
      <c r="V1" s="21" t="s">
        <v>575</v>
      </c>
      <c r="W1" s="21" t="s">
        <v>17</v>
      </c>
      <c r="X1" s="21" t="s">
        <v>18</v>
      </c>
      <c r="Y1" s="21" t="s">
        <v>19</v>
      </c>
      <c r="Z1" s="21" t="s">
        <v>20</v>
      </c>
      <c r="AA1" s="21" t="s">
        <v>21</v>
      </c>
      <c r="AB1" s="22" t="s">
        <v>22</v>
      </c>
      <c r="AC1" s="22" t="s">
        <v>23</v>
      </c>
      <c r="AD1" s="22" t="s">
        <v>599</v>
      </c>
      <c r="AE1" s="21" t="s">
        <v>24</v>
      </c>
      <c r="AF1" s="21" t="s">
        <v>25</v>
      </c>
      <c r="AG1" s="1" t="s">
        <v>593</v>
      </c>
      <c r="AH1" s="137" t="s">
        <v>597</v>
      </c>
      <c r="AI1" s="137" t="s">
        <v>598</v>
      </c>
      <c r="AJ1" s="139" t="s">
        <v>619</v>
      </c>
      <c r="AK1" s="1" t="s">
        <v>620</v>
      </c>
      <c r="AL1" s="141" t="s">
        <v>621</v>
      </c>
      <c r="AM1" s="1" t="s">
        <v>622</v>
      </c>
    </row>
    <row r="2" spans="1:39" ht="18" customHeight="1" x14ac:dyDescent="0.25">
      <c r="A2" s="23">
        <v>0</v>
      </c>
      <c r="B2" s="50" t="s">
        <v>94</v>
      </c>
      <c r="C2" s="51"/>
      <c r="D2" s="51"/>
      <c r="E2" s="25" t="s">
        <v>95</v>
      </c>
      <c r="F2" s="56" t="s">
        <v>96</v>
      </c>
      <c r="J2" s="33" t="s">
        <v>35</v>
      </c>
      <c r="K2" s="37" t="s">
        <v>32</v>
      </c>
      <c r="L2" s="37"/>
      <c r="M2" s="134">
        <v>-26.73</v>
      </c>
      <c r="N2" s="27">
        <v>1.5999999999999999E-5</v>
      </c>
      <c r="O2" s="71">
        <f>M2/ N2</f>
        <v>-1670625</v>
      </c>
      <c r="P2" s="71">
        <f>N2/M2</f>
        <v>-5.9857837635615405E-7</v>
      </c>
      <c r="Q2" s="28" t="s">
        <v>85</v>
      </c>
      <c r="R2" s="28" t="s">
        <v>97</v>
      </c>
      <c r="U2" s="1" t="e">
        <f>MID(E2,SEARCH(" ",SUBSTITUTE(E2,CHAR(160)," "))+1,99)</f>
        <v>#VALUE!</v>
      </c>
      <c r="V2" s="1" t="e">
        <f>{#VALUE!}</f>
        <v>#VALUE!</v>
      </c>
      <c r="W2" s="1" t="s">
        <v>32</v>
      </c>
      <c r="Y2" s="1" t="s">
        <v>32</v>
      </c>
      <c r="AB2" s="29" t="s">
        <v>32</v>
      </c>
      <c r="AC2" s="30" t="s">
        <v>32</v>
      </c>
      <c r="AD2" s="30"/>
      <c r="AF2" s="30" t="s">
        <v>32</v>
      </c>
      <c r="AG2" s="126" t="str">
        <f>IF(COUNTIF(M2:N2,"")=0,"","ligne vide")</f>
        <v/>
      </c>
      <c r="AH2" s="135" t="str">
        <f>IF(ISBLANK(M2),"Vide","Non vide")</f>
        <v>Non vide</v>
      </c>
      <c r="AI2" s="1" t="str">
        <f>IF(ISBLANK(N2),"Vide","Non vide")</f>
        <v>Non vide</v>
      </c>
      <c r="AJ2" s="140" t="str">
        <f>IF(COUNTIF(M2:N2,"&lt;&gt;")=0,"ligne vide","")</f>
        <v/>
      </c>
      <c r="AK2" s="140" t="str">
        <f>IF(AND(M2="", N2=""), "ligne vide", "")</f>
        <v/>
      </c>
      <c r="AL2" s="140" t="str">
        <f>IF(COUNTBLANK(M2:N2)&gt;0,"ligne vide","")</f>
        <v/>
      </c>
      <c r="AM2" s="140" t="str">
        <f>IF(COUNTIF(M2:N2,"")=2,"Ligne vide","")</f>
        <v/>
      </c>
    </row>
    <row r="3" spans="1:39" ht="18" customHeight="1" x14ac:dyDescent="0.25">
      <c r="A3" s="23">
        <v>1</v>
      </c>
      <c r="B3" s="31" t="s">
        <v>283</v>
      </c>
      <c r="C3" s="32"/>
      <c r="D3" s="32"/>
      <c r="E3" s="25" t="s">
        <v>284</v>
      </c>
      <c r="F3" s="89" t="s">
        <v>277</v>
      </c>
      <c r="G3" s="58" t="s">
        <v>109</v>
      </c>
      <c r="J3" s="33" t="s">
        <v>35</v>
      </c>
      <c r="L3" s="1">
        <v>1.2</v>
      </c>
      <c r="M3" s="128">
        <v>-1.47</v>
      </c>
      <c r="N3" s="90">
        <v>8.6</v>
      </c>
      <c r="O3" s="71">
        <f>M3/ N3</f>
        <v>-0.17093023255813955</v>
      </c>
      <c r="P3" s="71">
        <f>N3/M3</f>
        <v>-5.850340136054422</v>
      </c>
      <c r="Q3" s="28" t="s">
        <v>43</v>
      </c>
      <c r="S3" s="1" t="str">
        <f>MID(E3,3,50)</f>
        <v>CMa</v>
      </c>
      <c r="T3" s="52">
        <v>379.21</v>
      </c>
      <c r="U3" s="1" t="str">
        <f>MID(E3,SEARCH(" ",SUBSTITUTE(E3,CHAR(160)," "))+1,99)</f>
        <v>CMa</v>
      </c>
      <c r="V3" s="1" t="s">
        <v>278</v>
      </c>
      <c r="W3" s="1" t="s">
        <v>32</v>
      </c>
      <c r="Y3" s="1" t="s">
        <v>32</v>
      </c>
      <c r="AB3" s="29" t="s">
        <v>97</v>
      </c>
      <c r="AC3" s="30" t="s">
        <v>32</v>
      </c>
      <c r="AD3" s="30" t="s">
        <v>32</v>
      </c>
      <c r="AG3" s="126" t="str">
        <f>IF(COUNTIF(M3:N3,"")=0,"","ligne vide")</f>
        <v/>
      </c>
      <c r="AH3" s="135" t="str">
        <f>IF(ISBLANK(M3),"Vide","Non vide")</f>
        <v>Non vide</v>
      </c>
      <c r="AI3" s="1" t="str">
        <f>IF(ISBLANK(N3),"Vide","Non vide")</f>
        <v>Non vide</v>
      </c>
      <c r="AJ3" s="140" t="str">
        <f t="shared" ref="AJ3:AJ66" si="0">IF(COUNTIF(M3:N3,"&lt;&gt;")=0,"ligne vide","")</f>
        <v/>
      </c>
      <c r="AK3" s="140" t="str">
        <f t="shared" ref="AK3:AK66" si="1">IF(AND(M3="", N3=""), "ligne vide", "")</f>
        <v/>
      </c>
      <c r="AL3" s="140" t="str">
        <f t="shared" ref="AL3:AL66" si="2">IF(COUNTBLANK(M3:N3)&gt;0,"ligne vide","")</f>
        <v/>
      </c>
      <c r="AM3" s="140" t="str">
        <f t="shared" ref="AM3:AM66" si="3">IF(COUNTIF(M3:N3,"")=2,"Ligne vide","")</f>
        <v/>
      </c>
    </row>
    <row r="4" spans="1:39" s="21" customFormat="1" ht="18" customHeight="1" x14ac:dyDescent="0.25">
      <c r="A4" s="23">
        <v>2</v>
      </c>
      <c r="B4" s="31" t="s">
        <v>115</v>
      </c>
      <c r="C4" s="32"/>
      <c r="D4" s="32"/>
      <c r="E4" s="25" t="s">
        <v>116</v>
      </c>
      <c r="F4" s="62" t="s">
        <v>108</v>
      </c>
      <c r="G4" s="58" t="s">
        <v>109</v>
      </c>
      <c r="H4" s="3"/>
      <c r="I4" s="3"/>
      <c r="J4" s="33" t="s">
        <v>35</v>
      </c>
      <c r="K4" s="37"/>
      <c r="L4" s="37"/>
      <c r="M4" s="128">
        <v>-0.72</v>
      </c>
      <c r="N4" s="27">
        <v>310</v>
      </c>
      <c r="O4" s="71">
        <f>M4/ N4</f>
        <v>-2.3225806451612901E-3</v>
      </c>
      <c r="P4" s="71">
        <f>N4/M4</f>
        <v>-430.5555555555556</v>
      </c>
      <c r="Q4" s="28" t="s">
        <v>85</v>
      </c>
      <c r="R4" s="28"/>
      <c r="S4" s="1" t="str">
        <f>MID(E4,3,50)</f>
        <v>Car</v>
      </c>
      <c r="T4" s="1"/>
      <c r="U4" s="1" t="str">
        <f>MID(E4,SEARCH(" ",SUBSTITUTE(E4,CHAR(160)," "))+1,99)</f>
        <v>Car</v>
      </c>
      <c r="V4" s="1" t="s">
        <v>110</v>
      </c>
      <c r="W4" s="1" t="s">
        <v>32</v>
      </c>
      <c r="X4" s="1"/>
      <c r="Y4" s="1"/>
      <c r="Z4" s="1" t="s">
        <v>32</v>
      </c>
      <c r="AA4" s="1"/>
      <c r="AB4" s="29" t="s">
        <v>97</v>
      </c>
      <c r="AC4" s="49"/>
      <c r="AD4" s="30" t="s">
        <v>32</v>
      </c>
      <c r="AE4" s="1"/>
      <c r="AF4" s="1"/>
      <c r="AG4" s="126" t="str">
        <f>IF(COUNTIF(M4:N4,"")=0,"","ligne vide")</f>
        <v/>
      </c>
      <c r="AH4" s="135" t="str">
        <f>IF(ISBLANK(M4),"Vide","Non vide")</f>
        <v>Non vide</v>
      </c>
      <c r="AI4" s="1" t="str">
        <f>IF(ISBLANK(N4),"Vide","Non vide")</f>
        <v>Non vide</v>
      </c>
      <c r="AJ4" s="140" t="str">
        <f t="shared" si="0"/>
        <v/>
      </c>
      <c r="AK4" s="140" t="str">
        <f t="shared" si="1"/>
        <v/>
      </c>
      <c r="AL4" s="140" t="str">
        <f t="shared" si="2"/>
        <v/>
      </c>
      <c r="AM4" s="140" t="str">
        <f t="shared" si="3"/>
        <v/>
      </c>
    </row>
    <row r="5" spans="1:39" s="21" customFormat="1" ht="18" customHeight="1" x14ac:dyDescent="0.25">
      <c r="A5" s="23"/>
      <c r="B5" s="31" t="s">
        <v>135</v>
      </c>
      <c r="C5" s="51"/>
      <c r="D5" s="51"/>
      <c r="E5" s="25" t="s">
        <v>136</v>
      </c>
      <c r="F5" s="68" t="s">
        <v>133</v>
      </c>
      <c r="G5" s="44" t="s">
        <v>58</v>
      </c>
      <c r="H5" s="3"/>
      <c r="I5" s="3"/>
      <c r="J5" s="33"/>
      <c r="K5" s="1"/>
      <c r="L5" s="1"/>
      <c r="M5" s="128">
        <v>-0.1</v>
      </c>
      <c r="N5" s="27">
        <v>4</v>
      </c>
      <c r="O5" s="71">
        <f>M5/ N5</f>
        <v>-2.5000000000000001E-2</v>
      </c>
      <c r="P5" s="71">
        <f>N5/M5</f>
        <v>-40</v>
      </c>
      <c r="Q5" s="28" t="s">
        <v>85</v>
      </c>
      <c r="R5" s="28"/>
      <c r="S5" s="1" t="str">
        <f>MID(E5,3,50)</f>
        <v>Cen</v>
      </c>
      <c r="T5" s="52">
        <v>742</v>
      </c>
      <c r="U5" s="1" t="str">
        <f>MID(E5,SEARCH(" ",SUBSTITUTE(E5,CHAR(160)," "))+1,99)</f>
        <v>Cen</v>
      </c>
      <c r="V5" s="1" t="s">
        <v>134</v>
      </c>
      <c r="W5" s="1" t="s">
        <v>32</v>
      </c>
      <c r="X5" s="1"/>
      <c r="Y5" s="1" t="s">
        <v>32</v>
      </c>
      <c r="Z5" s="1"/>
      <c r="AA5" s="1"/>
      <c r="AB5" s="29" t="s">
        <v>32</v>
      </c>
      <c r="AC5" s="1"/>
      <c r="AD5" s="1"/>
      <c r="AE5" s="1"/>
      <c r="AF5" s="30" t="s">
        <v>32</v>
      </c>
      <c r="AG5" s="126" t="str">
        <f>IF(COUNTIF(M5:N5,"")=0,"","ligne vide")</f>
        <v/>
      </c>
      <c r="AH5" s="135" t="str">
        <f>IF(ISBLANK(M5),"Vide","Non vide")</f>
        <v>Non vide</v>
      </c>
      <c r="AI5" s="1" t="str">
        <f>IF(ISBLANK(N5),"Vide","Non vide")</f>
        <v>Non vide</v>
      </c>
      <c r="AJ5" s="140" t="str">
        <f t="shared" si="0"/>
        <v/>
      </c>
      <c r="AK5" s="140" t="str">
        <f t="shared" si="1"/>
        <v/>
      </c>
      <c r="AL5" s="140" t="str">
        <f t="shared" si="2"/>
        <v/>
      </c>
      <c r="AM5" s="140" t="str">
        <f t="shared" si="3"/>
        <v/>
      </c>
    </row>
    <row r="6" spans="1:39" s="21" customFormat="1" ht="18" customHeight="1" x14ac:dyDescent="0.25">
      <c r="A6" s="23">
        <v>3</v>
      </c>
      <c r="B6" s="114" t="s">
        <v>86</v>
      </c>
      <c r="C6" s="32"/>
      <c r="D6" s="32"/>
      <c r="E6" s="25" t="s">
        <v>87</v>
      </c>
      <c r="F6" s="52" t="s">
        <v>88</v>
      </c>
      <c r="G6" s="44" t="s">
        <v>58</v>
      </c>
      <c r="H6" s="3"/>
      <c r="I6" s="3"/>
      <c r="J6" s="33" t="s">
        <v>35</v>
      </c>
      <c r="K6" s="1" t="s">
        <v>32</v>
      </c>
      <c r="L6" s="1">
        <v>25.7</v>
      </c>
      <c r="M6" s="128">
        <v>-0.04</v>
      </c>
      <c r="N6" s="27">
        <v>37</v>
      </c>
      <c r="O6" s="71">
        <f>M6/ N6</f>
        <v>-1.0810810810810811E-3</v>
      </c>
      <c r="P6" s="71">
        <f>N6/M6</f>
        <v>-925</v>
      </c>
      <c r="Q6" s="6" t="s">
        <v>43</v>
      </c>
      <c r="R6" s="6"/>
      <c r="S6" s="1" t="str">
        <f>MID(E6,3,50)</f>
        <v>Boo</v>
      </c>
      <c r="T6" s="1"/>
      <c r="U6" s="1" t="str">
        <f>MID(E6,SEARCH(" ",SUBSTITUTE(E6,CHAR(160)," "))+1,99)</f>
        <v>Boo</v>
      </c>
      <c r="V6" s="1" t="s">
        <v>89</v>
      </c>
      <c r="W6" s="1" t="s">
        <v>32</v>
      </c>
      <c r="X6" s="1"/>
      <c r="Y6" s="1" t="s">
        <v>32</v>
      </c>
      <c r="Z6" s="1" t="s">
        <v>32</v>
      </c>
      <c r="AA6" s="1"/>
      <c r="AB6" s="29" t="s">
        <v>97</v>
      </c>
      <c r="AC6" s="30" t="s">
        <v>32</v>
      </c>
      <c r="AD6" s="30" t="s">
        <v>32</v>
      </c>
      <c r="AE6" s="1"/>
      <c r="AF6" s="1"/>
      <c r="AG6" s="126" t="str">
        <f>IF(COUNTIF(M6:N6,"")=0,"","ligne vide")</f>
        <v/>
      </c>
      <c r="AH6" s="135" t="str">
        <f>IF(ISBLANK(M6),"Vide","Non vide")</f>
        <v>Non vide</v>
      </c>
      <c r="AI6" s="1" t="str">
        <f>IF(ISBLANK(N6),"Vide","Non vide")</f>
        <v>Non vide</v>
      </c>
      <c r="AJ6" s="140" t="str">
        <f t="shared" si="0"/>
        <v/>
      </c>
      <c r="AK6" s="140" t="str">
        <f t="shared" si="1"/>
        <v/>
      </c>
      <c r="AL6" s="140" t="str">
        <f t="shared" si="2"/>
        <v/>
      </c>
      <c r="AM6" s="140" t="str">
        <f t="shared" si="3"/>
        <v/>
      </c>
    </row>
    <row r="7" spans="1:39" ht="18" customHeight="1" x14ac:dyDescent="0.25">
      <c r="A7" s="23">
        <v>4</v>
      </c>
      <c r="B7" s="31" t="s">
        <v>137</v>
      </c>
      <c r="C7" s="32"/>
      <c r="D7" s="32"/>
      <c r="E7" s="25" t="s">
        <v>138</v>
      </c>
      <c r="F7" s="68" t="s">
        <v>133</v>
      </c>
      <c r="G7" s="44" t="s">
        <v>58</v>
      </c>
      <c r="J7" s="33" t="s">
        <v>35</v>
      </c>
      <c r="K7" s="1" t="s">
        <v>32</v>
      </c>
      <c r="M7" s="128">
        <v>-0.01</v>
      </c>
      <c r="N7" s="27">
        <v>4</v>
      </c>
      <c r="O7" s="71">
        <f>M7/ N7</f>
        <v>-2.5000000000000001E-3</v>
      </c>
      <c r="P7" s="71">
        <f>N7/M7</f>
        <v>-400</v>
      </c>
      <c r="Q7" s="28" t="s">
        <v>85</v>
      </c>
      <c r="R7" s="28"/>
      <c r="S7" s="1" t="str">
        <f>MID(E7,3,50)</f>
        <v> Cen</v>
      </c>
      <c r="T7" s="21"/>
      <c r="U7" s="1" t="str">
        <f>MID(E7,SEARCH(" ",SUBSTITUTE(E7,CHAR(160)," "))+1,99)</f>
        <v>Cen</v>
      </c>
      <c r="V7" s="1" t="s">
        <v>134</v>
      </c>
      <c r="W7" s="1" t="s">
        <v>32</v>
      </c>
      <c r="Y7" s="1" t="s">
        <v>32</v>
      </c>
      <c r="AB7" s="29" t="s">
        <v>32</v>
      </c>
      <c r="AC7" s="49"/>
      <c r="AD7" s="30" t="s">
        <v>32</v>
      </c>
      <c r="AG7" s="126" t="str">
        <f>IF(COUNTIF(M7:N7,"")=0,"","ligne vide")</f>
        <v/>
      </c>
      <c r="AH7" s="135" t="str">
        <f>IF(ISBLANK(M7),"Vide","Non vide")</f>
        <v>Non vide</v>
      </c>
      <c r="AI7" s="1" t="str">
        <f>IF(ISBLANK(N7),"Vide","Non vide")</f>
        <v>Non vide</v>
      </c>
      <c r="AJ7" s="140" t="str">
        <f t="shared" si="0"/>
        <v/>
      </c>
      <c r="AK7" s="140" t="str">
        <f t="shared" si="1"/>
        <v/>
      </c>
      <c r="AL7" s="140" t="str">
        <f t="shared" si="2"/>
        <v/>
      </c>
      <c r="AM7" s="140" t="str">
        <f t="shared" si="3"/>
        <v/>
      </c>
    </row>
    <row r="8" spans="1:39" ht="18" customHeight="1" x14ac:dyDescent="0.25">
      <c r="A8" s="23">
        <v>5</v>
      </c>
      <c r="B8" s="31" t="s">
        <v>370</v>
      </c>
      <c r="C8" s="32"/>
      <c r="D8" s="32"/>
      <c r="E8" s="25" t="s">
        <v>371</v>
      </c>
      <c r="F8" s="76" t="s">
        <v>372</v>
      </c>
      <c r="G8" s="26" t="s">
        <v>29</v>
      </c>
      <c r="J8" s="33" t="s">
        <v>35</v>
      </c>
      <c r="K8" s="37" t="s">
        <v>32</v>
      </c>
      <c r="L8" s="37"/>
      <c r="M8" s="128">
        <v>0.03</v>
      </c>
      <c r="N8" s="27">
        <v>25</v>
      </c>
      <c r="O8" s="71">
        <f>M8/ N8</f>
        <v>1.1999999999999999E-3</v>
      </c>
      <c r="P8" s="71">
        <f>N8/M8</f>
        <v>833.33333333333337</v>
      </c>
      <c r="Q8" s="6" t="s">
        <v>43</v>
      </c>
      <c r="S8" s="1" t="str">
        <f>MID(E8,3,50)</f>
        <v>Lyr</v>
      </c>
      <c r="U8" s="1" t="str">
        <f>MID(E8,SEARCH(" ",SUBSTITUTE(E8,CHAR(160)," "))+1,99)</f>
        <v>Lyr</v>
      </c>
      <c r="V8" s="1" t="s">
        <v>373</v>
      </c>
      <c r="W8" s="1" t="s">
        <v>32</v>
      </c>
      <c r="Y8" s="1" t="s">
        <v>32</v>
      </c>
      <c r="Z8" s="1" t="s">
        <v>32</v>
      </c>
      <c r="AB8" s="29" t="s">
        <v>97</v>
      </c>
      <c r="AC8" s="30" t="s">
        <v>32</v>
      </c>
      <c r="AD8" s="30" t="s">
        <v>32</v>
      </c>
      <c r="AG8" s="126" t="str">
        <f>IF(COUNTIF(M8:N8,"")=0,"","ligne vide")</f>
        <v/>
      </c>
      <c r="AH8" s="135" t="str">
        <f>IF(ISBLANK(M8),"Vide","Non vide")</f>
        <v>Non vide</v>
      </c>
      <c r="AI8" s="1" t="str">
        <f>IF(ISBLANK(N8),"Vide","Non vide")</f>
        <v>Non vide</v>
      </c>
      <c r="AJ8" s="140" t="str">
        <f t="shared" si="0"/>
        <v/>
      </c>
      <c r="AK8" s="140" t="str">
        <f t="shared" si="1"/>
        <v/>
      </c>
      <c r="AL8" s="140" t="str">
        <f t="shared" si="2"/>
        <v/>
      </c>
      <c r="AM8" s="140" t="str">
        <f t="shared" si="3"/>
        <v/>
      </c>
    </row>
    <row r="9" spans="1:39" ht="18" customHeight="1" x14ac:dyDescent="0.25">
      <c r="A9" s="23"/>
      <c r="B9" s="31" t="s">
        <v>167</v>
      </c>
      <c r="C9" s="32"/>
      <c r="D9" s="32"/>
      <c r="E9" s="25" t="s">
        <v>168</v>
      </c>
      <c r="F9" s="74" t="s">
        <v>169</v>
      </c>
      <c r="G9" s="58" t="s">
        <v>109</v>
      </c>
      <c r="I9" s="29" t="s">
        <v>32</v>
      </c>
      <c r="M9" s="128">
        <v>0.08</v>
      </c>
      <c r="N9" s="27">
        <v>42</v>
      </c>
      <c r="O9" s="71">
        <f>M9/ N9</f>
        <v>1.9047619047619048E-3</v>
      </c>
      <c r="P9" s="71">
        <f>N9/M9</f>
        <v>525</v>
      </c>
      <c r="Q9" s="6" t="s">
        <v>43</v>
      </c>
      <c r="S9" s="1" t="str">
        <f>MID(E9,3,50)</f>
        <v>Aur</v>
      </c>
      <c r="U9" s="1" t="str">
        <f>MID(E9,SEARCH(" ",SUBSTITUTE(E9,CHAR(160)," "))+1,99)</f>
        <v>Aur</v>
      </c>
      <c r="V9" s="1" t="s">
        <v>170</v>
      </c>
      <c r="W9" s="1" t="s">
        <v>32</v>
      </c>
      <c r="Y9" s="1" t="s">
        <v>32</v>
      </c>
      <c r="Z9" s="1" t="s">
        <v>32</v>
      </c>
      <c r="AB9" s="29" t="s">
        <v>97</v>
      </c>
      <c r="AC9" s="30" t="s">
        <v>32</v>
      </c>
      <c r="AD9" s="30"/>
      <c r="AG9" s="126" t="str">
        <f>IF(COUNTIF(M9:N9,"")=0,"","ligne vide")</f>
        <v/>
      </c>
      <c r="AH9" s="135" t="str">
        <f>IF(ISBLANK(M9),"Vide","Non vide")</f>
        <v>Non vide</v>
      </c>
      <c r="AI9" s="1" t="str">
        <f>IF(ISBLANK(N9),"Vide","Non vide")</f>
        <v>Non vide</v>
      </c>
      <c r="AJ9" s="140" t="str">
        <f t="shared" si="0"/>
        <v/>
      </c>
      <c r="AK9" s="140" t="str">
        <f t="shared" si="1"/>
        <v/>
      </c>
      <c r="AL9" s="140" t="str">
        <f t="shared" si="2"/>
        <v/>
      </c>
      <c r="AM9" s="140" t="str">
        <f t="shared" si="3"/>
        <v/>
      </c>
    </row>
    <row r="10" spans="1:39" ht="18" customHeight="1" x14ac:dyDescent="0.25">
      <c r="A10" s="23">
        <v>6</v>
      </c>
      <c r="B10" s="31" t="s">
        <v>399</v>
      </c>
      <c r="C10" s="32"/>
      <c r="D10" s="115"/>
      <c r="E10" s="25" t="s">
        <v>400</v>
      </c>
      <c r="F10" s="19" t="s">
        <v>387</v>
      </c>
      <c r="G10" s="58" t="s">
        <v>109</v>
      </c>
      <c r="J10" s="33" t="s">
        <v>35</v>
      </c>
      <c r="L10" s="1">
        <v>78.900000000000006</v>
      </c>
      <c r="M10" s="128">
        <v>0.12</v>
      </c>
      <c r="N10" s="27">
        <v>770</v>
      </c>
      <c r="O10" s="71">
        <f>M10/ N10</f>
        <v>1.5584415584415584E-4</v>
      </c>
      <c r="P10" s="71">
        <f>N10/M10</f>
        <v>6416.666666666667</v>
      </c>
      <c r="Q10" s="28" t="s">
        <v>30</v>
      </c>
      <c r="R10" s="28"/>
      <c r="S10" s="1" t="str">
        <f>MID(E10,3,50)</f>
        <v>Ori</v>
      </c>
      <c r="U10" s="1" t="str">
        <f>MID(E10,SEARCH(" ",SUBSTITUTE(E10,CHAR(160)," "))+1,99)</f>
        <v>Ori</v>
      </c>
      <c r="V10" s="1" t="s">
        <v>388</v>
      </c>
      <c r="W10" s="1" t="s">
        <v>32</v>
      </c>
      <c r="Z10" s="1" t="s">
        <v>32</v>
      </c>
      <c r="AB10" s="29" t="s">
        <v>97</v>
      </c>
      <c r="AC10" s="30" t="s">
        <v>32</v>
      </c>
      <c r="AD10" s="30" t="s">
        <v>32</v>
      </c>
      <c r="AG10" s="126" t="str">
        <f>IF(COUNTIF(M10:N10,"")=0,"","ligne vide")</f>
        <v/>
      </c>
      <c r="AH10" s="135" t="str">
        <f>IF(ISBLANK(M10),"Vide","Non vide")</f>
        <v>Non vide</v>
      </c>
      <c r="AI10" s="1" t="str">
        <f>IF(ISBLANK(N10),"Vide","Non vide")</f>
        <v>Non vide</v>
      </c>
      <c r="AJ10" s="140" t="str">
        <f t="shared" si="0"/>
        <v/>
      </c>
      <c r="AK10" s="140" t="str">
        <f t="shared" si="1"/>
        <v/>
      </c>
      <c r="AL10" s="140" t="str">
        <f t="shared" si="2"/>
        <v/>
      </c>
      <c r="AM10" s="140" t="str">
        <f t="shared" si="3"/>
        <v/>
      </c>
    </row>
    <row r="11" spans="1:39" ht="18" customHeight="1" x14ac:dyDescent="0.25">
      <c r="A11" s="23">
        <v>7</v>
      </c>
      <c r="B11" s="31" t="s">
        <v>435</v>
      </c>
      <c r="C11" s="32"/>
      <c r="D11" s="32"/>
      <c r="E11" s="25" t="s">
        <v>436</v>
      </c>
      <c r="F11" s="19" t="s">
        <v>434</v>
      </c>
      <c r="G11" s="58" t="s">
        <v>109</v>
      </c>
      <c r="J11" s="33" t="s">
        <v>35</v>
      </c>
      <c r="K11" s="1" t="s">
        <v>32</v>
      </c>
      <c r="M11" s="128">
        <v>0.34</v>
      </c>
      <c r="N11" s="27">
        <v>11</v>
      </c>
      <c r="O11" s="71">
        <f>M11/ N11</f>
        <v>3.090909090909091E-2</v>
      </c>
      <c r="P11" s="71">
        <f>N11/M11</f>
        <v>32.352941176470587</v>
      </c>
      <c r="Q11" s="28" t="s">
        <v>30</v>
      </c>
      <c r="R11" s="28"/>
      <c r="S11" s="1" t="str">
        <f>MID(E11,3,50)</f>
        <v>CMi</v>
      </c>
      <c r="U11" s="1" t="str">
        <f>MID(E11,SEARCH(" ",SUBSTITUTE(E11,CHAR(160)," "))+1,99)</f>
        <v>CMi</v>
      </c>
      <c r="V11" s="1" t="s">
        <v>437</v>
      </c>
      <c r="W11" s="1" t="s">
        <v>32</v>
      </c>
      <c r="Y11" s="1" t="s">
        <v>32</v>
      </c>
      <c r="AB11" s="29" t="s">
        <v>97</v>
      </c>
      <c r="AC11" s="30" t="s">
        <v>32</v>
      </c>
      <c r="AD11" s="30" t="s">
        <v>32</v>
      </c>
      <c r="AG11" s="126" t="str">
        <f>IF(COUNTIF(M11:N11,"")=0,"","ligne vide")</f>
        <v/>
      </c>
      <c r="AH11" s="135" t="str">
        <f>IF(ISBLANK(M11),"Vide","Non vide")</f>
        <v>Non vide</v>
      </c>
      <c r="AI11" s="1" t="str">
        <f>IF(ISBLANK(N11),"Vide","Non vide")</f>
        <v>Non vide</v>
      </c>
      <c r="AJ11" s="140" t="str">
        <f t="shared" si="0"/>
        <v/>
      </c>
      <c r="AK11" s="140" t="str">
        <f t="shared" si="1"/>
        <v/>
      </c>
      <c r="AL11" s="140" t="str">
        <f t="shared" si="2"/>
        <v/>
      </c>
      <c r="AM11" s="140" t="str">
        <f t="shared" si="3"/>
        <v/>
      </c>
    </row>
    <row r="12" spans="1:39" ht="18" customHeight="1" x14ac:dyDescent="0.25">
      <c r="A12" s="23">
        <v>8</v>
      </c>
      <c r="B12" s="31" t="s">
        <v>246</v>
      </c>
      <c r="C12" s="32"/>
      <c r="D12" s="32"/>
      <c r="E12" s="25" t="s">
        <v>247</v>
      </c>
      <c r="F12" s="62" t="s">
        <v>244</v>
      </c>
      <c r="G12" s="58" t="s">
        <v>109</v>
      </c>
      <c r="J12" s="33" t="s">
        <v>35</v>
      </c>
      <c r="M12" s="128">
        <v>0.5</v>
      </c>
      <c r="N12" s="27">
        <v>140</v>
      </c>
      <c r="O12" s="71">
        <f>M12/ N12</f>
        <v>3.5714285714285713E-3</v>
      </c>
      <c r="P12" s="71">
        <f>N12/M12</f>
        <v>280</v>
      </c>
      <c r="Q12" s="28" t="s">
        <v>85</v>
      </c>
      <c r="R12" s="28"/>
      <c r="S12" s="1" t="str">
        <f>MID(E12,3,50)</f>
        <v>Eri</v>
      </c>
      <c r="U12" s="1" t="str">
        <f>MID(E12,SEARCH(" ",SUBSTITUTE(E12,CHAR(160)," "))+1,99)</f>
        <v>Eri</v>
      </c>
      <c r="V12" s="1" t="s">
        <v>245</v>
      </c>
      <c r="W12" s="1" t="s">
        <v>32</v>
      </c>
      <c r="Z12" s="1" t="s">
        <v>32</v>
      </c>
      <c r="AB12" s="29" t="s">
        <v>97</v>
      </c>
      <c r="AC12" s="49"/>
      <c r="AD12" s="30" t="s">
        <v>32</v>
      </c>
      <c r="AG12" s="126" t="str">
        <f>IF(COUNTIF(M12:N12,"")=0,"","ligne vide")</f>
        <v/>
      </c>
      <c r="AH12" s="135" t="str">
        <f>IF(ISBLANK(M12),"Vide","Non vide")</f>
        <v>Non vide</v>
      </c>
      <c r="AI12" s="1" t="str">
        <f>IF(ISBLANK(N12),"Vide","Non vide")</f>
        <v>Non vide</v>
      </c>
      <c r="AJ12" s="140" t="str">
        <f t="shared" si="0"/>
        <v/>
      </c>
      <c r="AK12" s="140" t="str">
        <f t="shared" si="1"/>
        <v/>
      </c>
      <c r="AL12" s="140" t="str">
        <f t="shared" si="2"/>
        <v/>
      </c>
      <c r="AM12" s="140" t="str">
        <f t="shared" si="3"/>
        <v/>
      </c>
    </row>
    <row r="13" spans="1:39" ht="18" customHeight="1" x14ac:dyDescent="0.25">
      <c r="A13" s="23">
        <v>9</v>
      </c>
      <c r="B13" s="114" t="s">
        <v>395</v>
      </c>
      <c r="C13" s="32"/>
      <c r="D13" s="32"/>
      <c r="E13" s="25" t="s">
        <v>396</v>
      </c>
      <c r="F13" s="19" t="s">
        <v>387</v>
      </c>
      <c r="G13" s="58" t="s">
        <v>109</v>
      </c>
      <c r="J13" s="33" t="s">
        <v>35</v>
      </c>
      <c r="L13" s="117">
        <v>950</v>
      </c>
      <c r="M13" s="128">
        <v>0.58000000000000007</v>
      </c>
      <c r="N13" s="27">
        <v>430</v>
      </c>
      <c r="O13" s="71">
        <f>M13/ N13</f>
        <v>1.3488372093023258E-3</v>
      </c>
      <c r="P13" s="71">
        <f>N13/M13</f>
        <v>741.37931034482745</v>
      </c>
      <c r="Q13" s="28" t="s">
        <v>30</v>
      </c>
      <c r="R13" s="28"/>
      <c r="S13" s="1" t="str">
        <f>MID(E13,3,50)</f>
        <v>Ori</v>
      </c>
      <c r="T13" s="52">
        <v>6.55</v>
      </c>
      <c r="U13" s="1" t="str">
        <f>MID(E13,SEARCH(" ",SUBSTITUTE(E13,CHAR(160)," "))+1,99)</f>
        <v>Ori</v>
      </c>
      <c r="V13" s="1" t="s">
        <v>388</v>
      </c>
      <c r="W13" s="1" t="s">
        <v>32</v>
      </c>
      <c r="Z13" s="1" t="s">
        <v>32</v>
      </c>
      <c r="AB13" s="29" t="s">
        <v>97</v>
      </c>
      <c r="AC13" s="30" t="s">
        <v>32</v>
      </c>
      <c r="AD13" s="30" t="s">
        <v>32</v>
      </c>
      <c r="AG13" s="126" t="str">
        <f>IF(COUNTIF(M13:N13,"")=0,"","ligne vide")</f>
        <v/>
      </c>
      <c r="AH13" s="135" t="str">
        <f>IF(ISBLANK(M13),"Vide","Non vide")</f>
        <v>Non vide</v>
      </c>
      <c r="AI13" s="1" t="str">
        <f>IF(ISBLANK(N13),"Vide","Non vide")</f>
        <v>Non vide</v>
      </c>
      <c r="AJ13" s="140" t="str">
        <f t="shared" si="0"/>
        <v/>
      </c>
      <c r="AK13" s="140" t="str">
        <f t="shared" si="1"/>
        <v/>
      </c>
      <c r="AL13" s="140" t="str">
        <f t="shared" si="2"/>
        <v/>
      </c>
      <c r="AM13" s="140" t="str">
        <f t="shared" si="3"/>
        <v/>
      </c>
    </row>
    <row r="14" spans="1:39" ht="18" customHeight="1" x14ac:dyDescent="0.25">
      <c r="A14" s="23">
        <v>10</v>
      </c>
      <c r="B14" s="31" t="s">
        <v>147</v>
      </c>
      <c r="C14" s="32"/>
      <c r="D14" s="32"/>
      <c r="E14" s="25" t="s">
        <v>148</v>
      </c>
      <c r="F14" s="68" t="s">
        <v>133</v>
      </c>
      <c r="G14" s="44" t="s">
        <v>58</v>
      </c>
      <c r="J14" s="33" t="s">
        <v>35</v>
      </c>
      <c r="M14" s="128">
        <v>0.60000000000000009</v>
      </c>
      <c r="N14" s="27">
        <v>530</v>
      </c>
      <c r="O14" s="71">
        <f>M14/ N14</f>
        <v>1.1320754716981135E-3</v>
      </c>
      <c r="P14" s="71">
        <f>N14/M14</f>
        <v>883.33333333333326</v>
      </c>
      <c r="Q14" s="28" t="s">
        <v>85</v>
      </c>
      <c r="S14" s="1" t="str">
        <f>MID(E14,3,50)</f>
        <v>Cen</v>
      </c>
      <c r="U14" s="1" t="str">
        <f>MID(E14,SEARCH(" ",SUBSTITUTE(E14,CHAR(160)," "))+1,99)</f>
        <v>Cen</v>
      </c>
      <c r="V14" s="1" t="s">
        <v>134</v>
      </c>
      <c r="W14" s="1" t="s">
        <v>32</v>
      </c>
      <c r="Z14" s="1" t="s">
        <v>32</v>
      </c>
      <c r="AB14" s="29" t="s">
        <v>32</v>
      </c>
      <c r="AC14" s="30" t="s">
        <v>32</v>
      </c>
      <c r="AD14" s="30" t="s">
        <v>32</v>
      </c>
      <c r="AG14" s="126" t="str">
        <f>IF(COUNTIF(M14:N14,"")=0,"","ligne vide")</f>
        <v/>
      </c>
      <c r="AH14" s="135" t="str">
        <f>IF(ISBLANK(M14),"Vide","Non vide")</f>
        <v>Non vide</v>
      </c>
      <c r="AI14" s="1" t="str">
        <f>IF(ISBLANK(N14),"Vide","Non vide")</f>
        <v>Non vide</v>
      </c>
      <c r="AJ14" s="140" t="str">
        <f t="shared" si="0"/>
        <v/>
      </c>
      <c r="AK14" s="140" t="str">
        <f t="shared" si="1"/>
        <v/>
      </c>
      <c r="AL14" s="140" t="str">
        <f t="shared" si="2"/>
        <v/>
      </c>
      <c r="AM14" s="140" t="str">
        <f t="shared" si="3"/>
        <v/>
      </c>
    </row>
    <row r="15" spans="1:39" ht="18" customHeight="1" x14ac:dyDescent="0.25">
      <c r="A15" s="23">
        <v>11</v>
      </c>
      <c r="B15" s="31" t="s">
        <v>171</v>
      </c>
      <c r="C15" s="32"/>
      <c r="D15" s="32"/>
      <c r="E15" s="25" t="s">
        <v>172</v>
      </c>
      <c r="F15" s="74" t="s">
        <v>169</v>
      </c>
      <c r="G15" s="58" t="s">
        <v>109</v>
      </c>
      <c r="I15" s="29" t="s">
        <v>32</v>
      </c>
      <c r="J15" s="33" t="s">
        <v>35</v>
      </c>
      <c r="K15" s="1" t="s">
        <v>32</v>
      </c>
      <c r="M15" s="128">
        <v>0.71</v>
      </c>
      <c r="N15" s="27">
        <v>42</v>
      </c>
      <c r="O15" s="71">
        <f>M15/ N15</f>
        <v>1.6904761904761905E-2</v>
      </c>
      <c r="P15" s="71">
        <f>N15/M15</f>
        <v>59.154929577464792</v>
      </c>
      <c r="Q15" s="6" t="s">
        <v>43</v>
      </c>
      <c r="S15" s="1" t="str">
        <f>MID(E15,3,50)</f>
        <v> Aur</v>
      </c>
      <c r="U15" s="1" t="str">
        <f>MID(E15,SEARCH(" ",SUBSTITUTE(E15,CHAR(160)," "))+1,99)</f>
        <v>Aur</v>
      </c>
      <c r="V15" s="1" t="s">
        <v>170</v>
      </c>
      <c r="W15" s="1" t="s">
        <v>32</v>
      </c>
      <c r="Y15" s="1" t="s">
        <v>32</v>
      </c>
      <c r="Z15" s="1" t="s">
        <v>32</v>
      </c>
      <c r="AB15" s="29" t="s">
        <v>97</v>
      </c>
      <c r="AC15" s="30" t="s">
        <v>32</v>
      </c>
      <c r="AD15" s="30"/>
      <c r="AG15" s="126" t="str">
        <f>IF(COUNTIF(M15:N15,"")=0,"","ligne vide")</f>
        <v/>
      </c>
      <c r="AH15" s="135" t="str">
        <f>IF(ISBLANK(M15),"Vide","Non vide")</f>
        <v>Non vide</v>
      </c>
      <c r="AI15" s="1" t="str">
        <f>IF(ISBLANK(N15),"Vide","Non vide")</f>
        <v>Non vide</v>
      </c>
      <c r="AJ15" s="140" t="str">
        <f t="shared" si="0"/>
        <v/>
      </c>
      <c r="AK15" s="140" t="str">
        <f t="shared" si="1"/>
        <v/>
      </c>
      <c r="AL15" s="140" t="str">
        <f t="shared" si="2"/>
        <v/>
      </c>
      <c r="AM15" s="140" t="str">
        <f t="shared" si="3"/>
        <v/>
      </c>
    </row>
    <row r="16" spans="1:39" ht="18" customHeight="1" x14ac:dyDescent="0.25">
      <c r="A16" s="23">
        <v>12</v>
      </c>
      <c r="B16" s="31" t="s">
        <v>33</v>
      </c>
      <c r="C16" s="32"/>
      <c r="D16" s="32"/>
      <c r="E16" s="25" t="s">
        <v>34</v>
      </c>
      <c r="F16" s="19" t="s">
        <v>28</v>
      </c>
      <c r="G16" s="26" t="s">
        <v>29</v>
      </c>
      <c r="J16" s="33" t="s">
        <v>35</v>
      </c>
      <c r="K16" s="1" t="s">
        <v>32</v>
      </c>
      <c r="L16" s="1">
        <v>1.81</v>
      </c>
      <c r="M16" s="128">
        <v>0.77</v>
      </c>
      <c r="N16" s="27">
        <v>17</v>
      </c>
      <c r="O16" s="71">
        <f>M16/ N16</f>
        <v>4.5294117647058825E-2</v>
      </c>
      <c r="P16" s="71">
        <f>N16/M16</f>
        <v>22.077922077922079</v>
      </c>
      <c r="Q16" s="34" t="s">
        <v>30</v>
      </c>
      <c r="R16" s="28"/>
      <c r="S16" s="1" t="str">
        <f>MID(E16,3,50)</f>
        <v>Aql</v>
      </c>
      <c r="U16" s="1" t="str">
        <f>MID(E16,SEARCH(" ",SUBSTITUTE(E16,CHAR(160)," "))+1,99)</f>
        <v>Aql</v>
      </c>
      <c r="V16" s="1" t="s">
        <v>31</v>
      </c>
      <c r="W16" s="1" t="s">
        <v>32</v>
      </c>
      <c r="Y16" s="1" t="s">
        <v>32</v>
      </c>
      <c r="AB16" s="29" t="s">
        <v>32</v>
      </c>
      <c r="AC16" s="30" t="s">
        <v>32</v>
      </c>
      <c r="AD16" s="30"/>
      <c r="AG16" s="126" t="str">
        <f>IF(COUNTIF(M16:N16,"")=0,"","ligne vide")</f>
        <v/>
      </c>
      <c r="AH16" s="135" t="str">
        <f>IF(ISBLANK(M16),"Vide","Non vide")</f>
        <v>Non vide</v>
      </c>
      <c r="AI16" s="1" t="str">
        <f>IF(ISBLANK(N16),"Vide","Non vide")</f>
        <v>Non vide</v>
      </c>
      <c r="AJ16" s="140" t="str">
        <f t="shared" si="0"/>
        <v/>
      </c>
      <c r="AK16" s="140" t="str">
        <f t="shared" si="1"/>
        <v/>
      </c>
      <c r="AL16" s="140" t="str">
        <f t="shared" si="2"/>
        <v/>
      </c>
      <c r="AM16" s="140" t="str">
        <f t="shared" si="3"/>
        <v/>
      </c>
    </row>
    <row r="17" spans="1:39" ht="18" customHeight="1" x14ac:dyDescent="0.25">
      <c r="A17" s="23">
        <v>12</v>
      </c>
      <c r="B17" s="31" t="s">
        <v>589</v>
      </c>
      <c r="C17" s="32"/>
      <c r="D17" s="32"/>
      <c r="E17" s="25" t="s">
        <v>199</v>
      </c>
      <c r="F17" s="52" t="s">
        <v>200</v>
      </c>
      <c r="G17" s="44" t="s">
        <v>58</v>
      </c>
      <c r="J17" s="33" t="s">
        <v>35</v>
      </c>
      <c r="K17" s="37" t="s">
        <v>32</v>
      </c>
      <c r="L17" s="37"/>
      <c r="M17" s="128">
        <v>0.81</v>
      </c>
      <c r="N17" s="27">
        <v>320</v>
      </c>
      <c r="O17" s="71">
        <f>M17/ N17</f>
        <v>2.5312500000000001E-3</v>
      </c>
      <c r="P17" s="71">
        <f>N17/M17</f>
        <v>395.06172839506172</v>
      </c>
      <c r="Q17" s="28" t="s">
        <v>85</v>
      </c>
      <c r="R17" s="28" t="s">
        <v>97</v>
      </c>
      <c r="S17" s="1" t="str">
        <f>MID(E17,3,50)</f>
        <v> Cru</v>
      </c>
      <c r="U17" s="1" t="str">
        <f>MID(E17,SEARCH(" ",SUBSTITUTE(E17,CHAR(160)," "))+1,99)</f>
        <v>Cru</v>
      </c>
      <c r="V17" s="1" t="s">
        <v>201</v>
      </c>
      <c r="W17" s="1" t="s">
        <v>32</v>
      </c>
      <c r="Z17" s="1" t="s">
        <v>32</v>
      </c>
      <c r="AB17" s="29" t="s">
        <v>32</v>
      </c>
      <c r="AC17" s="49"/>
      <c r="AD17" s="49"/>
      <c r="AG17" s="126" t="str">
        <f>IF(COUNTIF(M17:N17,"")=0,"","ligne vide")</f>
        <v/>
      </c>
      <c r="AH17" s="135" t="str">
        <f>IF(ISBLANK(M17),"Vide","Non vide")</f>
        <v>Non vide</v>
      </c>
      <c r="AI17" s="1" t="str">
        <f>IF(ISBLANK(N17),"Vide","Non vide")</f>
        <v>Non vide</v>
      </c>
      <c r="AJ17" s="140" t="str">
        <f t="shared" si="0"/>
        <v/>
      </c>
      <c r="AK17" s="140" t="str">
        <f t="shared" si="1"/>
        <v/>
      </c>
      <c r="AL17" s="140" t="str">
        <f t="shared" si="2"/>
        <v/>
      </c>
      <c r="AM17" s="140" t="str">
        <f t="shared" si="3"/>
        <v/>
      </c>
    </row>
    <row r="18" spans="1:39" ht="18" customHeight="1" x14ac:dyDescent="0.25">
      <c r="A18" s="23">
        <v>13</v>
      </c>
      <c r="B18" s="31" t="s">
        <v>521</v>
      </c>
      <c r="C18" s="32"/>
      <c r="D18" s="32"/>
      <c r="E18" s="25" t="s">
        <v>522</v>
      </c>
      <c r="F18" s="111" t="s">
        <v>523</v>
      </c>
      <c r="G18" s="58" t="s">
        <v>109</v>
      </c>
      <c r="H18" s="46" t="s">
        <v>59</v>
      </c>
      <c r="J18" s="33" t="s">
        <v>35</v>
      </c>
      <c r="L18" s="1">
        <v>44.2</v>
      </c>
      <c r="M18" s="128">
        <v>0.85</v>
      </c>
      <c r="N18" s="27">
        <v>65</v>
      </c>
      <c r="O18" s="71">
        <f>M18/ N18</f>
        <v>1.3076923076923076E-2</v>
      </c>
      <c r="P18" s="71">
        <f>N18/M18</f>
        <v>76.470588235294116</v>
      </c>
      <c r="Q18" s="6" t="s">
        <v>43</v>
      </c>
      <c r="S18" s="1" t="str">
        <f>MID(E18,3,50)</f>
        <v>Tau</v>
      </c>
      <c r="U18" s="1" t="str">
        <f>MID(E18,SEARCH(" ",SUBSTITUTE(E18,CHAR(160)," "))+1,99)</f>
        <v>Tau</v>
      </c>
      <c r="V18" s="1" t="s">
        <v>524</v>
      </c>
      <c r="W18" s="1" t="s">
        <v>32</v>
      </c>
      <c r="Y18" s="1" t="s">
        <v>32</v>
      </c>
      <c r="Z18" s="1" t="s">
        <v>32</v>
      </c>
      <c r="AB18" s="29" t="s">
        <v>97</v>
      </c>
      <c r="AC18" s="30" t="s">
        <v>32</v>
      </c>
      <c r="AD18" s="30"/>
      <c r="AG18" s="126" t="str">
        <f>IF(COUNTIF(M18:N18,"")=0,"","ligne vide")</f>
        <v/>
      </c>
      <c r="AH18" s="135" t="str">
        <f>IF(ISBLANK(M18),"Vide","Non vide")</f>
        <v>Non vide</v>
      </c>
      <c r="AI18" s="1" t="str">
        <f>IF(ISBLANK(N18),"Vide","Non vide")</f>
        <v>Non vide</v>
      </c>
      <c r="AJ18" s="140" t="str">
        <f t="shared" si="0"/>
        <v/>
      </c>
      <c r="AK18" s="140" t="str">
        <f t="shared" si="1"/>
        <v/>
      </c>
      <c r="AL18" s="140" t="str">
        <f t="shared" si="2"/>
        <v/>
      </c>
      <c r="AM18" s="140" t="str">
        <f t="shared" si="3"/>
        <v/>
      </c>
    </row>
    <row r="19" spans="1:39" ht="18" customHeight="1" x14ac:dyDescent="0.25">
      <c r="A19" s="23">
        <v>14</v>
      </c>
      <c r="B19" s="31" t="s">
        <v>173</v>
      </c>
      <c r="C19" s="32"/>
      <c r="D19" s="32"/>
      <c r="E19" s="25" t="s">
        <v>174</v>
      </c>
      <c r="F19" s="74" t="s">
        <v>169</v>
      </c>
      <c r="G19" s="58" t="s">
        <v>109</v>
      </c>
      <c r="I19" s="29" t="s">
        <v>32</v>
      </c>
      <c r="J19" s="33" t="s">
        <v>35</v>
      </c>
      <c r="M19" s="128">
        <v>0.96</v>
      </c>
      <c r="N19" s="27">
        <v>42</v>
      </c>
      <c r="O19" s="71">
        <f>M19/ N19</f>
        <v>2.2857142857142857E-2</v>
      </c>
      <c r="P19" s="71">
        <f>N19/M19</f>
        <v>43.75</v>
      </c>
      <c r="Q19" s="6" t="s">
        <v>43</v>
      </c>
      <c r="S19" s="1" t="str">
        <f>MID(E19,3,50)</f>
        <v> Aur</v>
      </c>
      <c r="U19" s="1" t="str">
        <f>MID(E19,SEARCH(" ",SUBSTITUTE(E19,CHAR(160)," "))+1,99)</f>
        <v>Aur</v>
      </c>
      <c r="V19" s="1" t="s">
        <v>170</v>
      </c>
      <c r="W19" s="1" t="s">
        <v>32</v>
      </c>
      <c r="Y19" s="1" t="s">
        <v>32</v>
      </c>
      <c r="Z19" s="1" t="s">
        <v>32</v>
      </c>
      <c r="AB19" s="29" t="s">
        <v>97</v>
      </c>
      <c r="AC19" s="30" t="s">
        <v>32</v>
      </c>
      <c r="AD19" s="30"/>
      <c r="AG19" s="126" t="str">
        <f>IF(COUNTIF(M19:N19,"")=0,"","ligne vide")</f>
        <v/>
      </c>
      <c r="AH19" s="135" t="str">
        <f>IF(ISBLANK(M19),"Vide","Non vide")</f>
        <v>Non vide</v>
      </c>
      <c r="AI19" s="1" t="str">
        <f>IF(ISBLANK(N19),"Vide","Non vide")</f>
        <v>Non vide</v>
      </c>
      <c r="AJ19" s="140" t="str">
        <f t="shared" si="0"/>
        <v/>
      </c>
      <c r="AK19" s="140" t="str">
        <f t="shared" si="1"/>
        <v/>
      </c>
      <c r="AL19" s="140" t="str">
        <f t="shared" si="2"/>
        <v/>
      </c>
      <c r="AM19" s="140" t="str">
        <f t="shared" si="3"/>
        <v/>
      </c>
    </row>
    <row r="20" spans="1:39" ht="18" customHeight="1" x14ac:dyDescent="0.25">
      <c r="A20" s="23">
        <v>15</v>
      </c>
      <c r="B20" s="31" t="s">
        <v>554</v>
      </c>
      <c r="C20" s="32" t="s">
        <v>555</v>
      </c>
      <c r="D20" s="32"/>
      <c r="E20" s="25" t="s">
        <v>556</v>
      </c>
      <c r="F20" s="113" t="s">
        <v>557</v>
      </c>
      <c r="G20" s="44" t="s">
        <v>58</v>
      </c>
      <c r="H20" s="45" t="s">
        <v>59</v>
      </c>
      <c r="I20" s="46"/>
      <c r="J20" s="33" t="s">
        <v>35</v>
      </c>
      <c r="K20" s="1" t="s">
        <v>32</v>
      </c>
      <c r="M20" s="128">
        <v>1.04</v>
      </c>
      <c r="N20" s="27">
        <v>260</v>
      </c>
      <c r="O20" s="71">
        <f>M20/ N20</f>
        <v>4.0000000000000001E-3</v>
      </c>
      <c r="P20" s="71">
        <f>N20/M20</f>
        <v>250</v>
      </c>
      <c r="Q20" s="6" t="s">
        <v>43</v>
      </c>
      <c r="S20" s="1" t="str">
        <f>MID(E20,3,50)</f>
        <v>Vir</v>
      </c>
      <c r="U20" s="1" t="str">
        <f>MID(E20,SEARCH(" ",SUBSTITUTE(E20,CHAR(160)," "))+1,99)</f>
        <v>Vir</v>
      </c>
      <c r="W20" s="1" t="s">
        <v>32</v>
      </c>
      <c r="Z20" s="1" t="s">
        <v>32</v>
      </c>
      <c r="AB20" s="29" t="s">
        <v>97</v>
      </c>
      <c r="AC20" s="30" t="s">
        <v>32</v>
      </c>
      <c r="AD20" s="30"/>
      <c r="AG20" s="126" t="str">
        <f>IF(COUNTIF(M20:N20,"")=0,"","ligne vide")</f>
        <v/>
      </c>
      <c r="AH20" s="135" t="str">
        <f>IF(ISBLANK(M20),"Vide","Non vide")</f>
        <v>Non vide</v>
      </c>
      <c r="AI20" s="1" t="str">
        <f>IF(ISBLANK(N20),"Vide","Non vide")</f>
        <v>Non vide</v>
      </c>
      <c r="AJ20" s="140" t="str">
        <f t="shared" si="0"/>
        <v/>
      </c>
      <c r="AK20" s="140" t="str">
        <f t="shared" si="1"/>
        <v/>
      </c>
      <c r="AL20" s="140" t="str">
        <f t="shared" si="2"/>
        <v/>
      </c>
      <c r="AM20" s="140" t="str">
        <f t="shared" si="3"/>
        <v/>
      </c>
    </row>
    <row r="21" spans="1:39" ht="18" customHeight="1" x14ac:dyDescent="0.25">
      <c r="A21" s="23">
        <v>16</v>
      </c>
      <c r="B21" s="114" t="s">
        <v>483</v>
      </c>
      <c r="C21" s="32"/>
      <c r="D21" s="32"/>
      <c r="E21" s="25" t="s">
        <v>484</v>
      </c>
      <c r="F21" s="106" t="s">
        <v>480</v>
      </c>
      <c r="G21" s="26" t="s">
        <v>29</v>
      </c>
      <c r="H21" s="45" t="s">
        <v>6</v>
      </c>
      <c r="J21" s="33" t="s">
        <v>35</v>
      </c>
      <c r="L21" s="117">
        <v>800</v>
      </c>
      <c r="M21" s="128">
        <v>1.0900000000000001</v>
      </c>
      <c r="N21" s="27">
        <v>600</v>
      </c>
      <c r="O21" s="71">
        <f>M21/ N21</f>
        <v>1.8166666666666667E-3</v>
      </c>
      <c r="P21" s="71">
        <f>N21/M21</f>
        <v>550.45871559633019</v>
      </c>
      <c r="Q21" s="6" t="s">
        <v>43</v>
      </c>
      <c r="S21" s="1" t="str">
        <f>MID(E21,3,50)</f>
        <v>Sco</v>
      </c>
      <c r="U21" s="1" t="str">
        <f>MID(E21,SEARCH(" ",SUBSTITUTE(E21,CHAR(160)," "))+1,99)</f>
        <v>Sco</v>
      </c>
      <c r="V21" s="1" t="s">
        <v>481</v>
      </c>
      <c r="W21" s="1" t="s">
        <v>32</v>
      </c>
      <c r="Z21" s="1" t="s">
        <v>32</v>
      </c>
      <c r="AB21" s="29" t="s">
        <v>97</v>
      </c>
      <c r="AC21" s="30" t="s">
        <v>32</v>
      </c>
      <c r="AD21" s="30"/>
      <c r="AG21" s="126" t="str">
        <f>IF(COUNTIF(M21:N21,"")=0,"","ligne vide")</f>
        <v/>
      </c>
      <c r="AH21" s="135" t="str">
        <f>IF(ISBLANK(M21),"Vide","Non vide")</f>
        <v>Non vide</v>
      </c>
      <c r="AI21" s="1" t="str">
        <f>IF(ISBLANK(N21),"Vide","Non vide")</f>
        <v>Non vide</v>
      </c>
      <c r="AJ21" s="140" t="str">
        <f t="shared" si="0"/>
        <v/>
      </c>
      <c r="AK21" s="140" t="str">
        <f t="shared" si="1"/>
        <v/>
      </c>
      <c r="AL21" s="140" t="str">
        <f t="shared" si="2"/>
        <v/>
      </c>
      <c r="AM21" s="140" t="str">
        <f t="shared" si="3"/>
        <v/>
      </c>
    </row>
    <row r="22" spans="1:39" ht="18" customHeight="1" x14ac:dyDescent="0.25">
      <c r="A22" s="23">
        <v>17</v>
      </c>
      <c r="B22" s="31" t="s">
        <v>271</v>
      </c>
      <c r="C22" s="32"/>
      <c r="D22" s="32"/>
      <c r="E22" s="25" t="s">
        <v>272</v>
      </c>
      <c r="F22" s="86" t="s">
        <v>263</v>
      </c>
      <c r="G22" s="58" t="s">
        <v>109</v>
      </c>
      <c r="H22" s="46" t="s">
        <v>59</v>
      </c>
      <c r="J22" s="33" t="s">
        <v>35</v>
      </c>
      <c r="K22" s="37"/>
      <c r="L22" s="37"/>
      <c r="M22" s="128">
        <v>1.1499999999999999</v>
      </c>
      <c r="N22" s="27">
        <v>34</v>
      </c>
      <c r="O22" s="71">
        <f>M22/ N22</f>
        <v>3.3823529411764704E-2</v>
      </c>
      <c r="P22" s="71">
        <f>N22/M22</f>
        <v>29.565217391304351</v>
      </c>
      <c r="Q22" s="6" t="s">
        <v>43</v>
      </c>
      <c r="S22" s="1" t="str">
        <f>MID(E22,3,50)</f>
        <v>Gem</v>
      </c>
      <c r="U22" s="1" t="str">
        <f>MID(E22,SEARCH(" ",SUBSTITUTE(E22,CHAR(160)," "))+1,99)</f>
        <v>Gem</v>
      </c>
      <c r="V22" s="1" t="s">
        <v>264</v>
      </c>
      <c r="W22" s="1" t="s">
        <v>32</v>
      </c>
      <c r="Y22" s="1" t="s">
        <v>32</v>
      </c>
      <c r="Z22" s="1" t="s">
        <v>32</v>
      </c>
      <c r="AB22" s="29" t="s">
        <v>97</v>
      </c>
      <c r="AC22" s="30" t="s">
        <v>32</v>
      </c>
      <c r="AD22" s="30"/>
      <c r="AG22" s="126" t="str">
        <f>IF(COUNTIF(M22:N22,"")=0,"","ligne vide")</f>
        <v/>
      </c>
      <c r="AH22" s="135" t="str">
        <f>IF(ISBLANK(M22),"Vide","Non vide")</f>
        <v>Non vide</v>
      </c>
      <c r="AI22" s="1" t="str">
        <f>IF(ISBLANK(N22),"Vide","Non vide")</f>
        <v>Non vide</v>
      </c>
      <c r="AJ22" s="140" t="str">
        <f t="shared" si="0"/>
        <v/>
      </c>
      <c r="AK22" s="140" t="str">
        <f t="shared" si="1"/>
        <v/>
      </c>
      <c r="AL22" s="140" t="str">
        <f t="shared" si="2"/>
        <v/>
      </c>
      <c r="AM22" s="140" t="str">
        <f t="shared" si="3"/>
        <v/>
      </c>
    </row>
    <row r="23" spans="1:39" ht="18" customHeight="1" x14ac:dyDescent="0.25">
      <c r="A23" s="23">
        <v>18</v>
      </c>
      <c r="B23" s="31" t="s">
        <v>453</v>
      </c>
      <c r="C23" s="51"/>
      <c r="D23" s="51"/>
      <c r="E23" s="25" t="s">
        <v>454</v>
      </c>
      <c r="F23" s="104" t="s">
        <v>455</v>
      </c>
      <c r="G23" s="39" t="s">
        <v>42</v>
      </c>
      <c r="J23" s="33" t="s">
        <v>35</v>
      </c>
      <c r="K23" s="37" t="s">
        <v>32</v>
      </c>
      <c r="L23" s="37"/>
      <c r="M23" s="128">
        <v>1.1599999999999999</v>
      </c>
      <c r="N23" s="27">
        <v>25</v>
      </c>
      <c r="O23" s="71">
        <f>M23/ N23</f>
        <v>4.6399999999999997E-2</v>
      </c>
      <c r="P23" s="71">
        <f>N23/M23</f>
        <v>21.551724137931036</v>
      </c>
      <c r="Q23" s="28" t="s">
        <v>85</v>
      </c>
      <c r="R23" s="28"/>
      <c r="S23" s="1" t="str">
        <f>MID(E23,3,50)</f>
        <v>PsA</v>
      </c>
      <c r="U23" s="1" t="str">
        <f>MID(E23,SEARCH(" ",SUBSTITUTE(E23,CHAR(160)," "))+1,99)</f>
        <v>PsA</v>
      </c>
      <c r="V23" s="1" t="s">
        <v>456</v>
      </c>
      <c r="W23" s="1" t="s">
        <v>32</v>
      </c>
      <c r="Y23" s="1" t="s">
        <v>32</v>
      </c>
      <c r="Z23" s="1" t="s">
        <v>32</v>
      </c>
      <c r="AB23" s="29" t="s">
        <v>32</v>
      </c>
      <c r="AC23" s="30"/>
      <c r="AD23" s="30"/>
      <c r="AF23" s="30" t="s">
        <v>32</v>
      </c>
      <c r="AG23" s="126" t="str">
        <f>IF(COUNTIF(M23:N23,"")=0,"","ligne vide")</f>
        <v/>
      </c>
      <c r="AH23" s="135" t="str">
        <f>IF(ISBLANK(M23),"Vide","Non vide")</f>
        <v>Non vide</v>
      </c>
      <c r="AI23" s="1" t="str">
        <f>IF(ISBLANK(N23),"Vide","Non vide")</f>
        <v>Non vide</v>
      </c>
      <c r="AJ23" s="140" t="str">
        <f t="shared" si="0"/>
        <v/>
      </c>
      <c r="AK23" s="140" t="str">
        <f t="shared" si="1"/>
        <v/>
      </c>
      <c r="AL23" s="140" t="str">
        <f t="shared" si="2"/>
        <v/>
      </c>
      <c r="AM23" s="140" t="str">
        <f t="shared" si="3"/>
        <v/>
      </c>
    </row>
    <row r="24" spans="1:39" ht="18" customHeight="1" x14ac:dyDescent="0.25">
      <c r="A24" s="23">
        <v>19</v>
      </c>
      <c r="B24" s="123" t="s">
        <v>214</v>
      </c>
      <c r="C24" s="32"/>
      <c r="D24" s="32"/>
      <c r="E24" s="25" t="s">
        <v>215</v>
      </c>
      <c r="F24" s="38" t="s">
        <v>209</v>
      </c>
      <c r="G24" s="26" t="s">
        <v>29</v>
      </c>
      <c r="I24" s="29" t="s">
        <v>32</v>
      </c>
      <c r="J24" s="33" t="s">
        <v>35</v>
      </c>
      <c r="L24" s="1">
        <v>203</v>
      </c>
      <c r="M24" s="132">
        <v>1.25</v>
      </c>
      <c r="N24" s="125">
        <v>2615</v>
      </c>
      <c r="O24" s="71">
        <f>M24/ N24</f>
        <v>4.7801147227533459E-4</v>
      </c>
      <c r="P24" s="71">
        <f>N24/M24</f>
        <v>2092</v>
      </c>
      <c r="Q24" s="6" t="s">
        <v>43</v>
      </c>
      <c r="S24" s="1" t="str">
        <f>MID(E24,3,50)</f>
        <v>Cyg</v>
      </c>
      <c r="U24" s="1" t="str">
        <f>MID(E24,SEARCH(" ",SUBSTITUTE(E24,CHAR(160)," "))+1,99)</f>
        <v>Cyg</v>
      </c>
      <c r="V24" s="1" t="s">
        <v>213</v>
      </c>
      <c r="W24" s="1" t="s">
        <v>32</v>
      </c>
      <c r="Z24" s="1" t="s">
        <v>32</v>
      </c>
      <c r="AB24" s="29" t="s">
        <v>97</v>
      </c>
      <c r="AC24" s="30" t="s">
        <v>32</v>
      </c>
      <c r="AD24" s="30"/>
      <c r="AG24" s="126" t="str">
        <f>IF(COUNTIF(M24:N24,"")=0,"","ligne vide")</f>
        <v/>
      </c>
      <c r="AH24" s="135" t="str">
        <f>IF(ISBLANK(M24),"Vide","Non vide")</f>
        <v>Non vide</v>
      </c>
      <c r="AI24" s="1" t="str">
        <f>IF(ISBLANK(N24),"Vide","Non vide")</f>
        <v>Non vide</v>
      </c>
      <c r="AJ24" s="140" t="str">
        <f t="shared" si="0"/>
        <v/>
      </c>
      <c r="AK24" s="140" t="str">
        <f t="shared" si="1"/>
        <v/>
      </c>
      <c r="AL24" s="140" t="str">
        <f t="shared" si="2"/>
        <v/>
      </c>
      <c r="AM24" s="140" t="str">
        <f t="shared" si="3"/>
        <v/>
      </c>
    </row>
    <row r="25" spans="1:39" ht="18" customHeight="1" x14ac:dyDescent="0.25">
      <c r="A25" s="23">
        <v>20</v>
      </c>
      <c r="B25" s="31" t="s">
        <v>206</v>
      </c>
      <c r="C25" s="32"/>
      <c r="D25" s="32"/>
      <c r="E25" s="25" t="s">
        <v>207</v>
      </c>
      <c r="F25" s="52" t="s">
        <v>200</v>
      </c>
      <c r="G25" s="44" t="s">
        <v>58</v>
      </c>
      <c r="J25" s="33" t="s">
        <v>35</v>
      </c>
      <c r="K25" s="37"/>
      <c r="L25" s="37"/>
      <c r="M25" s="128">
        <v>1.2969999999999999</v>
      </c>
      <c r="N25" s="27">
        <v>350</v>
      </c>
      <c r="O25" s="71">
        <f>M25/ N25</f>
        <v>3.7057142857142857E-3</v>
      </c>
      <c r="P25" s="71">
        <f>N25/M25</f>
        <v>269.85350809560526</v>
      </c>
      <c r="Q25" s="28" t="s">
        <v>85</v>
      </c>
      <c r="R25" s="28" t="s">
        <v>97</v>
      </c>
      <c r="S25" s="1" t="str">
        <f>MID(E25,3,50)</f>
        <v>Cru</v>
      </c>
      <c r="U25" s="1" t="str">
        <f>MID(E25,SEARCH(" ",SUBSTITUTE(E25,CHAR(160)," "))+1,99)</f>
        <v>Cru</v>
      </c>
      <c r="V25" s="1" t="s">
        <v>201</v>
      </c>
      <c r="W25" s="1" t="s">
        <v>32</v>
      </c>
      <c r="Z25" s="1" t="s">
        <v>32</v>
      </c>
      <c r="AB25" s="29" t="s">
        <v>32</v>
      </c>
      <c r="AC25" s="49"/>
      <c r="AD25" s="49"/>
      <c r="AG25" s="126" t="str">
        <f>IF(COUNTIF(M25:N25,"")=0,"","ligne vide")</f>
        <v/>
      </c>
      <c r="AH25" s="135" t="str">
        <f>IF(ISBLANK(M25),"Vide","Non vide")</f>
        <v>Non vide</v>
      </c>
      <c r="AI25" s="1" t="str">
        <f>IF(ISBLANK(N25),"Vide","Non vide")</f>
        <v>Non vide</v>
      </c>
      <c r="AJ25" s="140" t="str">
        <f t="shared" si="0"/>
        <v/>
      </c>
      <c r="AK25" s="140" t="str">
        <f t="shared" si="1"/>
        <v/>
      </c>
      <c r="AL25" s="140" t="str">
        <f t="shared" si="2"/>
        <v/>
      </c>
      <c r="AM25" s="140" t="str">
        <f t="shared" si="3"/>
        <v/>
      </c>
    </row>
    <row r="26" spans="1:39" ht="18" customHeight="1" x14ac:dyDescent="0.25">
      <c r="A26" s="23">
        <v>21</v>
      </c>
      <c r="B26" s="31" t="s">
        <v>139</v>
      </c>
      <c r="C26" s="32"/>
      <c r="D26" s="32"/>
      <c r="E26" s="25" t="s">
        <v>140</v>
      </c>
      <c r="F26" s="68" t="s">
        <v>133</v>
      </c>
      <c r="G26" s="44" t="s">
        <v>58</v>
      </c>
      <c r="J26" s="33" t="s">
        <v>35</v>
      </c>
      <c r="M26" s="128">
        <v>1.33</v>
      </c>
      <c r="N26" s="27">
        <v>4</v>
      </c>
      <c r="O26" s="71">
        <f>M26/ N26</f>
        <v>0.33250000000000002</v>
      </c>
      <c r="P26" s="71">
        <f>N26/M26</f>
        <v>3.007518796992481</v>
      </c>
      <c r="Q26" s="28" t="s">
        <v>85</v>
      </c>
      <c r="R26" s="28"/>
      <c r="S26" s="1" t="str">
        <f>MID(E26,3,50)</f>
        <v> Cen</v>
      </c>
      <c r="U26" s="1" t="str">
        <f>MID(E26,SEARCH(" ",SUBSTITUTE(E26,CHAR(160)," "))+1,99)</f>
        <v>Cen</v>
      </c>
      <c r="V26" s="1" t="s">
        <v>134</v>
      </c>
      <c r="W26" s="1" t="s">
        <v>32</v>
      </c>
      <c r="Y26" s="1" t="s">
        <v>32</v>
      </c>
      <c r="AB26" s="29" t="s">
        <v>32</v>
      </c>
      <c r="AC26" s="49"/>
      <c r="AD26" s="49"/>
      <c r="AG26" s="126" t="str">
        <f>IF(COUNTIF(M26:N26,"")=0,"","ligne vide")</f>
        <v/>
      </c>
      <c r="AH26" s="135" t="str">
        <f>IF(ISBLANK(M26),"Vide","Non vide")</f>
        <v>Non vide</v>
      </c>
      <c r="AI26" s="1" t="str">
        <f>IF(ISBLANK(N26),"Vide","Non vide")</f>
        <v>Non vide</v>
      </c>
      <c r="AJ26" s="140" t="str">
        <f t="shared" si="0"/>
        <v/>
      </c>
      <c r="AK26" s="140" t="str">
        <f t="shared" si="1"/>
        <v/>
      </c>
      <c r="AL26" s="140" t="str">
        <f t="shared" si="2"/>
        <v/>
      </c>
      <c r="AM26" s="140" t="str">
        <f t="shared" si="3"/>
        <v/>
      </c>
    </row>
    <row r="27" spans="1:39" ht="18" customHeight="1" x14ac:dyDescent="0.25">
      <c r="A27" s="23">
        <v>22</v>
      </c>
      <c r="B27" s="31" t="s">
        <v>358</v>
      </c>
      <c r="C27" s="32"/>
      <c r="D27" s="32"/>
      <c r="E27" s="25" t="s">
        <v>359</v>
      </c>
      <c r="F27" s="97" t="s">
        <v>354</v>
      </c>
      <c r="G27" s="44" t="s">
        <v>58</v>
      </c>
      <c r="H27" s="45" t="s">
        <v>59</v>
      </c>
      <c r="J27" s="33" t="s">
        <v>35</v>
      </c>
      <c r="L27" s="1">
        <v>4.21</v>
      </c>
      <c r="M27" s="128">
        <v>1.35</v>
      </c>
      <c r="N27" s="27">
        <v>77</v>
      </c>
      <c r="O27" s="71">
        <f>M27/ N27</f>
        <v>1.7532467532467535E-2</v>
      </c>
      <c r="P27" s="71">
        <f>N27/M27</f>
        <v>57.037037037037031</v>
      </c>
      <c r="Q27" s="6" t="s">
        <v>43</v>
      </c>
      <c r="S27" s="1" t="str">
        <f>MID(E27,3,50)</f>
        <v>Leo</v>
      </c>
      <c r="U27" s="1" t="str">
        <f>MID(E27,SEARCH(" ",SUBSTITUTE(E27,CHAR(160)," "))+1,99)</f>
        <v>Leo</v>
      </c>
      <c r="V27" s="1" t="s">
        <v>357</v>
      </c>
      <c r="W27" s="1" t="s">
        <v>32</v>
      </c>
      <c r="Y27" s="1" t="s">
        <v>32</v>
      </c>
      <c r="Z27" s="1" t="s">
        <v>32</v>
      </c>
      <c r="AB27" s="29" t="s">
        <v>97</v>
      </c>
      <c r="AC27" s="30" t="s">
        <v>32</v>
      </c>
      <c r="AD27" s="30"/>
      <c r="AG27" s="126" t="str">
        <f>IF(COUNTIF(M27:N27,"")=0,"","ligne vide")</f>
        <v/>
      </c>
      <c r="AH27" s="135" t="str">
        <f>IF(ISBLANK(M27),"Vide","Non vide")</f>
        <v>Non vide</v>
      </c>
      <c r="AI27" s="1" t="str">
        <f>IF(ISBLANK(N27),"Vide","Non vide")</f>
        <v>Non vide</v>
      </c>
      <c r="AJ27" s="140" t="str">
        <f t="shared" si="0"/>
        <v/>
      </c>
      <c r="AK27" s="140" t="str">
        <f t="shared" si="1"/>
        <v/>
      </c>
      <c r="AL27" s="140" t="str">
        <f t="shared" si="2"/>
        <v/>
      </c>
      <c r="AM27" s="140" t="str">
        <f t="shared" si="3"/>
        <v/>
      </c>
    </row>
    <row r="28" spans="1:39" ht="18" customHeight="1" x14ac:dyDescent="0.25">
      <c r="A28" s="23">
        <v>23</v>
      </c>
      <c r="B28" s="31" t="s">
        <v>591</v>
      </c>
      <c r="C28" s="32"/>
      <c r="D28" s="32"/>
      <c r="E28" s="25" t="s">
        <v>203</v>
      </c>
      <c r="F28" s="52" t="s">
        <v>200</v>
      </c>
      <c r="G28" s="44" t="s">
        <v>58</v>
      </c>
      <c r="J28" s="33" t="s">
        <v>35</v>
      </c>
      <c r="K28" s="37"/>
      <c r="L28" s="37"/>
      <c r="M28" s="128">
        <v>1.4</v>
      </c>
      <c r="N28" s="27">
        <v>320</v>
      </c>
      <c r="O28" s="71">
        <f>M28/ N28</f>
        <v>4.3749999999999995E-3</v>
      </c>
      <c r="P28" s="71">
        <f>N28/M28</f>
        <v>228.57142857142858</v>
      </c>
      <c r="Q28" s="28" t="s">
        <v>85</v>
      </c>
      <c r="R28" s="28" t="s">
        <v>97</v>
      </c>
      <c r="S28" s="1" t="str">
        <f>MID(E28,3,50)</f>
        <v> Cru</v>
      </c>
      <c r="U28" s="1" t="str">
        <f>MID(E28,SEARCH(" ",SUBSTITUTE(E28,CHAR(160)," "))+1,99)</f>
        <v>Cru</v>
      </c>
      <c r="V28" s="1" t="s">
        <v>201</v>
      </c>
      <c r="W28" s="1" t="s">
        <v>32</v>
      </c>
      <c r="Z28" s="1" t="s">
        <v>32</v>
      </c>
      <c r="AB28" s="29" t="s">
        <v>32</v>
      </c>
      <c r="AC28" s="49"/>
      <c r="AD28" s="49"/>
      <c r="AG28" s="126" t="str">
        <f>IF(COUNTIF(M28:N28,"")=0,"","ligne vide")</f>
        <v/>
      </c>
      <c r="AH28" s="135" t="str">
        <f>IF(ISBLANK(M28),"Vide","Non vide")</f>
        <v>Non vide</v>
      </c>
      <c r="AI28" s="1" t="str">
        <f>IF(ISBLANK(N28),"Vide","Non vide")</f>
        <v>Non vide</v>
      </c>
      <c r="AJ28" s="140" t="str">
        <f t="shared" si="0"/>
        <v/>
      </c>
      <c r="AK28" s="140" t="str">
        <f t="shared" si="1"/>
        <v/>
      </c>
      <c r="AL28" s="140" t="str">
        <f t="shared" si="2"/>
        <v/>
      </c>
      <c r="AM28" s="140" t="str">
        <f t="shared" si="3"/>
        <v/>
      </c>
    </row>
    <row r="29" spans="1:39" ht="18" customHeight="1" x14ac:dyDescent="0.25">
      <c r="A29" s="23">
        <v>24</v>
      </c>
      <c r="B29" s="31" t="s">
        <v>275</v>
      </c>
      <c r="C29" s="32"/>
      <c r="D29" s="32"/>
      <c r="E29" s="25" t="s">
        <v>276</v>
      </c>
      <c r="F29" s="89" t="s">
        <v>277</v>
      </c>
      <c r="G29" s="58" t="s">
        <v>109</v>
      </c>
      <c r="J29" s="33" t="s">
        <v>35</v>
      </c>
      <c r="M29" s="128">
        <v>1.5129999999999999</v>
      </c>
      <c r="N29" s="27">
        <v>430</v>
      </c>
      <c r="O29" s="71">
        <f>M29/ N29</f>
        <v>3.5186046511627906E-3</v>
      </c>
      <c r="P29" s="71">
        <f>N29/M29</f>
        <v>284.20356906807666</v>
      </c>
      <c r="Q29" s="28" t="s">
        <v>85</v>
      </c>
      <c r="S29" s="1" t="str">
        <f>MID(E29,3,50)</f>
        <v>CMa</v>
      </c>
      <c r="U29" s="1" t="str">
        <f>MID(E29,SEARCH(" ",SUBSTITUTE(E29,CHAR(160)," "))+1,99)</f>
        <v>CMa</v>
      </c>
      <c r="V29" s="1" t="s">
        <v>278</v>
      </c>
      <c r="W29" s="1" t="s">
        <v>32</v>
      </c>
      <c r="Z29" s="1" t="s">
        <v>32</v>
      </c>
      <c r="AB29" s="29" t="s">
        <v>97</v>
      </c>
      <c r="AC29" s="30" t="s">
        <v>32</v>
      </c>
      <c r="AD29" s="30"/>
      <c r="AG29" s="126" t="str">
        <f>IF(COUNTIF(M29:N29,"")=0,"","ligne vide")</f>
        <v/>
      </c>
      <c r="AH29" s="135" t="str">
        <f>IF(ISBLANK(M29),"Vide","Non vide")</f>
        <v>Non vide</v>
      </c>
      <c r="AI29" s="1" t="str">
        <f>IF(ISBLANK(N29),"Vide","Non vide")</f>
        <v>Non vide</v>
      </c>
      <c r="AJ29" s="140" t="str">
        <f t="shared" si="0"/>
        <v/>
      </c>
      <c r="AK29" s="140" t="str">
        <f t="shared" si="1"/>
        <v/>
      </c>
      <c r="AL29" s="140" t="str">
        <f t="shared" si="2"/>
        <v/>
      </c>
      <c r="AM29" s="140" t="str">
        <f t="shared" si="3"/>
        <v/>
      </c>
    </row>
    <row r="30" spans="1:39" ht="18" customHeight="1" x14ac:dyDescent="0.25">
      <c r="A30" s="23"/>
      <c r="B30" s="31" t="s">
        <v>267</v>
      </c>
      <c r="C30" s="32"/>
      <c r="D30" s="32"/>
      <c r="E30" s="25" t="s">
        <v>268</v>
      </c>
      <c r="F30" s="86" t="s">
        <v>263</v>
      </c>
      <c r="G30" s="58" t="s">
        <v>109</v>
      </c>
      <c r="H30" s="46" t="s">
        <v>59</v>
      </c>
      <c r="K30" s="87"/>
      <c r="L30" s="87"/>
      <c r="M30" s="128">
        <v>1.59</v>
      </c>
      <c r="N30" s="27">
        <v>52</v>
      </c>
      <c r="O30" s="71">
        <f>M30/ N30</f>
        <v>3.0576923076923078E-2</v>
      </c>
      <c r="P30" s="71">
        <f>N30/M30</f>
        <v>32.704402515723267</v>
      </c>
      <c r="Q30" s="6" t="s">
        <v>43</v>
      </c>
      <c r="S30" s="1" t="str">
        <f>MID(E30,3,50)</f>
        <v>Gem</v>
      </c>
      <c r="U30" s="1" t="str">
        <f>MID(E30,SEARCH(" ",SUBSTITUTE(E30,CHAR(160)," "))+1,99)</f>
        <v>Gem</v>
      </c>
      <c r="V30" s="1" t="s">
        <v>264</v>
      </c>
      <c r="W30" s="1" t="s">
        <v>32</v>
      </c>
      <c r="Y30" s="1" t="s">
        <v>32</v>
      </c>
      <c r="Z30" s="1" t="s">
        <v>32</v>
      </c>
      <c r="AB30" s="29" t="s">
        <v>97</v>
      </c>
      <c r="AC30" s="30" t="s">
        <v>32</v>
      </c>
      <c r="AD30" s="30"/>
      <c r="AG30" s="126" t="str">
        <f>IF(COUNTIF(M30:N30,"")=0,"","ligne vide")</f>
        <v/>
      </c>
      <c r="AH30" s="135" t="str">
        <f>IF(ISBLANK(M30),"Vide","Non vide")</f>
        <v>Non vide</v>
      </c>
      <c r="AI30" s="1" t="str">
        <f>IF(ISBLANK(N30),"Vide","Non vide")</f>
        <v>Non vide</v>
      </c>
      <c r="AJ30" s="140" t="str">
        <f t="shared" si="0"/>
        <v/>
      </c>
      <c r="AK30" s="140" t="str">
        <f t="shared" si="1"/>
        <v/>
      </c>
      <c r="AL30" s="140" t="str">
        <f t="shared" si="2"/>
        <v/>
      </c>
      <c r="AM30" s="140" t="str">
        <f t="shared" si="3"/>
        <v/>
      </c>
    </row>
    <row r="31" spans="1:39" ht="18" customHeight="1" x14ac:dyDescent="0.25">
      <c r="A31" s="23">
        <v>25</v>
      </c>
      <c r="B31" s="24" t="s">
        <v>491</v>
      </c>
      <c r="C31" s="23"/>
      <c r="D31" s="23"/>
      <c r="E31" s="25" t="s">
        <v>492</v>
      </c>
      <c r="F31" s="106" t="s">
        <v>480</v>
      </c>
      <c r="G31" s="26" t="s">
        <v>29</v>
      </c>
      <c r="H31" s="45" t="s">
        <v>6</v>
      </c>
      <c r="J31" s="33" t="s">
        <v>35</v>
      </c>
      <c r="M31" s="128">
        <v>1.62</v>
      </c>
      <c r="N31" s="27">
        <v>700</v>
      </c>
      <c r="O31" s="71">
        <f>M31/ N31</f>
        <v>2.3142857142857145E-3</v>
      </c>
      <c r="P31" s="71">
        <f>N31/M31</f>
        <v>432.09876543209873</v>
      </c>
      <c r="Q31" s="6" t="s">
        <v>43</v>
      </c>
      <c r="S31" s="1" t="str">
        <f>MID(E31,3,50)</f>
        <v>Sco</v>
      </c>
      <c r="U31" s="1" t="str">
        <f>MID(E31,SEARCH(" ",SUBSTITUTE(E31,CHAR(160)," "))+1,99)</f>
        <v>Sco</v>
      </c>
      <c r="V31" s="1" t="s">
        <v>481</v>
      </c>
      <c r="AB31" s="29" t="s">
        <v>97</v>
      </c>
      <c r="AG31" s="126" t="str">
        <f>IF(COUNTIF(M31:N31,"")=0,"","ligne vide")</f>
        <v/>
      </c>
      <c r="AH31" s="135" t="str">
        <f>IF(ISBLANK(M31),"Vide","Non vide")</f>
        <v>Non vide</v>
      </c>
      <c r="AI31" s="1" t="str">
        <f>IF(ISBLANK(N31),"Vide","Non vide")</f>
        <v>Non vide</v>
      </c>
      <c r="AJ31" s="140" t="str">
        <f t="shared" si="0"/>
        <v/>
      </c>
      <c r="AK31" s="140" t="str">
        <f t="shared" si="1"/>
        <v/>
      </c>
      <c r="AL31" s="140" t="str">
        <f t="shared" si="2"/>
        <v/>
      </c>
      <c r="AM31" s="140" t="str">
        <f t="shared" si="3"/>
        <v/>
      </c>
    </row>
    <row r="32" spans="1:39" ht="18" customHeight="1" x14ac:dyDescent="0.25">
      <c r="A32" s="23">
        <v>26</v>
      </c>
      <c r="B32" s="24" t="s">
        <v>204</v>
      </c>
      <c r="C32" s="23"/>
      <c r="D32" s="23"/>
      <c r="E32" s="25" t="s">
        <v>205</v>
      </c>
      <c r="F32" s="52" t="s">
        <v>200</v>
      </c>
      <c r="G32" s="44" t="s">
        <v>58</v>
      </c>
      <c r="J32" s="33" t="s">
        <v>35</v>
      </c>
      <c r="K32" s="37"/>
      <c r="L32" s="37"/>
      <c r="M32" s="128">
        <v>1.63</v>
      </c>
      <c r="N32" s="27">
        <v>88</v>
      </c>
      <c r="O32" s="71">
        <f>M32/ N32</f>
        <v>1.8522727272727271E-2</v>
      </c>
      <c r="P32" s="71">
        <f>N32/M32</f>
        <v>53.987730061349694</v>
      </c>
      <c r="Q32" s="28" t="s">
        <v>85</v>
      </c>
      <c r="R32" s="28" t="s">
        <v>97</v>
      </c>
      <c r="S32" s="1" t="str">
        <f>MID(E32,3,50)</f>
        <v>Cru</v>
      </c>
      <c r="U32" s="1" t="str">
        <f>MID(E32,SEARCH(" ",SUBSTITUTE(E32,CHAR(160)," "))+1,99)</f>
        <v>Cru</v>
      </c>
      <c r="V32" s="1" t="s">
        <v>201</v>
      </c>
      <c r="AB32" s="29" t="s">
        <v>32</v>
      </c>
      <c r="AG32" s="126" t="str">
        <f>IF(COUNTIF(M32:N32,"")=0,"","ligne vide")</f>
        <v/>
      </c>
      <c r="AH32" s="135" t="str">
        <f>IF(ISBLANK(M32),"Vide","Non vide")</f>
        <v>Non vide</v>
      </c>
      <c r="AI32" s="1" t="str">
        <f>IF(ISBLANK(N32),"Vide","Non vide")</f>
        <v>Non vide</v>
      </c>
      <c r="AJ32" s="140" t="str">
        <f t="shared" si="0"/>
        <v/>
      </c>
      <c r="AK32" s="140" t="str">
        <f t="shared" si="1"/>
        <v/>
      </c>
      <c r="AL32" s="140" t="str">
        <f t="shared" si="2"/>
        <v/>
      </c>
      <c r="AM32" s="140" t="str">
        <f t="shared" si="3"/>
        <v/>
      </c>
    </row>
    <row r="33" spans="1:39" ht="18" customHeight="1" x14ac:dyDescent="0.25">
      <c r="A33" s="23">
        <v>27</v>
      </c>
      <c r="B33" s="31" t="s">
        <v>392</v>
      </c>
      <c r="C33" s="23" t="s">
        <v>393</v>
      </c>
      <c r="D33" s="23"/>
      <c r="E33" s="25" t="s">
        <v>394</v>
      </c>
      <c r="F33" s="19" t="s">
        <v>387</v>
      </c>
      <c r="G33" s="58" t="s">
        <v>109</v>
      </c>
      <c r="J33" s="33" t="s">
        <v>35</v>
      </c>
      <c r="M33" s="128">
        <v>1.64</v>
      </c>
      <c r="N33" s="27">
        <v>240</v>
      </c>
      <c r="O33" s="71">
        <f>M33/ N33</f>
        <v>6.8333333333333328E-3</v>
      </c>
      <c r="P33" s="71">
        <f>N33/M33</f>
        <v>146.34146341463415</v>
      </c>
      <c r="Q33" s="28" t="s">
        <v>30</v>
      </c>
      <c r="R33" s="28"/>
      <c r="S33" s="1" t="str">
        <f>MID(E33,3,50)</f>
        <v>Ori</v>
      </c>
      <c r="U33" s="1" t="str">
        <f>MID(E33,SEARCH(" ",SUBSTITUTE(E33,CHAR(160)," "))+1,99)</f>
        <v>Ori</v>
      </c>
      <c r="V33" s="1" t="s">
        <v>388</v>
      </c>
      <c r="W33" s="1" t="s">
        <v>32</v>
      </c>
      <c r="AB33" s="29" t="s">
        <v>97</v>
      </c>
      <c r="AC33" s="30" t="s">
        <v>32</v>
      </c>
      <c r="AD33" s="30"/>
      <c r="AG33" s="126" t="str">
        <f>IF(COUNTIF(M33:N33,"")=0,"","ligne vide")</f>
        <v/>
      </c>
      <c r="AH33" s="135" t="str">
        <f>IF(ISBLANK(M33),"Vide","Non vide")</f>
        <v>Non vide</v>
      </c>
      <c r="AI33" s="1" t="str">
        <f>IF(ISBLANK(N33),"Vide","Non vide")</f>
        <v>Non vide</v>
      </c>
      <c r="AJ33" s="140" t="str">
        <f t="shared" si="0"/>
        <v/>
      </c>
      <c r="AK33" s="140" t="str">
        <f t="shared" si="1"/>
        <v/>
      </c>
      <c r="AL33" s="140" t="str">
        <f t="shared" si="2"/>
        <v/>
      </c>
      <c r="AM33" s="140" t="str">
        <f t="shared" si="3"/>
        <v/>
      </c>
    </row>
    <row r="34" spans="1:39" ht="18" customHeight="1" x14ac:dyDescent="0.25">
      <c r="A34" s="23">
        <v>28</v>
      </c>
      <c r="B34" s="24" t="s">
        <v>525</v>
      </c>
      <c r="C34" s="23"/>
      <c r="D34" s="23"/>
      <c r="E34" s="25" t="s">
        <v>526</v>
      </c>
      <c r="F34" s="111" t="s">
        <v>523</v>
      </c>
      <c r="G34" s="58" t="s">
        <v>109</v>
      </c>
      <c r="H34" s="45" t="s">
        <v>59</v>
      </c>
      <c r="J34" s="33" t="s">
        <v>35</v>
      </c>
      <c r="M34" s="128">
        <v>1.6800000000000002</v>
      </c>
      <c r="N34" s="27">
        <v>130</v>
      </c>
      <c r="O34" s="71">
        <f>M34/ N34</f>
        <v>1.2923076923076924E-2</v>
      </c>
      <c r="P34" s="71">
        <f>N34/M34</f>
        <v>77.38095238095238</v>
      </c>
      <c r="Q34" s="6" t="s">
        <v>43</v>
      </c>
      <c r="S34" s="1" t="str">
        <f>MID(E34,3,50)</f>
        <v>Tau</v>
      </c>
      <c r="U34" s="1" t="str">
        <f>MID(E34,SEARCH(" ",SUBSTITUTE(E34,CHAR(160)," "))+1,99)</f>
        <v>Tau</v>
      </c>
      <c r="V34" s="1" t="s">
        <v>524</v>
      </c>
      <c r="AB34" s="29" t="s">
        <v>97</v>
      </c>
      <c r="AC34" s="30" t="s">
        <v>32</v>
      </c>
      <c r="AD34" s="30"/>
      <c r="AG34" s="126" t="str">
        <f>IF(COUNTIF(M34:N34,"")=0,"","ligne vide")</f>
        <v/>
      </c>
      <c r="AH34" s="135" t="str">
        <f>IF(ISBLANK(M34),"Vide","Non vide")</f>
        <v>Non vide</v>
      </c>
      <c r="AI34" s="1" t="str">
        <f>IF(ISBLANK(N34),"Vide","Non vide")</f>
        <v>Non vide</v>
      </c>
      <c r="AJ34" s="140" t="str">
        <f t="shared" si="0"/>
        <v/>
      </c>
      <c r="AK34" s="140" t="str">
        <f t="shared" si="1"/>
        <v/>
      </c>
      <c r="AL34" s="140" t="str">
        <f t="shared" si="2"/>
        <v/>
      </c>
      <c r="AM34" s="140" t="str">
        <f t="shared" si="3"/>
        <v/>
      </c>
    </row>
    <row r="35" spans="1:39" ht="18" customHeight="1" x14ac:dyDescent="0.25">
      <c r="A35" s="23">
        <v>30</v>
      </c>
      <c r="B35" s="24" t="s">
        <v>385</v>
      </c>
      <c r="C35" s="23"/>
      <c r="D35" s="23"/>
      <c r="E35" s="25" t="s">
        <v>386</v>
      </c>
      <c r="F35" s="19" t="s">
        <v>387</v>
      </c>
      <c r="G35" s="58" t="s">
        <v>109</v>
      </c>
      <c r="J35" s="33" t="s">
        <v>35</v>
      </c>
      <c r="M35" s="128">
        <v>1.7000000000000002</v>
      </c>
      <c r="N35" s="27">
        <v>1300</v>
      </c>
      <c r="O35" s="71">
        <f>M35/ N35</f>
        <v>1.3076923076923079E-3</v>
      </c>
      <c r="P35" s="71">
        <f>N35/M35</f>
        <v>764.7058823529411</v>
      </c>
      <c r="Q35" s="34" t="s">
        <v>30</v>
      </c>
      <c r="R35" s="28"/>
      <c r="S35" s="1" t="str">
        <f>MID(E35,3,50)</f>
        <v>Ori</v>
      </c>
      <c r="U35" s="1" t="str">
        <f>MID(E35,SEARCH(" ",SUBSTITUTE(E35,CHAR(160)," "))+1,99)</f>
        <v>Ori</v>
      </c>
      <c r="V35" s="1" t="s">
        <v>388</v>
      </c>
      <c r="AB35" s="29" t="s">
        <v>32</v>
      </c>
      <c r="AC35" s="30" t="s">
        <v>32</v>
      </c>
      <c r="AD35" s="30"/>
      <c r="AG35" s="126" t="str">
        <f>IF(COUNTIF(M35:N35,"")=0,"","ligne vide")</f>
        <v/>
      </c>
      <c r="AH35" s="135" t="str">
        <f>IF(ISBLANK(M35),"Vide","Non vide")</f>
        <v>Non vide</v>
      </c>
      <c r="AI35" s="1" t="str">
        <f>IF(ISBLANK(N35),"Vide","Non vide")</f>
        <v>Non vide</v>
      </c>
      <c r="AJ35" s="140" t="str">
        <f t="shared" si="0"/>
        <v/>
      </c>
      <c r="AK35" s="140" t="str">
        <f t="shared" si="1"/>
        <v/>
      </c>
      <c r="AL35" s="140" t="str">
        <f t="shared" si="2"/>
        <v/>
      </c>
      <c r="AM35" s="140" t="str">
        <f t="shared" si="3"/>
        <v/>
      </c>
    </row>
    <row r="36" spans="1:39" ht="18" customHeight="1" x14ac:dyDescent="0.25">
      <c r="A36" s="23"/>
      <c r="B36" s="24" t="s">
        <v>389</v>
      </c>
      <c r="C36" s="23"/>
      <c r="D36" s="23"/>
      <c r="E36" s="25" t="s">
        <v>390</v>
      </c>
      <c r="F36" s="19" t="s">
        <v>387</v>
      </c>
      <c r="G36" s="58" t="s">
        <v>109</v>
      </c>
      <c r="M36" s="128">
        <v>1.7000000000000002</v>
      </c>
      <c r="N36" s="27">
        <v>820</v>
      </c>
      <c r="O36" s="71">
        <f>M36/ N36</f>
        <v>2.0731707317073172E-3</v>
      </c>
      <c r="P36" s="71">
        <f>N36/M36</f>
        <v>482.35294117647055</v>
      </c>
      <c r="Q36" s="34" t="s">
        <v>30</v>
      </c>
      <c r="R36" s="28"/>
      <c r="S36" s="1" t="str">
        <f>MID(E36,3,50)</f>
        <v>Ori</v>
      </c>
      <c r="U36" s="1" t="str">
        <f>MID(E36,SEARCH(" ",SUBSTITUTE(E36,CHAR(160)," "))+1,99)</f>
        <v>Ori</v>
      </c>
      <c r="V36" s="1" t="s">
        <v>388</v>
      </c>
      <c r="AB36" s="29" t="s">
        <v>32</v>
      </c>
      <c r="AC36" s="30" t="s">
        <v>32</v>
      </c>
      <c r="AD36" s="30"/>
      <c r="AG36" s="126" t="str">
        <f>IF(COUNTIF(M36:N36,"")=0,"","ligne vide")</f>
        <v/>
      </c>
      <c r="AH36" s="135" t="str">
        <f>IF(ISBLANK(M36),"Vide","Non vide")</f>
        <v>Non vide</v>
      </c>
      <c r="AI36" s="1" t="str">
        <f>IF(ISBLANK(N36),"Vide","Non vide")</f>
        <v>Non vide</v>
      </c>
      <c r="AJ36" s="140" t="str">
        <f t="shared" si="0"/>
        <v/>
      </c>
      <c r="AK36" s="140" t="str">
        <f t="shared" si="1"/>
        <v/>
      </c>
      <c r="AL36" s="140" t="str">
        <f t="shared" si="2"/>
        <v/>
      </c>
      <c r="AM36" s="140" t="str">
        <f t="shared" si="3"/>
        <v/>
      </c>
    </row>
    <row r="37" spans="1:39" ht="18" customHeight="1" x14ac:dyDescent="0.25">
      <c r="A37" s="23">
        <v>29</v>
      </c>
      <c r="B37" s="24" t="s">
        <v>117</v>
      </c>
      <c r="C37" s="23"/>
      <c r="D37" s="23"/>
      <c r="E37" s="25" t="s">
        <v>118</v>
      </c>
      <c r="F37" s="62" t="s">
        <v>108</v>
      </c>
      <c r="G37" s="58" t="s">
        <v>109</v>
      </c>
      <c r="J37" s="33" t="s">
        <v>35</v>
      </c>
      <c r="K37" s="37"/>
      <c r="L37" s="37"/>
      <c r="M37" s="128">
        <v>1.7000000000000002</v>
      </c>
      <c r="N37" s="27">
        <v>110</v>
      </c>
      <c r="O37" s="71">
        <f>M37/ N37</f>
        <v>1.5454545454545457E-2</v>
      </c>
      <c r="P37" s="71">
        <f>N37/M37</f>
        <v>64.705882352941174</v>
      </c>
      <c r="Q37" s="28" t="s">
        <v>85</v>
      </c>
      <c r="R37" s="28"/>
      <c r="S37" s="1" t="str">
        <f>MID(E37,3,50)</f>
        <v>Car</v>
      </c>
      <c r="U37" s="1" t="str">
        <f>MID(E37,SEARCH(" ",SUBSTITUTE(E37,CHAR(160)," "))+1,99)</f>
        <v>Car</v>
      </c>
      <c r="V37" s="1" t="s">
        <v>110</v>
      </c>
      <c r="AB37" s="29" t="s">
        <v>32</v>
      </c>
      <c r="AG37" s="126" t="str">
        <f>IF(COUNTIF(M37:N37,"")=0,"","ligne vide")</f>
        <v/>
      </c>
      <c r="AH37" s="135" t="str">
        <f>IF(ISBLANK(M37),"Vide","Non vide")</f>
        <v>Non vide</v>
      </c>
      <c r="AI37" s="1" t="str">
        <f>IF(ISBLANK(N37),"Vide","Non vide")</f>
        <v>Non vide</v>
      </c>
      <c r="AJ37" s="140" t="str">
        <f t="shared" si="0"/>
        <v/>
      </c>
      <c r="AK37" s="140" t="str">
        <f t="shared" si="1"/>
        <v/>
      </c>
      <c r="AL37" s="140" t="str">
        <f t="shared" si="2"/>
        <v/>
      </c>
      <c r="AM37" s="140" t="str">
        <f t="shared" si="3"/>
        <v/>
      </c>
    </row>
    <row r="38" spans="1:39" ht="18" customHeight="1" x14ac:dyDescent="0.25">
      <c r="A38" s="23">
        <v>31</v>
      </c>
      <c r="B38" s="24" t="s">
        <v>307</v>
      </c>
      <c r="C38" s="23"/>
      <c r="D38" s="23"/>
      <c r="E38" s="25" t="s">
        <v>308</v>
      </c>
      <c r="F38" s="91" t="s">
        <v>309</v>
      </c>
      <c r="G38" s="39" t="s">
        <v>42</v>
      </c>
      <c r="K38" s="37" t="s">
        <v>32</v>
      </c>
      <c r="L38" s="37"/>
      <c r="M38" s="128">
        <v>1.74</v>
      </c>
      <c r="N38" s="27">
        <v>100</v>
      </c>
      <c r="O38" s="71">
        <f>M38/ N38</f>
        <v>1.7399999999999999E-2</v>
      </c>
      <c r="P38" s="71">
        <f>N38/M38</f>
        <v>57.47126436781609</v>
      </c>
      <c r="Q38" s="28" t="s">
        <v>85</v>
      </c>
      <c r="R38" s="28"/>
      <c r="S38" s="1" t="str">
        <f>MID(E38,3,50)</f>
        <v>Gru</v>
      </c>
      <c r="U38" s="1" t="str">
        <f>MID(E38,SEARCH(" ",SUBSTITUTE(E38,CHAR(160)," "))+1,99)</f>
        <v>Gru</v>
      </c>
      <c r="V38" s="1" t="s">
        <v>310</v>
      </c>
      <c r="AB38" s="29" t="s">
        <v>32</v>
      </c>
      <c r="AG38" s="126" t="str">
        <f>IF(COUNTIF(M38:N38,"")=0,"","ligne vide")</f>
        <v/>
      </c>
      <c r="AH38" s="135" t="str">
        <f>IF(ISBLANK(M38),"Vide","Non vide")</f>
        <v>Non vide</v>
      </c>
      <c r="AI38" s="1" t="str">
        <f>IF(ISBLANK(N38),"Vide","Non vide")</f>
        <v>Non vide</v>
      </c>
      <c r="AJ38" s="140" t="str">
        <f t="shared" si="0"/>
        <v/>
      </c>
      <c r="AK38" s="140" t="str">
        <f t="shared" si="1"/>
        <v/>
      </c>
      <c r="AL38" s="140" t="str">
        <f t="shared" si="2"/>
        <v/>
      </c>
      <c r="AM38" s="140" t="str">
        <f t="shared" si="3"/>
        <v/>
      </c>
    </row>
    <row r="39" spans="1:39" ht="18" customHeight="1" x14ac:dyDescent="0.25">
      <c r="A39" s="23">
        <v>32</v>
      </c>
      <c r="B39" s="24" t="s">
        <v>289</v>
      </c>
      <c r="C39" s="23"/>
      <c r="D39" s="23"/>
      <c r="E39" s="25" t="s">
        <v>290</v>
      </c>
      <c r="F39" s="79" t="s">
        <v>291</v>
      </c>
      <c r="G39" s="67" t="s">
        <v>125</v>
      </c>
      <c r="I39" s="65" t="s">
        <v>32</v>
      </c>
      <c r="M39" s="128">
        <v>1.76</v>
      </c>
      <c r="N39" s="27">
        <v>81</v>
      </c>
      <c r="O39" s="71">
        <f>M39/ N39</f>
        <v>2.1728395061728394E-2</v>
      </c>
      <c r="P39" s="71">
        <f>N39/M39</f>
        <v>46.022727272727273</v>
      </c>
      <c r="Q39" s="6" t="s">
        <v>43</v>
      </c>
      <c r="R39" s="66" t="s">
        <v>32</v>
      </c>
      <c r="S39" s="1" t="str">
        <f>MID(E39,3,50)</f>
        <v>UMa</v>
      </c>
      <c r="U39" s="1" t="str">
        <f>MID(E39,SEARCH(" ",SUBSTITUTE(E39,CHAR(160)," "))+1,99)</f>
        <v>UMa</v>
      </c>
      <c r="V39" s="1" t="s">
        <v>292</v>
      </c>
      <c r="AB39" s="29" t="s">
        <v>97</v>
      </c>
      <c r="AG39" s="126" t="str">
        <f>IF(COUNTIF(M39:N39,"")=0,"","ligne vide")</f>
        <v/>
      </c>
      <c r="AH39" s="135" t="str">
        <f>IF(ISBLANK(M39),"Vide","Non vide")</f>
        <v>Non vide</v>
      </c>
      <c r="AI39" s="1" t="str">
        <f>IF(ISBLANK(N39),"Vide","Non vide")</f>
        <v>Non vide</v>
      </c>
      <c r="AJ39" s="140" t="str">
        <f t="shared" si="0"/>
        <v/>
      </c>
      <c r="AK39" s="140" t="str">
        <f t="shared" si="1"/>
        <v/>
      </c>
      <c r="AL39" s="140" t="str">
        <f t="shared" si="2"/>
        <v/>
      </c>
      <c r="AM39" s="140" t="str">
        <f t="shared" si="3"/>
        <v/>
      </c>
    </row>
    <row r="40" spans="1:39" ht="18" customHeight="1" x14ac:dyDescent="0.25">
      <c r="A40" s="23">
        <v>34</v>
      </c>
      <c r="B40" s="24" t="s">
        <v>389</v>
      </c>
      <c r="C40" s="23"/>
      <c r="D40" s="23"/>
      <c r="E40" s="25" t="s">
        <v>391</v>
      </c>
      <c r="F40" s="19" t="s">
        <v>387</v>
      </c>
      <c r="G40" s="58" t="s">
        <v>109</v>
      </c>
      <c r="K40" s="37" t="s">
        <v>32</v>
      </c>
      <c r="L40" s="37"/>
      <c r="M40" s="128">
        <v>1.79</v>
      </c>
      <c r="N40" s="27">
        <v>820</v>
      </c>
      <c r="O40" s="71">
        <f>M40/ N40</f>
        <v>2.1829268292682929E-3</v>
      </c>
      <c r="P40" s="71">
        <f>N40/M40</f>
        <v>458.10055865921788</v>
      </c>
      <c r="Q40" s="34" t="s">
        <v>30</v>
      </c>
      <c r="R40" s="28"/>
      <c r="S40" s="1" t="str">
        <f>MID(E40,3,50)</f>
        <v> Ori</v>
      </c>
      <c r="U40" s="1" t="str">
        <f>MID(E40,SEARCH(" ",SUBSTITUTE(E40,CHAR(160)," "))+1,99)</f>
        <v>Ori</v>
      </c>
      <c r="V40" s="1" t="s">
        <v>388</v>
      </c>
      <c r="AB40" s="29" t="s">
        <v>32</v>
      </c>
      <c r="AC40" s="30" t="s">
        <v>32</v>
      </c>
      <c r="AD40" s="30"/>
      <c r="AG40" s="126" t="str">
        <f>IF(COUNTIF(M40:N40,"")=0,"","ligne vide")</f>
        <v/>
      </c>
      <c r="AH40" s="135" t="str">
        <f>IF(ISBLANK(M40),"Vide","Non vide")</f>
        <v>Non vide</v>
      </c>
      <c r="AI40" s="1" t="str">
        <f>IF(ISBLANK(N40),"Vide","Non vide")</f>
        <v>Non vide</v>
      </c>
      <c r="AJ40" s="140" t="str">
        <f t="shared" si="0"/>
        <v/>
      </c>
      <c r="AK40" s="140" t="str">
        <f t="shared" si="1"/>
        <v/>
      </c>
      <c r="AL40" s="140" t="str">
        <f t="shared" si="2"/>
        <v/>
      </c>
      <c r="AM40" s="140" t="str">
        <f t="shared" si="3"/>
        <v/>
      </c>
    </row>
    <row r="41" spans="1:39" ht="18" customHeight="1" x14ac:dyDescent="0.25">
      <c r="A41" s="23">
        <v>33</v>
      </c>
      <c r="B41" s="31" t="s">
        <v>295</v>
      </c>
      <c r="C41" s="42"/>
      <c r="D41" s="42"/>
      <c r="E41" s="25" t="s">
        <v>296</v>
      </c>
      <c r="F41" s="79" t="s">
        <v>291</v>
      </c>
      <c r="G41" s="67" t="s">
        <v>125</v>
      </c>
      <c r="I41" s="65" t="s">
        <v>32</v>
      </c>
      <c r="J41" s="3" t="s">
        <v>297</v>
      </c>
      <c r="K41" s="37" t="s">
        <v>32</v>
      </c>
      <c r="L41" s="37"/>
      <c r="M41" s="128">
        <v>1.79</v>
      </c>
      <c r="N41" s="27">
        <v>120</v>
      </c>
      <c r="O41" s="71">
        <f>M41/ N41</f>
        <v>1.4916666666666667E-2</v>
      </c>
      <c r="P41" s="71">
        <f>N41/M41</f>
        <v>67.039106145251395</v>
      </c>
      <c r="Q41" s="6" t="s">
        <v>43</v>
      </c>
      <c r="R41" s="66" t="s">
        <v>32</v>
      </c>
      <c r="S41" s="1" t="str">
        <f>MID(E41,3,50)</f>
        <v> UMa</v>
      </c>
      <c r="U41" s="1" t="str">
        <f>MID(E41,SEARCH(" ",SUBSTITUTE(E41,CHAR(160)," "))+1,99)</f>
        <v>UMa</v>
      </c>
      <c r="V41" s="1" t="s">
        <v>292</v>
      </c>
      <c r="W41" s="1" t="s">
        <v>32</v>
      </c>
      <c r="AB41" s="29" t="s">
        <v>97</v>
      </c>
      <c r="AC41" s="30" t="s">
        <v>32</v>
      </c>
      <c r="AD41" s="30"/>
      <c r="AG41" s="126" t="str">
        <f>IF(COUNTIF(M41:N41,"")=0,"","ligne vide")</f>
        <v/>
      </c>
      <c r="AH41" s="135" t="str">
        <f>IF(ISBLANK(M41),"Vide","Non vide")</f>
        <v>Non vide</v>
      </c>
      <c r="AI41" s="1" t="str">
        <f>IF(ISBLANK(N41),"Vide","Non vide")</f>
        <v>Non vide</v>
      </c>
      <c r="AJ41" s="140" t="str">
        <f t="shared" si="0"/>
        <v/>
      </c>
      <c r="AK41" s="140" t="str">
        <f t="shared" si="1"/>
        <v/>
      </c>
      <c r="AL41" s="140" t="str">
        <f t="shared" si="2"/>
        <v/>
      </c>
      <c r="AM41" s="140" t="str">
        <f t="shared" si="3"/>
        <v/>
      </c>
    </row>
    <row r="42" spans="1:39" ht="18" customHeight="1" x14ac:dyDescent="0.25">
      <c r="A42" s="23">
        <v>35</v>
      </c>
      <c r="B42" s="24" t="s">
        <v>473</v>
      </c>
      <c r="C42" s="23"/>
      <c r="D42" s="23"/>
      <c r="E42" s="25" t="s">
        <v>474</v>
      </c>
      <c r="F42" s="63" t="s">
        <v>471</v>
      </c>
      <c r="G42" s="26" t="s">
        <v>29</v>
      </c>
      <c r="H42" s="45" t="s">
        <v>59</v>
      </c>
      <c r="I42" s="46"/>
      <c r="J42" s="46"/>
      <c r="K42" s="37" t="s">
        <v>32</v>
      </c>
      <c r="L42" s="37"/>
      <c r="M42" s="128">
        <v>1.8</v>
      </c>
      <c r="N42" s="27">
        <v>140</v>
      </c>
      <c r="O42" s="71">
        <f>M42/ N42</f>
        <v>1.2857142857142857E-2</v>
      </c>
      <c r="P42" s="71">
        <f>N42/M42</f>
        <v>77.777777777777771</v>
      </c>
      <c r="Q42" s="6" t="s">
        <v>43</v>
      </c>
      <c r="S42" s="1" t="str">
        <f>MID(E42,3,50)</f>
        <v>Sgr</v>
      </c>
      <c r="U42" s="1" t="str">
        <f>MID(E42,SEARCH(" ",SUBSTITUTE(E42,CHAR(160)," "))+1,99)</f>
        <v>Sgr</v>
      </c>
      <c r="AB42" s="29" t="s">
        <v>97</v>
      </c>
      <c r="AG42" s="126" t="str">
        <f>IF(COUNTIF(M42:N42,"")=0,"","ligne vide")</f>
        <v/>
      </c>
      <c r="AH42" s="135" t="str">
        <f>IF(ISBLANK(M42),"Vide","Non vide")</f>
        <v>Non vide</v>
      </c>
      <c r="AI42" s="1" t="str">
        <f>IF(ISBLANK(N42),"Vide","Non vide")</f>
        <v>Non vide</v>
      </c>
      <c r="AJ42" s="140" t="str">
        <f t="shared" si="0"/>
        <v/>
      </c>
      <c r="AK42" s="140" t="str">
        <f t="shared" si="1"/>
        <v/>
      </c>
      <c r="AL42" s="140" t="str">
        <f t="shared" si="2"/>
        <v/>
      </c>
      <c r="AM42" s="140" t="str">
        <f t="shared" si="3"/>
        <v/>
      </c>
    </row>
    <row r="43" spans="1:39" ht="18" customHeight="1" x14ac:dyDescent="0.25">
      <c r="A43" s="23">
        <v>36</v>
      </c>
      <c r="B43" s="24" t="s">
        <v>570</v>
      </c>
      <c r="C43" s="23"/>
      <c r="D43" s="23"/>
      <c r="E43" s="25" t="s">
        <v>571</v>
      </c>
      <c r="F43" s="62" t="s">
        <v>562</v>
      </c>
      <c r="G43" s="58" t="s">
        <v>109</v>
      </c>
      <c r="K43" s="37" t="s">
        <v>32</v>
      </c>
      <c r="L43" s="37"/>
      <c r="M43" s="128">
        <v>1.8080000000000001</v>
      </c>
      <c r="N43" s="27">
        <v>840</v>
      </c>
      <c r="O43" s="71">
        <f>M43/ N43</f>
        <v>2.1523809523809525E-3</v>
      </c>
      <c r="P43" s="71">
        <f>N43/M43</f>
        <v>464.60176991150439</v>
      </c>
      <c r="Q43" s="28" t="s">
        <v>85</v>
      </c>
      <c r="R43" s="28"/>
      <c r="S43" s="1" t="str">
        <f>MID(E43,3,50)</f>
        <v> Vel</v>
      </c>
      <c r="U43" s="1" t="str">
        <f>MID(E43,SEARCH(" ",SUBSTITUTE(E43,CHAR(160)," "))+1,99)</f>
        <v>Vel</v>
      </c>
      <c r="V43" s="1" t="s">
        <v>563</v>
      </c>
      <c r="AB43" s="29" t="s">
        <v>32</v>
      </c>
      <c r="AG43" s="126" t="str">
        <f>IF(COUNTIF(M43:N43,"")=0,"","ligne vide")</f>
        <v/>
      </c>
      <c r="AH43" s="135" t="str">
        <f>IF(ISBLANK(M43),"Vide","Non vide")</f>
        <v>Non vide</v>
      </c>
      <c r="AI43" s="1" t="str">
        <f>IF(ISBLANK(N43),"Vide","Non vide")</f>
        <v>Non vide</v>
      </c>
      <c r="AJ43" s="140" t="str">
        <f t="shared" si="0"/>
        <v/>
      </c>
      <c r="AK43" s="140" t="str">
        <f t="shared" si="1"/>
        <v/>
      </c>
      <c r="AL43" s="140" t="str">
        <f t="shared" si="2"/>
        <v/>
      </c>
      <c r="AM43" s="140" t="str">
        <f t="shared" si="3"/>
        <v/>
      </c>
    </row>
    <row r="44" spans="1:39" ht="18" customHeight="1" x14ac:dyDescent="0.25">
      <c r="A44" s="23">
        <v>37</v>
      </c>
      <c r="B44" s="24" t="s">
        <v>427</v>
      </c>
      <c r="C44" s="23"/>
      <c r="D44" s="23"/>
      <c r="E44" s="25" t="s">
        <v>428</v>
      </c>
      <c r="F44" s="99" t="s">
        <v>425</v>
      </c>
      <c r="G44" s="58" t="s">
        <v>429</v>
      </c>
      <c r="I44" s="29" t="s">
        <v>32</v>
      </c>
      <c r="K44" s="37"/>
      <c r="L44" s="37"/>
      <c r="M44" s="128">
        <v>1.8160000000000001</v>
      </c>
      <c r="N44" s="27">
        <v>590</v>
      </c>
      <c r="O44" s="71">
        <f>M44/ N44</f>
        <v>3.0779661016949152E-3</v>
      </c>
      <c r="P44" s="71">
        <f>N44/M44</f>
        <v>324.88986784140968</v>
      </c>
      <c r="Q44" s="6" t="s">
        <v>43</v>
      </c>
      <c r="R44" s="28"/>
      <c r="S44" s="1" t="str">
        <f>MID(E44,3,50)</f>
        <v>Per</v>
      </c>
      <c r="U44" s="1" t="str">
        <f>MID(E44,SEARCH(" ",SUBSTITUTE(E44,CHAR(160)," "))+1,99)</f>
        <v>Per</v>
      </c>
      <c r="V44" s="1" t="s">
        <v>426</v>
      </c>
      <c r="AB44" s="29" t="s">
        <v>97</v>
      </c>
      <c r="AG44" s="126" t="str">
        <f>IF(COUNTIF(M44:N44,"")=0,"","ligne vide")</f>
        <v/>
      </c>
      <c r="AH44" s="135" t="str">
        <f>IF(ISBLANK(M44),"Vide","Non vide")</f>
        <v>Non vide</v>
      </c>
      <c r="AI44" s="1" t="str">
        <f>IF(ISBLANK(N44),"Vide","Non vide")</f>
        <v>Non vide</v>
      </c>
      <c r="AJ44" s="140" t="str">
        <f t="shared" si="0"/>
        <v/>
      </c>
      <c r="AK44" s="140" t="str">
        <f t="shared" si="1"/>
        <v/>
      </c>
      <c r="AL44" s="140" t="str">
        <f t="shared" si="2"/>
        <v/>
      </c>
      <c r="AM44" s="140" t="str">
        <f t="shared" si="3"/>
        <v/>
      </c>
    </row>
    <row r="45" spans="1:39" ht="18" customHeight="1" x14ac:dyDescent="0.25">
      <c r="A45" s="23">
        <v>38</v>
      </c>
      <c r="B45" s="24" t="s">
        <v>285</v>
      </c>
      <c r="C45" s="23"/>
      <c r="D45" s="23"/>
      <c r="E45" s="25" t="s">
        <v>286</v>
      </c>
      <c r="F45" s="89" t="s">
        <v>277</v>
      </c>
      <c r="G45" s="58" t="s">
        <v>109</v>
      </c>
      <c r="M45" s="128">
        <v>1.8420000000000001</v>
      </c>
      <c r="N45" s="124">
        <v>1800</v>
      </c>
      <c r="O45" s="71">
        <f>M45/ N45</f>
        <v>1.0233333333333333E-3</v>
      </c>
      <c r="P45" s="71">
        <f>N45/M45</f>
        <v>977.19869706840382</v>
      </c>
      <c r="Q45" s="28" t="s">
        <v>85</v>
      </c>
      <c r="S45" s="1" t="str">
        <f>MID(E45,3,50)</f>
        <v>CMa</v>
      </c>
      <c r="U45" s="1" t="str">
        <f>MID(E45,SEARCH(" ",SUBSTITUTE(E45,CHAR(160)," "))+1,99)</f>
        <v>CMa</v>
      </c>
      <c r="V45" s="1" t="s">
        <v>278</v>
      </c>
      <c r="AB45" s="29" t="s">
        <v>32</v>
      </c>
      <c r="AG45" s="126" t="str">
        <f>IF(COUNTIF(M45:N45,"")=0,"","ligne vide")</f>
        <v/>
      </c>
      <c r="AH45" s="135" t="str">
        <f>IF(ISBLANK(M45),"Vide","Non vide")</f>
        <v>Non vide</v>
      </c>
      <c r="AI45" s="1" t="str">
        <f>IF(ISBLANK(N45),"Vide","Non vide")</f>
        <v>Non vide</v>
      </c>
      <c r="AJ45" s="140" t="str">
        <f t="shared" si="0"/>
        <v/>
      </c>
      <c r="AK45" s="140" t="str">
        <f t="shared" si="1"/>
        <v/>
      </c>
      <c r="AL45" s="140" t="str">
        <f t="shared" si="2"/>
        <v/>
      </c>
      <c r="AM45" s="140" t="str">
        <f t="shared" si="3"/>
        <v/>
      </c>
    </row>
    <row r="46" spans="1:39" ht="18" customHeight="1" x14ac:dyDescent="0.25">
      <c r="A46" s="23">
        <v>39</v>
      </c>
      <c r="B46" s="24" t="s">
        <v>293</v>
      </c>
      <c r="C46" s="23"/>
      <c r="D46" s="23"/>
      <c r="E46" s="25" t="s">
        <v>294</v>
      </c>
      <c r="F46" s="79" t="s">
        <v>291</v>
      </c>
      <c r="G46" s="67" t="s">
        <v>125</v>
      </c>
      <c r="I46" s="65" t="s">
        <v>32</v>
      </c>
      <c r="M46" s="128">
        <v>1.8520000000000001</v>
      </c>
      <c r="N46" s="27">
        <v>100</v>
      </c>
      <c r="O46" s="71">
        <f>M46/ N46</f>
        <v>1.8520000000000002E-2</v>
      </c>
      <c r="P46" s="71">
        <f>N46/M46</f>
        <v>53.995680345572353</v>
      </c>
      <c r="Q46" s="6" t="s">
        <v>43</v>
      </c>
      <c r="R46" s="66" t="s">
        <v>32</v>
      </c>
      <c r="S46" s="1" t="str">
        <f>MID(E46,3,50)</f>
        <v>UMa</v>
      </c>
      <c r="U46" s="1" t="str">
        <f>MID(E46,SEARCH(" ",SUBSTITUTE(E46,CHAR(160)," "))+1,99)</f>
        <v>UMa</v>
      </c>
      <c r="V46" s="1" t="s">
        <v>292</v>
      </c>
      <c r="AB46" s="29" t="s">
        <v>97</v>
      </c>
      <c r="AG46" s="126" t="str">
        <f>IF(COUNTIF(M46:N46,"")=0,"","ligne vide")</f>
        <v/>
      </c>
      <c r="AH46" s="135" t="str">
        <f>IF(ISBLANK(M46),"Vide","Non vide")</f>
        <v>Non vide</v>
      </c>
      <c r="AI46" s="1" t="str">
        <f>IF(ISBLANK(N46),"Vide","Non vide")</f>
        <v>Non vide</v>
      </c>
      <c r="AJ46" s="140" t="str">
        <f t="shared" si="0"/>
        <v/>
      </c>
      <c r="AK46" s="140" t="str">
        <f t="shared" si="1"/>
        <v/>
      </c>
      <c r="AL46" s="140" t="str">
        <f t="shared" si="2"/>
        <v/>
      </c>
      <c r="AM46" s="140" t="str">
        <f t="shared" si="3"/>
        <v/>
      </c>
    </row>
    <row r="47" spans="1:39" ht="18" customHeight="1" x14ac:dyDescent="0.25">
      <c r="A47" s="23">
        <v>40</v>
      </c>
      <c r="B47" s="24" t="s">
        <v>489</v>
      </c>
      <c r="C47" s="23"/>
      <c r="D47" s="23"/>
      <c r="E47" s="25" t="s">
        <v>490</v>
      </c>
      <c r="F47" s="106" t="s">
        <v>480</v>
      </c>
      <c r="G47" s="26" t="s">
        <v>29</v>
      </c>
      <c r="H47" s="45" t="s">
        <v>6</v>
      </c>
      <c r="M47" s="128">
        <v>1.8620000000000001</v>
      </c>
      <c r="N47" s="27">
        <v>270</v>
      </c>
      <c r="O47" s="71">
        <f>M47/ N47</f>
        <v>6.8962962962962971E-3</v>
      </c>
      <c r="P47" s="71">
        <f>N47/M47</f>
        <v>145.00537056928033</v>
      </c>
      <c r="Q47" s="6" t="s">
        <v>43</v>
      </c>
      <c r="S47" s="1" t="str">
        <f>MID(E47,3,50)</f>
        <v>Sco</v>
      </c>
      <c r="U47" s="1" t="str">
        <f>MID(E47,SEARCH(" ",SUBSTITUTE(E47,CHAR(160)," "))+1,99)</f>
        <v>Sco</v>
      </c>
      <c r="V47" s="1" t="s">
        <v>481</v>
      </c>
      <c r="AB47" s="29" t="s">
        <v>97</v>
      </c>
      <c r="AG47" s="126" t="str">
        <f>IF(COUNTIF(M47:N47,"")=0,"","ligne vide")</f>
        <v/>
      </c>
      <c r="AH47" s="135" t="str">
        <f>IF(ISBLANK(M47),"Vide","Non vide")</f>
        <v>Non vide</v>
      </c>
      <c r="AI47" s="1" t="str">
        <f>IF(ISBLANK(N47),"Vide","Non vide")</f>
        <v>Non vide</v>
      </c>
      <c r="AJ47" s="140" t="str">
        <f t="shared" si="0"/>
        <v/>
      </c>
      <c r="AK47" s="140" t="str">
        <f t="shared" si="1"/>
        <v/>
      </c>
      <c r="AL47" s="140" t="str">
        <f t="shared" si="2"/>
        <v/>
      </c>
      <c r="AM47" s="140" t="str">
        <f t="shared" si="3"/>
        <v/>
      </c>
    </row>
    <row r="48" spans="1:39" ht="18" customHeight="1" x14ac:dyDescent="0.25">
      <c r="A48" s="23"/>
      <c r="B48" s="24" t="s">
        <v>175</v>
      </c>
      <c r="C48" s="23"/>
      <c r="D48" s="23"/>
      <c r="E48" s="25" t="s">
        <v>176</v>
      </c>
      <c r="F48" s="74" t="s">
        <v>169</v>
      </c>
      <c r="G48" s="58" t="s">
        <v>109</v>
      </c>
      <c r="I48" s="29" t="s">
        <v>32</v>
      </c>
      <c r="M48" s="128">
        <v>1.8959999999999999</v>
      </c>
      <c r="N48" s="27">
        <v>82</v>
      </c>
      <c r="O48" s="71">
        <f>M48/ N48</f>
        <v>2.3121951219512195E-2</v>
      </c>
      <c r="P48" s="71">
        <f>N48/M48</f>
        <v>43.248945147679329</v>
      </c>
      <c r="Q48" s="6" t="s">
        <v>43</v>
      </c>
      <c r="S48" s="1" t="str">
        <f>MID(E48,3,50)</f>
        <v>Aur</v>
      </c>
      <c r="U48" s="1" t="str">
        <f>MID(E48,SEARCH(" ",SUBSTITUTE(E48,CHAR(160)," "))+1,99)</f>
        <v>Aur</v>
      </c>
      <c r="V48" s="1" t="s">
        <v>170</v>
      </c>
      <c r="AB48" s="29" t="s">
        <v>97</v>
      </c>
      <c r="AG48" s="126" t="str">
        <f>IF(COUNTIF(M48:N48,"")=0,"","ligne vide")</f>
        <v/>
      </c>
      <c r="AH48" s="135" t="str">
        <f>IF(ISBLANK(M48),"Vide","Non vide")</f>
        <v>Non vide</v>
      </c>
      <c r="AI48" s="1" t="str">
        <f>IF(ISBLANK(N48),"Vide","Non vide")</f>
        <v>Non vide</v>
      </c>
      <c r="AJ48" s="140" t="str">
        <f t="shared" si="0"/>
        <v/>
      </c>
      <c r="AK48" s="140" t="str">
        <f t="shared" si="1"/>
        <v/>
      </c>
      <c r="AL48" s="140" t="str">
        <f t="shared" si="2"/>
        <v/>
      </c>
      <c r="AM48" s="140" t="str">
        <f t="shared" si="3"/>
        <v/>
      </c>
    </row>
    <row r="49" spans="1:39" ht="18" customHeight="1" x14ac:dyDescent="0.25">
      <c r="A49" s="23">
        <v>41</v>
      </c>
      <c r="B49" s="24" t="s">
        <v>261</v>
      </c>
      <c r="C49" s="23"/>
      <c r="D49" s="23"/>
      <c r="E49" s="25" t="s">
        <v>262</v>
      </c>
      <c r="F49" s="86" t="s">
        <v>263</v>
      </c>
      <c r="G49" s="58" t="s">
        <v>109</v>
      </c>
      <c r="H49" s="45" t="s">
        <v>59</v>
      </c>
      <c r="K49" s="87"/>
      <c r="L49" s="87"/>
      <c r="M49" s="128">
        <v>1.9</v>
      </c>
      <c r="N49" s="27">
        <v>100</v>
      </c>
      <c r="O49" s="71">
        <f>M49/ N49</f>
        <v>1.9E-2</v>
      </c>
      <c r="P49" s="71">
        <f>N49/M49</f>
        <v>52.631578947368425</v>
      </c>
      <c r="Q49" s="6" t="s">
        <v>43</v>
      </c>
      <c r="S49" s="1" t="str">
        <f>MID(E49,3,50)</f>
        <v>Gem</v>
      </c>
      <c r="U49" s="1" t="str">
        <f>MID(E49,SEARCH(" ",SUBSTITUTE(E49,CHAR(160)," "))+1,99)</f>
        <v>Gem</v>
      </c>
      <c r="V49" s="1" t="s">
        <v>264</v>
      </c>
      <c r="AB49" s="29" t="s">
        <v>97</v>
      </c>
      <c r="AG49" s="126" t="str">
        <f>IF(COUNTIF(M49:N49,"")=0,"","ligne vide")</f>
        <v/>
      </c>
      <c r="AH49" s="135" t="str">
        <f>IF(ISBLANK(M49),"Vide","Non vide")</f>
        <v>Non vide</v>
      </c>
      <c r="AI49" s="1" t="str">
        <f>IF(ISBLANK(N49),"Vide","Non vide")</f>
        <v>Non vide</v>
      </c>
      <c r="AJ49" s="140" t="str">
        <f t="shared" si="0"/>
        <v/>
      </c>
      <c r="AK49" s="140" t="str">
        <f t="shared" si="1"/>
        <v/>
      </c>
      <c r="AL49" s="140" t="str">
        <f t="shared" si="2"/>
        <v/>
      </c>
      <c r="AM49" s="140" t="str">
        <f t="shared" si="3"/>
        <v/>
      </c>
    </row>
    <row r="50" spans="1:39" ht="18" customHeight="1" x14ac:dyDescent="0.25">
      <c r="A50" s="23">
        <v>42</v>
      </c>
      <c r="B50" s="24" t="s">
        <v>406</v>
      </c>
      <c r="C50" s="23"/>
      <c r="D50" s="23"/>
      <c r="E50" s="25" t="s">
        <v>407</v>
      </c>
      <c r="F50" s="62" t="s">
        <v>408</v>
      </c>
      <c r="G50" s="26" t="s">
        <v>29</v>
      </c>
      <c r="K50" s="37" t="s">
        <v>32</v>
      </c>
      <c r="L50" s="37"/>
      <c r="M50" s="128">
        <v>1.91</v>
      </c>
      <c r="N50" s="27">
        <v>180</v>
      </c>
      <c r="O50" s="71">
        <f>M50/ N50</f>
        <v>1.0611111111111111E-2</v>
      </c>
      <c r="P50" s="71">
        <f>N50/M50</f>
        <v>94.240837696335078</v>
      </c>
      <c r="Q50" s="28" t="s">
        <v>85</v>
      </c>
      <c r="R50" s="28"/>
      <c r="S50" s="1" t="str">
        <f>MID(E50,3,50)</f>
        <v>Pav</v>
      </c>
      <c r="U50" s="1" t="str">
        <f>MID(E50,SEARCH(" ",SUBSTITUTE(E50,CHAR(160)," "))+1,99)</f>
        <v>Pav</v>
      </c>
      <c r="V50" s="1" t="s">
        <v>409</v>
      </c>
      <c r="AB50" s="29" t="s">
        <v>32</v>
      </c>
      <c r="AG50" s="126" t="str">
        <f>IF(COUNTIF(M50:N50,"")=0,"","ligne vide")</f>
        <v/>
      </c>
      <c r="AH50" s="135" t="str">
        <f>IF(ISBLANK(M50),"Vide","Non vide")</f>
        <v>Non vide</v>
      </c>
      <c r="AI50" s="1" t="str">
        <f>IF(ISBLANK(N50),"Vide","Non vide")</f>
        <v>Non vide</v>
      </c>
      <c r="AJ50" s="140" t="str">
        <f t="shared" si="0"/>
        <v/>
      </c>
      <c r="AK50" s="140" t="str">
        <f t="shared" si="1"/>
        <v/>
      </c>
      <c r="AL50" s="140" t="str">
        <f t="shared" si="2"/>
        <v/>
      </c>
      <c r="AM50" s="140" t="str">
        <f t="shared" si="3"/>
        <v/>
      </c>
    </row>
    <row r="51" spans="1:39" ht="18" customHeight="1" x14ac:dyDescent="0.25">
      <c r="A51" s="23">
        <v>43</v>
      </c>
      <c r="B51" s="24" t="s">
        <v>542</v>
      </c>
      <c r="C51" s="23"/>
      <c r="D51" s="23"/>
      <c r="E51" s="25" t="s">
        <v>543</v>
      </c>
      <c r="F51" s="62" t="s">
        <v>544</v>
      </c>
      <c r="G51" s="39" t="s">
        <v>42</v>
      </c>
      <c r="K51" s="37" t="s">
        <v>32</v>
      </c>
      <c r="L51" s="37"/>
      <c r="M51" s="128">
        <v>1.92</v>
      </c>
      <c r="N51" s="27">
        <v>420</v>
      </c>
      <c r="O51" s="71">
        <f>M51/ N51</f>
        <v>4.5714285714285709E-3</v>
      </c>
      <c r="P51" s="71">
        <f>N51/M51</f>
        <v>218.75</v>
      </c>
      <c r="Q51" s="28" t="s">
        <v>85</v>
      </c>
      <c r="R51" s="28" t="s">
        <v>97</v>
      </c>
      <c r="S51" s="1" t="str">
        <f>MID(E51,3,50)</f>
        <v>TrA</v>
      </c>
      <c r="U51" s="1" t="str">
        <f>MID(E51,SEARCH(" ",SUBSTITUTE(E51,CHAR(160)," "))+1,99)</f>
        <v>TrA</v>
      </c>
      <c r="V51" s="1" t="s">
        <v>545</v>
      </c>
      <c r="AB51" s="29" t="s">
        <v>32</v>
      </c>
      <c r="AG51" s="126" t="str">
        <f>IF(COUNTIF(M51:N51,"")=0,"","ligne vide")</f>
        <v/>
      </c>
      <c r="AH51" s="135" t="str">
        <f>IF(ISBLANK(M51),"Vide","Non vide")</f>
        <v>Non vide</v>
      </c>
      <c r="AI51" s="1" t="str">
        <f>IF(ISBLANK(N51),"Vide","Non vide")</f>
        <v>Non vide</v>
      </c>
      <c r="AJ51" s="140" t="str">
        <f t="shared" si="0"/>
        <v/>
      </c>
      <c r="AK51" s="140" t="str">
        <f t="shared" si="1"/>
        <v/>
      </c>
      <c r="AL51" s="140" t="str">
        <f t="shared" si="2"/>
        <v/>
      </c>
      <c r="AM51" s="140" t="str">
        <f t="shared" si="3"/>
        <v/>
      </c>
    </row>
    <row r="52" spans="1:39" ht="18" customHeight="1" x14ac:dyDescent="0.25">
      <c r="A52" s="23"/>
      <c r="B52" s="24" t="s">
        <v>560</v>
      </c>
      <c r="C52" s="23"/>
      <c r="D52" s="23"/>
      <c r="E52" s="25" t="s">
        <v>561</v>
      </c>
      <c r="F52" s="62" t="s">
        <v>562</v>
      </c>
      <c r="G52" s="58" t="s">
        <v>109</v>
      </c>
      <c r="K52" s="35"/>
      <c r="L52" s="35"/>
      <c r="M52" s="128">
        <v>1.9500000000000002</v>
      </c>
      <c r="N52" s="27">
        <v>80</v>
      </c>
      <c r="O52" s="71">
        <f>M52/ N52</f>
        <v>2.4375000000000001E-2</v>
      </c>
      <c r="P52" s="71">
        <f>N52/M52</f>
        <v>41.025641025641022</v>
      </c>
      <c r="Q52" s="28" t="s">
        <v>85</v>
      </c>
      <c r="R52" s="28"/>
      <c r="S52" s="1" t="str">
        <f>MID(E52,3,50)</f>
        <v>Vel</v>
      </c>
      <c r="U52" s="1" t="str">
        <f>MID(E52,SEARCH(" ",SUBSTITUTE(E52,CHAR(160)," "))+1,99)</f>
        <v>Vel</v>
      </c>
      <c r="V52" s="1" t="s">
        <v>563</v>
      </c>
      <c r="AB52" s="29" t="s">
        <v>32</v>
      </c>
      <c r="AG52" s="126" t="str">
        <f>IF(COUNTIF(M52:N52,"")=0,"","ligne vide")</f>
        <v/>
      </c>
      <c r="AH52" s="135" t="str">
        <f>IF(ISBLANK(M52),"Vide","Non vide")</f>
        <v>Non vide</v>
      </c>
      <c r="AI52" s="1" t="str">
        <f>IF(ISBLANK(N52),"Vide","Non vide")</f>
        <v>Non vide</v>
      </c>
      <c r="AJ52" s="140" t="str">
        <f t="shared" si="0"/>
        <v/>
      </c>
      <c r="AK52" s="140" t="str">
        <f t="shared" si="1"/>
        <v/>
      </c>
      <c r="AL52" s="140" t="str">
        <f t="shared" si="2"/>
        <v/>
      </c>
      <c r="AM52" s="140" t="str">
        <f t="shared" si="3"/>
        <v/>
      </c>
    </row>
    <row r="53" spans="1:39" ht="18" customHeight="1" x14ac:dyDescent="0.25">
      <c r="A53" s="23"/>
      <c r="B53" s="24" t="s">
        <v>111</v>
      </c>
      <c r="C53" s="23"/>
      <c r="D53" s="23"/>
      <c r="E53" s="25" t="s">
        <v>112</v>
      </c>
      <c r="F53" s="62" t="s">
        <v>108</v>
      </c>
      <c r="G53" s="58" t="s">
        <v>109</v>
      </c>
      <c r="K53" s="37"/>
      <c r="L53" s="37"/>
      <c r="M53" s="128">
        <v>1.9529999999999998</v>
      </c>
      <c r="N53" s="27">
        <v>630</v>
      </c>
      <c r="O53" s="71">
        <f>M53/ N53</f>
        <v>3.0999999999999999E-3</v>
      </c>
      <c r="P53" s="71">
        <f>N53/M53</f>
        <v>322.58064516129036</v>
      </c>
      <c r="Q53" s="28" t="s">
        <v>85</v>
      </c>
      <c r="R53" s="28"/>
      <c r="S53" s="1" t="str">
        <f>MID(E53,3,50)</f>
        <v>Car</v>
      </c>
      <c r="U53" s="1" t="str">
        <f>MID(E53,SEARCH(" ",SUBSTITUTE(E53,CHAR(160)," "))+1,99)</f>
        <v>Car</v>
      </c>
      <c r="V53" s="1" t="s">
        <v>110</v>
      </c>
      <c r="AB53" s="29" t="s">
        <v>32</v>
      </c>
      <c r="AG53" s="126" t="str">
        <f>IF(COUNTIF(M53:N53,"")=0,"","ligne vide")</f>
        <v/>
      </c>
      <c r="AH53" s="135" t="str">
        <f>IF(ISBLANK(M53),"Vide","Non vide")</f>
        <v>Non vide</v>
      </c>
      <c r="AI53" s="1" t="str">
        <f>IF(ISBLANK(N53),"Vide","Non vide")</f>
        <v>Non vide</v>
      </c>
      <c r="AJ53" s="140" t="str">
        <f t="shared" si="0"/>
        <v/>
      </c>
      <c r="AK53" s="140" t="str">
        <f t="shared" si="1"/>
        <v/>
      </c>
      <c r="AL53" s="140" t="str">
        <f t="shared" si="2"/>
        <v/>
      </c>
      <c r="AM53" s="140" t="str">
        <f t="shared" si="3"/>
        <v/>
      </c>
    </row>
    <row r="54" spans="1:39" ht="18" customHeight="1" x14ac:dyDescent="0.25">
      <c r="A54" s="23">
        <v>44</v>
      </c>
      <c r="B54" s="24" t="s">
        <v>269</v>
      </c>
      <c r="C54" s="23"/>
      <c r="D54" s="23"/>
      <c r="E54" s="25" t="s">
        <v>270</v>
      </c>
      <c r="F54" s="88" t="s">
        <v>263</v>
      </c>
      <c r="G54" s="58" t="s">
        <v>109</v>
      </c>
      <c r="H54" s="45" t="s">
        <v>59</v>
      </c>
      <c r="I54" s="46"/>
      <c r="J54" s="46"/>
      <c r="K54" s="1" t="s">
        <v>32</v>
      </c>
      <c r="M54" s="128">
        <v>1.96</v>
      </c>
      <c r="N54" s="27">
        <v>52</v>
      </c>
      <c r="O54" s="71">
        <f>M54/ N54</f>
        <v>3.7692307692307692E-2</v>
      </c>
      <c r="P54" s="71">
        <f>N54/M54</f>
        <v>26.530612244897959</v>
      </c>
      <c r="Q54" s="6" t="s">
        <v>43</v>
      </c>
      <c r="S54" s="1" t="str">
        <f>MID(E54,3,50)</f>
        <v> Gem</v>
      </c>
      <c r="U54" s="1" t="str">
        <f>MID(E54,SEARCH(" ",SUBSTITUTE(E54,CHAR(160)," "))+1,99)</f>
        <v>Gem</v>
      </c>
      <c r="AB54" s="29" t="s">
        <v>97</v>
      </c>
      <c r="AG54" s="126" t="str">
        <f>IF(COUNTIF(M54:N54,"")=0,"","ligne vide")</f>
        <v/>
      </c>
      <c r="AH54" s="135" t="str">
        <f>IF(ISBLANK(M54),"Vide","Non vide")</f>
        <v>Non vide</v>
      </c>
      <c r="AI54" s="1" t="str">
        <f>IF(ISBLANK(N54),"Vide","Non vide")</f>
        <v>Non vide</v>
      </c>
      <c r="AJ54" s="140" t="str">
        <f t="shared" si="0"/>
        <v/>
      </c>
      <c r="AK54" s="140" t="str">
        <f t="shared" si="1"/>
        <v/>
      </c>
      <c r="AL54" s="140" t="str">
        <f t="shared" si="2"/>
        <v/>
      </c>
      <c r="AM54" s="140" t="str">
        <f t="shared" si="3"/>
        <v/>
      </c>
    </row>
    <row r="55" spans="1:39" ht="18" customHeight="1" x14ac:dyDescent="0.25">
      <c r="A55" s="23">
        <v>45</v>
      </c>
      <c r="B55" s="24" t="s">
        <v>281</v>
      </c>
      <c r="C55" s="23"/>
      <c r="D55" s="23"/>
      <c r="E55" s="25" t="s">
        <v>282</v>
      </c>
      <c r="F55" s="89" t="s">
        <v>277</v>
      </c>
      <c r="G55" s="58" t="s">
        <v>109</v>
      </c>
      <c r="K55" s="37"/>
      <c r="L55" s="37"/>
      <c r="M55" s="128">
        <v>1.98</v>
      </c>
      <c r="N55" s="27">
        <v>500</v>
      </c>
      <c r="O55" s="71">
        <f>M55/ N55</f>
        <v>3.96E-3</v>
      </c>
      <c r="P55" s="71">
        <f>N55/M55</f>
        <v>252.52525252525254</v>
      </c>
      <c r="Q55" s="28" t="s">
        <v>85</v>
      </c>
      <c r="S55" s="1" t="str">
        <f>MID(E55,3,50)</f>
        <v>CMa</v>
      </c>
      <c r="U55" s="1" t="str">
        <f>MID(E55,SEARCH(" ",SUBSTITUTE(E55,CHAR(160)," "))+1,99)</f>
        <v>CMa</v>
      </c>
      <c r="V55" s="1" t="s">
        <v>278</v>
      </c>
      <c r="AB55" s="29" t="s">
        <v>32</v>
      </c>
      <c r="AG55" s="126" t="str">
        <f>IF(COUNTIF(M55:N55,"")=0,"","ligne vide")</f>
        <v/>
      </c>
      <c r="AH55" s="135" t="str">
        <f>IF(ISBLANK(M55),"Vide","Non vide")</f>
        <v>Non vide</v>
      </c>
      <c r="AI55" s="1" t="str">
        <f>IF(ISBLANK(N55),"Vide","Non vide")</f>
        <v>Non vide</v>
      </c>
      <c r="AJ55" s="140" t="str">
        <f t="shared" si="0"/>
        <v/>
      </c>
      <c r="AK55" s="140" t="str">
        <f t="shared" si="1"/>
        <v/>
      </c>
      <c r="AL55" s="140" t="str">
        <f t="shared" si="2"/>
        <v/>
      </c>
      <c r="AM55" s="140" t="str">
        <f t="shared" si="3"/>
        <v/>
      </c>
    </row>
    <row r="56" spans="1:39" ht="18" customHeight="1" x14ac:dyDescent="0.25">
      <c r="A56" s="23">
        <v>46</v>
      </c>
      <c r="B56" s="24" t="str">
        <f>B55</f>
        <v>Murzim</v>
      </c>
      <c r="C56" s="23"/>
      <c r="D56" s="23"/>
      <c r="E56" s="25" t="s">
        <v>79</v>
      </c>
      <c r="F56" s="53" t="s">
        <v>78</v>
      </c>
      <c r="G56" s="39" t="s">
        <v>68</v>
      </c>
      <c r="H56" s="45" t="s">
        <v>6</v>
      </c>
      <c r="I56" s="46"/>
      <c r="J56" s="46"/>
      <c r="K56" s="1" t="s">
        <v>32</v>
      </c>
      <c r="M56" s="128">
        <v>2</v>
      </c>
      <c r="N56" s="27">
        <v>66</v>
      </c>
      <c r="O56" s="71">
        <f>M56/ N56</f>
        <v>3.0303030303030304E-2</v>
      </c>
      <c r="P56" s="71">
        <f>N56/M56</f>
        <v>33</v>
      </c>
      <c r="Q56" s="6" t="s">
        <v>43</v>
      </c>
      <c r="S56" s="1" t="str">
        <f>MID(E56,3,50)</f>
        <v>Ari</v>
      </c>
      <c r="U56" s="1" t="str">
        <f>MID(E56,SEARCH(" ",SUBSTITUTE(E56,CHAR(160)," "))+1,99)</f>
        <v>Ari</v>
      </c>
      <c r="AB56" s="29" t="s">
        <v>97</v>
      </c>
      <c r="AG56" s="126" t="str">
        <f>IF(COUNTIF(M56:N56,"")=0,"","ligne vide")</f>
        <v/>
      </c>
      <c r="AH56" s="135" t="str">
        <f>IF(ISBLANK(M56),"Vide","Non vide")</f>
        <v>Non vide</v>
      </c>
      <c r="AI56" s="1" t="str">
        <f>IF(ISBLANK(N56),"Vide","Non vide")</f>
        <v>Non vide</v>
      </c>
      <c r="AJ56" s="140" t="str">
        <f t="shared" si="0"/>
        <v/>
      </c>
      <c r="AK56" s="140" t="str">
        <f t="shared" si="1"/>
        <v/>
      </c>
      <c r="AL56" s="140" t="str">
        <f t="shared" si="2"/>
        <v/>
      </c>
      <c r="AM56" s="140" t="str">
        <f t="shared" si="3"/>
        <v/>
      </c>
    </row>
    <row r="57" spans="1:39" ht="18" customHeight="1" x14ac:dyDescent="0.25">
      <c r="A57" s="23">
        <v>47</v>
      </c>
      <c r="B57" s="31" t="s">
        <v>320</v>
      </c>
      <c r="C57" s="23"/>
      <c r="D57" s="23"/>
      <c r="E57" s="25" t="s">
        <v>321</v>
      </c>
      <c r="F57" s="19" t="s">
        <v>322</v>
      </c>
      <c r="G57" s="58" t="s">
        <v>323</v>
      </c>
      <c r="M57" s="128">
        <v>2.004</v>
      </c>
      <c r="N57" s="27">
        <v>170</v>
      </c>
      <c r="O57" s="71">
        <f>M57/ N57</f>
        <v>1.1788235294117646E-2</v>
      </c>
      <c r="P57" s="71">
        <f>N57/M57</f>
        <v>84.830339321357286</v>
      </c>
      <c r="Q57" s="34" t="s">
        <v>30</v>
      </c>
      <c r="R57" s="28"/>
      <c r="S57" s="1" t="str">
        <f>MID(E57,3,50)</f>
        <v>Hya</v>
      </c>
      <c r="U57" s="1" t="str">
        <f>MID(E57,SEARCH(" ",SUBSTITUTE(E57,CHAR(160)," "))+1,99)</f>
        <v>Hya</v>
      </c>
      <c r="V57" s="1" t="s">
        <v>324</v>
      </c>
      <c r="AB57" s="29" t="s">
        <v>32</v>
      </c>
      <c r="AC57" s="30" t="s">
        <v>32</v>
      </c>
      <c r="AD57" s="30"/>
      <c r="AG57" s="126" t="str">
        <f>IF(COUNTIF(M57:N57,"")=0,"","ligne vide")</f>
        <v/>
      </c>
      <c r="AH57" s="135" t="str">
        <f>IF(ISBLANK(M57),"Vide","Non vide")</f>
        <v>Non vide</v>
      </c>
      <c r="AI57" s="1" t="str">
        <f>IF(ISBLANK(N57),"Vide","Non vide")</f>
        <v>Non vide</v>
      </c>
      <c r="AJ57" s="140" t="str">
        <f t="shared" si="0"/>
        <v/>
      </c>
      <c r="AK57" s="140" t="str">
        <f t="shared" si="1"/>
        <v/>
      </c>
      <c r="AL57" s="140" t="str">
        <f t="shared" si="2"/>
        <v/>
      </c>
      <c r="AM57" s="140" t="str">
        <f t="shared" si="3"/>
        <v/>
      </c>
    </row>
    <row r="58" spans="1:39" ht="18" customHeight="1" x14ac:dyDescent="0.25">
      <c r="A58" s="23">
        <v>48</v>
      </c>
      <c r="B58" s="102" t="s">
        <v>447</v>
      </c>
      <c r="C58" s="103"/>
      <c r="D58" s="103"/>
      <c r="E58" s="25" t="s">
        <v>448</v>
      </c>
      <c r="F58" s="101" t="s">
        <v>445</v>
      </c>
      <c r="G58" s="67" t="s">
        <v>125</v>
      </c>
      <c r="I58" s="65" t="s">
        <v>32</v>
      </c>
      <c r="K58" s="37" t="s">
        <v>32</v>
      </c>
      <c r="L58" s="37"/>
      <c r="M58" s="128">
        <v>2.0049999999999999</v>
      </c>
      <c r="N58" s="27">
        <v>430</v>
      </c>
      <c r="O58" s="71">
        <f>M58/ N58</f>
        <v>4.6627906976744182E-3</v>
      </c>
      <c r="P58" s="71">
        <f>N58/M58</f>
        <v>214.46384039900249</v>
      </c>
      <c r="Q58" s="6" t="s">
        <v>43</v>
      </c>
      <c r="R58" s="66" t="s">
        <v>32</v>
      </c>
      <c r="S58" s="1" t="str">
        <f>MID(E58,3,50)</f>
        <v>UMi</v>
      </c>
      <c r="U58" s="1" t="str">
        <f>MID(E58,SEARCH(" ",SUBSTITUTE(E58,CHAR(160)," "))+1,99)</f>
        <v>UMi</v>
      </c>
      <c r="V58" s="1" t="s">
        <v>446</v>
      </c>
      <c r="W58" s="1" t="s">
        <v>32</v>
      </c>
      <c r="AB58" s="29" t="s">
        <v>32</v>
      </c>
      <c r="AC58" s="30" t="s">
        <v>32</v>
      </c>
      <c r="AD58" s="30"/>
      <c r="AG58" s="126" t="str">
        <f>IF(COUNTIF(M58:N58,"")=0,"","ligne vide")</f>
        <v/>
      </c>
      <c r="AH58" s="135" t="str">
        <f>IF(ISBLANK(M58),"Vide","Non vide")</f>
        <v>Non vide</v>
      </c>
      <c r="AI58" s="1" t="str">
        <f>IF(ISBLANK(N58),"Vide","Non vide")</f>
        <v>Non vide</v>
      </c>
      <c r="AJ58" s="140" t="str">
        <f t="shared" si="0"/>
        <v/>
      </c>
      <c r="AK58" s="140" t="str">
        <f t="shared" si="1"/>
        <v/>
      </c>
      <c r="AL58" s="140" t="str">
        <f t="shared" si="2"/>
        <v/>
      </c>
      <c r="AM58" s="140" t="str">
        <f t="shared" si="3"/>
        <v/>
      </c>
    </row>
    <row r="59" spans="1:39" ht="18" customHeight="1" x14ac:dyDescent="0.25">
      <c r="A59" s="23">
        <v>49</v>
      </c>
      <c r="B59" s="24" t="s">
        <v>564</v>
      </c>
      <c r="C59" s="23"/>
      <c r="D59" s="23"/>
      <c r="E59" s="25" t="s">
        <v>565</v>
      </c>
      <c r="F59" s="62" t="s">
        <v>562</v>
      </c>
      <c r="G59" s="58" t="s">
        <v>109</v>
      </c>
      <c r="K59" s="35"/>
      <c r="L59" s="35"/>
      <c r="M59" s="128">
        <v>2.0299999999999998</v>
      </c>
      <c r="N59" s="27">
        <v>80</v>
      </c>
      <c r="O59" s="71">
        <f>M59/ N59</f>
        <v>2.5374999999999998E-2</v>
      </c>
      <c r="P59" s="71">
        <f>N59/M59</f>
        <v>39.408866995073893</v>
      </c>
      <c r="Q59" s="28" t="s">
        <v>85</v>
      </c>
      <c r="R59" s="28"/>
      <c r="S59" s="1" t="str">
        <f>MID(E59,3,50)</f>
        <v> Vel</v>
      </c>
      <c r="U59" s="1" t="str">
        <f>MID(E59,SEARCH(" ",SUBSTITUTE(E59,CHAR(160)," "))+1,99)</f>
        <v>Vel</v>
      </c>
      <c r="V59" s="1" t="s">
        <v>563</v>
      </c>
      <c r="AB59" s="29" t="s">
        <v>32</v>
      </c>
      <c r="AG59" s="126" t="str">
        <f>IF(COUNTIF(M59:N59,"")=0,"","ligne vide")</f>
        <v/>
      </c>
      <c r="AH59" s="135" t="str">
        <f>IF(ISBLANK(M59),"Vide","Non vide")</f>
        <v>Non vide</v>
      </c>
      <c r="AI59" s="1" t="str">
        <f>IF(ISBLANK(N59),"Vide","Non vide")</f>
        <v>Non vide</v>
      </c>
      <c r="AJ59" s="140" t="str">
        <f t="shared" si="0"/>
        <v/>
      </c>
      <c r="AK59" s="140" t="str">
        <f t="shared" si="1"/>
        <v/>
      </c>
      <c r="AL59" s="140" t="str">
        <f t="shared" si="2"/>
        <v/>
      </c>
      <c r="AM59" s="140" t="str">
        <f t="shared" si="3"/>
        <v/>
      </c>
    </row>
    <row r="60" spans="1:39" ht="18" customHeight="1" x14ac:dyDescent="0.25">
      <c r="A60" s="23">
        <v>50</v>
      </c>
      <c r="B60" s="24" t="s">
        <v>65</v>
      </c>
      <c r="C60" s="23"/>
      <c r="D60" s="23"/>
      <c r="E60" s="25" t="s">
        <v>66</v>
      </c>
      <c r="F60" s="19" t="s">
        <v>67</v>
      </c>
      <c r="G60" s="39" t="s">
        <v>68</v>
      </c>
      <c r="K60" s="1" t="s">
        <v>32</v>
      </c>
      <c r="M60" s="128">
        <v>2.04</v>
      </c>
      <c r="N60" s="27">
        <v>96</v>
      </c>
      <c r="O60" s="71">
        <f>M60/ N60</f>
        <v>2.1250000000000002E-2</v>
      </c>
      <c r="P60" s="71">
        <f>N60/M60</f>
        <v>47.058823529411761</v>
      </c>
      <c r="Q60" s="34" t="s">
        <v>30</v>
      </c>
      <c r="R60" s="28"/>
      <c r="S60" s="1" t="str">
        <f>MID(E60,3,50)</f>
        <v>Cet</v>
      </c>
      <c r="U60" s="1" t="str">
        <f>MID(E60,SEARCH(" ",SUBSTITUTE(E60,CHAR(160)," "))+1,99)</f>
        <v>Cet</v>
      </c>
      <c r="V60" s="1" t="s">
        <v>69</v>
      </c>
      <c r="AB60" s="29" t="s">
        <v>32</v>
      </c>
      <c r="AC60" s="30" t="s">
        <v>32</v>
      </c>
      <c r="AD60" s="30"/>
      <c r="AG60" s="126" t="str">
        <f>IF(COUNTIF(M60:N60,"")=0,"","ligne vide")</f>
        <v/>
      </c>
      <c r="AH60" s="135" t="str">
        <f>IF(ISBLANK(M60),"Vide","Non vide")</f>
        <v>Non vide</v>
      </c>
      <c r="AI60" s="1" t="str">
        <f>IF(ISBLANK(N60),"Vide","Non vide")</f>
        <v>Non vide</v>
      </c>
      <c r="AJ60" s="140" t="str">
        <f t="shared" si="0"/>
        <v/>
      </c>
      <c r="AK60" s="140" t="str">
        <f t="shared" si="1"/>
        <v/>
      </c>
      <c r="AL60" s="140" t="str">
        <f t="shared" si="2"/>
        <v/>
      </c>
      <c r="AM60" s="140" t="str">
        <f t="shared" si="3"/>
        <v/>
      </c>
    </row>
    <row r="61" spans="1:39" ht="18" customHeight="1" x14ac:dyDescent="0.25">
      <c r="A61" s="23">
        <v>51</v>
      </c>
      <c r="B61" s="24" t="s">
        <v>401</v>
      </c>
      <c r="C61" s="23"/>
      <c r="D61" s="23"/>
      <c r="E61" s="25" t="s">
        <v>402</v>
      </c>
      <c r="F61" s="19" t="s">
        <v>387</v>
      </c>
      <c r="G61" s="58" t="s">
        <v>109</v>
      </c>
      <c r="M61" s="128">
        <v>2.0489999999999999</v>
      </c>
      <c r="N61" s="27">
        <v>720</v>
      </c>
      <c r="O61" s="71">
        <f>M61/ N61</f>
        <v>2.845833333333333E-3</v>
      </c>
      <c r="P61" s="71">
        <f>N61/M61</f>
        <v>351.39092240117134</v>
      </c>
      <c r="Q61" s="34" t="s">
        <v>30</v>
      </c>
      <c r="R61" s="28"/>
      <c r="S61" s="1" t="str">
        <f>MID(E61,3,50)</f>
        <v>Ori</v>
      </c>
      <c r="U61" s="1" t="str">
        <f>MID(E61,SEARCH(" ",SUBSTITUTE(E61,CHAR(160)," "))+1,99)</f>
        <v>Ori</v>
      </c>
      <c r="V61" s="1" t="s">
        <v>388</v>
      </c>
      <c r="AB61" s="29" t="s">
        <v>32</v>
      </c>
      <c r="AC61" s="30" t="s">
        <v>32</v>
      </c>
      <c r="AD61" s="30"/>
      <c r="AG61" s="126" t="str">
        <f>IF(COUNTIF(M61:N61,"")=0,"","ligne vide")</f>
        <v/>
      </c>
      <c r="AH61" s="135" t="str">
        <f>IF(ISBLANK(M61),"Vide","Non vide")</f>
        <v>Non vide</v>
      </c>
      <c r="AI61" s="1" t="str">
        <f>IF(ISBLANK(N61),"Vide","Non vide")</f>
        <v>Non vide</v>
      </c>
      <c r="AJ61" s="140" t="str">
        <f t="shared" si="0"/>
        <v/>
      </c>
      <c r="AK61" s="140" t="str">
        <f t="shared" si="1"/>
        <v/>
      </c>
      <c r="AL61" s="140" t="str">
        <f t="shared" si="2"/>
        <v/>
      </c>
      <c r="AM61" s="140" t="str">
        <f t="shared" si="3"/>
        <v/>
      </c>
    </row>
    <row r="62" spans="1:39" ht="18" customHeight="1" x14ac:dyDescent="0.25">
      <c r="A62" s="23">
        <v>52</v>
      </c>
      <c r="B62" s="24" t="s">
        <v>475</v>
      </c>
      <c r="C62" s="23"/>
      <c r="D62" s="23"/>
      <c r="E62" s="25" t="s">
        <v>476</v>
      </c>
      <c r="F62" s="63" t="s">
        <v>471</v>
      </c>
      <c r="G62" s="26" t="s">
        <v>29</v>
      </c>
      <c r="H62" s="45" t="s">
        <v>59</v>
      </c>
      <c r="K62" s="37"/>
      <c r="L62" s="37"/>
      <c r="M62" s="128">
        <v>2.0579999999999998</v>
      </c>
      <c r="N62" s="27">
        <v>220</v>
      </c>
      <c r="O62" s="71">
        <f>M62/ N62</f>
        <v>9.3545454545454539E-3</v>
      </c>
      <c r="P62" s="71">
        <f>N62/M62</f>
        <v>106.89990281827018</v>
      </c>
      <c r="Q62" s="6" t="s">
        <v>43</v>
      </c>
      <c r="S62" s="1" t="str">
        <f>MID(E62,3,50)</f>
        <v>Sgr</v>
      </c>
      <c r="U62" s="1" t="str">
        <f>MID(E62,SEARCH(" ",SUBSTITUTE(E62,CHAR(160)," "))+1,99)</f>
        <v>Sgr</v>
      </c>
      <c r="V62" s="1" t="s">
        <v>472</v>
      </c>
      <c r="AB62" s="29" t="s">
        <v>32</v>
      </c>
      <c r="AG62" s="126" t="str">
        <f>IF(COUNTIF(M62:N62,"")=0,"","ligne vide")</f>
        <v/>
      </c>
      <c r="AH62" s="135" t="str">
        <f>IF(ISBLANK(M62),"Vide","Non vide")</f>
        <v>Non vide</v>
      </c>
      <c r="AI62" s="1" t="str">
        <f>IF(ISBLANK(N62),"Vide","Non vide")</f>
        <v>Non vide</v>
      </c>
      <c r="AJ62" s="140" t="str">
        <f t="shared" si="0"/>
        <v/>
      </c>
      <c r="AK62" s="140" t="str">
        <f t="shared" si="1"/>
        <v/>
      </c>
      <c r="AL62" s="140" t="str">
        <f t="shared" si="2"/>
        <v/>
      </c>
      <c r="AM62" s="140" t="str">
        <f t="shared" si="3"/>
        <v/>
      </c>
    </row>
    <row r="63" spans="1:39" ht="18" customHeight="1" x14ac:dyDescent="0.25">
      <c r="A63" s="23">
        <v>53</v>
      </c>
      <c r="B63" s="31" t="s">
        <v>51</v>
      </c>
      <c r="C63" s="42"/>
      <c r="D63" s="42"/>
      <c r="E63" s="25" t="s">
        <v>52</v>
      </c>
      <c r="F63" s="38" t="s">
        <v>47</v>
      </c>
      <c r="G63" s="39" t="s">
        <v>42</v>
      </c>
      <c r="I63" s="29" t="s">
        <v>32</v>
      </c>
      <c r="K63" s="37"/>
      <c r="L63" s="37"/>
      <c r="M63" s="128">
        <v>2.06</v>
      </c>
      <c r="N63" s="27">
        <v>97</v>
      </c>
      <c r="O63" s="71">
        <f>M63/ N63</f>
        <v>2.1237113402061858E-2</v>
      </c>
      <c r="P63" s="71">
        <f>N63/M63</f>
        <v>47.087378640776699</v>
      </c>
      <c r="Q63" s="28" t="s">
        <v>43</v>
      </c>
      <c r="R63" s="28"/>
      <c r="S63" s="1" t="str">
        <f>MID(E63,3,50)</f>
        <v>And</v>
      </c>
      <c r="U63" s="1" t="str">
        <f>MID(E63,SEARCH(" ",SUBSTITUTE(E63,CHAR(160)," "))+1,99)</f>
        <v>And</v>
      </c>
      <c r="V63" s="1" t="s">
        <v>48</v>
      </c>
      <c r="W63" s="1" t="s">
        <v>32</v>
      </c>
      <c r="AB63" s="29" t="s">
        <v>32</v>
      </c>
      <c r="AC63" s="30" t="s">
        <v>32</v>
      </c>
      <c r="AD63" s="30"/>
      <c r="AG63" s="126" t="str">
        <f>IF(COUNTIF(M63:N63,"")=0,"","ligne vide")</f>
        <v/>
      </c>
      <c r="AH63" s="135" t="str">
        <f>IF(ISBLANK(M63),"Vide","Non vide")</f>
        <v>Non vide</v>
      </c>
      <c r="AI63" s="1" t="str">
        <f>IF(ISBLANK(N63),"Vide","Non vide")</f>
        <v>Non vide</v>
      </c>
      <c r="AJ63" s="140" t="str">
        <f t="shared" si="0"/>
        <v/>
      </c>
      <c r="AK63" s="140" t="str">
        <f t="shared" si="1"/>
        <v/>
      </c>
      <c r="AL63" s="140" t="str">
        <f t="shared" si="2"/>
        <v/>
      </c>
      <c r="AM63" s="140" t="str">
        <f t="shared" si="3"/>
        <v/>
      </c>
    </row>
    <row r="64" spans="1:39" ht="18" customHeight="1" x14ac:dyDescent="0.25">
      <c r="A64" s="23">
        <v>55</v>
      </c>
      <c r="B64" s="24" t="s">
        <v>151</v>
      </c>
      <c r="C64" s="23"/>
      <c r="D64" s="23"/>
      <c r="E64" s="25" t="s">
        <v>152</v>
      </c>
      <c r="F64" s="68" t="s">
        <v>133</v>
      </c>
      <c r="G64" s="44" t="s">
        <v>58</v>
      </c>
      <c r="M64" s="128">
        <v>2.06</v>
      </c>
      <c r="N64" s="27">
        <v>61</v>
      </c>
      <c r="O64" s="71">
        <f>M64/ N64</f>
        <v>3.3770491803278686E-2</v>
      </c>
      <c r="P64" s="71">
        <f>N64/M64</f>
        <v>29.611650485436893</v>
      </c>
      <c r="Q64" s="28" t="s">
        <v>85</v>
      </c>
      <c r="S64" s="1" t="str">
        <f>MID(E64,3,50)</f>
        <v>Cen</v>
      </c>
      <c r="U64" s="1" t="str">
        <f>MID(E64,SEARCH(" ",SUBSTITUTE(E64,CHAR(160)," "))+1,99)</f>
        <v>Cen</v>
      </c>
      <c r="V64" s="1" t="s">
        <v>134</v>
      </c>
      <c r="AB64" s="29" t="s">
        <v>32</v>
      </c>
      <c r="AG64" s="126" t="str">
        <f>IF(COUNTIF(M64:N64,"")=0,"","ligne vide")</f>
        <v/>
      </c>
      <c r="AH64" s="135" t="str">
        <f>IF(ISBLANK(M64),"Vide","Non vide")</f>
        <v>Non vide</v>
      </c>
      <c r="AI64" s="1" t="str">
        <f>IF(ISBLANK(N64),"Vide","Non vide")</f>
        <v>Non vide</v>
      </c>
      <c r="AJ64" s="140" t="str">
        <f t="shared" si="0"/>
        <v/>
      </c>
      <c r="AK64" s="140" t="str">
        <f t="shared" si="1"/>
        <v/>
      </c>
      <c r="AL64" s="140" t="str">
        <f t="shared" si="2"/>
        <v/>
      </c>
      <c r="AM64" s="140" t="str">
        <f t="shared" si="3"/>
        <v/>
      </c>
    </row>
    <row r="65" spans="1:39" ht="18" customHeight="1" x14ac:dyDescent="0.25">
      <c r="A65" s="23">
        <v>54</v>
      </c>
      <c r="B65" s="24" t="s">
        <v>53</v>
      </c>
      <c r="C65" s="23"/>
      <c r="D65" s="23"/>
      <c r="E65" s="25" t="s">
        <v>54</v>
      </c>
      <c r="F65" s="38" t="s">
        <v>47</v>
      </c>
      <c r="G65" s="39" t="s">
        <v>42</v>
      </c>
      <c r="I65" s="29" t="s">
        <v>32</v>
      </c>
      <c r="K65" s="37"/>
      <c r="L65" s="37"/>
      <c r="M65" s="128">
        <v>2.06</v>
      </c>
      <c r="N65" s="27">
        <v>200</v>
      </c>
      <c r="O65" s="71">
        <f>M65/ N65</f>
        <v>1.03E-2</v>
      </c>
      <c r="P65" s="71">
        <f>N65/M65</f>
        <v>97.087378640776691</v>
      </c>
      <c r="Q65" s="28" t="s">
        <v>43</v>
      </c>
      <c r="R65" s="28"/>
      <c r="S65" s="1" t="str">
        <f>MID(E65,3,50)</f>
        <v>And</v>
      </c>
      <c r="U65" s="1" t="str">
        <f>MID(E65,SEARCH(" ",SUBSTITUTE(E65,CHAR(160)," "))+1,99)</f>
        <v>And</v>
      </c>
      <c r="V65" s="1" t="s">
        <v>48</v>
      </c>
      <c r="AB65" s="29" t="s">
        <v>32</v>
      </c>
      <c r="AG65" s="126" t="str">
        <f>IF(COUNTIF(M65:N65,"")=0,"","ligne vide")</f>
        <v/>
      </c>
      <c r="AH65" s="135" t="str">
        <f>IF(ISBLANK(M65),"Vide","Non vide")</f>
        <v>Non vide</v>
      </c>
      <c r="AI65" s="1" t="str">
        <f>IF(ISBLANK(N65),"Vide","Non vide")</f>
        <v>Non vide</v>
      </c>
      <c r="AJ65" s="140" t="str">
        <f t="shared" si="0"/>
        <v/>
      </c>
      <c r="AK65" s="140" t="str">
        <f t="shared" si="1"/>
        <v/>
      </c>
      <c r="AL65" s="140" t="str">
        <f t="shared" si="2"/>
        <v/>
      </c>
      <c r="AM65" s="140" t="str">
        <f t="shared" si="3"/>
        <v/>
      </c>
    </row>
    <row r="66" spans="1:39" ht="18" customHeight="1" x14ac:dyDescent="0.25">
      <c r="A66" s="23"/>
      <c r="B66" s="31" t="s">
        <v>301</v>
      </c>
      <c r="C66" s="23"/>
      <c r="D66" s="23"/>
      <c r="E66" s="25" t="s">
        <v>302</v>
      </c>
      <c r="F66" s="79" t="s">
        <v>291</v>
      </c>
      <c r="G66" s="67" t="s">
        <v>125</v>
      </c>
      <c r="I66" s="65" t="s">
        <v>32</v>
      </c>
      <c r="M66" s="128">
        <v>2.06</v>
      </c>
      <c r="N66" s="27">
        <v>78</v>
      </c>
      <c r="O66" s="71">
        <f>M66/ N66</f>
        <v>2.6410256410256412E-2</v>
      </c>
      <c r="P66" s="71">
        <f>N66/M66</f>
        <v>37.864077669902912</v>
      </c>
      <c r="Q66" s="6" t="s">
        <v>43</v>
      </c>
      <c r="R66" s="66" t="s">
        <v>32</v>
      </c>
      <c r="S66" s="1" t="str">
        <f>MID(E66,3,50)</f>
        <v>UMa</v>
      </c>
      <c r="U66" s="1" t="str">
        <f>MID(E66,SEARCH(" ",SUBSTITUTE(E66,CHAR(160)," "))+1,99)</f>
        <v>UMa</v>
      </c>
      <c r="V66" s="1" t="s">
        <v>292</v>
      </c>
      <c r="AB66" s="29" t="s">
        <v>32</v>
      </c>
      <c r="AG66" s="126" t="str">
        <f>IF(COUNTIF(M66:N66,"")=0,"","ligne vide")</f>
        <v/>
      </c>
      <c r="AH66" s="135" t="str">
        <f>IF(ISBLANK(M66),"Vide","Non vide")</f>
        <v>Non vide</v>
      </c>
      <c r="AI66" s="1" t="str">
        <f>IF(ISBLANK(N66),"Vide","Non vide")</f>
        <v>Non vide</v>
      </c>
      <c r="AJ66" s="140" t="str">
        <f t="shared" si="0"/>
        <v/>
      </c>
      <c r="AK66" s="140" t="str">
        <f t="shared" si="1"/>
        <v/>
      </c>
      <c r="AL66" s="140" t="str">
        <f t="shared" si="2"/>
        <v/>
      </c>
      <c r="AM66" s="140" t="str">
        <f t="shared" si="3"/>
        <v/>
      </c>
    </row>
    <row r="67" spans="1:39" ht="18" customHeight="1" x14ac:dyDescent="0.25">
      <c r="A67" s="23">
        <v>56</v>
      </c>
      <c r="B67" s="24" t="s">
        <v>443</v>
      </c>
      <c r="C67" s="23"/>
      <c r="D67" s="23"/>
      <c r="E67" s="25" t="s">
        <v>444</v>
      </c>
      <c r="F67" s="101" t="s">
        <v>445</v>
      </c>
      <c r="G67" s="67" t="s">
        <v>125</v>
      </c>
      <c r="I67" s="65" t="s">
        <v>32</v>
      </c>
      <c r="M67" s="128">
        <v>2.0779999999999998</v>
      </c>
      <c r="N67" s="27">
        <v>130</v>
      </c>
      <c r="O67" s="71">
        <f>M67/ N67</f>
        <v>1.5984615384615382E-2</v>
      </c>
      <c r="P67" s="71">
        <f>N67/M67</f>
        <v>62.560153994225224</v>
      </c>
      <c r="Q67" s="28" t="s">
        <v>43</v>
      </c>
      <c r="R67" s="66" t="s">
        <v>32</v>
      </c>
      <c r="S67" s="1" t="str">
        <f>MID(E67,3,50)</f>
        <v>UMi</v>
      </c>
      <c r="U67" s="1" t="str">
        <f>MID(E67,SEARCH(" ",SUBSTITUTE(E67,CHAR(160)," "))+1,99)</f>
        <v>UMi</v>
      </c>
      <c r="V67" s="1" t="s">
        <v>446</v>
      </c>
      <c r="AB67" s="29" t="s">
        <v>32</v>
      </c>
      <c r="AC67" s="30" t="s">
        <v>32</v>
      </c>
      <c r="AD67" s="30"/>
      <c r="AG67" s="126" t="str">
        <f>IF(COUNTIF(M67:N67,"")=0,"","ligne vide")</f>
        <v/>
      </c>
      <c r="AH67" s="135" t="str">
        <f>IF(ISBLANK(M67),"Vide","Non vide")</f>
        <v>Non vide</v>
      </c>
      <c r="AI67" s="1" t="str">
        <f>IF(ISBLANK(N67),"Vide","Non vide")</f>
        <v>Non vide</v>
      </c>
      <c r="AJ67" s="140" t="str">
        <f t="shared" ref="AJ67:AJ130" si="4">IF(COUNTIF(M67:N67,"&lt;&gt;")=0,"ligne vide","")</f>
        <v/>
      </c>
      <c r="AK67" s="140" t="str">
        <f t="shared" ref="AK67:AK130" si="5">IF(AND(M67="", N67=""), "ligne vide", "")</f>
        <v/>
      </c>
      <c r="AL67" s="140" t="str">
        <f t="shared" ref="AL67:AL130" si="6">IF(COUNTBLANK(M67:N67)&gt;0,"ligne vide","")</f>
        <v/>
      </c>
      <c r="AM67" s="140" t="str">
        <f t="shared" ref="AM67:AM130" si="7">IF(COUNTIF(M67:N67,"")=2,"Ligne vide","")</f>
        <v/>
      </c>
    </row>
    <row r="68" spans="1:39" ht="18" customHeight="1" x14ac:dyDescent="0.25">
      <c r="A68" s="23">
        <v>57</v>
      </c>
      <c r="B68" s="24" t="s">
        <v>202</v>
      </c>
      <c r="C68" s="23"/>
      <c r="D68" s="23"/>
      <c r="E68" s="25" t="s">
        <v>203</v>
      </c>
      <c r="F68" s="52" t="s">
        <v>200</v>
      </c>
      <c r="G68" s="44" t="s">
        <v>58</v>
      </c>
      <c r="K68" s="37"/>
      <c r="L68" s="37"/>
      <c r="M68" s="128">
        <v>2.09</v>
      </c>
      <c r="N68" s="27">
        <v>320</v>
      </c>
      <c r="O68" s="71">
        <f>M68/ N68</f>
        <v>6.5312499999999997E-3</v>
      </c>
      <c r="P68" s="71">
        <f>N68/M68</f>
        <v>153.11004784688996</v>
      </c>
      <c r="Q68" s="28" t="s">
        <v>85</v>
      </c>
      <c r="R68" s="28" t="s">
        <v>97</v>
      </c>
      <c r="S68" s="1" t="str">
        <f>MID(E68,3,50)</f>
        <v> Cru</v>
      </c>
      <c r="U68" s="1" t="str">
        <f>MID(E68,SEARCH(" ",SUBSTITUTE(E68,CHAR(160)," "))+1,99)</f>
        <v>Cru</v>
      </c>
      <c r="V68" s="1" t="s">
        <v>201</v>
      </c>
      <c r="AB68" s="29" t="s">
        <v>32</v>
      </c>
      <c r="AG68" s="126" t="str">
        <f>IF(COUNTIF(M68:N68,"")=0,"","ligne vide")</f>
        <v/>
      </c>
      <c r="AH68" s="135" t="str">
        <f>IF(ISBLANK(M68),"Vide","Non vide")</f>
        <v>Non vide</v>
      </c>
      <c r="AI68" s="1" t="str">
        <f>IF(ISBLANK(N68),"Vide","Non vide")</f>
        <v>Non vide</v>
      </c>
      <c r="AJ68" s="140" t="str">
        <f t="shared" si="4"/>
        <v/>
      </c>
      <c r="AK68" s="140" t="str">
        <f t="shared" si="5"/>
        <v/>
      </c>
      <c r="AL68" s="140" t="str">
        <f t="shared" si="6"/>
        <v/>
      </c>
      <c r="AM68" s="140" t="str">
        <f t="shared" si="7"/>
        <v/>
      </c>
    </row>
    <row r="69" spans="1:39" ht="18" customHeight="1" x14ac:dyDescent="0.25">
      <c r="A69" s="23"/>
      <c r="B69" s="24" t="s">
        <v>45</v>
      </c>
      <c r="C69" s="23"/>
      <c r="D69" s="23"/>
      <c r="E69" s="25" t="s">
        <v>46</v>
      </c>
      <c r="F69" s="38" t="s">
        <v>47</v>
      </c>
      <c r="G69" s="39" t="s">
        <v>42</v>
      </c>
      <c r="I69" s="29" t="s">
        <v>32</v>
      </c>
      <c r="K69" s="37"/>
      <c r="L69" s="37"/>
      <c r="M69" s="128">
        <v>2.1</v>
      </c>
      <c r="N69" s="27">
        <v>350</v>
      </c>
      <c r="O69" s="71">
        <f>M69/ N69</f>
        <v>6.0000000000000001E-3</v>
      </c>
      <c r="P69" s="71">
        <f>N69/M69</f>
        <v>166.66666666666666</v>
      </c>
      <c r="Q69" s="28" t="s">
        <v>43</v>
      </c>
      <c r="R69" s="28"/>
      <c r="S69" s="1" t="str">
        <f>MID(E69,3,50)</f>
        <v>And</v>
      </c>
      <c r="U69" s="1" t="str">
        <f>MID(E69,SEARCH(" ",SUBSTITUTE(E69,CHAR(160)," "))+1,99)</f>
        <v>And</v>
      </c>
      <c r="V69" s="1" t="s">
        <v>48</v>
      </c>
      <c r="AB69" s="29" t="s">
        <v>32</v>
      </c>
      <c r="AG69" s="126" t="str">
        <f>IF(COUNTIF(M69:N69,"")=0,"","ligne vide")</f>
        <v/>
      </c>
      <c r="AH69" s="135" t="str">
        <f>IF(ISBLANK(M69),"Vide","Non vide")</f>
        <v>Non vide</v>
      </c>
      <c r="AI69" s="1" t="str">
        <f>IF(ISBLANK(N69),"Vide","Non vide")</f>
        <v>Non vide</v>
      </c>
      <c r="AJ69" s="140" t="str">
        <f t="shared" si="4"/>
        <v/>
      </c>
      <c r="AK69" s="140" t="str">
        <f t="shared" si="5"/>
        <v/>
      </c>
      <c r="AL69" s="140" t="str">
        <f t="shared" si="6"/>
        <v/>
      </c>
      <c r="AM69" s="140" t="str">
        <f t="shared" si="7"/>
        <v/>
      </c>
    </row>
    <row r="70" spans="1:39" ht="18" customHeight="1" x14ac:dyDescent="0.25">
      <c r="A70" s="23">
        <v>58</v>
      </c>
      <c r="B70" s="24" t="s">
        <v>506</v>
      </c>
      <c r="C70" s="23"/>
      <c r="D70" s="23"/>
      <c r="E70" s="25" t="s">
        <v>507</v>
      </c>
      <c r="F70" s="19" t="s">
        <v>504</v>
      </c>
      <c r="G70" s="26" t="s">
        <v>29</v>
      </c>
      <c r="M70" s="128">
        <v>2.1</v>
      </c>
      <c r="N70" s="27">
        <v>47</v>
      </c>
      <c r="O70" s="71">
        <f>M70/ N70</f>
        <v>4.4680851063829789E-2</v>
      </c>
      <c r="P70" s="71">
        <f>N70/M70</f>
        <v>22.38095238095238</v>
      </c>
      <c r="Q70" s="34" t="s">
        <v>30</v>
      </c>
      <c r="R70" s="28"/>
      <c r="S70" s="1" t="str">
        <f>MID(E70,3,50)</f>
        <v>Oph</v>
      </c>
      <c r="U70" s="1" t="str">
        <f>MID(E70,SEARCH(" ",SUBSTITUTE(E70,CHAR(160)," "))+1,99)</f>
        <v>Oph</v>
      </c>
      <c r="V70" s="1" t="s">
        <v>500</v>
      </c>
      <c r="W70" s="1" t="s">
        <v>32</v>
      </c>
      <c r="AB70" s="29" t="s">
        <v>32</v>
      </c>
      <c r="AC70" s="30" t="s">
        <v>32</v>
      </c>
      <c r="AD70" s="30"/>
      <c r="AG70" s="126" t="str">
        <f>IF(COUNTIF(M70:N70,"")=0,"","ligne vide")</f>
        <v/>
      </c>
      <c r="AH70" s="135" t="str">
        <f>IF(ISBLANK(M70),"Vide","Non vide")</f>
        <v>Non vide</v>
      </c>
      <c r="AI70" s="1" t="str">
        <f>IF(ISBLANK(N70),"Vide","Non vide")</f>
        <v>Non vide</v>
      </c>
      <c r="AJ70" s="140" t="str">
        <f t="shared" si="4"/>
        <v/>
      </c>
      <c r="AK70" s="140" t="str">
        <f t="shared" si="5"/>
        <v/>
      </c>
      <c r="AL70" s="140" t="str">
        <f t="shared" si="6"/>
        <v/>
      </c>
      <c r="AM70" s="140" t="str">
        <f t="shared" si="7"/>
        <v/>
      </c>
    </row>
    <row r="71" spans="1:39" ht="18" customHeight="1" x14ac:dyDescent="0.25">
      <c r="A71" s="23">
        <v>59</v>
      </c>
      <c r="B71" s="24" t="s">
        <v>423</v>
      </c>
      <c r="C71" s="23"/>
      <c r="D71" s="23"/>
      <c r="E71" s="25" t="s">
        <v>424</v>
      </c>
      <c r="F71" s="99" t="s">
        <v>425</v>
      </c>
      <c r="G71" s="58" t="s">
        <v>109</v>
      </c>
      <c r="I71" s="65" t="s">
        <v>32</v>
      </c>
      <c r="K71" s="1" t="s">
        <v>32</v>
      </c>
      <c r="M71" s="128">
        <v>2.12</v>
      </c>
      <c r="N71" s="27">
        <v>93</v>
      </c>
      <c r="O71" s="71">
        <f>M71/ N71</f>
        <v>2.2795698924731184E-2</v>
      </c>
      <c r="P71" s="71">
        <f>N71/M71</f>
        <v>43.867924528301884</v>
      </c>
      <c r="Q71" s="6" t="s">
        <v>43</v>
      </c>
      <c r="R71" s="28"/>
      <c r="S71" s="1" t="str">
        <f>MID(E71,3,50)</f>
        <v>Per</v>
      </c>
      <c r="U71" s="1" t="str">
        <f>MID(E71,SEARCH(" ",SUBSTITUTE(E71,CHAR(160)," "))+1,99)</f>
        <v>Per</v>
      </c>
      <c r="V71" s="1" t="s">
        <v>426</v>
      </c>
      <c r="AB71" s="29" t="s">
        <v>32</v>
      </c>
      <c r="AG71" s="126" t="str">
        <f>IF(COUNTIF(M71:N71,"")=0,"","ligne vide")</f>
        <v/>
      </c>
      <c r="AH71" s="135" t="str">
        <f>IF(ISBLANK(M71),"Vide","Non vide")</f>
        <v>Non vide</v>
      </c>
      <c r="AI71" s="1" t="str">
        <f>IF(ISBLANK(N71),"Vide","Non vide")</f>
        <v>Non vide</v>
      </c>
      <c r="AJ71" s="140" t="str">
        <f t="shared" si="4"/>
        <v/>
      </c>
      <c r="AK71" s="140" t="str">
        <f t="shared" si="5"/>
        <v/>
      </c>
      <c r="AL71" s="140" t="str">
        <f t="shared" si="6"/>
        <v/>
      </c>
      <c r="AM71" s="140" t="str">
        <f t="shared" si="7"/>
        <v/>
      </c>
    </row>
    <row r="72" spans="1:39" ht="18" customHeight="1" x14ac:dyDescent="0.25">
      <c r="A72" s="23">
        <v>60</v>
      </c>
      <c r="B72" s="24" t="s">
        <v>311</v>
      </c>
      <c r="C72" s="23"/>
      <c r="D72" s="23"/>
      <c r="E72" s="25" t="s">
        <v>312</v>
      </c>
      <c r="F72" s="91" t="s">
        <v>309</v>
      </c>
      <c r="G72" s="39" t="s">
        <v>42</v>
      </c>
      <c r="K72" s="37"/>
      <c r="L72" s="37"/>
      <c r="M72" s="128">
        <v>2.13</v>
      </c>
      <c r="N72" s="27">
        <v>170</v>
      </c>
      <c r="O72" s="71">
        <f>M72/ N72</f>
        <v>1.2529411764705881E-2</v>
      </c>
      <c r="P72" s="71">
        <f>N72/M72</f>
        <v>79.812206572769952</v>
      </c>
      <c r="Q72" s="28" t="s">
        <v>85</v>
      </c>
      <c r="R72" s="28"/>
      <c r="S72" s="1" t="str">
        <f>MID(E72,3,50)</f>
        <v>Gru</v>
      </c>
      <c r="U72" s="1" t="str">
        <f>MID(E72,SEARCH(" ",SUBSTITUTE(E72,CHAR(160)," "))+1,99)</f>
        <v>Gru</v>
      </c>
      <c r="V72" s="1" t="s">
        <v>310</v>
      </c>
      <c r="AB72" s="29" t="s">
        <v>32</v>
      </c>
      <c r="AG72" s="126" t="str">
        <f>IF(COUNTIF(M72:N72,"")=0,"","ligne vide")</f>
        <v/>
      </c>
      <c r="AH72" s="135" t="str">
        <f>IF(ISBLANK(M72),"Vide","Non vide")</f>
        <v>Non vide</v>
      </c>
      <c r="AI72" s="1" t="str">
        <f>IF(ISBLANK(N72),"Vide","Non vide")</f>
        <v>Non vide</v>
      </c>
      <c r="AJ72" s="140" t="str">
        <f t="shared" si="4"/>
        <v/>
      </c>
      <c r="AK72" s="140" t="str">
        <f t="shared" si="5"/>
        <v/>
      </c>
      <c r="AL72" s="140" t="str">
        <f t="shared" si="6"/>
        <v/>
      </c>
      <c r="AM72" s="140" t="str">
        <f t="shared" si="7"/>
        <v/>
      </c>
    </row>
    <row r="73" spans="1:39" ht="18" customHeight="1" x14ac:dyDescent="0.25">
      <c r="A73" s="23">
        <v>61</v>
      </c>
      <c r="B73" s="24" t="s">
        <v>355</v>
      </c>
      <c r="C73" s="23"/>
      <c r="D73" s="23"/>
      <c r="E73" s="25" t="s">
        <v>356</v>
      </c>
      <c r="F73" s="97" t="s">
        <v>354</v>
      </c>
      <c r="G73" s="44" t="s">
        <v>58</v>
      </c>
      <c r="H73" s="45" t="s">
        <v>59</v>
      </c>
      <c r="J73" s="3" t="s">
        <v>357</v>
      </c>
      <c r="M73" s="128">
        <v>2.14</v>
      </c>
      <c r="N73" s="27">
        <v>36</v>
      </c>
      <c r="O73" s="71">
        <f>M73/ N73</f>
        <v>5.9444444444444446E-2</v>
      </c>
      <c r="P73" s="71">
        <f>N73/M73</f>
        <v>16.822429906542055</v>
      </c>
      <c r="Q73" s="6" t="s">
        <v>43</v>
      </c>
      <c r="S73" s="1" t="str">
        <f>MID(E73,3,50)</f>
        <v>Leo</v>
      </c>
      <c r="U73" s="1" t="str">
        <f>MID(E73,SEARCH(" ",SUBSTITUTE(E73,CHAR(160)," "))+1,99)</f>
        <v>Leo</v>
      </c>
      <c r="V73" s="1" t="s">
        <v>357</v>
      </c>
      <c r="W73" s="1" t="s">
        <v>32</v>
      </c>
      <c r="AB73" s="29" t="s">
        <v>32</v>
      </c>
      <c r="AG73" s="126" t="str">
        <f>IF(COUNTIF(M73:N73,"")=0,"","ligne vide")</f>
        <v/>
      </c>
      <c r="AH73" s="135" t="str">
        <f>IF(ISBLANK(M73),"Vide","Non vide")</f>
        <v>Non vide</v>
      </c>
      <c r="AI73" s="1" t="str">
        <f>IF(ISBLANK(N73),"Vide","Non vide")</f>
        <v>Non vide</v>
      </c>
      <c r="AJ73" s="140" t="str">
        <f t="shared" si="4"/>
        <v/>
      </c>
      <c r="AK73" s="140" t="str">
        <f t="shared" si="5"/>
        <v/>
      </c>
      <c r="AL73" s="140" t="str">
        <f t="shared" si="6"/>
        <v/>
      </c>
      <c r="AM73" s="140" t="str">
        <f t="shared" si="7"/>
        <v/>
      </c>
    </row>
    <row r="74" spans="1:39" ht="18" customHeight="1" x14ac:dyDescent="0.25">
      <c r="A74" s="23"/>
      <c r="B74" s="24" t="s">
        <v>145</v>
      </c>
      <c r="C74" s="23"/>
      <c r="D74" s="23"/>
      <c r="E74" s="25" t="s">
        <v>146</v>
      </c>
      <c r="F74" s="68" t="s">
        <v>133</v>
      </c>
      <c r="G74" s="44" t="s">
        <v>58</v>
      </c>
      <c r="M74" s="128">
        <v>2.1800000000000002</v>
      </c>
      <c r="N74" s="27">
        <v>130</v>
      </c>
      <c r="O74" s="71">
        <f>M74/ N74</f>
        <v>1.6769230769230769E-2</v>
      </c>
      <c r="P74" s="71">
        <f>N74/M74</f>
        <v>59.633027522935777</v>
      </c>
      <c r="Q74" s="28" t="s">
        <v>85</v>
      </c>
      <c r="S74" s="1" t="str">
        <f>MID(E74,3,50)</f>
        <v>Cen</v>
      </c>
      <c r="U74" s="1" t="str">
        <f>MID(E74,SEARCH(" ",SUBSTITUTE(E74,CHAR(160)," "))+1,99)</f>
        <v>Cen</v>
      </c>
      <c r="V74" s="1" t="s">
        <v>134</v>
      </c>
      <c r="AB74" s="29" t="s">
        <v>32</v>
      </c>
      <c r="AG74" s="126" t="str">
        <f>IF(COUNTIF(M74:N74,"")=0,"","ligne vide")</f>
        <v/>
      </c>
      <c r="AH74" s="135" t="str">
        <f>IF(ISBLANK(M74),"Vide","Non vide")</f>
        <v>Non vide</v>
      </c>
      <c r="AI74" s="1" t="str">
        <f>IF(ISBLANK(N74),"Vide","Non vide")</f>
        <v>Non vide</v>
      </c>
      <c r="AJ74" s="140" t="str">
        <f t="shared" si="4"/>
        <v/>
      </c>
      <c r="AK74" s="140" t="str">
        <f t="shared" si="5"/>
        <v/>
      </c>
      <c r="AL74" s="140" t="str">
        <f t="shared" si="6"/>
        <v/>
      </c>
      <c r="AM74" s="140" t="str">
        <f t="shared" si="7"/>
        <v/>
      </c>
    </row>
    <row r="75" spans="1:39" ht="18" customHeight="1" x14ac:dyDescent="0.25">
      <c r="A75" s="23">
        <v>62</v>
      </c>
      <c r="B75" s="24" t="s">
        <v>585</v>
      </c>
      <c r="C75" s="23"/>
      <c r="D75" s="23"/>
      <c r="E75" s="25" t="s">
        <v>462</v>
      </c>
      <c r="F75" s="62" t="s">
        <v>463</v>
      </c>
      <c r="G75" s="58" t="s">
        <v>109</v>
      </c>
      <c r="K75" s="37" t="s">
        <v>32</v>
      </c>
      <c r="L75" s="37"/>
      <c r="M75" s="128">
        <v>2.21</v>
      </c>
      <c r="N75" s="27">
        <v>1090</v>
      </c>
      <c r="O75" s="71">
        <f>M75/ N75</f>
        <v>2.0275229357798164E-3</v>
      </c>
      <c r="P75" s="71">
        <f>N75/M75</f>
        <v>493.2126696832579</v>
      </c>
      <c r="Q75" s="28" t="s">
        <v>85</v>
      </c>
      <c r="R75" s="28"/>
      <c r="S75" s="1" t="str">
        <f>MID(E75,3,50)</f>
        <v>Pup</v>
      </c>
      <c r="U75" s="1" t="str">
        <f>MID(E75,SEARCH(" ",SUBSTITUTE(E75,CHAR(160)," "))+1,99)</f>
        <v>Pup</v>
      </c>
      <c r="V75" s="1" t="s">
        <v>464</v>
      </c>
      <c r="AB75" s="29" t="s">
        <v>32</v>
      </c>
      <c r="AG75" s="126" t="str">
        <f>IF(COUNTIF(M75:N75,"")=0,"","ligne vide")</f>
        <v/>
      </c>
      <c r="AH75" s="135" t="str">
        <f>IF(ISBLANK(M75),"Vide","Non vide")</f>
        <v>Non vide</v>
      </c>
      <c r="AI75" s="1" t="str">
        <f>IF(ISBLANK(N75),"Vide","Non vide")</f>
        <v>Non vide</v>
      </c>
      <c r="AJ75" s="140" t="str">
        <f t="shared" si="4"/>
        <v/>
      </c>
      <c r="AK75" s="140" t="str">
        <f t="shared" si="5"/>
        <v/>
      </c>
      <c r="AL75" s="140" t="str">
        <f t="shared" si="6"/>
        <v/>
      </c>
      <c r="AM75" s="140" t="str">
        <f t="shared" si="7"/>
        <v/>
      </c>
    </row>
    <row r="76" spans="1:39" ht="18" customHeight="1" x14ac:dyDescent="0.25">
      <c r="A76" s="23"/>
      <c r="B76" s="24" t="s">
        <v>193</v>
      </c>
      <c r="C76" s="23"/>
      <c r="D76" s="23"/>
      <c r="E76" s="25" t="s">
        <v>194</v>
      </c>
      <c r="F76" s="79" t="s">
        <v>195</v>
      </c>
      <c r="G76" s="26" t="s">
        <v>29</v>
      </c>
      <c r="K76" s="37"/>
      <c r="L76" s="37"/>
      <c r="M76" s="128">
        <v>2.214</v>
      </c>
      <c r="N76" s="27">
        <v>75</v>
      </c>
      <c r="O76" s="71">
        <f>M76/ N76</f>
        <v>2.9520000000000001E-2</v>
      </c>
      <c r="P76" s="71">
        <f>N76/M76</f>
        <v>33.875338753387531</v>
      </c>
      <c r="Q76" s="6" t="s">
        <v>43</v>
      </c>
      <c r="S76" s="1" t="str">
        <f>MID(E76,3,50)</f>
        <v>CrB</v>
      </c>
      <c r="U76" s="1" t="str">
        <f>MID(E76,SEARCH(" ",SUBSTITUTE(E76,CHAR(160)," "))+1,99)</f>
        <v>CrB</v>
      </c>
      <c r="V76" s="1" t="s">
        <v>196</v>
      </c>
      <c r="AB76" s="29" t="s">
        <v>32</v>
      </c>
      <c r="AG76" s="126" t="str">
        <f>IF(COUNTIF(M76:N76,"")=0,"","ligne vide")</f>
        <v/>
      </c>
      <c r="AH76" s="135" t="str">
        <f>IF(ISBLANK(M76),"Vide","Non vide")</f>
        <v>Non vide</v>
      </c>
      <c r="AI76" s="1" t="str">
        <f>IF(ISBLANK(N76),"Vide","Non vide")</f>
        <v>Non vide</v>
      </c>
      <c r="AJ76" s="140" t="str">
        <f t="shared" si="4"/>
        <v/>
      </c>
      <c r="AK76" s="140" t="str">
        <f t="shared" si="5"/>
        <v/>
      </c>
      <c r="AL76" s="140" t="str">
        <f t="shared" si="6"/>
        <v/>
      </c>
      <c r="AM76" s="140" t="str">
        <f t="shared" si="7"/>
        <v/>
      </c>
    </row>
    <row r="77" spans="1:39" ht="18" customHeight="1" x14ac:dyDescent="0.25">
      <c r="A77" s="23">
        <v>63</v>
      </c>
      <c r="B77" s="24" t="s">
        <v>568</v>
      </c>
      <c r="C77" s="23"/>
      <c r="D77" s="23"/>
      <c r="E77" s="25" t="s">
        <v>569</v>
      </c>
      <c r="F77" s="62" t="s">
        <v>562</v>
      </c>
      <c r="G77" s="58" t="s">
        <v>109</v>
      </c>
      <c r="K77" s="37"/>
      <c r="L77" s="37"/>
      <c r="M77" s="128">
        <v>2.226</v>
      </c>
      <c r="N77" s="27">
        <v>570</v>
      </c>
      <c r="O77" s="71">
        <f>M77/ N77</f>
        <v>3.9052631578947367E-3</v>
      </c>
      <c r="P77" s="71">
        <f>N77/M77</f>
        <v>256.06469002695417</v>
      </c>
      <c r="Q77" s="28" t="s">
        <v>85</v>
      </c>
      <c r="R77" s="28"/>
      <c r="S77" s="1" t="str">
        <f>MID(E77,3,50)</f>
        <v>Vel</v>
      </c>
      <c r="U77" s="1" t="str">
        <f>MID(E77,SEARCH(" ",SUBSTITUTE(E77,CHAR(160)," "))+1,99)</f>
        <v>Vel</v>
      </c>
      <c r="V77" s="1" t="s">
        <v>563</v>
      </c>
      <c r="AB77" s="29" t="s">
        <v>32</v>
      </c>
      <c r="AG77" s="126" t="str">
        <f>IF(COUNTIF(M77:N77,"")=0,"","ligne vide")</f>
        <v/>
      </c>
      <c r="AH77" s="135" t="str">
        <f>IF(ISBLANK(M77),"Vide","Non vide")</f>
        <v>Non vide</v>
      </c>
      <c r="AI77" s="1" t="str">
        <f>IF(ISBLANK(N77),"Vide","Non vide")</f>
        <v>Non vide</v>
      </c>
      <c r="AJ77" s="140" t="str">
        <f t="shared" si="4"/>
        <v/>
      </c>
      <c r="AK77" s="140" t="str">
        <f t="shared" si="5"/>
        <v/>
      </c>
      <c r="AL77" s="140" t="str">
        <f t="shared" si="6"/>
        <v/>
      </c>
      <c r="AM77" s="140" t="str">
        <f t="shared" si="7"/>
        <v/>
      </c>
    </row>
    <row r="78" spans="1:39" ht="18" customHeight="1" x14ac:dyDescent="0.25">
      <c r="A78" s="23">
        <v>64</v>
      </c>
      <c r="B78" s="24" t="s">
        <v>229</v>
      </c>
      <c r="C78" s="23"/>
      <c r="D78" s="23"/>
      <c r="E78" s="25" t="s">
        <v>230</v>
      </c>
      <c r="F78" s="80" t="s">
        <v>225</v>
      </c>
      <c r="G78" s="67" t="s">
        <v>125</v>
      </c>
      <c r="I78" s="65" t="s">
        <v>32</v>
      </c>
      <c r="M78" s="128">
        <v>2.23</v>
      </c>
      <c r="N78" s="27">
        <v>150</v>
      </c>
      <c r="O78" s="71">
        <f>M78/ N78</f>
        <v>1.4866666666666667E-2</v>
      </c>
      <c r="P78" s="71">
        <f>N78/M78</f>
        <v>67.264573991031384</v>
      </c>
      <c r="Q78" s="6" t="s">
        <v>43</v>
      </c>
      <c r="R78" s="66" t="s">
        <v>32</v>
      </c>
      <c r="S78" s="1" t="str">
        <f>MID(E78,3,50)</f>
        <v>Dra</v>
      </c>
      <c r="U78" s="1" t="str">
        <f>MID(E78,SEARCH(" ",SUBSTITUTE(E78,CHAR(160)," "))+1,99)</f>
        <v>Dra</v>
      </c>
      <c r="V78" s="1" t="s">
        <v>226</v>
      </c>
      <c r="AB78" s="29" t="s">
        <v>32</v>
      </c>
      <c r="AG78" s="126" t="str">
        <f>IF(COUNTIF(M78:N78,"")=0,"","ligne vide")</f>
        <v/>
      </c>
      <c r="AH78" s="135" t="str">
        <f>IF(ISBLANK(M78),"Vide","Non vide")</f>
        <v>Non vide</v>
      </c>
      <c r="AI78" s="1" t="str">
        <f>IF(ISBLANK(N78),"Vide","Non vide")</f>
        <v>Non vide</v>
      </c>
      <c r="AJ78" s="140" t="str">
        <f t="shared" si="4"/>
        <v/>
      </c>
      <c r="AK78" s="140" t="str">
        <f t="shared" si="5"/>
        <v/>
      </c>
      <c r="AL78" s="140" t="str">
        <f t="shared" si="6"/>
        <v/>
      </c>
      <c r="AM78" s="140" t="str">
        <f t="shared" si="7"/>
        <v/>
      </c>
    </row>
    <row r="79" spans="1:39" ht="18" customHeight="1" x14ac:dyDescent="0.25">
      <c r="A79" s="23"/>
      <c r="B79" s="24" t="s">
        <v>397</v>
      </c>
      <c r="C79" s="23"/>
      <c r="D79" s="23"/>
      <c r="E79" s="25" t="s">
        <v>398</v>
      </c>
      <c r="F79" s="19" t="s">
        <v>387</v>
      </c>
      <c r="G79" s="58" t="s">
        <v>109</v>
      </c>
      <c r="K79" s="37"/>
      <c r="L79" s="37"/>
      <c r="M79" s="128">
        <v>2.23</v>
      </c>
      <c r="N79" s="27">
        <v>920</v>
      </c>
      <c r="O79" s="71">
        <f>M79/ N79</f>
        <v>2.4239130434782607E-3</v>
      </c>
      <c r="P79" s="71">
        <f>N79/M79</f>
        <v>412.55605381165918</v>
      </c>
      <c r="Q79" s="34" t="s">
        <v>30</v>
      </c>
      <c r="R79" s="28"/>
      <c r="S79" s="1" t="str">
        <f>MID(E79,3,50)</f>
        <v>Ori</v>
      </c>
      <c r="U79" s="1" t="str">
        <f>MID(E79,SEARCH(" ",SUBSTITUTE(E79,CHAR(160)," "))+1,99)</f>
        <v>Ori</v>
      </c>
      <c r="V79" s="1" t="s">
        <v>388</v>
      </c>
      <c r="AB79" s="29" t="s">
        <v>32</v>
      </c>
      <c r="AC79" s="30" t="s">
        <v>32</v>
      </c>
      <c r="AD79" s="30"/>
      <c r="AG79" s="126" t="str">
        <f>IF(COUNTIF(M79:N79,"")=0,"","ligne vide")</f>
        <v/>
      </c>
      <c r="AH79" s="135" t="str">
        <f>IF(ISBLANK(M79),"Vide","Non vide")</f>
        <v>Non vide</v>
      </c>
      <c r="AI79" s="1" t="str">
        <f>IF(ISBLANK(N79),"Vide","Non vide")</f>
        <v>Non vide</v>
      </c>
      <c r="AJ79" s="140" t="str">
        <f t="shared" si="4"/>
        <v/>
      </c>
      <c r="AK79" s="140" t="str">
        <f t="shared" si="5"/>
        <v/>
      </c>
      <c r="AL79" s="140" t="str">
        <f t="shared" si="6"/>
        <v/>
      </c>
      <c r="AM79" s="140" t="str">
        <f t="shared" si="7"/>
        <v/>
      </c>
    </row>
    <row r="80" spans="1:39" ht="18" customHeight="1" x14ac:dyDescent="0.25">
      <c r="A80" s="23">
        <v>65</v>
      </c>
      <c r="B80" s="24" t="s">
        <v>217</v>
      </c>
      <c r="C80" s="23"/>
      <c r="D80" s="23"/>
      <c r="E80" s="25" t="s">
        <v>218</v>
      </c>
      <c r="F80" s="38" t="s">
        <v>209</v>
      </c>
      <c r="G80" s="26" t="s">
        <v>29</v>
      </c>
      <c r="I80" s="29" t="s">
        <v>32</v>
      </c>
      <c r="M80" s="128">
        <v>2.2370000000000001</v>
      </c>
      <c r="N80" s="27">
        <v>1500</v>
      </c>
      <c r="O80" s="71">
        <f>M80/ N80</f>
        <v>1.4913333333333334E-3</v>
      </c>
      <c r="P80" s="71">
        <f>N80/M80</f>
        <v>670.54090299508266</v>
      </c>
      <c r="Q80" s="6" t="s">
        <v>43</v>
      </c>
      <c r="S80" s="1" t="str">
        <f>MID(E80,3,50)</f>
        <v>Cyg</v>
      </c>
      <c r="U80" s="1" t="str">
        <f>MID(E80,SEARCH(" ",SUBSTITUTE(E80,CHAR(160)," "))+1,99)</f>
        <v>Cyg</v>
      </c>
      <c r="V80" s="1" t="s">
        <v>213</v>
      </c>
      <c r="AB80" s="29" t="s">
        <v>32</v>
      </c>
      <c r="AG80" s="126" t="str">
        <f>IF(COUNTIF(M80:N80,"")=0,"","ligne vide")</f>
        <v/>
      </c>
      <c r="AH80" s="135" t="str">
        <f>IF(ISBLANK(M80),"Vide","Non vide")</f>
        <v>Non vide</v>
      </c>
      <c r="AI80" s="1" t="str">
        <f>IF(ISBLANK(N80),"Vide","Non vide")</f>
        <v>Non vide</v>
      </c>
      <c r="AJ80" s="140" t="str">
        <f t="shared" si="4"/>
        <v/>
      </c>
      <c r="AK80" s="140" t="str">
        <f t="shared" si="5"/>
        <v/>
      </c>
      <c r="AL80" s="140" t="str">
        <f t="shared" si="6"/>
        <v/>
      </c>
      <c r="AM80" s="140" t="str">
        <f t="shared" si="7"/>
        <v/>
      </c>
    </row>
    <row r="81" spans="1:39" ht="18" customHeight="1" x14ac:dyDescent="0.25">
      <c r="A81" s="23">
        <v>66</v>
      </c>
      <c r="B81" s="24" t="s">
        <v>197</v>
      </c>
      <c r="C81" s="23"/>
      <c r="D81" s="23"/>
      <c r="E81" s="25" t="s">
        <v>198</v>
      </c>
      <c r="F81" s="79" t="s">
        <v>195</v>
      </c>
      <c r="G81" s="26" t="s">
        <v>29</v>
      </c>
      <c r="K81" s="1" t="s">
        <v>32</v>
      </c>
      <c r="M81" s="128">
        <v>2.2400000000000002</v>
      </c>
      <c r="N81" s="27">
        <v>75</v>
      </c>
      <c r="O81" s="71">
        <f>M81/ N81</f>
        <v>2.986666666666667E-2</v>
      </c>
      <c r="P81" s="71">
        <f>N81/M81</f>
        <v>33.482142857142854</v>
      </c>
      <c r="Q81" s="6" t="s">
        <v>43</v>
      </c>
      <c r="S81" s="1" t="str">
        <f>MID(E81,3,50)</f>
        <v> CrB</v>
      </c>
      <c r="U81" s="1" t="str">
        <f>MID(E81,SEARCH(" ",SUBSTITUTE(E81,CHAR(160)," "))+1,99)</f>
        <v>CrB</v>
      </c>
      <c r="V81" s="1" t="s">
        <v>196</v>
      </c>
      <c r="AB81" s="29" t="s">
        <v>32</v>
      </c>
      <c r="AG81" s="126" t="str">
        <f>IF(COUNTIF(M81:N81,"")=0,"","ligne vide")</f>
        <v/>
      </c>
      <c r="AH81" s="135" t="str">
        <f>IF(ISBLANK(M81),"Vide","Non vide")</f>
        <v>Non vide</v>
      </c>
      <c r="AI81" s="1" t="str">
        <f>IF(ISBLANK(N81),"Vide","Non vide")</f>
        <v>Non vide</v>
      </c>
      <c r="AJ81" s="140" t="str">
        <f t="shared" si="4"/>
        <v/>
      </c>
      <c r="AK81" s="140" t="str">
        <f t="shared" si="5"/>
        <v/>
      </c>
      <c r="AL81" s="140" t="str">
        <f t="shared" si="6"/>
        <v/>
      </c>
      <c r="AM81" s="140" t="str">
        <f t="shared" si="7"/>
        <v/>
      </c>
    </row>
    <row r="82" spans="1:39" ht="18" customHeight="1" x14ac:dyDescent="0.25">
      <c r="A82" s="23">
        <v>67</v>
      </c>
      <c r="B82" s="24" t="s">
        <v>106</v>
      </c>
      <c r="C82" s="23"/>
      <c r="D82" s="23"/>
      <c r="E82" s="25" t="s">
        <v>107</v>
      </c>
      <c r="F82" s="62" t="s">
        <v>108</v>
      </c>
      <c r="G82" s="58" t="s">
        <v>109</v>
      </c>
      <c r="K82" s="37"/>
      <c r="L82" s="37"/>
      <c r="M82" s="128">
        <v>2.2490000000000001</v>
      </c>
      <c r="N82" s="27">
        <v>690</v>
      </c>
      <c r="O82" s="71">
        <f>M82/ N82</f>
        <v>3.2594202898550725E-3</v>
      </c>
      <c r="P82" s="71">
        <f>N82/M82</f>
        <v>306.80302356602931</v>
      </c>
      <c r="Q82" s="28" t="s">
        <v>85</v>
      </c>
      <c r="R82" s="28"/>
      <c r="S82" s="1" t="str">
        <f>MID(E82,3,50)</f>
        <v>Car</v>
      </c>
      <c r="U82" s="1" t="str">
        <f>MID(E82,SEARCH(" ",SUBSTITUTE(E82,CHAR(160)," "))+1,99)</f>
        <v>Car</v>
      </c>
      <c r="V82" s="1" t="s">
        <v>110</v>
      </c>
      <c r="AB82" s="29" t="s">
        <v>32</v>
      </c>
      <c r="AG82" s="126" t="str">
        <f>IF(COUNTIF(M82:N82,"")=0,"","ligne vide")</f>
        <v/>
      </c>
      <c r="AH82" s="135" t="str">
        <f>IF(ISBLANK(M82),"Vide","Non vide")</f>
        <v>Non vide</v>
      </c>
      <c r="AI82" s="1" t="str">
        <f>IF(ISBLANK(N82),"Vide","Non vide")</f>
        <v>Non vide</v>
      </c>
      <c r="AJ82" s="140" t="str">
        <f t="shared" si="4"/>
        <v/>
      </c>
      <c r="AK82" s="140" t="str">
        <f t="shared" si="5"/>
        <v/>
      </c>
      <c r="AL82" s="140" t="str">
        <f t="shared" si="6"/>
        <v/>
      </c>
      <c r="AM82" s="140" t="str">
        <f t="shared" si="7"/>
        <v/>
      </c>
    </row>
    <row r="83" spans="1:39" ht="18" customHeight="1" x14ac:dyDescent="0.25">
      <c r="A83" s="23">
        <v>68</v>
      </c>
      <c r="B83" s="31" t="s">
        <v>129</v>
      </c>
      <c r="C83" s="23"/>
      <c r="D83" s="23"/>
      <c r="E83" s="25" t="s">
        <v>130</v>
      </c>
      <c r="F83" s="63" t="s">
        <v>124</v>
      </c>
      <c r="G83" s="67" t="s">
        <v>125</v>
      </c>
      <c r="I83" s="65" t="s">
        <v>32</v>
      </c>
      <c r="K83" s="1" t="s">
        <v>32</v>
      </c>
      <c r="M83" s="128">
        <v>2.2519999999999998</v>
      </c>
      <c r="N83" s="27">
        <v>230</v>
      </c>
      <c r="O83" s="71">
        <f>M83/ N83</f>
        <v>9.7913043478260863E-3</v>
      </c>
      <c r="P83" s="71">
        <f>N83/M83</f>
        <v>102.13143872113677</v>
      </c>
      <c r="Q83" s="6" t="s">
        <v>43</v>
      </c>
      <c r="R83" s="66" t="s">
        <v>32</v>
      </c>
      <c r="S83" s="1" t="str">
        <f>MID(E83,3,50)</f>
        <v>Cas</v>
      </c>
      <c r="U83" s="1" t="str">
        <f>MID(E83,SEARCH(" ",SUBSTITUTE(E83,CHAR(160)," "))+1,99)</f>
        <v>Cas</v>
      </c>
      <c r="V83" s="1" t="s">
        <v>126</v>
      </c>
      <c r="AB83" s="29" t="s">
        <v>32</v>
      </c>
      <c r="AG83" s="126" t="str">
        <f>IF(COUNTIF(M83:N83,"")=0,"","ligne vide")</f>
        <v/>
      </c>
      <c r="AH83" s="135" t="str">
        <f>IF(ISBLANK(M83),"Vide","Non vide")</f>
        <v>Non vide</v>
      </c>
      <c r="AI83" s="1" t="str">
        <f>IF(ISBLANK(N83),"Vide","Non vide")</f>
        <v>Non vide</v>
      </c>
      <c r="AJ83" s="140" t="str">
        <f t="shared" si="4"/>
        <v/>
      </c>
      <c r="AK83" s="140" t="str">
        <f t="shared" si="5"/>
        <v/>
      </c>
      <c r="AL83" s="140" t="str">
        <f t="shared" si="6"/>
        <v/>
      </c>
      <c r="AM83" s="140" t="str">
        <f t="shared" si="7"/>
        <v/>
      </c>
    </row>
    <row r="84" spans="1:39" ht="18" customHeight="1" x14ac:dyDescent="0.25">
      <c r="A84" s="23">
        <v>69</v>
      </c>
      <c r="B84" s="24" t="s">
        <v>49</v>
      </c>
      <c r="C84" s="23"/>
      <c r="D84" s="23"/>
      <c r="E84" s="25" t="s">
        <v>50</v>
      </c>
      <c r="F84" s="38" t="s">
        <v>47</v>
      </c>
      <c r="G84" s="39" t="s">
        <v>42</v>
      </c>
      <c r="I84" s="29" t="s">
        <v>32</v>
      </c>
      <c r="K84" s="37" t="s">
        <v>32</v>
      </c>
      <c r="L84" s="37"/>
      <c r="M84" s="128">
        <v>2.2599999999999998</v>
      </c>
      <c r="N84" s="27">
        <v>350</v>
      </c>
      <c r="O84" s="71">
        <f>M84/ N84</f>
        <v>6.4571428571428566E-3</v>
      </c>
      <c r="P84" s="71">
        <f>N84/M84</f>
        <v>154.86725663716817</v>
      </c>
      <c r="Q84" s="28" t="s">
        <v>43</v>
      </c>
      <c r="R84" s="28"/>
      <c r="S84" s="1" t="str">
        <f>MID(E84,3,50)</f>
        <v> And</v>
      </c>
      <c r="U84" s="1" t="str">
        <f>MID(E84,SEARCH(" ",SUBSTITUTE(E84,CHAR(160)," "))+1,99)</f>
        <v>And</v>
      </c>
      <c r="V84" s="1" t="s">
        <v>48</v>
      </c>
      <c r="AB84" s="29" t="s">
        <v>32</v>
      </c>
      <c r="AG84" s="126" t="str">
        <f>IF(COUNTIF(M84:N84,"")=0,"","ligne vide")</f>
        <v/>
      </c>
      <c r="AH84" s="135" t="str">
        <f>IF(ISBLANK(M84),"Vide","Non vide")</f>
        <v>Non vide</v>
      </c>
      <c r="AI84" s="1" t="str">
        <f>IF(ISBLANK(N84),"Vide","Non vide")</f>
        <v>Non vide</v>
      </c>
      <c r="AJ84" s="140" t="str">
        <f t="shared" si="4"/>
        <v/>
      </c>
      <c r="AK84" s="140" t="str">
        <f t="shared" si="5"/>
        <v/>
      </c>
      <c r="AL84" s="140" t="str">
        <f t="shared" si="6"/>
        <v/>
      </c>
      <c r="AM84" s="140" t="str">
        <f t="shared" si="7"/>
        <v/>
      </c>
    </row>
    <row r="85" spans="1:39" ht="18" customHeight="1" x14ac:dyDescent="0.25">
      <c r="A85" s="23">
        <v>70</v>
      </c>
      <c r="B85" s="114" t="s">
        <v>141</v>
      </c>
      <c r="C85" s="42"/>
      <c r="D85" s="42"/>
      <c r="E85" s="25" t="s">
        <v>142</v>
      </c>
      <c r="F85" s="68" t="s">
        <v>133</v>
      </c>
      <c r="G85" s="44" t="s">
        <v>58</v>
      </c>
      <c r="M85" s="128">
        <v>2.2650000000000001</v>
      </c>
      <c r="N85" s="124">
        <v>2350</v>
      </c>
      <c r="O85" s="71">
        <f>M85/ N85</f>
        <v>9.6382978723404263E-4</v>
      </c>
      <c r="P85" s="71">
        <f>N85/M85</f>
        <v>1037.5275938189845</v>
      </c>
      <c r="Q85" s="28" t="s">
        <v>85</v>
      </c>
      <c r="S85" s="1" t="str">
        <f>MID(E85,3,50)</f>
        <v>Cen</v>
      </c>
      <c r="U85" s="1" t="str">
        <f>MID(E85,SEARCH(" ",SUBSTITUTE(E85,CHAR(160)," "))+1,99)</f>
        <v>Cen</v>
      </c>
      <c r="V85" s="1" t="s">
        <v>134</v>
      </c>
      <c r="W85" s="1" t="s">
        <v>32</v>
      </c>
      <c r="AB85" s="29" t="s">
        <v>32</v>
      </c>
      <c r="AC85" s="30"/>
      <c r="AD85" s="30"/>
      <c r="AG85" s="126" t="str">
        <f>IF(COUNTIF(M85:N85,"")=0,"","ligne vide")</f>
        <v/>
      </c>
      <c r="AH85" s="135" t="str">
        <f>IF(ISBLANK(M85),"Vide","Non vide")</f>
        <v>Non vide</v>
      </c>
      <c r="AI85" s="1" t="str">
        <f>IF(ISBLANK(N85),"Vide","Non vide")</f>
        <v>Non vide</v>
      </c>
      <c r="AJ85" s="140" t="str">
        <f t="shared" si="4"/>
        <v/>
      </c>
      <c r="AK85" s="140" t="str">
        <f t="shared" si="5"/>
        <v/>
      </c>
      <c r="AL85" s="140" t="str">
        <f t="shared" si="6"/>
        <v/>
      </c>
      <c r="AM85" s="140" t="str">
        <f t="shared" si="7"/>
        <v/>
      </c>
    </row>
    <row r="86" spans="1:39" ht="18" customHeight="1" x14ac:dyDescent="0.25">
      <c r="A86" s="23">
        <v>71</v>
      </c>
      <c r="B86" s="24" t="s">
        <v>122</v>
      </c>
      <c r="C86" s="23"/>
      <c r="D86" s="23"/>
      <c r="E86" s="25" t="s">
        <v>123</v>
      </c>
      <c r="F86" s="63" t="s">
        <v>124</v>
      </c>
      <c r="G86" s="64" t="s">
        <v>125</v>
      </c>
      <c r="H86" s="37"/>
      <c r="I86" s="65" t="s">
        <v>32</v>
      </c>
      <c r="M86" s="128">
        <v>2.27</v>
      </c>
      <c r="N86" s="27">
        <v>54</v>
      </c>
      <c r="O86" s="71">
        <f>M86/ N86</f>
        <v>4.2037037037037039E-2</v>
      </c>
      <c r="P86" s="71">
        <f>N86/M86</f>
        <v>23.788546255506606</v>
      </c>
      <c r="Q86" s="6" t="s">
        <v>43</v>
      </c>
      <c r="R86" s="66" t="s">
        <v>32</v>
      </c>
      <c r="S86" s="1" t="str">
        <f>MID(E86,3,50)</f>
        <v>Cas</v>
      </c>
      <c r="U86" s="1" t="str">
        <f>MID(E86,SEARCH(" ",SUBSTITUTE(E86,CHAR(160)," "))+1,99)</f>
        <v>Cas</v>
      </c>
      <c r="V86" s="1" t="s">
        <v>126</v>
      </c>
      <c r="AB86" s="29" t="s">
        <v>32</v>
      </c>
      <c r="AG86" s="126" t="str">
        <f>IF(COUNTIF(M86:N86,"")=0,"","ligne vide")</f>
        <v/>
      </c>
      <c r="AH86" s="135" t="str">
        <f>IF(ISBLANK(M86),"Vide","Non vide")</f>
        <v>Non vide</v>
      </c>
      <c r="AI86" s="1" t="str">
        <f>IF(ISBLANK(N86),"Vide","Non vide")</f>
        <v>Non vide</v>
      </c>
      <c r="AJ86" s="140" t="str">
        <f t="shared" si="4"/>
        <v/>
      </c>
      <c r="AK86" s="140" t="str">
        <f t="shared" si="5"/>
        <v/>
      </c>
      <c r="AL86" s="140" t="str">
        <f t="shared" si="6"/>
        <v/>
      </c>
      <c r="AM86" s="140" t="str">
        <f t="shared" si="7"/>
        <v/>
      </c>
    </row>
    <row r="87" spans="1:39" ht="18" customHeight="1" x14ac:dyDescent="0.25">
      <c r="A87" s="23">
        <v>72</v>
      </c>
      <c r="B87" s="24" t="s">
        <v>303</v>
      </c>
      <c r="C87" s="23"/>
      <c r="D87" s="23"/>
      <c r="E87" s="25" t="s">
        <v>304</v>
      </c>
      <c r="F87" s="79" t="s">
        <v>291</v>
      </c>
      <c r="G87" s="67" t="s">
        <v>125</v>
      </c>
      <c r="I87" s="65" t="s">
        <v>32</v>
      </c>
      <c r="M87" s="128">
        <v>2.27</v>
      </c>
      <c r="N87" s="27">
        <v>78</v>
      </c>
      <c r="O87" s="71">
        <f>M87/ N87</f>
        <v>2.9102564102564104E-2</v>
      </c>
      <c r="P87" s="71">
        <f>N87/M87</f>
        <v>34.36123348017621</v>
      </c>
      <c r="Q87" s="6" t="s">
        <v>43</v>
      </c>
      <c r="R87" s="66" t="s">
        <v>32</v>
      </c>
      <c r="S87" s="1" t="str">
        <f>MID(E87,3,50)</f>
        <v> UMa</v>
      </c>
      <c r="U87" s="1" t="str">
        <f>MID(E87,SEARCH(" ",SUBSTITUTE(E87,CHAR(160)," "))+1,99)</f>
        <v>UMa</v>
      </c>
      <c r="V87" s="1" t="s">
        <v>292</v>
      </c>
      <c r="AB87" s="29" t="s">
        <v>32</v>
      </c>
      <c r="AG87" s="126" t="str">
        <f>IF(COUNTIF(M87:N87,"")=0,"","ligne vide")</f>
        <v/>
      </c>
      <c r="AH87" s="135" t="str">
        <f>IF(ISBLANK(M87),"Vide","Non vide")</f>
        <v>Non vide</v>
      </c>
      <c r="AI87" s="1" t="str">
        <f>IF(ISBLANK(N87),"Vide","Non vide")</f>
        <v>Non vide</v>
      </c>
      <c r="AJ87" s="140" t="str">
        <f t="shared" si="4"/>
        <v/>
      </c>
      <c r="AK87" s="140" t="str">
        <f t="shared" si="5"/>
        <v/>
      </c>
      <c r="AL87" s="140" t="str">
        <f t="shared" si="6"/>
        <v/>
      </c>
      <c r="AM87" s="140" t="str">
        <f t="shared" si="7"/>
        <v/>
      </c>
    </row>
    <row r="88" spans="1:39" ht="18" customHeight="1" x14ac:dyDescent="0.25">
      <c r="A88" s="23">
        <v>73</v>
      </c>
      <c r="B88" s="24" t="s">
        <v>362</v>
      </c>
      <c r="C88" s="23"/>
      <c r="D88" s="23"/>
      <c r="E88" s="25" t="s">
        <v>363</v>
      </c>
      <c r="F88" s="62" t="s">
        <v>364</v>
      </c>
      <c r="G88" s="44" t="s">
        <v>58</v>
      </c>
      <c r="K88" s="35" t="s">
        <v>32</v>
      </c>
      <c r="L88" s="35"/>
      <c r="M88" s="128">
        <v>2.2759999999999998</v>
      </c>
      <c r="N88" s="27">
        <v>550</v>
      </c>
      <c r="O88" s="71">
        <f>M88/ N88</f>
        <v>4.1381818181818178E-3</v>
      </c>
      <c r="P88" s="71">
        <f>N88/M88</f>
        <v>241.65202108963095</v>
      </c>
      <c r="Q88" s="28" t="s">
        <v>85</v>
      </c>
      <c r="R88" s="28"/>
      <c r="S88" s="1" t="str">
        <f>MID(E88,3,50)</f>
        <v>Lup</v>
      </c>
      <c r="U88" s="1" t="str">
        <f>MID(E88,SEARCH(" ",SUBSTITUTE(E88,CHAR(160)," "))+1,99)</f>
        <v>Lup</v>
      </c>
      <c r="V88" s="1" t="s">
        <v>365</v>
      </c>
      <c r="AB88" s="29" t="s">
        <v>32</v>
      </c>
      <c r="AG88" s="126" t="str">
        <f>IF(COUNTIF(M88:N88,"")=0,"","ligne vide")</f>
        <v/>
      </c>
      <c r="AH88" s="135" t="str">
        <f>IF(ISBLANK(M88),"Vide","Non vide")</f>
        <v>Non vide</v>
      </c>
      <c r="AI88" s="1" t="str">
        <f>IF(ISBLANK(N88),"Vide","Non vide")</f>
        <v>Non vide</v>
      </c>
      <c r="AJ88" s="140" t="str">
        <f t="shared" si="4"/>
        <v/>
      </c>
      <c r="AK88" s="140" t="str">
        <f t="shared" si="5"/>
        <v/>
      </c>
      <c r="AL88" s="140" t="str">
        <f t="shared" si="6"/>
        <v/>
      </c>
      <c r="AM88" s="140" t="str">
        <f t="shared" si="7"/>
        <v/>
      </c>
    </row>
    <row r="89" spans="1:39" ht="18" customHeight="1" x14ac:dyDescent="0.25">
      <c r="A89" s="23">
        <v>74</v>
      </c>
      <c r="B89" s="24" t="s">
        <v>352</v>
      </c>
      <c r="C89" s="23"/>
      <c r="D89" s="23"/>
      <c r="E89" s="25" t="s">
        <v>353</v>
      </c>
      <c r="F89" s="96" t="s">
        <v>354</v>
      </c>
      <c r="G89" s="44" t="s">
        <v>58</v>
      </c>
      <c r="H89" s="45" t="s">
        <v>59</v>
      </c>
      <c r="I89" s="46"/>
      <c r="J89" s="46"/>
      <c r="K89" s="1" t="s">
        <v>32</v>
      </c>
      <c r="M89" s="128">
        <v>2.2799999999999998</v>
      </c>
      <c r="N89" s="27">
        <v>130</v>
      </c>
      <c r="O89" s="71">
        <f>M89/ N89</f>
        <v>1.7538461538461537E-2</v>
      </c>
      <c r="P89" s="71">
        <f>N89/M89</f>
        <v>57.01754385964913</v>
      </c>
      <c r="Q89" s="6" t="s">
        <v>43</v>
      </c>
      <c r="S89" s="1" t="str">
        <f>MID(E89,3,50)</f>
        <v> Leo</v>
      </c>
      <c r="U89" s="1" t="str">
        <f>MID(E89,SEARCH(" ",SUBSTITUTE(E89,CHAR(160)," "))+1,99)</f>
        <v>Leo</v>
      </c>
      <c r="AB89" s="29" t="s">
        <v>32</v>
      </c>
      <c r="AG89" s="126" t="str">
        <f>IF(COUNTIF(M89:N89,"")=0,"","ligne vide")</f>
        <v/>
      </c>
      <c r="AH89" s="135" t="str">
        <f>IF(ISBLANK(M89),"Vide","Non vide")</f>
        <v>Non vide</v>
      </c>
      <c r="AI89" s="1" t="str">
        <f>IF(ISBLANK(N89),"Vide","Non vide")</f>
        <v>Non vide</v>
      </c>
      <c r="AJ89" s="140" t="str">
        <f t="shared" si="4"/>
        <v/>
      </c>
      <c r="AK89" s="140" t="str">
        <f t="shared" si="5"/>
        <v/>
      </c>
      <c r="AL89" s="140" t="str">
        <f t="shared" si="6"/>
        <v/>
      </c>
      <c r="AM89" s="140" t="str">
        <f t="shared" si="7"/>
        <v/>
      </c>
    </row>
    <row r="90" spans="1:39" ht="18" customHeight="1" x14ac:dyDescent="0.25">
      <c r="A90" s="23">
        <v>75</v>
      </c>
      <c r="B90" s="24" t="s">
        <v>493</v>
      </c>
      <c r="C90" s="23"/>
      <c r="D90" s="23"/>
      <c r="E90" s="25" t="s">
        <v>494</v>
      </c>
      <c r="F90" s="106" t="s">
        <v>480</v>
      </c>
      <c r="G90" s="26" t="s">
        <v>29</v>
      </c>
      <c r="H90" s="45" t="s">
        <v>6</v>
      </c>
      <c r="M90" s="128">
        <v>2.29</v>
      </c>
      <c r="N90" s="27">
        <v>65</v>
      </c>
      <c r="O90" s="71">
        <f>M90/ N90</f>
        <v>3.5230769230769232E-2</v>
      </c>
      <c r="P90" s="71">
        <f>N90/M90</f>
        <v>28.384279475982531</v>
      </c>
      <c r="Q90" s="6" t="s">
        <v>43</v>
      </c>
      <c r="S90" s="1" t="str">
        <f>MID(E90,3,50)</f>
        <v>Sco</v>
      </c>
      <c r="U90" s="1" t="str">
        <f>MID(E90,SEARCH(" ",SUBSTITUTE(E90,CHAR(160)," "))+1,99)</f>
        <v>Sco</v>
      </c>
      <c r="V90" s="1" t="s">
        <v>481</v>
      </c>
      <c r="AB90" s="29" t="s">
        <v>32</v>
      </c>
      <c r="AG90" s="126" t="str">
        <f>IF(COUNTIF(M90:N90,"")=0,"","ligne vide")</f>
        <v/>
      </c>
      <c r="AH90" s="135" t="str">
        <f>IF(ISBLANK(M90),"Vide","Non vide")</f>
        <v>Non vide</v>
      </c>
      <c r="AI90" s="1" t="str">
        <f>IF(ISBLANK(N90),"Vide","Non vide")</f>
        <v>Non vide</v>
      </c>
      <c r="AJ90" s="140" t="str">
        <f t="shared" si="4"/>
        <v/>
      </c>
      <c r="AK90" s="140" t="str">
        <f t="shared" si="5"/>
        <v/>
      </c>
      <c r="AL90" s="140" t="str">
        <f t="shared" si="6"/>
        <v/>
      </c>
      <c r="AM90" s="140" t="str">
        <f t="shared" si="7"/>
        <v/>
      </c>
    </row>
    <row r="91" spans="1:39" ht="18" customHeight="1" x14ac:dyDescent="0.25">
      <c r="A91" s="23">
        <v>76</v>
      </c>
      <c r="B91" s="24" t="s">
        <v>485</v>
      </c>
      <c r="C91" s="23"/>
      <c r="D91" s="23"/>
      <c r="E91" s="25" t="s">
        <v>486</v>
      </c>
      <c r="F91" s="106" t="s">
        <v>480</v>
      </c>
      <c r="G91" s="26" t="s">
        <v>29</v>
      </c>
      <c r="H91" s="45" t="s">
        <v>6</v>
      </c>
      <c r="M91" s="128">
        <v>2.2909999999999999</v>
      </c>
      <c r="N91" s="27">
        <v>400</v>
      </c>
      <c r="O91" s="71">
        <f>M91/ N91</f>
        <v>5.7275E-3</v>
      </c>
      <c r="P91" s="71">
        <f>N91/M91</f>
        <v>174.59624618070711</v>
      </c>
      <c r="Q91" s="6" t="s">
        <v>43</v>
      </c>
      <c r="S91" s="1" t="str">
        <f>MID(E91,3,50)</f>
        <v>Sco</v>
      </c>
      <c r="U91" s="1" t="str">
        <f>MID(E91,SEARCH(" ",SUBSTITUTE(E91,CHAR(160)," "))+1,99)</f>
        <v>Sco</v>
      </c>
      <c r="V91" s="1" t="s">
        <v>481</v>
      </c>
      <c r="AB91" s="29" t="s">
        <v>32</v>
      </c>
      <c r="AG91" s="126" t="str">
        <f>IF(COUNTIF(M91:N91,"")=0,"","ligne vide")</f>
        <v/>
      </c>
      <c r="AH91" s="135" t="str">
        <f>IF(ISBLANK(M91),"Vide","Non vide")</f>
        <v>Non vide</v>
      </c>
      <c r="AI91" s="1" t="str">
        <f>IF(ISBLANK(N91),"Vide","Non vide")</f>
        <v>Non vide</v>
      </c>
      <c r="AJ91" s="140" t="str">
        <f t="shared" si="4"/>
        <v/>
      </c>
      <c r="AK91" s="140" t="str">
        <f t="shared" si="5"/>
        <v/>
      </c>
      <c r="AL91" s="140" t="str">
        <f t="shared" si="6"/>
        <v/>
      </c>
      <c r="AM91" s="140" t="str">
        <f t="shared" si="7"/>
        <v/>
      </c>
    </row>
    <row r="92" spans="1:39" ht="18" customHeight="1" x14ac:dyDescent="0.25">
      <c r="A92" s="23"/>
      <c r="B92" s="24" t="s">
        <v>587</v>
      </c>
      <c r="C92" s="23"/>
      <c r="D92" s="23"/>
      <c r="E92" s="25"/>
      <c r="F92" s="62"/>
      <c r="G92" s="39"/>
      <c r="K92" s="37"/>
      <c r="L92" s="37"/>
      <c r="M92" s="128">
        <v>2.3199999999999998</v>
      </c>
      <c r="N92" s="27">
        <v>443.6</v>
      </c>
      <c r="O92" s="71"/>
      <c r="P92" s="71"/>
      <c r="Q92" s="28"/>
      <c r="R92" s="28"/>
      <c r="AB92" s="29" t="s">
        <v>32</v>
      </c>
      <c r="AG92" s="126" t="str">
        <f>IF(COUNTIF(M92:N92,"")=0,"","ligne vide")</f>
        <v/>
      </c>
      <c r="AH92" s="135" t="str">
        <f>IF(ISBLANK(M92),"Vide","Non vide")</f>
        <v>Non vide</v>
      </c>
      <c r="AI92" s="1" t="str">
        <f>IF(ISBLANK(N92),"Vide","Non vide")</f>
        <v>Non vide</v>
      </c>
      <c r="AJ92" s="140" t="str">
        <f t="shared" si="4"/>
        <v/>
      </c>
      <c r="AK92" s="140" t="str">
        <f t="shared" si="5"/>
        <v/>
      </c>
      <c r="AL92" s="140" t="str">
        <f t="shared" si="6"/>
        <v/>
      </c>
      <c r="AM92" s="140" t="str">
        <f t="shared" si="7"/>
        <v/>
      </c>
    </row>
    <row r="93" spans="1:39" ht="18" customHeight="1" x14ac:dyDescent="0.25">
      <c r="A93" s="23">
        <v>77</v>
      </c>
      <c r="B93" s="24" t="s">
        <v>143</v>
      </c>
      <c r="C93" s="23"/>
      <c r="D93" s="23"/>
      <c r="E93" s="25" t="s">
        <v>144</v>
      </c>
      <c r="F93" s="68" t="s">
        <v>133</v>
      </c>
      <c r="G93" s="44" t="s">
        <v>58</v>
      </c>
      <c r="M93" s="128">
        <v>2.3220000000000001</v>
      </c>
      <c r="N93" s="27">
        <v>310</v>
      </c>
      <c r="O93" s="71">
        <f>M93/ N93</f>
        <v>7.4903225806451611E-3</v>
      </c>
      <c r="P93" s="71">
        <f>N93/M93</f>
        <v>133.50559862187768</v>
      </c>
      <c r="Q93" s="28" t="s">
        <v>85</v>
      </c>
      <c r="S93" s="1" t="str">
        <f>MID(E93,3,50)</f>
        <v>Cen</v>
      </c>
      <c r="U93" s="1" t="str">
        <f>MID(E93,SEARCH(" ",SUBSTITUTE(E93,CHAR(160)," "))+1,99)</f>
        <v>Cen</v>
      </c>
      <c r="V93" s="1" t="s">
        <v>134</v>
      </c>
      <c r="AB93" s="29" t="s">
        <v>32</v>
      </c>
      <c r="AG93" s="126" t="str">
        <f>IF(COUNTIF(M93:N93,"")=0,"","ligne vide")</f>
        <v/>
      </c>
      <c r="AH93" s="135" t="str">
        <f>IF(ISBLANK(M93),"Vide","Non vide")</f>
        <v>Non vide</v>
      </c>
      <c r="AI93" s="1" t="str">
        <f>IF(ISBLANK(N93),"Vide","Non vide")</f>
        <v>Non vide</v>
      </c>
      <c r="AJ93" s="140" t="str">
        <f t="shared" si="4"/>
        <v/>
      </c>
      <c r="AK93" s="140" t="str">
        <f t="shared" si="5"/>
        <v/>
      </c>
      <c r="AL93" s="140" t="str">
        <f t="shared" si="6"/>
        <v/>
      </c>
      <c r="AM93" s="140" t="str">
        <f t="shared" si="7"/>
        <v/>
      </c>
    </row>
    <row r="94" spans="1:39" ht="18" customHeight="1" x14ac:dyDescent="0.25">
      <c r="A94" s="23">
        <v>78</v>
      </c>
      <c r="B94" s="24" t="s">
        <v>299</v>
      </c>
      <c r="C94" s="23"/>
      <c r="D94" s="23"/>
      <c r="E94" s="25" t="s">
        <v>300</v>
      </c>
      <c r="F94" s="79" t="s">
        <v>291</v>
      </c>
      <c r="G94" s="67" t="s">
        <v>125</v>
      </c>
      <c r="I94" s="65" t="s">
        <v>32</v>
      </c>
      <c r="K94" s="37"/>
      <c r="L94" s="37"/>
      <c r="M94" s="128">
        <v>2.3460000000000001</v>
      </c>
      <c r="N94" s="27">
        <v>79</v>
      </c>
      <c r="O94" s="71">
        <f>M94/ N94</f>
        <v>2.9696202531645569E-2</v>
      </c>
      <c r="P94" s="71">
        <f>N94/M94</f>
        <v>33.674339300937767</v>
      </c>
      <c r="Q94" s="6" t="s">
        <v>43</v>
      </c>
      <c r="R94" s="66" t="s">
        <v>32</v>
      </c>
      <c r="S94" s="1" t="str">
        <f>MID(E94,3,50)</f>
        <v>UMa</v>
      </c>
      <c r="U94" s="1" t="str">
        <f>MID(E94,SEARCH(" ",SUBSTITUTE(E94,CHAR(160)," "))+1,99)</f>
        <v>UMa</v>
      </c>
      <c r="V94" s="1" t="s">
        <v>292</v>
      </c>
      <c r="AB94" s="29" t="s">
        <v>32</v>
      </c>
      <c r="AG94" s="126" t="str">
        <f>IF(COUNTIF(M94:N94,"")=0,"","ligne vide")</f>
        <v/>
      </c>
      <c r="AH94" s="135" t="str">
        <f>IF(ISBLANK(M94),"Vide","Non vide")</f>
        <v>Non vide</v>
      </c>
      <c r="AI94" s="1" t="str">
        <f>IF(ISBLANK(N94),"Vide","Non vide")</f>
        <v>Non vide</v>
      </c>
      <c r="AJ94" s="140" t="str">
        <f t="shared" si="4"/>
        <v/>
      </c>
      <c r="AK94" s="140" t="str">
        <f t="shared" si="5"/>
        <v/>
      </c>
      <c r="AL94" s="140" t="str">
        <f t="shared" si="6"/>
        <v/>
      </c>
      <c r="AM94" s="140" t="str">
        <f t="shared" si="7"/>
        <v/>
      </c>
    </row>
    <row r="95" spans="1:39" ht="18" customHeight="1" x14ac:dyDescent="0.25">
      <c r="A95" s="23">
        <v>79</v>
      </c>
      <c r="B95" s="24" t="s">
        <v>451</v>
      </c>
      <c r="C95" s="23"/>
      <c r="D95" s="23"/>
      <c r="E95" s="25" t="s">
        <v>452</v>
      </c>
      <c r="F95" s="62" t="s">
        <v>450</v>
      </c>
      <c r="G95" s="39" t="s">
        <v>42</v>
      </c>
      <c r="H95" s="46" t="s">
        <v>6</v>
      </c>
      <c r="I95" s="46"/>
      <c r="J95" s="46"/>
      <c r="K95" s="35" t="s">
        <v>32</v>
      </c>
      <c r="L95" s="35"/>
      <c r="M95" s="128">
        <v>2.37</v>
      </c>
      <c r="N95" s="27">
        <v>77</v>
      </c>
      <c r="O95" s="71">
        <f>M95/ N95</f>
        <v>3.0779220779220781E-2</v>
      </c>
      <c r="P95" s="71">
        <f>N95/M95</f>
        <v>32.489451476793249</v>
      </c>
      <c r="Q95" s="28" t="s">
        <v>85</v>
      </c>
      <c r="R95" s="28"/>
      <c r="S95" s="1" t="str">
        <f>MID(E95,3,50)</f>
        <v>Phe</v>
      </c>
      <c r="U95" s="1" t="str">
        <f>MID(E95,SEARCH(" ",SUBSTITUTE(E95,CHAR(160)," "))+1,99)</f>
        <v>Phe</v>
      </c>
      <c r="AB95" s="29" t="s">
        <v>32</v>
      </c>
      <c r="AG95" s="126" t="str">
        <f>IF(COUNTIF(M95:N95,"")=0,"","ligne vide")</f>
        <v/>
      </c>
      <c r="AH95" s="135" t="str">
        <f>IF(ISBLANK(M95),"Vide","Non vide")</f>
        <v>Non vide</v>
      </c>
      <c r="AI95" s="1" t="str">
        <f>IF(ISBLANK(N95),"Vide","Non vide")</f>
        <v>Non vide</v>
      </c>
      <c r="AJ95" s="140" t="str">
        <f t="shared" si="4"/>
        <v/>
      </c>
      <c r="AK95" s="140" t="str">
        <f t="shared" si="5"/>
        <v/>
      </c>
      <c r="AL95" s="140" t="str">
        <f t="shared" si="6"/>
        <v/>
      </c>
      <c r="AM95" s="140" t="str">
        <f t="shared" si="7"/>
        <v/>
      </c>
    </row>
    <row r="96" spans="1:39" ht="18" customHeight="1" x14ac:dyDescent="0.25">
      <c r="A96" s="23">
        <v>80</v>
      </c>
      <c r="B96" s="24" t="s">
        <v>487</v>
      </c>
      <c r="C96" s="23"/>
      <c r="D96" s="23"/>
      <c r="E96" s="25" t="s">
        <v>488</v>
      </c>
      <c r="F96" s="106" t="s">
        <v>480</v>
      </c>
      <c r="G96" s="26" t="s">
        <v>29</v>
      </c>
      <c r="H96" s="45" t="s">
        <v>6</v>
      </c>
      <c r="M96" s="128">
        <v>2.375</v>
      </c>
      <c r="N96" s="27">
        <v>460</v>
      </c>
      <c r="O96" s="71">
        <f>M96/ N96</f>
        <v>5.1630434782608692E-3</v>
      </c>
      <c r="P96" s="71">
        <f>N96/M96</f>
        <v>193.68421052631578</v>
      </c>
      <c r="Q96" s="6" t="s">
        <v>43</v>
      </c>
      <c r="S96" s="1" t="str">
        <f>MID(E96,3,50)</f>
        <v>Sco</v>
      </c>
      <c r="U96" s="1" t="str">
        <f>MID(E96,SEARCH(" ",SUBSTITUTE(E96,CHAR(160)," "))+1,99)</f>
        <v>Sco</v>
      </c>
      <c r="V96" s="1" t="s">
        <v>481</v>
      </c>
      <c r="AB96" s="29" t="s">
        <v>32</v>
      </c>
      <c r="AG96" s="126" t="str">
        <f>IF(COUNTIF(M96:N96,"")=0,"","ligne vide")</f>
        <v/>
      </c>
      <c r="AH96" s="135" t="str">
        <f>IF(ISBLANK(M96),"Vide","Non vide")</f>
        <v>Non vide</v>
      </c>
      <c r="AI96" s="1" t="str">
        <f>IF(ISBLANK(N96),"Vide","Non vide")</f>
        <v>Non vide</v>
      </c>
      <c r="AJ96" s="140" t="str">
        <f t="shared" si="4"/>
        <v/>
      </c>
      <c r="AK96" s="140" t="str">
        <f t="shared" si="5"/>
        <v/>
      </c>
      <c r="AL96" s="140" t="str">
        <f t="shared" si="6"/>
        <v/>
      </c>
      <c r="AM96" s="140" t="str">
        <f t="shared" si="7"/>
        <v/>
      </c>
    </row>
    <row r="97" spans="1:39" ht="18" customHeight="1" x14ac:dyDescent="0.25">
      <c r="A97" s="23">
        <v>81</v>
      </c>
      <c r="B97" s="31" t="s">
        <v>127</v>
      </c>
      <c r="C97" s="23"/>
      <c r="D97" s="23"/>
      <c r="E97" s="25" t="s">
        <v>128</v>
      </c>
      <c r="F97" s="63" t="s">
        <v>124</v>
      </c>
      <c r="G97" s="67" t="s">
        <v>125</v>
      </c>
      <c r="I97" s="65" t="s">
        <v>32</v>
      </c>
      <c r="K97" s="37"/>
      <c r="L97" s="37"/>
      <c r="M97" s="128">
        <v>2.39</v>
      </c>
      <c r="N97" s="124">
        <v>2300</v>
      </c>
      <c r="O97" s="71">
        <f>M97/ N97</f>
        <v>1.0391304347826087E-3</v>
      </c>
      <c r="P97" s="71">
        <f>N97/M97</f>
        <v>962.34309623430954</v>
      </c>
      <c r="Q97" s="28" t="s">
        <v>43</v>
      </c>
      <c r="R97" s="66" t="s">
        <v>32</v>
      </c>
      <c r="S97" s="1" t="str">
        <f>MID(E97,3,50)</f>
        <v>Cas</v>
      </c>
      <c r="U97" s="1" t="str">
        <f>MID(E97,SEARCH(" ",SUBSTITUTE(E97,CHAR(160)," "))+1,99)</f>
        <v>Cas</v>
      </c>
      <c r="V97" s="1" t="s">
        <v>126</v>
      </c>
      <c r="AB97" s="29" t="s">
        <v>32</v>
      </c>
      <c r="AG97" s="126" t="str">
        <f>IF(COUNTIF(M97:N97,"")=0,"","ligne vide")</f>
        <v/>
      </c>
      <c r="AH97" s="135" t="str">
        <f>IF(ISBLANK(M97),"Vide","Non vide")</f>
        <v>Non vide</v>
      </c>
      <c r="AI97" s="1" t="str">
        <f>IF(ISBLANK(N97),"Vide","Non vide")</f>
        <v>Non vide</v>
      </c>
      <c r="AJ97" s="140" t="str">
        <f t="shared" si="4"/>
        <v/>
      </c>
      <c r="AK97" s="140" t="str">
        <f t="shared" si="5"/>
        <v/>
      </c>
      <c r="AL97" s="140" t="str">
        <f t="shared" si="6"/>
        <v/>
      </c>
      <c r="AM97" s="140" t="str">
        <f t="shared" si="7"/>
        <v/>
      </c>
    </row>
    <row r="98" spans="1:39" ht="18" customHeight="1" x14ac:dyDescent="0.25">
      <c r="A98" s="23"/>
      <c r="B98" s="24" t="s">
        <v>90</v>
      </c>
      <c r="C98" s="23"/>
      <c r="D98" s="23"/>
      <c r="E98" s="25" t="s">
        <v>91</v>
      </c>
      <c r="F98" s="52" t="s">
        <v>88</v>
      </c>
      <c r="G98" s="44" t="s">
        <v>58</v>
      </c>
      <c r="K98" s="37"/>
      <c r="L98" s="37"/>
      <c r="M98" s="128">
        <v>2.39</v>
      </c>
      <c r="N98" s="27">
        <v>210</v>
      </c>
      <c r="O98" s="71">
        <f>M98/ N98</f>
        <v>1.1380952380952382E-2</v>
      </c>
      <c r="P98" s="71">
        <f>N98/M98</f>
        <v>87.86610878661088</v>
      </c>
      <c r="Q98" s="6" t="s">
        <v>43</v>
      </c>
      <c r="S98" s="1" t="str">
        <f>MID(E98,3,50)</f>
        <v>Boo</v>
      </c>
      <c r="U98" s="1" t="str">
        <f>MID(E98,SEARCH(" ",SUBSTITUTE(E98,CHAR(160)," "))+1,99)</f>
        <v>Boo</v>
      </c>
      <c r="V98" s="1" t="s">
        <v>89</v>
      </c>
      <c r="AB98" s="29" t="s">
        <v>32</v>
      </c>
      <c r="AG98" s="126" t="str">
        <f>IF(COUNTIF(M98:N98,"")=0,"","ligne vide")</f>
        <v/>
      </c>
      <c r="AH98" s="135" t="str">
        <f>IF(ISBLANK(M98),"Vide","Non vide")</f>
        <v>Non vide</v>
      </c>
      <c r="AI98" s="1" t="str">
        <f>IF(ISBLANK(N98),"Vide","Non vide")</f>
        <v>Non vide</v>
      </c>
      <c r="AJ98" s="140" t="str">
        <f t="shared" si="4"/>
        <v/>
      </c>
      <c r="AK98" s="140" t="str">
        <f t="shared" si="5"/>
        <v/>
      </c>
      <c r="AL98" s="140" t="str">
        <f t="shared" si="6"/>
        <v/>
      </c>
      <c r="AM98" s="140" t="str">
        <f t="shared" si="7"/>
        <v/>
      </c>
    </row>
    <row r="99" spans="1:39" ht="18" customHeight="1" x14ac:dyDescent="0.25">
      <c r="A99" s="23">
        <v>83</v>
      </c>
      <c r="B99" s="114" t="s">
        <v>279</v>
      </c>
      <c r="C99" s="23" t="s">
        <v>592</v>
      </c>
      <c r="D99" s="23"/>
      <c r="E99" s="25" t="s">
        <v>280</v>
      </c>
      <c r="F99" s="89" t="s">
        <v>277</v>
      </c>
      <c r="G99" s="58" t="s">
        <v>109</v>
      </c>
      <c r="M99" s="128">
        <v>2.4</v>
      </c>
      <c r="N99" s="124">
        <v>2000</v>
      </c>
      <c r="O99" s="71">
        <f>M99/ N99</f>
        <v>1.1999999999999999E-3</v>
      </c>
      <c r="P99" s="71">
        <f>N99/M99</f>
        <v>833.33333333333337</v>
      </c>
      <c r="Q99" s="28" t="s">
        <v>85</v>
      </c>
      <c r="S99" s="1" t="str">
        <f>MID(E99,3,50)</f>
        <v>CMa</v>
      </c>
      <c r="U99" s="1" t="str">
        <f>MID(E99,SEARCH(" ",SUBSTITUTE(E99,CHAR(160)," "))+1,99)</f>
        <v>CMa</v>
      </c>
      <c r="V99" s="1" t="s">
        <v>278</v>
      </c>
      <c r="AB99" s="29" t="s">
        <v>32</v>
      </c>
      <c r="AG99" s="126" t="str">
        <f>IF(COUNTIF(M99:N99,"")=0,"","ligne vide")</f>
        <v/>
      </c>
      <c r="AH99" s="135" t="str">
        <f>IF(ISBLANK(M99),"Vide","Non vide")</f>
        <v>Non vide</v>
      </c>
      <c r="AI99" s="1" t="str">
        <f>IF(ISBLANK(N99),"Vide","Non vide")</f>
        <v>Non vide</v>
      </c>
      <c r="AJ99" s="140" t="str">
        <f t="shared" si="4"/>
        <v/>
      </c>
      <c r="AK99" s="140" t="str">
        <f t="shared" si="5"/>
        <v/>
      </c>
      <c r="AL99" s="140" t="str">
        <f t="shared" si="6"/>
        <v/>
      </c>
      <c r="AM99" s="140" t="str">
        <f t="shared" si="7"/>
        <v/>
      </c>
    </row>
    <row r="100" spans="1:39" ht="18" customHeight="1" x14ac:dyDescent="0.25">
      <c r="A100" s="23">
        <v>82</v>
      </c>
      <c r="B100" s="24" t="s">
        <v>113</v>
      </c>
      <c r="C100" s="23"/>
      <c r="D100" s="23"/>
      <c r="E100" s="25" t="s">
        <v>114</v>
      </c>
      <c r="F100" s="62" t="s">
        <v>108</v>
      </c>
      <c r="G100" s="58" t="s">
        <v>109</v>
      </c>
      <c r="K100" s="37" t="s">
        <v>32</v>
      </c>
      <c r="L100" s="37"/>
      <c r="M100" s="128">
        <v>2.4</v>
      </c>
      <c r="N100" s="27">
        <v>630</v>
      </c>
      <c r="O100" s="71">
        <f>M100/ N100</f>
        <v>3.8095238095238095E-3</v>
      </c>
      <c r="P100" s="71">
        <f>N100/M100</f>
        <v>262.5</v>
      </c>
      <c r="Q100" s="28" t="s">
        <v>85</v>
      </c>
      <c r="R100" s="28"/>
      <c r="S100" s="1" t="str">
        <f>MID(E100,3,50)</f>
        <v> Car</v>
      </c>
      <c r="U100" s="1" t="str">
        <f>MID(E100,SEARCH(" ",SUBSTITUTE(E100,CHAR(160)," "))+1,99)</f>
        <v>Car</v>
      </c>
      <c r="V100" s="1" t="s">
        <v>110</v>
      </c>
      <c r="AB100" s="29" t="s">
        <v>32</v>
      </c>
      <c r="AG100" s="126" t="str">
        <f>IF(COUNTIF(M100:N100,"")=0,"","ligne vide")</f>
        <v/>
      </c>
      <c r="AH100" s="135" t="str">
        <f>IF(ISBLANK(M100),"Vide","Non vide")</f>
        <v>Non vide</v>
      </c>
      <c r="AI100" s="1" t="str">
        <f>IF(ISBLANK(N100),"Vide","Non vide")</f>
        <v>Non vide</v>
      </c>
      <c r="AJ100" s="140" t="str">
        <f t="shared" si="4"/>
        <v/>
      </c>
      <c r="AK100" s="140" t="str">
        <f t="shared" si="5"/>
        <v/>
      </c>
      <c r="AL100" s="140" t="str">
        <f t="shared" si="6"/>
        <v/>
      </c>
      <c r="AM100" s="140" t="str">
        <f t="shared" si="7"/>
        <v/>
      </c>
    </row>
    <row r="101" spans="1:39" ht="18" customHeight="1" x14ac:dyDescent="0.25">
      <c r="A101" s="23">
        <v>84</v>
      </c>
      <c r="B101" s="24" t="s">
        <v>414</v>
      </c>
      <c r="C101" s="23"/>
      <c r="D101" s="23"/>
      <c r="E101" s="25" t="s">
        <v>415</v>
      </c>
      <c r="F101" s="19" t="s">
        <v>413</v>
      </c>
      <c r="G101" s="39" t="s">
        <v>42</v>
      </c>
      <c r="I101" s="29" t="s">
        <v>32</v>
      </c>
      <c r="K101" s="1" t="s">
        <v>32</v>
      </c>
      <c r="M101" s="128">
        <v>2.4039999999999999</v>
      </c>
      <c r="N101" s="27">
        <v>670</v>
      </c>
      <c r="O101" s="71">
        <f>M101/ N101</f>
        <v>3.588059701492537E-3</v>
      </c>
      <c r="P101" s="71">
        <f>N101/M101</f>
        <v>278.70216306156408</v>
      </c>
      <c r="Q101" s="6" t="s">
        <v>43</v>
      </c>
      <c r="S101" s="1" t="str">
        <f>MID(E101,3,50)</f>
        <v>Peg</v>
      </c>
      <c r="U101" s="1" t="str">
        <f>MID(E101,SEARCH(" ",SUBSTITUTE(E101,CHAR(160)," "))+1,99)</f>
        <v>Peg</v>
      </c>
      <c r="V101" s="1" t="s">
        <v>405</v>
      </c>
      <c r="AB101" s="29" t="s">
        <v>32</v>
      </c>
      <c r="AG101" s="126" t="str">
        <f>IF(COUNTIF(M101:N101,"")=0,"","ligne vide")</f>
        <v/>
      </c>
      <c r="AH101" s="135" t="str">
        <f>IF(ISBLANK(M101),"Vide","Non vide")</f>
        <v>Non vide</v>
      </c>
      <c r="AI101" s="1" t="str">
        <f>IF(ISBLANK(N101),"Vide","Non vide")</f>
        <v>Non vide</v>
      </c>
      <c r="AJ101" s="140" t="str">
        <f t="shared" si="4"/>
        <v/>
      </c>
      <c r="AK101" s="140" t="str">
        <f t="shared" si="5"/>
        <v/>
      </c>
      <c r="AL101" s="140" t="str">
        <f t="shared" si="6"/>
        <v/>
      </c>
      <c r="AM101" s="140" t="str">
        <f t="shared" si="7"/>
        <v/>
      </c>
    </row>
    <row r="102" spans="1:39" ht="18" customHeight="1" x14ac:dyDescent="0.25">
      <c r="A102" s="23">
        <v>85</v>
      </c>
      <c r="B102" s="24" t="s">
        <v>418</v>
      </c>
      <c r="C102" s="23"/>
      <c r="D102" s="23"/>
      <c r="E102" s="25" t="s">
        <v>419</v>
      </c>
      <c r="F102" s="19" t="s">
        <v>413</v>
      </c>
      <c r="G102" s="39" t="s">
        <v>42</v>
      </c>
      <c r="I102" s="29" t="s">
        <v>32</v>
      </c>
      <c r="M102" s="128">
        <v>2.42</v>
      </c>
      <c r="N102" s="27">
        <v>200</v>
      </c>
      <c r="O102" s="71">
        <f>M102/ N102</f>
        <v>1.21E-2</v>
      </c>
      <c r="P102" s="71">
        <f>N102/M102</f>
        <v>82.644628099173559</v>
      </c>
      <c r="Q102" s="6" t="s">
        <v>43</v>
      </c>
      <c r="S102" s="1" t="str">
        <f>MID(E102,3,50)</f>
        <v>Peg</v>
      </c>
      <c r="U102" s="1" t="str">
        <f>MID(E102,SEARCH(" ",SUBSTITUTE(E102,CHAR(160)," "))+1,99)</f>
        <v>Peg</v>
      </c>
      <c r="V102" s="1" t="s">
        <v>405</v>
      </c>
      <c r="AB102" s="29" t="s">
        <v>32</v>
      </c>
      <c r="AG102" s="126" t="str">
        <f>IF(COUNTIF(M102:N102,"")=0,"","ligne vide")</f>
        <v/>
      </c>
      <c r="AH102" s="135" t="str">
        <f>IF(ISBLANK(M102),"Vide","Non vide")</f>
        <v>Non vide</v>
      </c>
      <c r="AI102" s="1" t="str">
        <f>IF(ISBLANK(N102),"Vide","Non vide")</f>
        <v>Non vide</v>
      </c>
      <c r="AJ102" s="140" t="str">
        <f t="shared" si="4"/>
        <v/>
      </c>
      <c r="AK102" s="140" t="str">
        <f t="shared" si="5"/>
        <v/>
      </c>
      <c r="AL102" s="140" t="str">
        <f t="shared" si="6"/>
        <v/>
      </c>
      <c r="AM102" s="140" t="str">
        <f t="shared" si="7"/>
        <v/>
      </c>
    </row>
    <row r="103" spans="1:39" ht="18" customHeight="1" x14ac:dyDescent="0.25">
      <c r="A103" s="23">
        <v>86</v>
      </c>
      <c r="B103" s="24" t="s">
        <v>305</v>
      </c>
      <c r="C103" s="23"/>
      <c r="D103" s="23"/>
      <c r="E103" s="25" t="s">
        <v>306</v>
      </c>
      <c r="F103" s="79" t="s">
        <v>291</v>
      </c>
      <c r="G103" s="67" t="s">
        <v>125</v>
      </c>
      <c r="I103" s="65" t="s">
        <v>32</v>
      </c>
      <c r="K103" s="37"/>
      <c r="L103" s="37"/>
      <c r="M103" s="128">
        <v>2.427</v>
      </c>
      <c r="N103" s="27">
        <v>84</v>
      </c>
      <c r="O103" s="71">
        <f>M103/ N103</f>
        <v>2.8892857142857144E-2</v>
      </c>
      <c r="P103" s="71">
        <f>N103/M103</f>
        <v>34.610630407911003</v>
      </c>
      <c r="Q103" s="6" t="s">
        <v>43</v>
      </c>
      <c r="R103" s="66" t="s">
        <v>32</v>
      </c>
      <c r="S103" s="1" t="str">
        <f>MID(E103,3,50)</f>
        <v>UMa</v>
      </c>
      <c r="U103" s="1" t="str">
        <f>MID(E103,SEARCH(" ",SUBSTITUTE(E103,CHAR(160)," "))+1,99)</f>
        <v>UMa</v>
      </c>
      <c r="V103" s="1" t="s">
        <v>292</v>
      </c>
      <c r="AB103" s="29" t="s">
        <v>32</v>
      </c>
      <c r="AG103" s="126" t="str">
        <f>IF(COUNTIF(M103:N103,"")=0,"","ligne vide")</f>
        <v/>
      </c>
      <c r="AH103" s="135" t="str">
        <f>IF(ISBLANK(M103),"Vide","Non vide")</f>
        <v>Non vide</v>
      </c>
      <c r="AI103" s="1" t="str">
        <f>IF(ISBLANK(N103),"Vide","Non vide")</f>
        <v>Non vide</v>
      </c>
      <c r="AJ103" s="140" t="str">
        <f t="shared" si="4"/>
        <v/>
      </c>
      <c r="AK103" s="140" t="str">
        <f t="shared" si="5"/>
        <v/>
      </c>
      <c r="AL103" s="140" t="str">
        <f t="shared" si="6"/>
        <v/>
      </c>
      <c r="AM103" s="140" t="str">
        <f t="shared" si="7"/>
        <v/>
      </c>
    </row>
    <row r="104" spans="1:39" ht="18" customHeight="1" x14ac:dyDescent="0.25">
      <c r="A104" s="23"/>
      <c r="B104" s="24" t="s">
        <v>508</v>
      </c>
      <c r="C104" s="23"/>
      <c r="D104" s="23"/>
      <c r="E104" s="25" t="s">
        <v>509</v>
      </c>
      <c r="F104" s="19" t="s">
        <v>504</v>
      </c>
      <c r="G104" s="26" t="s">
        <v>29</v>
      </c>
      <c r="M104" s="128">
        <v>2.4300000000000002</v>
      </c>
      <c r="N104" s="27">
        <v>84</v>
      </c>
      <c r="O104" s="71">
        <f>M104/ N104</f>
        <v>2.8928571428571432E-2</v>
      </c>
      <c r="P104" s="71">
        <f>N104/M104</f>
        <v>34.567901234567898</v>
      </c>
      <c r="Q104" s="34" t="s">
        <v>30</v>
      </c>
      <c r="R104" s="28"/>
      <c r="S104" s="1" t="str">
        <f>MID(E104,3,50)</f>
        <v>Oph</v>
      </c>
      <c r="U104" s="1" t="str">
        <f>MID(E104,SEARCH(" ",SUBSTITUTE(E104,CHAR(160)," "))+1,99)</f>
        <v>Oph</v>
      </c>
      <c r="V104" s="1" t="s">
        <v>500</v>
      </c>
      <c r="AB104" s="29" t="s">
        <v>32</v>
      </c>
      <c r="AC104" s="30" t="s">
        <v>32</v>
      </c>
      <c r="AD104" s="30"/>
      <c r="AG104" s="126" t="str">
        <f>IF(COUNTIF(M104:N104,"")=0,"","ligne vide")</f>
        <v/>
      </c>
      <c r="AH104" s="135" t="str">
        <f>IF(ISBLANK(M104),"Vide","Non vide")</f>
        <v>Non vide</v>
      </c>
      <c r="AI104" s="1" t="str">
        <f>IF(ISBLANK(N104),"Vide","Non vide")</f>
        <v>Non vide</v>
      </c>
      <c r="AJ104" s="140" t="str">
        <f t="shared" si="4"/>
        <v/>
      </c>
      <c r="AK104" s="140" t="str">
        <f t="shared" si="5"/>
        <v/>
      </c>
      <c r="AL104" s="140" t="str">
        <f t="shared" si="6"/>
        <v/>
      </c>
      <c r="AM104" s="140" t="str">
        <f t="shared" si="7"/>
        <v/>
      </c>
    </row>
    <row r="105" spans="1:39" ht="18" customHeight="1" x14ac:dyDescent="0.25">
      <c r="A105" s="23">
        <v>87</v>
      </c>
      <c r="B105" s="24" t="s">
        <v>155</v>
      </c>
      <c r="C105" s="23"/>
      <c r="D105" s="23"/>
      <c r="E105" s="25" t="s">
        <v>156</v>
      </c>
      <c r="F105" s="19" t="s">
        <v>157</v>
      </c>
      <c r="G105" s="67" t="s">
        <v>125</v>
      </c>
      <c r="I105" s="65" t="s">
        <v>32</v>
      </c>
      <c r="M105" s="128">
        <v>2.44</v>
      </c>
      <c r="N105" s="27">
        <v>49</v>
      </c>
      <c r="O105" s="71">
        <f>M105/ N105</f>
        <v>4.9795918367346939E-2</v>
      </c>
      <c r="P105" s="71">
        <f>N105/M105</f>
        <v>20.081967213114755</v>
      </c>
      <c r="Q105" s="6" t="s">
        <v>43</v>
      </c>
      <c r="R105" s="66" t="s">
        <v>32</v>
      </c>
      <c r="S105" s="1" t="str">
        <f>MID(E105,3,50)</f>
        <v>Cep</v>
      </c>
      <c r="U105" s="1" t="str">
        <f>MID(E105,SEARCH(" ",SUBSTITUTE(E105,CHAR(160)," "))+1,99)</f>
        <v>Cep</v>
      </c>
      <c r="V105" s="1" t="s">
        <v>158</v>
      </c>
      <c r="W105" s="1" t="s">
        <v>32</v>
      </c>
      <c r="AB105" s="29" t="s">
        <v>32</v>
      </c>
      <c r="AG105" s="126" t="str">
        <f>IF(COUNTIF(M105:N105,"")=0,"","ligne vide")</f>
        <v/>
      </c>
      <c r="AH105" s="135" t="str">
        <f>IF(ISBLANK(M105),"Vide","Non vide")</f>
        <v>Non vide</v>
      </c>
      <c r="AI105" s="1" t="str">
        <f>IF(ISBLANK(N105),"Vide","Non vide")</f>
        <v>Non vide</v>
      </c>
      <c r="AJ105" s="140" t="str">
        <f t="shared" si="4"/>
        <v/>
      </c>
      <c r="AK105" s="140" t="str">
        <f t="shared" si="5"/>
        <v/>
      </c>
      <c r="AL105" s="140" t="str">
        <f t="shared" si="6"/>
        <v/>
      </c>
      <c r="AM105" s="140" t="str">
        <f t="shared" si="7"/>
        <v/>
      </c>
    </row>
    <row r="106" spans="1:39" ht="18" customHeight="1" x14ac:dyDescent="0.25">
      <c r="A106" s="23">
        <v>88</v>
      </c>
      <c r="B106" s="24" t="s">
        <v>566</v>
      </c>
      <c r="C106" s="23"/>
      <c r="D106" s="23"/>
      <c r="E106" s="25" t="s">
        <v>567</v>
      </c>
      <c r="F106" s="62" t="s">
        <v>562</v>
      </c>
      <c r="G106" s="58" t="s">
        <v>109</v>
      </c>
      <c r="K106" s="37"/>
      <c r="L106" s="37"/>
      <c r="M106" s="128">
        <v>2.464</v>
      </c>
      <c r="N106" s="27">
        <v>540</v>
      </c>
      <c r="O106" s="71">
        <f>M106/ N106</f>
        <v>4.5629629629629631E-3</v>
      </c>
      <c r="P106" s="71">
        <f>N106/M106</f>
        <v>219.15584415584416</v>
      </c>
      <c r="Q106" s="28" t="s">
        <v>85</v>
      </c>
      <c r="R106" s="28"/>
      <c r="S106" s="1" t="str">
        <f>MID(E106,3,50)</f>
        <v>Vel</v>
      </c>
      <c r="U106" s="1" t="str">
        <f>MID(E106,SEARCH(" ",SUBSTITUTE(E106,CHAR(160)," "))+1,99)</f>
        <v>Vel</v>
      </c>
      <c r="V106" s="1" t="s">
        <v>563</v>
      </c>
      <c r="AB106" s="29" t="s">
        <v>32</v>
      </c>
      <c r="AG106" s="126" t="str">
        <f>IF(COUNTIF(M106:N106,"")=0,"","ligne vide")</f>
        <v/>
      </c>
      <c r="AH106" s="135" t="str">
        <f>IF(ISBLANK(M106),"Vide","Non vide")</f>
        <v>Non vide</v>
      </c>
      <c r="AI106" s="1" t="str">
        <f>IF(ISBLANK(N106),"Vide","Non vide")</f>
        <v>Non vide</v>
      </c>
      <c r="AJ106" s="140" t="str">
        <f t="shared" si="4"/>
        <v/>
      </c>
      <c r="AK106" s="140" t="str">
        <f t="shared" si="5"/>
        <v/>
      </c>
      <c r="AL106" s="140" t="str">
        <f t="shared" si="6"/>
        <v/>
      </c>
      <c r="AM106" s="140" t="str">
        <f t="shared" si="7"/>
        <v/>
      </c>
    </row>
    <row r="107" spans="1:39" ht="18" customHeight="1" x14ac:dyDescent="0.25">
      <c r="A107" s="23">
        <v>89</v>
      </c>
      <c r="B107" s="24" t="s">
        <v>416</v>
      </c>
      <c r="C107" s="23"/>
      <c r="D107" s="23"/>
      <c r="E107" s="25" t="s">
        <v>417</v>
      </c>
      <c r="F107" s="19" t="s">
        <v>413</v>
      </c>
      <c r="G107" s="39" t="s">
        <v>42</v>
      </c>
      <c r="I107" s="29" t="s">
        <v>32</v>
      </c>
      <c r="M107" s="128">
        <v>2.4900000000000002</v>
      </c>
      <c r="N107" s="27">
        <v>140</v>
      </c>
      <c r="O107" s="71">
        <f>M107/ N107</f>
        <v>1.7785714285714287E-2</v>
      </c>
      <c r="P107" s="71">
        <f>N107/M107</f>
        <v>56.22489959839357</v>
      </c>
      <c r="Q107" s="6" t="s">
        <v>43</v>
      </c>
      <c r="S107" s="1" t="str">
        <f>MID(E107,3,50)</f>
        <v>Peg</v>
      </c>
      <c r="U107" s="1" t="str">
        <f>MID(E107,SEARCH(" ",SUBSTITUTE(E107,CHAR(160)," "))+1,99)</f>
        <v>Peg</v>
      </c>
      <c r="V107" s="1" t="s">
        <v>405</v>
      </c>
      <c r="AB107" s="29" t="s">
        <v>32</v>
      </c>
      <c r="AG107" s="126" t="str">
        <f>IF(COUNTIF(M107:N107,"")=0,"","ligne vide")</f>
        <v/>
      </c>
      <c r="AH107" s="135" t="str">
        <f>IF(ISBLANK(M107),"Vide","Non vide")</f>
        <v>Non vide</v>
      </c>
      <c r="AI107" s="1" t="str">
        <f>IF(ISBLANK(N107),"Vide","Non vide")</f>
        <v>Non vide</v>
      </c>
      <c r="AJ107" s="140" t="str">
        <f t="shared" si="4"/>
        <v/>
      </c>
      <c r="AK107" s="140" t="str">
        <f t="shared" si="5"/>
        <v/>
      </c>
      <c r="AL107" s="140" t="str">
        <f t="shared" si="6"/>
        <v/>
      </c>
      <c r="AM107" s="140" t="str">
        <f t="shared" si="7"/>
        <v/>
      </c>
    </row>
    <row r="108" spans="1:39" ht="18" customHeight="1" x14ac:dyDescent="0.25">
      <c r="A108" s="23"/>
      <c r="B108" s="24" t="s">
        <v>478</v>
      </c>
      <c r="C108" s="23"/>
      <c r="D108" s="23"/>
      <c r="E108" s="25" t="s">
        <v>479</v>
      </c>
      <c r="F108" s="106" t="s">
        <v>480</v>
      </c>
      <c r="G108" s="26" t="s">
        <v>29</v>
      </c>
      <c r="H108" s="45" t="s">
        <v>6</v>
      </c>
      <c r="M108" s="128">
        <v>2.5</v>
      </c>
      <c r="N108" s="27">
        <v>530</v>
      </c>
      <c r="O108" s="71">
        <f>M108/ N108</f>
        <v>4.7169811320754715E-3</v>
      </c>
      <c r="P108" s="71">
        <f>N108/M108</f>
        <v>212</v>
      </c>
      <c r="Q108" s="6" t="s">
        <v>43</v>
      </c>
      <c r="S108" s="1" t="str">
        <f>MID(E108,3,50)</f>
        <v>Sco</v>
      </c>
      <c r="U108" s="1" t="str">
        <f>MID(E108,SEARCH(" ",SUBSTITUTE(E108,CHAR(160)," "))+1,99)</f>
        <v>Sco</v>
      </c>
      <c r="V108" s="1" t="s">
        <v>481</v>
      </c>
      <c r="AB108" s="29" t="s">
        <v>32</v>
      </c>
      <c r="AG108" s="126" t="str">
        <f>IF(COUNTIF(M108:N108,"")=0,"","ligne vide")</f>
        <v/>
      </c>
      <c r="AH108" s="135" t="str">
        <f>IF(ISBLANK(M108),"Vide","Non vide")</f>
        <v>Non vide</v>
      </c>
      <c r="AI108" s="1" t="str">
        <f>IF(ISBLANK(N108),"Vide","Non vide")</f>
        <v>Non vide</v>
      </c>
      <c r="AJ108" s="140" t="str">
        <f t="shared" si="4"/>
        <v/>
      </c>
      <c r="AK108" s="140" t="str">
        <f t="shared" si="5"/>
        <v/>
      </c>
      <c r="AL108" s="140" t="str">
        <f t="shared" si="6"/>
        <v/>
      </c>
      <c r="AM108" s="140" t="str">
        <f t="shared" si="7"/>
        <v/>
      </c>
    </row>
    <row r="109" spans="1:39" ht="18" customHeight="1" x14ac:dyDescent="0.25">
      <c r="A109" s="23">
        <v>90</v>
      </c>
      <c r="B109" s="24" t="s">
        <v>185</v>
      </c>
      <c r="C109" s="23"/>
      <c r="D109" s="23"/>
      <c r="E109" s="25" t="s">
        <v>216</v>
      </c>
      <c r="F109" s="38" t="s">
        <v>209</v>
      </c>
      <c r="G109" s="26" t="s">
        <v>29</v>
      </c>
      <c r="I109" s="29" t="s">
        <v>32</v>
      </c>
      <c r="M109" s="128">
        <v>2.5</v>
      </c>
      <c r="N109" s="27">
        <v>72</v>
      </c>
      <c r="O109" s="71">
        <f>M109/ N109</f>
        <v>3.4722222222222224E-2</v>
      </c>
      <c r="P109" s="71">
        <f>N109/M109</f>
        <v>28.8</v>
      </c>
      <c r="Q109" s="6" t="s">
        <v>43</v>
      </c>
      <c r="S109" s="1" t="str">
        <f>MID(E109,3,50)</f>
        <v>Cyg</v>
      </c>
      <c r="U109" s="1" t="str">
        <f>MID(E109,SEARCH(" ",SUBSTITUTE(E109,CHAR(160)," "))+1,99)</f>
        <v>Cyg</v>
      </c>
      <c r="V109" s="1" t="s">
        <v>213</v>
      </c>
      <c r="AB109" s="29" t="s">
        <v>32</v>
      </c>
      <c r="AG109" s="126" t="str">
        <f>IF(COUNTIF(M109:N109,"")=0,"","ligne vide")</f>
        <v/>
      </c>
      <c r="AH109" s="135" t="str">
        <f>IF(ISBLANK(M109),"Vide","Non vide")</f>
        <v>Non vide</v>
      </c>
      <c r="AI109" s="1" t="str">
        <f>IF(ISBLANK(N109),"Vide","Non vide")</f>
        <v>Non vide</v>
      </c>
      <c r="AJ109" s="140" t="str">
        <f t="shared" si="4"/>
        <v/>
      </c>
      <c r="AK109" s="140" t="str">
        <f t="shared" si="5"/>
        <v/>
      </c>
      <c r="AL109" s="140" t="str">
        <f t="shared" si="6"/>
        <v/>
      </c>
      <c r="AM109" s="140" t="str">
        <f t="shared" si="7"/>
        <v/>
      </c>
    </row>
    <row r="110" spans="1:39" ht="18" customHeight="1" x14ac:dyDescent="0.25">
      <c r="A110" s="23">
        <v>91</v>
      </c>
      <c r="B110" s="24" t="s">
        <v>131</v>
      </c>
      <c r="C110" s="23"/>
      <c r="D110" s="23"/>
      <c r="E110" s="25" t="s">
        <v>132</v>
      </c>
      <c r="F110" s="68" t="s">
        <v>133</v>
      </c>
      <c r="G110" s="44" t="s">
        <v>58</v>
      </c>
      <c r="M110" s="128">
        <v>2.5150000000000001</v>
      </c>
      <c r="N110" s="27">
        <v>380</v>
      </c>
      <c r="O110" s="71">
        <f>M110/ N110</f>
        <v>6.618421052631579E-3</v>
      </c>
      <c r="P110" s="71">
        <f>N110/M110</f>
        <v>151.09343936381708</v>
      </c>
      <c r="Q110" s="28" t="s">
        <v>85</v>
      </c>
      <c r="S110" s="1" t="str">
        <f>MID(E110,3,50)</f>
        <v>Cen</v>
      </c>
      <c r="U110" s="1" t="str">
        <f>MID(E110,SEARCH(" ",SUBSTITUTE(E110,CHAR(160)," "))+1,99)</f>
        <v>Cen</v>
      </c>
      <c r="V110" s="1" t="s">
        <v>134</v>
      </c>
      <c r="AB110" s="29" t="s">
        <v>32</v>
      </c>
      <c r="AG110" s="126" t="str">
        <f>IF(COUNTIF(M110:N110,"")=0,"","ligne vide")</f>
        <v/>
      </c>
      <c r="AH110" s="135" t="str">
        <f>IF(ISBLANK(M110),"Vide","Non vide")</f>
        <v>Non vide</v>
      </c>
      <c r="AI110" s="1" t="str">
        <f>IF(ISBLANK(N110),"Vide","Non vide")</f>
        <v>Non vide</v>
      </c>
      <c r="AJ110" s="140" t="str">
        <f t="shared" si="4"/>
        <v/>
      </c>
      <c r="AK110" s="140" t="str">
        <f t="shared" si="5"/>
        <v/>
      </c>
      <c r="AL110" s="140" t="str">
        <f t="shared" si="6"/>
        <v/>
      </c>
      <c r="AM110" s="140" t="str">
        <f t="shared" si="7"/>
        <v/>
      </c>
    </row>
    <row r="111" spans="1:39" ht="18" customHeight="1" x14ac:dyDescent="0.25">
      <c r="A111" s="23">
        <v>92</v>
      </c>
      <c r="B111" s="24" t="s">
        <v>72</v>
      </c>
      <c r="C111" s="23"/>
      <c r="D111" s="23"/>
      <c r="E111" s="25" t="s">
        <v>73</v>
      </c>
      <c r="F111" s="19" t="s">
        <v>67</v>
      </c>
      <c r="G111" s="39" t="s">
        <v>68</v>
      </c>
      <c r="M111" s="128">
        <v>2.56</v>
      </c>
      <c r="N111" s="27">
        <v>220</v>
      </c>
      <c r="O111" s="71">
        <f>M111/ N111</f>
        <v>1.1636363636363637E-2</v>
      </c>
      <c r="P111" s="71">
        <f>N111/M111</f>
        <v>85.9375</v>
      </c>
      <c r="Q111" s="34" t="s">
        <v>30</v>
      </c>
      <c r="R111" s="28"/>
      <c r="S111" s="1" t="str">
        <f>MID(E111,3,50)</f>
        <v>Cet</v>
      </c>
      <c r="U111" s="1" t="str">
        <f>MID(E111,SEARCH(" ",SUBSTITUTE(E111,CHAR(160)," "))+1,99)</f>
        <v>Cet</v>
      </c>
      <c r="V111" s="1" t="s">
        <v>69</v>
      </c>
      <c r="AB111" s="29" t="s">
        <v>32</v>
      </c>
      <c r="AC111" s="30" t="s">
        <v>32</v>
      </c>
      <c r="AD111" s="30"/>
      <c r="AG111" s="126" t="str">
        <f>IF(COUNTIF(M111:N111,"")=0,"","ligne vide")</f>
        <v/>
      </c>
      <c r="AH111" s="135" t="str">
        <f>IF(ISBLANK(M111),"Vide","Non vide")</f>
        <v>Non vide</v>
      </c>
      <c r="AI111" s="1" t="str">
        <f>IF(ISBLANK(N111),"Vide","Non vide")</f>
        <v>Non vide</v>
      </c>
      <c r="AJ111" s="140" t="str">
        <f t="shared" si="4"/>
        <v/>
      </c>
      <c r="AK111" s="140" t="str">
        <f t="shared" si="5"/>
        <v/>
      </c>
      <c r="AL111" s="140" t="str">
        <f t="shared" si="6"/>
        <v/>
      </c>
      <c r="AM111" s="140" t="str">
        <f t="shared" si="7"/>
        <v/>
      </c>
    </row>
    <row r="112" spans="1:39" ht="18" customHeight="1" x14ac:dyDescent="0.25">
      <c r="A112" s="23">
        <v>93</v>
      </c>
      <c r="B112" s="24" t="s">
        <v>360</v>
      </c>
      <c r="C112" s="23"/>
      <c r="D112" s="23"/>
      <c r="E112" s="25" t="s">
        <v>361</v>
      </c>
      <c r="F112" s="97" t="s">
        <v>354</v>
      </c>
      <c r="G112" s="44" t="s">
        <v>58</v>
      </c>
      <c r="H112" s="45" t="s">
        <v>59</v>
      </c>
      <c r="M112" s="128">
        <v>2.56</v>
      </c>
      <c r="N112" s="27">
        <v>58</v>
      </c>
      <c r="O112" s="71">
        <f>M112/ N112</f>
        <v>4.4137931034482762E-2</v>
      </c>
      <c r="P112" s="71">
        <f>N112/M112</f>
        <v>22.65625</v>
      </c>
      <c r="Q112" s="6" t="s">
        <v>43</v>
      </c>
      <c r="S112" s="1" t="str">
        <f>MID(E112,3,50)</f>
        <v>Leo</v>
      </c>
      <c r="U112" s="1" t="str">
        <f>MID(E112,SEARCH(" ",SUBSTITUTE(E112,CHAR(160)," "))+1,99)</f>
        <v>Leo</v>
      </c>
      <c r="V112" s="1" t="s">
        <v>357</v>
      </c>
      <c r="AB112" s="29" t="s">
        <v>32</v>
      </c>
      <c r="AG112" s="126" t="str">
        <f>IF(COUNTIF(M112:N112,"")=0,"","ligne vide")</f>
        <v/>
      </c>
      <c r="AH112" s="135" t="str">
        <f>IF(ISBLANK(M112),"Vide","Non vide")</f>
        <v>Non vide</v>
      </c>
      <c r="AI112" s="1" t="str">
        <f>IF(ISBLANK(N112),"Vide","Non vide")</f>
        <v>Non vide</v>
      </c>
      <c r="AJ112" s="140" t="str">
        <f t="shared" si="4"/>
        <v/>
      </c>
      <c r="AK112" s="140" t="str">
        <f t="shared" si="5"/>
        <v/>
      </c>
      <c r="AL112" s="140" t="str">
        <f t="shared" si="6"/>
        <v/>
      </c>
      <c r="AM112" s="140" t="str">
        <f t="shared" si="7"/>
        <v/>
      </c>
    </row>
    <row r="113" spans="1:39" ht="18" customHeight="1" x14ac:dyDescent="0.25">
      <c r="A113" s="23">
        <v>94</v>
      </c>
      <c r="B113" s="24" t="s">
        <v>149</v>
      </c>
      <c r="C113" s="23"/>
      <c r="D113" s="23"/>
      <c r="E113" s="25" t="s">
        <v>150</v>
      </c>
      <c r="F113" s="68" t="s">
        <v>133</v>
      </c>
      <c r="G113" s="44" t="s">
        <v>58</v>
      </c>
      <c r="M113" s="128">
        <v>2.5609999999999999</v>
      </c>
      <c r="N113" s="27">
        <v>400</v>
      </c>
      <c r="O113" s="71">
        <f>M113/ N113</f>
        <v>6.4025000000000002E-3</v>
      </c>
      <c r="P113" s="71">
        <f>N113/M113</f>
        <v>156.18898867629832</v>
      </c>
      <c r="Q113" s="28" t="s">
        <v>85</v>
      </c>
      <c r="S113" s="1" t="str">
        <f>MID(E113,3,50)</f>
        <v>Cen</v>
      </c>
      <c r="U113" s="1" t="str">
        <f>MID(E113,SEARCH(" ",SUBSTITUTE(E113,CHAR(160)," "))+1,99)</f>
        <v>Cen</v>
      </c>
      <c r="V113" s="1" t="s">
        <v>134</v>
      </c>
      <c r="AB113" s="29" t="s">
        <v>32</v>
      </c>
      <c r="AG113" s="126" t="str">
        <f>IF(COUNTIF(M113:N113,"")=0,"","ligne vide")</f>
        <v/>
      </c>
      <c r="AH113" s="135" t="str">
        <f>IF(ISBLANK(M113),"Vide","Non vide")</f>
        <v>Non vide</v>
      </c>
      <c r="AI113" s="1" t="str">
        <f>IF(ISBLANK(N113),"Vide","Non vide")</f>
        <v>Non vide</v>
      </c>
      <c r="AJ113" s="140" t="str">
        <f t="shared" si="4"/>
        <v/>
      </c>
      <c r="AK113" s="140" t="str">
        <f t="shared" si="5"/>
        <v/>
      </c>
      <c r="AL113" s="140" t="str">
        <f t="shared" si="6"/>
        <v/>
      </c>
      <c r="AM113" s="140" t="str">
        <f t="shared" si="7"/>
        <v/>
      </c>
    </row>
    <row r="114" spans="1:39" ht="18" customHeight="1" x14ac:dyDescent="0.25">
      <c r="A114" s="23">
        <v>95</v>
      </c>
      <c r="B114" s="24" t="s">
        <v>600</v>
      </c>
      <c r="C114" s="138" t="s">
        <v>512</v>
      </c>
      <c r="D114" s="23"/>
      <c r="E114" s="25" t="s">
        <v>512</v>
      </c>
      <c r="F114" s="19" t="s">
        <v>504</v>
      </c>
      <c r="G114" s="26" t="s">
        <v>29</v>
      </c>
      <c r="M114" s="128">
        <v>2.5779999999999998</v>
      </c>
      <c r="N114" s="27">
        <v>460</v>
      </c>
      <c r="O114" s="71">
        <f>M114/ N114</f>
        <v>5.6043478260869558E-3</v>
      </c>
      <c r="P114" s="71">
        <f>N114/M114</f>
        <v>178.43289371605897</v>
      </c>
      <c r="Q114" s="34" t="s">
        <v>30</v>
      </c>
      <c r="R114" s="28"/>
      <c r="S114" s="1" t="str">
        <f>MID(E114,3,50)</f>
        <v>Oph</v>
      </c>
      <c r="U114" s="1" t="str">
        <f>MID(E114,SEARCH(" ",SUBSTITUTE(E114,CHAR(160)," "))+1,99)</f>
        <v>Oph</v>
      </c>
      <c r="V114" s="1" t="s">
        <v>500</v>
      </c>
      <c r="AB114" s="29" t="s">
        <v>32</v>
      </c>
      <c r="AC114" s="30" t="s">
        <v>32</v>
      </c>
      <c r="AD114" s="30"/>
      <c r="AG114" s="126" t="str">
        <f>IF(COUNTIF(M114:N114,"")=0,"","ligne vide")</f>
        <v/>
      </c>
      <c r="AH114" s="135" t="str">
        <f>IF(ISBLANK(M114),"Vide","Non vide")</f>
        <v>Non vide</v>
      </c>
      <c r="AI114" s="1" t="str">
        <f>IF(ISBLANK(N114),"Vide","Non vide")</f>
        <v>Non vide</v>
      </c>
      <c r="AJ114" s="140" t="str">
        <f t="shared" si="4"/>
        <v/>
      </c>
      <c r="AK114" s="140" t="str">
        <f t="shared" si="5"/>
        <v/>
      </c>
      <c r="AL114" s="140" t="str">
        <f t="shared" si="6"/>
        <v/>
      </c>
      <c r="AM114" s="140" t="str">
        <f t="shared" si="7"/>
        <v/>
      </c>
    </row>
    <row r="115" spans="1:39" ht="18" customHeight="1" x14ac:dyDescent="0.25">
      <c r="A115" s="23">
        <v>96</v>
      </c>
      <c r="B115" s="24" t="s">
        <v>185</v>
      </c>
      <c r="C115" s="23"/>
      <c r="D115" s="23"/>
      <c r="E115" s="25" t="s">
        <v>186</v>
      </c>
      <c r="F115" s="76" t="s">
        <v>187</v>
      </c>
      <c r="G115" s="44" t="s">
        <v>58</v>
      </c>
      <c r="K115" s="35" t="s">
        <v>32</v>
      </c>
      <c r="L115" s="35"/>
      <c r="M115" s="128">
        <v>2.59</v>
      </c>
      <c r="N115" s="27">
        <v>160</v>
      </c>
      <c r="O115" s="71">
        <f>M115/ N115</f>
        <v>1.61875E-2</v>
      </c>
      <c r="P115" s="71">
        <f>N115/M115</f>
        <v>61.776061776061781</v>
      </c>
      <c r="Q115" s="28" t="s">
        <v>85</v>
      </c>
      <c r="R115" s="28"/>
      <c r="S115" s="1" t="str">
        <f>MID(E115,3,50)</f>
        <v>Crv</v>
      </c>
      <c r="U115" s="1" t="str">
        <f>MID(E115,SEARCH(" ",SUBSTITUTE(E115,CHAR(160)," "))+1,99)</f>
        <v>Crv</v>
      </c>
      <c r="V115" s="1" t="s">
        <v>188</v>
      </c>
      <c r="AB115" s="29" t="s">
        <v>32</v>
      </c>
      <c r="AG115" s="126" t="str">
        <f>IF(COUNTIF(M115:N115,"")=0,"","ligne vide")</f>
        <v/>
      </c>
      <c r="AH115" s="135" t="str">
        <f>IF(ISBLANK(M115),"Vide","Non vide")</f>
        <v>Non vide</v>
      </c>
      <c r="AI115" s="1" t="str">
        <f>IF(ISBLANK(N115),"Vide","Non vide")</f>
        <v>Non vide</v>
      </c>
      <c r="AJ115" s="140" t="str">
        <f t="shared" si="4"/>
        <v/>
      </c>
      <c r="AK115" s="140" t="str">
        <f t="shared" si="5"/>
        <v/>
      </c>
      <c r="AL115" s="140" t="str">
        <f t="shared" si="6"/>
        <v/>
      </c>
      <c r="AM115" s="140" t="str">
        <f t="shared" si="7"/>
        <v/>
      </c>
    </row>
    <row r="116" spans="1:39" ht="18" customHeight="1" x14ac:dyDescent="0.25">
      <c r="A116" s="23">
        <v>97</v>
      </c>
      <c r="B116" s="24" t="s">
        <v>348</v>
      </c>
      <c r="C116" s="23"/>
      <c r="D116" s="23"/>
      <c r="E116" s="25" t="s">
        <v>349</v>
      </c>
      <c r="F116" s="62" t="s">
        <v>350</v>
      </c>
      <c r="G116" s="58" t="s">
        <v>109</v>
      </c>
      <c r="K116" s="37" t="s">
        <v>32</v>
      </c>
      <c r="L116" s="37"/>
      <c r="M116" s="128">
        <v>2.597</v>
      </c>
      <c r="N116" s="27">
        <v>1300</v>
      </c>
      <c r="O116" s="71">
        <f>M116/ N116</f>
        <v>1.9976923076923075E-3</v>
      </c>
      <c r="P116" s="71">
        <f>N116/M116</f>
        <v>500.57758952637658</v>
      </c>
      <c r="Q116" s="28" t="s">
        <v>85</v>
      </c>
      <c r="R116" s="28"/>
      <c r="S116" s="1" t="str">
        <f>MID(E116,3,50)</f>
        <v>Lep</v>
      </c>
      <c r="U116" s="1" t="str">
        <f>MID(E116,SEARCH(" ",SUBSTITUTE(E116,CHAR(160)," "))+1,99)</f>
        <v>Lep</v>
      </c>
      <c r="V116" s="1" t="s">
        <v>351</v>
      </c>
      <c r="AB116" s="29" t="s">
        <v>32</v>
      </c>
      <c r="AG116" s="126" t="str">
        <f>IF(COUNTIF(M116:N116,"")=0,"","ligne vide")</f>
        <v/>
      </c>
      <c r="AH116" s="135" t="str">
        <f>IF(ISBLANK(M116),"Vide","Non vide")</f>
        <v>Non vide</v>
      </c>
      <c r="AI116" s="1" t="str">
        <f>IF(ISBLANK(N116),"Vide","Non vide")</f>
        <v>Non vide</v>
      </c>
      <c r="AJ116" s="140" t="str">
        <f t="shared" si="4"/>
        <v/>
      </c>
      <c r="AK116" s="140" t="str">
        <f t="shared" si="5"/>
        <v/>
      </c>
      <c r="AL116" s="140" t="str">
        <f t="shared" si="6"/>
        <v/>
      </c>
      <c r="AM116" s="140" t="str">
        <f t="shared" si="7"/>
        <v/>
      </c>
    </row>
    <row r="117" spans="1:39" ht="18" customHeight="1" x14ac:dyDescent="0.25">
      <c r="A117" s="23">
        <v>98</v>
      </c>
      <c r="B117" s="24" t="s">
        <v>177</v>
      </c>
      <c r="C117" s="23"/>
      <c r="D117" s="23"/>
      <c r="E117" s="25" t="s">
        <v>178</v>
      </c>
      <c r="F117" s="55" t="s">
        <v>179</v>
      </c>
      <c r="G117" s="58" t="s">
        <v>109</v>
      </c>
      <c r="K117" s="37" t="s">
        <v>32</v>
      </c>
      <c r="L117" s="37"/>
      <c r="M117" s="128">
        <v>2.6</v>
      </c>
      <c r="N117" s="27">
        <v>270</v>
      </c>
      <c r="O117" s="71">
        <f>M117/ N117</f>
        <v>9.6296296296296303E-3</v>
      </c>
      <c r="P117" s="71">
        <f>N117/M117</f>
        <v>103.84615384615384</v>
      </c>
      <c r="Q117" s="28" t="s">
        <v>85</v>
      </c>
      <c r="R117" s="28"/>
      <c r="S117" s="1" t="str">
        <f>MID(E117,3,50)</f>
        <v>Col</v>
      </c>
      <c r="U117" s="1" t="str">
        <f>MID(E117,SEARCH(" ",SUBSTITUTE(E117,CHAR(160)," "))+1,99)</f>
        <v>Col</v>
      </c>
      <c r="V117" s="1" t="s">
        <v>180</v>
      </c>
      <c r="AB117" s="29" t="s">
        <v>32</v>
      </c>
      <c r="AG117" s="126" t="str">
        <f>IF(COUNTIF(M117:N117,"")=0,"","ligne vide")</f>
        <v/>
      </c>
      <c r="AH117" s="135" t="str">
        <f>IF(ISBLANK(M117),"Vide","Non vide")</f>
        <v>Non vide</v>
      </c>
      <c r="AI117" s="1" t="str">
        <f>IF(ISBLANK(N117),"Vide","Non vide")</f>
        <v>Non vide</v>
      </c>
      <c r="AJ117" s="140" t="str">
        <f t="shared" si="4"/>
        <v/>
      </c>
      <c r="AK117" s="140" t="str">
        <f t="shared" si="5"/>
        <v/>
      </c>
      <c r="AL117" s="140" t="str">
        <f t="shared" si="6"/>
        <v/>
      </c>
      <c r="AM117" s="140" t="str">
        <f t="shared" si="7"/>
        <v/>
      </c>
    </row>
    <row r="118" spans="1:39" ht="18" customHeight="1" x14ac:dyDescent="0.25">
      <c r="A118" s="23">
        <v>99</v>
      </c>
      <c r="B118" s="24" t="s">
        <v>62</v>
      </c>
      <c r="C118" s="23"/>
      <c r="D118" s="23"/>
      <c r="E118" s="25" t="s">
        <v>63</v>
      </c>
      <c r="F118" s="4" t="s">
        <v>57</v>
      </c>
      <c r="G118" s="44" t="s">
        <v>58</v>
      </c>
      <c r="H118" s="45" t="s">
        <v>59</v>
      </c>
      <c r="M118" s="128">
        <v>2.605</v>
      </c>
      <c r="N118" s="27">
        <v>160</v>
      </c>
      <c r="O118" s="71">
        <f>M118/ N118</f>
        <v>1.6281250000000001E-2</v>
      </c>
      <c r="P118" s="71">
        <f>N118/M118</f>
        <v>61.420345489443378</v>
      </c>
      <c r="Q118" s="6" t="s">
        <v>43</v>
      </c>
      <c r="S118" s="1" t="str">
        <f>MID(E118,3,50)</f>
        <v>Lib</v>
      </c>
      <c r="U118" s="1" t="str">
        <f>MID(E118,SEARCH(" ",SUBSTITUTE(E118,CHAR(160)," "))+1,99)</f>
        <v>Lib</v>
      </c>
      <c r="V118" s="1" t="s">
        <v>64</v>
      </c>
      <c r="AB118" s="29" t="s">
        <v>32</v>
      </c>
      <c r="AG118" s="126" t="str">
        <f>IF(COUNTIF(M118:N118,"")=0,"","ligne vide")</f>
        <v/>
      </c>
      <c r="AH118" s="135" t="str">
        <f>IF(ISBLANK(M118),"Vide","Non vide")</f>
        <v>Non vide</v>
      </c>
      <c r="AI118" s="1" t="str">
        <f>IF(ISBLANK(N118),"Vide","Non vide")</f>
        <v>Non vide</v>
      </c>
      <c r="AJ118" s="140" t="str">
        <f t="shared" si="4"/>
        <v/>
      </c>
      <c r="AK118" s="140" t="str">
        <f t="shared" si="5"/>
        <v/>
      </c>
      <c r="AL118" s="140" t="str">
        <f t="shared" si="6"/>
        <v/>
      </c>
      <c r="AM118" s="140" t="str">
        <f t="shared" si="7"/>
        <v/>
      </c>
    </row>
    <row r="119" spans="1:39" ht="18" customHeight="1" x14ac:dyDescent="0.25">
      <c r="A119" s="23">
        <v>100</v>
      </c>
      <c r="B119" s="24" t="s">
        <v>469</v>
      </c>
      <c r="C119" s="23"/>
      <c r="D119" s="23"/>
      <c r="E119" s="25" t="s">
        <v>470</v>
      </c>
      <c r="F119" s="63" t="s">
        <v>471</v>
      </c>
      <c r="G119" s="26" t="s">
        <v>29</v>
      </c>
      <c r="H119" s="45" t="s">
        <v>59</v>
      </c>
      <c r="M119" s="128">
        <v>2.6070000000000002</v>
      </c>
      <c r="N119" s="27">
        <v>89</v>
      </c>
      <c r="O119" s="71">
        <f>M119/ N119</f>
        <v>2.9292134831460676E-2</v>
      </c>
      <c r="P119" s="71">
        <f>N119/M119</f>
        <v>34.138856923667049</v>
      </c>
      <c r="Q119" s="6" t="s">
        <v>43</v>
      </c>
      <c r="S119" s="1" t="str">
        <f>MID(E119,3,50)</f>
        <v>Sgr</v>
      </c>
      <c r="U119" s="1" t="str">
        <f>MID(E119,SEARCH(" ",SUBSTITUTE(E119,CHAR(160)," "))+1,99)</f>
        <v>Sgr</v>
      </c>
      <c r="V119" s="1" t="s">
        <v>472</v>
      </c>
      <c r="AB119" s="29" t="s">
        <v>32</v>
      </c>
      <c r="AG119" s="126" t="str">
        <f>IF(COUNTIF(M119:N119,"")=0,"","ligne vide")</f>
        <v/>
      </c>
      <c r="AH119" s="135" t="str">
        <f>IF(ISBLANK(M119),"Vide","Non vide")</f>
        <v>Non vide</v>
      </c>
      <c r="AI119" s="1" t="str">
        <f>IF(ISBLANK(N119),"Vide","Non vide")</f>
        <v>Non vide</v>
      </c>
      <c r="AJ119" s="140" t="str">
        <f t="shared" si="4"/>
        <v/>
      </c>
      <c r="AK119" s="140" t="str">
        <f t="shared" si="5"/>
        <v/>
      </c>
      <c r="AL119" s="140" t="str">
        <f t="shared" si="6"/>
        <v/>
      </c>
      <c r="AM119" s="140" t="str">
        <f t="shared" si="7"/>
        <v/>
      </c>
    </row>
    <row r="120" spans="1:39" ht="18" customHeight="1" x14ac:dyDescent="0.25">
      <c r="A120" s="23">
        <v>101</v>
      </c>
      <c r="B120" s="24" t="s">
        <v>478</v>
      </c>
      <c r="C120" s="23"/>
      <c r="D120" s="23"/>
      <c r="E120" s="25" t="s">
        <v>482</v>
      </c>
      <c r="F120" s="106" t="s">
        <v>480</v>
      </c>
      <c r="G120" s="26" t="s">
        <v>29</v>
      </c>
      <c r="H120" s="45" t="s">
        <v>6</v>
      </c>
      <c r="I120" s="46"/>
      <c r="J120" s="46"/>
      <c r="K120" s="1" t="s">
        <v>32</v>
      </c>
      <c r="M120" s="128">
        <v>2.62</v>
      </c>
      <c r="N120" s="27">
        <v>530</v>
      </c>
      <c r="O120" s="71">
        <f>M120/ N120</f>
        <v>4.9433962264150942E-3</v>
      </c>
      <c r="P120" s="71">
        <f>N120/M120</f>
        <v>202.29007633587784</v>
      </c>
      <c r="Q120" s="6" t="s">
        <v>43</v>
      </c>
      <c r="S120" s="1" t="str">
        <f>MID(E120,3,50)</f>
        <v> Sco</v>
      </c>
      <c r="U120" s="1" t="str">
        <f>MID(E120,SEARCH(" ",SUBSTITUTE(E120,CHAR(160)," "))+1,99)</f>
        <v>Sco</v>
      </c>
      <c r="AB120" s="29" t="s">
        <v>32</v>
      </c>
      <c r="AG120" s="126" t="str">
        <f>IF(COUNTIF(M120:N120,"")=0,"","ligne vide")</f>
        <v/>
      </c>
      <c r="AH120" s="135" t="str">
        <f>IF(ISBLANK(M120),"Vide","Non vide")</f>
        <v>Non vide</v>
      </c>
      <c r="AI120" s="1" t="str">
        <f>IF(ISBLANK(N120),"Vide","Non vide")</f>
        <v>Non vide</v>
      </c>
      <c r="AJ120" s="140" t="str">
        <f t="shared" si="4"/>
        <v/>
      </c>
      <c r="AK120" s="140" t="str">
        <f t="shared" si="5"/>
        <v/>
      </c>
      <c r="AL120" s="140" t="str">
        <f t="shared" si="6"/>
        <v/>
      </c>
      <c r="AM120" s="140" t="str">
        <f t="shared" si="7"/>
        <v/>
      </c>
    </row>
    <row r="121" spans="1:39" ht="18" customHeight="1" x14ac:dyDescent="0.25">
      <c r="A121" s="23">
        <v>103</v>
      </c>
      <c r="B121" s="24" t="s">
        <v>497</v>
      </c>
      <c r="C121" s="23"/>
      <c r="D121" s="23"/>
      <c r="E121" s="25" t="s">
        <v>498</v>
      </c>
      <c r="F121" s="60" t="s">
        <v>499</v>
      </c>
      <c r="G121" s="44" t="s">
        <v>58</v>
      </c>
      <c r="K121" s="37" t="s">
        <v>32</v>
      </c>
      <c r="L121" s="37"/>
      <c r="M121" s="128">
        <v>2.6379999999999999</v>
      </c>
      <c r="N121" s="27">
        <v>73</v>
      </c>
      <c r="O121" s="71">
        <f>M121/ N121</f>
        <v>3.6136986301369863E-2</v>
      </c>
      <c r="P121" s="71">
        <f>N121/M121</f>
        <v>27.672479150871872</v>
      </c>
      <c r="Q121" s="34" t="s">
        <v>30</v>
      </c>
      <c r="R121" s="28"/>
      <c r="S121" s="1" t="s">
        <v>500</v>
      </c>
      <c r="U121" s="1" t="str">
        <f>MID(E121,SEARCH(" ",SUBSTITUTE(E121,CHAR(160)," "))+1,99)</f>
        <v>Ser</v>
      </c>
      <c r="V121" s="1" t="s">
        <v>501</v>
      </c>
      <c r="AB121" s="29" t="s">
        <v>32</v>
      </c>
      <c r="AC121" s="30" t="s">
        <v>32</v>
      </c>
      <c r="AD121" s="30"/>
      <c r="AG121" s="126" t="str">
        <f>IF(COUNTIF(M121:N121,"")=0,"","ligne vide")</f>
        <v/>
      </c>
      <c r="AH121" s="135" t="str">
        <f>IF(ISBLANK(M121),"Vide","Non vide")</f>
        <v>Non vide</v>
      </c>
      <c r="AI121" s="1" t="str">
        <f>IF(ISBLANK(N121),"Vide","Non vide")</f>
        <v>Non vide</v>
      </c>
      <c r="AJ121" s="140" t="str">
        <f t="shared" si="4"/>
        <v/>
      </c>
      <c r="AK121" s="140" t="str">
        <f t="shared" si="5"/>
        <v/>
      </c>
      <c r="AL121" s="140" t="str">
        <f t="shared" si="6"/>
        <v/>
      </c>
      <c r="AM121" s="140" t="str">
        <f t="shared" si="7"/>
        <v/>
      </c>
    </row>
    <row r="122" spans="1:39" ht="18" customHeight="1" x14ac:dyDescent="0.25">
      <c r="A122" s="23">
        <v>104</v>
      </c>
      <c r="B122" s="24" t="s">
        <v>80</v>
      </c>
      <c r="C122" s="23"/>
      <c r="D122" s="23"/>
      <c r="E122" s="25" t="s">
        <v>81</v>
      </c>
      <c r="F122" s="5" t="s">
        <v>78</v>
      </c>
      <c r="G122" s="39" t="s">
        <v>68</v>
      </c>
      <c r="H122" s="45" t="s">
        <v>6</v>
      </c>
      <c r="M122" s="128">
        <v>2.64</v>
      </c>
      <c r="N122" s="27">
        <v>60</v>
      </c>
      <c r="O122" s="71">
        <f>M122/ N122</f>
        <v>4.4000000000000004E-2</v>
      </c>
      <c r="P122" s="71">
        <f>N122/M122</f>
        <v>22.727272727272727</v>
      </c>
      <c r="Q122" s="6" t="s">
        <v>43</v>
      </c>
      <c r="S122" s="1" t="str">
        <f>MID(E122,3,50)</f>
        <v>Ari</v>
      </c>
      <c r="U122" s="1" t="str">
        <f>MID(E122,SEARCH(" ",SUBSTITUTE(E122,CHAR(160)," "))+1,99)</f>
        <v>Ari</v>
      </c>
      <c r="V122" s="1" t="s">
        <v>82</v>
      </c>
      <c r="AB122" s="29" t="s">
        <v>32</v>
      </c>
      <c r="AG122" s="126" t="str">
        <f>IF(COUNTIF(M122:N122,"")=0,"","ligne vide")</f>
        <v/>
      </c>
      <c r="AH122" s="135" t="str">
        <f>IF(ISBLANK(M122),"Vide","Non vide")</f>
        <v>Non vide</v>
      </c>
      <c r="AI122" s="1" t="str">
        <f>IF(ISBLANK(N122),"Vide","Non vide")</f>
        <v>Non vide</v>
      </c>
      <c r="AJ122" s="140" t="str">
        <f t="shared" si="4"/>
        <v/>
      </c>
      <c r="AK122" s="140" t="str">
        <f t="shared" si="5"/>
        <v/>
      </c>
      <c r="AL122" s="140" t="str">
        <f t="shared" si="6"/>
        <v/>
      </c>
      <c r="AM122" s="140" t="str">
        <f t="shared" si="7"/>
        <v/>
      </c>
    </row>
    <row r="123" spans="1:39" ht="18" customHeight="1" x14ac:dyDescent="0.25">
      <c r="A123" s="23">
        <v>107</v>
      </c>
      <c r="B123" s="24" t="s">
        <v>378</v>
      </c>
      <c r="C123" s="23"/>
      <c r="D123" s="23"/>
      <c r="E123" s="25" t="s">
        <v>379</v>
      </c>
      <c r="F123" s="93" t="s">
        <v>380</v>
      </c>
      <c r="G123" s="44" t="s">
        <v>58</v>
      </c>
      <c r="K123" s="37" t="s">
        <v>32</v>
      </c>
      <c r="L123" s="37"/>
      <c r="M123" s="128">
        <v>2.677</v>
      </c>
      <c r="N123" s="27">
        <v>310</v>
      </c>
      <c r="O123" s="71">
        <f>M123/ N123</f>
        <v>8.6354838709677417E-3</v>
      </c>
      <c r="P123" s="71">
        <f>N123/M123</f>
        <v>115.80127007844602</v>
      </c>
      <c r="Q123" s="28" t="s">
        <v>85</v>
      </c>
      <c r="R123" s="28" t="s">
        <v>97</v>
      </c>
      <c r="S123" s="1" t="str">
        <f>MID(E123,3,50)</f>
        <v>Mus</v>
      </c>
      <c r="U123" s="1" t="str">
        <f>MID(E123,SEARCH(" ",SUBSTITUTE(E123,CHAR(160)," "))+1,99)</f>
        <v>Mus</v>
      </c>
      <c r="V123" s="1" t="s">
        <v>381</v>
      </c>
      <c r="AB123" s="29" t="s">
        <v>32</v>
      </c>
      <c r="AG123" s="126" t="str">
        <f>IF(COUNTIF(M123:N123,"")=0,"","ligne vide")</f>
        <v/>
      </c>
      <c r="AH123" s="135" t="str">
        <f>IF(ISBLANK(M123),"Vide","Non vide")</f>
        <v>Non vide</v>
      </c>
      <c r="AI123" s="1" t="str">
        <f>IF(ISBLANK(N123),"Vide","Non vide")</f>
        <v>Non vide</v>
      </c>
      <c r="AJ123" s="140" t="str">
        <f t="shared" si="4"/>
        <v/>
      </c>
      <c r="AK123" s="140" t="str">
        <f t="shared" si="5"/>
        <v/>
      </c>
      <c r="AL123" s="140" t="str">
        <f t="shared" si="6"/>
        <v/>
      </c>
      <c r="AM123" s="140" t="str">
        <f t="shared" si="7"/>
        <v/>
      </c>
    </row>
    <row r="124" spans="1:39" ht="18" customHeight="1" x14ac:dyDescent="0.25">
      <c r="A124" s="23">
        <v>115</v>
      </c>
      <c r="B124" s="24" t="s">
        <v>38</v>
      </c>
      <c r="C124" s="23"/>
      <c r="D124" s="23"/>
      <c r="E124" s="25" t="s">
        <v>39</v>
      </c>
      <c r="F124" s="19" t="s">
        <v>28</v>
      </c>
      <c r="G124" s="26" t="s">
        <v>29</v>
      </c>
      <c r="K124" s="37"/>
      <c r="L124" s="37"/>
      <c r="M124" s="128">
        <v>2.7240000000000002</v>
      </c>
      <c r="N124" s="27">
        <v>460</v>
      </c>
      <c r="O124" s="71">
        <f>M124/ N124</f>
        <v>5.9217391304347833E-3</v>
      </c>
      <c r="P124" s="71">
        <f>N124/M124</f>
        <v>168.86930983847282</v>
      </c>
      <c r="Q124" s="34" t="s">
        <v>30</v>
      </c>
      <c r="R124" s="28"/>
      <c r="S124" s="1" t="str">
        <f>MID(E124,3,50)</f>
        <v>Aql</v>
      </c>
      <c r="U124" s="1" t="str">
        <f>MID(E124,SEARCH(" ",SUBSTITUTE(E124,CHAR(160)," "))+1,99)</f>
        <v>Aql</v>
      </c>
      <c r="V124" s="1" t="s">
        <v>31</v>
      </c>
      <c r="AB124" s="29" t="s">
        <v>32</v>
      </c>
      <c r="AC124" s="30" t="s">
        <v>32</v>
      </c>
      <c r="AD124" s="30"/>
      <c r="AG124" s="126" t="str">
        <f>IF(COUNTIF(M124:N124,"")=0,"","ligne vide")</f>
        <v/>
      </c>
      <c r="AH124" s="135" t="str">
        <f>IF(ISBLANK(M124),"Vide","Non vide")</f>
        <v>Non vide</v>
      </c>
      <c r="AI124" s="1" t="str">
        <f>IF(ISBLANK(N124),"Vide","Non vide")</f>
        <v>Non vide</v>
      </c>
      <c r="AJ124" s="140" t="str">
        <f t="shared" si="4"/>
        <v/>
      </c>
      <c r="AK124" s="140" t="str">
        <f t="shared" si="5"/>
        <v/>
      </c>
      <c r="AL124" s="140" t="str">
        <f t="shared" si="6"/>
        <v/>
      </c>
      <c r="AM124" s="140" t="str">
        <f t="shared" si="7"/>
        <v/>
      </c>
    </row>
    <row r="125" spans="1:39" ht="18" customHeight="1" x14ac:dyDescent="0.25">
      <c r="A125" s="23">
        <v>116</v>
      </c>
      <c r="B125" s="24" t="s">
        <v>601</v>
      </c>
      <c r="C125" s="23"/>
      <c r="D125" s="23"/>
      <c r="E125" s="25" t="s">
        <v>465</v>
      </c>
      <c r="F125" s="62" t="s">
        <v>463</v>
      </c>
      <c r="G125" s="58" t="s">
        <v>109</v>
      </c>
      <c r="K125" s="37"/>
      <c r="L125" s="37"/>
      <c r="M125" s="128">
        <v>2.7290000000000001</v>
      </c>
      <c r="N125" s="27">
        <v>1100</v>
      </c>
      <c r="O125" s="71">
        <f>M125/ N125</f>
        <v>2.4809090909090909E-3</v>
      </c>
      <c r="P125" s="71">
        <f>N125/M125</f>
        <v>403.07805056797361</v>
      </c>
      <c r="Q125" s="28" t="s">
        <v>85</v>
      </c>
      <c r="R125" s="28"/>
      <c r="S125" s="1" t="str">
        <f>MID(E125,3,50)</f>
        <v>Pup</v>
      </c>
      <c r="U125" s="1" t="str">
        <f>MID(E125,SEARCH(" ",SUBSTITUTE(E125,CHAR(160)," "))+1,99)</f>
        <v>Pup</v>
      </c>
      <c r="V125" s="1" t="s">
        <v>464</v>
      </c>
      <c r="AB125" s="29" t="s">
        <v>32</v>
      </c>
      <c r="AG125" s="126" t="str">
        <f>IF(COUNTIF(M125:N125,"")=0,"","ligne vide")</f>
        <v/>
      </c>
      <c r="AH125" s="135" t="str">
        <f>IF(ISBLANK(M125),"Vide","Non vide")</f>
        <v>Non vide</v>
      </c>
      <c r="AI125" s="1" t="str">
        <f>IF(ISBLANK(N125),"Vide","Non vide")</f>
        <v>Non vide</v>
      </c>
      <c r="AJ125" s="140" t="str">
        <f t="shared" si="4"/>
        <v/>
      </c>
      <c r="AK125" s="140" t="str">
        <f t="shared" si="5"/>
        <v/>
      </c>
      <c r="AL125" s="140" t="str">
        <f t="shared" si="6"/>
        <v/>
      </c>
      <c r="AM125" s="140" t="str">
        <f t="shared" si="7"/>
        <v/>
      </c>
    </row>
    <row r="126" spans="1:39" ht="18" customHeight="1" x14ac:dyDescent="0.25">
      <c r="A126" s="23">
        <v>118</v>
      </c>
      <c r="B126" s="24" t="s">
        <v>602</v>
      </c>
      <c r="C126" s="23"/>
      <c r="D126" s="23"/>
      <c r="E126" s="25" t="s">
        <v>513</v>
      </c>
      <c r="F126" s="19" t="s">
        <v>504</v>
      </c>
      <c r="G126" s="26" t="s">
        <v>29</v>
      </c>
      <c r="K126" s="37"/>
      <c r="L126" s="37"/>
      <c r="M126" s="128">
        <v>2.74</v>
      </c>
      <c r="N126" s="27">
        <v>170</v>
      </c>
      <c r="O126" s="71">
        <f>M126/ N126</f>
        <v>1.6117647058823532E-2</v>
      </c>
      <c r="P126" s="71">
        <f>N126/M126</f>
        <v>62.043795620437955</v>
      </c>
      <c r="Q126" s="34" t="s">
        <v>30</v>
      </c>
      <c r="R126" s="28"/>
      <c r="S126" s="1" t="str">
        <f>MID(E126,3,50)</f>
        <v>Oph</v>
      </c>
      <c r="U126" s="1" t="str">
        <f>MID(E126,SEARCH(" ",SUBSTITUTE(E126,CHAR(160)," "))+1,99)</f>
        <v>Oph</v>
      </c>
      <c r="V126" s="1" t="s">
        <v>500</v>
      </c>
      <c r="AB126" s="29" t="s">
        <v>32</v>
      </c>
      <c r="AC126" s="30" t="s">
        <v>32</v>
      </c>
      <c r="AD126" s="30"/>
      <c r="AG126" s="126" t="str">
        <f>IF(COUNTIF(M126:N126,"")=0,"","ligne vide")</f>
        <v/>
      </c>
      <c r="AH126" s="135" t="str">
        <f>IF(ISBLANK(M126),"Vide","Non vide")</f>
        <v>Non vide</v>
      </c>
      <c r="AI126" s="1" t="str">
        <f>IF(ISBLANK(N126),"Vide","Non vide")</f>
        <v>Non vide</v>
      </c>
      <c r="AJ126" s="140" t="str">
        <f t="shared" si="4"/>
        <v/>
      </c>
      <c r="AK126" s="140" t="str">
        <f t="shared" si="5"/>
        <v/>
      </c>
      <c r="AL126" s="140" t="str">
        <f t="shared" si="6"/>
        <v/>
      </c>
      <c r="AM126" s="140" t="str">
        <f t="shared" si="7"/>
        <v/>
      </c>
    </row>
    <row r="127" spans="1:39" ht="18" customHeight="1" x14ac:dyDescent="0.25">
      <c r="B127" s="81" t="s">
        <v>248</v>
      </c>
      <c r="C127" s="1" t="s">
        <v>249</v>
      </c>
      <c r="E127" s="1" t="s">
        <v>249</v>
      </c>
      <c r="F127" s="62" t="s">
        <v>244</v>
      </c>
      <c r="G127" s="58" t="s">
        <v>109</v>
      </c>
      <c r="K127" s="37" t="s">
        <v>32</v>
      </c>
      <c r="L127" s="37"/>
      <c r="M127" s="130">
        <v>2.75</v>
      </c>
      <c r="N127" s="82">
        <v>89</v>
      </c>
      <c r="O127" s="71">
        <f>M127/ N127</f>
        <v>3.0898876404494381E-2</v>
      </c>
      <c r="P127" s="71">
        <f>N127/M127</f>
        <v>32.363636363636367</v>
      </c>
      <c r="Q127" s="28" t="s">
        <v>250</v>
      </c>
      <c r="R127" s="28"/>
      <c r="S127" s="1" t="s">
        <v>245</v>
      </c>
      <c r="AB127" s="29" t="s">
        <v>97</v>
      </c>
      <c r="AC127" s="30" t="s">
        <v>32</v>
      </c>
      <c r="AD127" s="30"/>
      <c r="AG127" s="126" t="str">
        <f>IF(COUNTIF(M127:N127,"")=0,"","ligne vide")</f>
        <v/>
      </c>
      <c r="AH127" s="135" t="str">
        <f>IF(ISBLANK(M127),"Vide","Non vide")</f>
        <v>Non vide</v>
      </c>
      <c r="AI127" s="1" t="str">
        <f>IF(ISBLANK(N127),"Vide","Non vide")</f>
        <v>Non vide</v>
      </c>
      <c r="AJ127" s="140" t="str">
        <f t="shared" si="4"/>
        <v/>
      </c>
      <c r="AK127" s="140" t="str">
        <f t="shared" si="5"/>
        <v/>
      </c>
      <c r="AL127" s="140" t="str">
        <f t="shared" si="6"/>
        <v/>
      </c>
      <c r="AM127" s="140" t="str">
        <f t="shared" si="7"/>
        <v/>
      </c>
    </row>
    <row r="128" spans="1:39" ht="18" customHeight="1" x14ac:dyDescent="0.25">
      <c r="A128" s="23">
        <v>119</v>
      </c>
      <c r="B128" s="24" t="s">
        <v>55</v>
      </c>
      <c r="C128" s="23"/>
      <c r="D128" s="23"/>
      <c r="E128" s="25" t="s">
        <v>56</v>
      </c>
      <c r="F128" s="43" t="s">
        <v>57</v>
      </c>
      <c r="G128" s="44" t="s">
        <v>58</v>
      </c>
      <c r="H128" s="45" t="s">
        <v>59</v>
      </c>
      <c r="I128" s="46"/>
      <c r="J128" s="46"/>
      <c r="K128" s="1" t="s">
        <v>32</v>
      </c>
      <c r="M128" s="128">
        <v>2.7530000000000001</v>
      </c>
      <c r="N128" s="27">
        <v>77</v>
      </c>
      <c r="O128" s="71">
        <f>M128/ N128</f>
        <v>3.5753246753246752E-2</v>
      </c>
      <c r="P128" s="71">
        <f>N128/M128</f>
        <v>27.969487831456593</v>
      </c>
      <c r="Q128" s="28" t="s">
        <v>43</v>
      </c>
      <c r="R128" s="28"/>
      <c r="S128" s="1" t="str">
        <f>MID(E128,3,50)</f>
        <v> Lib</v>
      </c>
      <c r="U128" s="1" t="str">
        <f>MID(E128,SEARCH(" ",SUBSTITUTE(E128,CHAR(160)," "))+1,99)</f>
        <v>Lib</v>
      </c>
      <c r="AB128" s="29" t="s">
        <v>32</v>
      </c>
      <c r="AG128" s="126" t="str">
        <f>IF(COUNTIF(M128:N128,"")=0,"","ligne vide")</f>
        <v/>
      </c>
      <c r="AH128" s="135" t="str">
        <f>IF(ISBLANK(M128),"Vide","Non vide")</f>
        <v>Non vide</v>
      </c>
      <c r="AI128" s="1" t="str">
        <f>IF(ISBLANK(N128),"Vide","Non vide")</f>
        <v>Non vide</v>
      </c>
      <c r="AJ128" s="140" t="str">
        <f t="shared" si="4"/>
        <v/>
      </c>
      <c r="AK128" s="140" t="str">
        <f t="shared" si="5"/>
        <v/>
      </c>
      <c r="AL128" s="140" t="str">
        <f t="shared" si="6"/>
        <v/>
      </c>
      <c r="AM128" s="140" t="str">
        <f t="shared" si="7"/>
        <v/>
      </c>
    </row>
    <row r="129" spans="1:39" ht="18" customHeight="1" x14ac:dyDescent="0.25">
      <c r="A129" s="23">
        <v>120</v>
      </c>
      <c r="B129" s="24" t="s">
        <v>603</v>
      </c>
      <c r="C129" s="23"/>
      <c r="D129" s="23"/>
      <c r="E129" s="25" t="s">
        <v>366</v>
      </c>
      <c r="F129" s="62" t="s">
        <v>364</v>
      </c>
      <c r="G129" s="44" t="s">
        <v>58</v>
      </c>
      <c r="K129" s="37"/>
      <c r="L129" s="37"/>
      <c r="M129" s="128">
        <v>2.7650000000000001</v>
      </c>
      <c r="N129" s="27">
        <v>570</v>
      </c>
      <c r="O129" s="71">
        <f>M129/ N129</f>
        <v>4.8508771929824564E-3</v>
      </c>
      <c r="P129" s="71">
        <f>N129/M129</f>
        <v>206.14828209764917</v>
      </c>
      <c r="Q129" s="28" t="s">
        <v>85</v>
      </c>
      <c r="R129" s="28"/>
      <c r="S129" s="1" t="str">
        <f>MID(E129,3,50)</f>
        <v>Lup</v>
      </c>
      <c r="U129" s="1" t="str">
        <f>MID(E129,SEARCH(" ",SUBSTITUTE(E129,CHAR(160)," "))+1,99)</f>
        <v>Lup</v>
      </c>
      <c r="V129" s="1" t="s">
        <v>365</v>
      </c>
      <c r="AB129" s="29" t="s">
        <v>32</v>
      </c>
      <c r="AG129" s="126" t="str">
        <f>IF(COUNTIF(M129:N129,"")=0,"","ligne vide")</f>
        <v/>
      </c>
      <c r="AH129" s="135" t="str">
        <f>IF(ISBLANK(M129),"Vide","Non vide")</f>
        <v>Non vide</v>
      </c>
      <c r="AI129" s="1" t="str">
        <f>IF(ISBLANK(N129),"Vide","Non vide")</f>
        <v>Non vide</v>
      </c>
      <c r="AJ129" s="140" t="str">
        <f t="shared" si="4"/>
        <v/>
      </c>
      <c r="AK129" s="140" t="str">
        <f t="shared" si="5"/>
        <v/>
      </c>
      <c r="AL129" s="140" t="str">
        <f t="shared" si="6"/>
        <v/>
      </c>
      <c r="AM129" s="140" t="str">
        <f t="shared" si="7"/>
        <v/>
      </c>
    </row>
    <row r="130" spans="1:39" ht="18" customHeight="1" x14ac:dyDescent="0.25">
      <c r="A130" s="23">
        <v>121</v>
      </c>
      <c r="B130" s="24" t="s">
        <v>604</v>
      </c>
      <c r="C130" s="23"/>
      <c r="D130" s="23"/>
      <c r="E130" s="25" t="s">
        <v>403</v>
      </c>
      <c r="F130" s="19" t="s">
        <v>387</v>
      </c>
      <c r="G130" s="58" t="s">
        <v>109</v>
      </c>
      <c r="K130" s="37"/>
      <c r="L130" s="37"/>
      <c r="M130" s="128">
        <v>2.77</v>
      </c>
      <c r="N130" s="27">
        <v>1300</v>
      </c>
      <c r="O130" s="71">
        <f>M130/ N130</f>
        <v>2.1307692307692308E-3</v>
      </c>
      <c r="P130" s="71">
        <f>N130/M130</f>
        <v>469.31407942238269</v>
      </c>
      <c r="Q130" s="34" t="s">
        <v>30</v>
      </c>
      <c r="R130" s="28"/>
      <c r="S130" s="1" t="str">
        <f>MID(E130,3,50)</f>
        <v>Ori</v>
      </c>
      <c r="U130" s="1" t="str">
        <f>MID(E130,SEARCH(" ",SUBSTITUTE(E130,CHAR(160)," "))+1,99)</f>
        <v>Ori</v>
      </c>
      <c r="V130" s="1" t="s">
        <v>388</v>
      </c>
      <c r="AB130" s="29" t="s">
        <v>32</v>
      </c>
      <c r="AC130" s="30" t="s">
        <v>32</v>
      </c>
      <c r="AD130" s="30"/>
      <c r="AG130" s="126" t="str">
        <f>IF(COUNTIF(M130:N130,"")=0,"","ligne vide")</f>
        <v/>
      </c>
      <c r="AH130" s="135" t="str">
        <f>IF(ISBLANK(M130),"Vide","Non vide")</f>
        <v>Non vide</v>
      </c>
      <c r="AI130" s="1" t="str">
        <f>IF(ISBLANK(N130),"Vide","Non vide")</f>
        <v>Non vide</v>
      </c>
      <c r="AJ130" s="140" t="str">
        <f t="shared" si="4"/>
        <v/>
      </c>
      <c r="AK130" s="140" t="str">
        <f t="shared" si="5"/>
        <v/>
      </c>
      <c r="AL130" s="140" t="str">
        <f t="shared" si="6"/>
        <v/>
      </c>
      <c r="AM130" s="140" t="str">
        <f t="shared" si="7"/>
        <v/>
      </c>
    </row>
    <row r="131" spans="1:39" ht="18" customHeight="1" x14ac:dyDescent="0.25">
      <c r="A131" s="23">
        <v>122</v>
      </c>
      <c r="B131" s="24" t="s">
        <v>605</v>
      </c>
      <c r="C131" s="23"/>
      <c r="D131" s="23"/>
      <c r="E131" s="25" t="s">
        <v>514</v>
      </c>
      <c r="F131" s="19" t="s">
        <v>504</v>
      </c>
      <c r="G131" s="26" t="s">
        <v>29</v>
      </c>
      <c r="K131" s="37"/>
      <c r="L131" s="37"/>
      <c r="M131" s="128">
        <v>2.7730000000000001</v>
      </c>
      <c r="N131" s="27">
        <v>82</v>
      </c>
      <c r="O131" s="71">
        <f>M131/ N131</f>
        <v>3.381707317073171E-2</v>
      </c>
      <c r="P131" s="71">
        <f>N131/M131</f>
        <v>29.570861882437793</v>
      </c>
      <c r="Q131" s="34" t="s">
        <v>30</v>
      </c>
      <c r="R131" s="28"/>
      <c r="S131" s="1" t="str">
        <f>MID(E131,3,50)</f>
        <v>Oph</v>
      </c>
      <c r="U131" s="1" t="str">
        <f>MID(E131,SEARCH(" ",SUBSTITUTE(E131,CHAR(160)," "))+1,99)</f>
        <v>Oph</v>
      </c>
      <c r="V131" s="1" t="s">
        <v>500</v>
      </c>
      <c r="AB131" s="29" t="s">
        <v>32</v>
      </c>
      <c r="AC131" s="30" t="s">
        <v>32</v>
      </c>
      <c r="AD131" s="30"/>
      <c r="AG131" s="126" t="str">
        <f>IF(COUNTIF(M131:N131,"")=0,"","ligne vide")</f>
        <v/>
      </c>
      <c r="AH131" s="135" t="str">
        <f>IF(ISBLANK(M131),"Vide","Non vide")</f>
        <v>Non vide</v>
      </c>
      <c r="AI131" s="1" t="str">
        <f>IF(ISBLANK(N131),"Vide","Non vide")</f>
        <v>Non vide</v>
      </c>
      <c r="AJ131" s="140" t="str">
        <f t="shared" ref="AJ131:AJ194" si="8">IF(COUNTIF(M131:N131,"&lt;&gt;")=0,"ligne vide","")</f>
        <v/>
      </c>
      <c r="AK131" s="140" t="str">
        <f t="shared" ref="AK131:AK194" si="9">IF(AND(M131="", N131=""), "ligne vide", "")</f>
        <v/>
      </c>
      <c r="AL131" s="140" t="str">
        <f t="shared" ref="AL131:AL194" si="10">IF(COUNTBLANK(M131:N131)&gt;0,"ligne vide","")</f>
        <v/>
      </c>
      <c r="AM131" s="140" t="str">
        <f t="shared" ref="AM131:AM194" si="11">IF(COUNTIF(M131:N131,"")=2,"Ligne vide","")</f>
        <v/>
      </c>
    </row>
    <row r="132" spans="1:39" ht="18" customHeight="1" x14ac:dyDescent="0.25">
      <c r="A132" s="23">
        <v>126</v>
      </c>
      <c r="B132" s="24" t="s">
        <v>231</v>
      </c>
      <c r="C132" s="23"/>
      <c r="D132" s="23"/>
      <c r="E132" s="25" t="s">
        <v>232</v>
      </c>
      <c r="F132" s="80" t="s">
        <v>225</v>
      </c>
      <c r="G132" s="67" t="s">
        <v>125</v>
      </c>
      <c r="I132" s="65" t="s">
        <v>32</v>
      </c>
      <c r="M132" s="128">
        <v>2.79</v>
      </c>
      <c r="N132" s="27">
        <v>360</v>
      </c>
      <c r="O132" s="71">
        <f>M132/ N132</f>
        <v>7.7499999999999999E-3</v>
      </c>
      <c r="P132" s="71">
        <f>N132/M132</f>
        <v>129.03225806451613</v>
      </c>
      <c r="Q132" s="6" t="s">
        <v>43</v>
      </c>
      <c r="R132" s="66" t="s">
        <v>32</v>
      </c>
      <c r="S132" s="1" t="str">
        <f>MID(E132,3,50)</f>
        <v>Dra</v>
      </c>
      <c r="U132" s="1" t="str">
        <f>MID(E132,SEARCH(" ",SUBSTITUTE(E132,CHAR(160)," "))+1,99)</f>
        <v>Dra</v>
      </c>
      <c r="V132" s="1" t="s">
        <v>226</v>
      </c>
      <c r="AB132" s="29" t="s">
        <v>32</v>
      </c>
      <c r="AG132" s="126" t="str">
        <f>IF(COUNTIF(M132:N132,"")=0,"","ligne vide")</f>
        <v/>
      </c>
      <c r="AH132" s="135" t="str">
        <f>IF(ISBLANK(M132),"Vide","Non vide")</f>
        <v>Non vide</v>
      </c>
      <c r="AI132" s="1" t="str">
        <f>IF(ISBLANK(N132),"Vide","Non vide")</f>
        <v>Non vide</v>
      </c>
      <c r="AJ132" s="140" t="str">
        <f t="shared" si="8"/>
        <v/>
      </c>
      <c r="AK132" s="140" t="str">
        <f t="shared" si="9"/>
        <v/>
      </c>
      <c r="AL132" s="140" t="str">
        <f t="shared" si="10"/>
        <v/>
      </c>
      <c r="AM132" s="140" t="str">
        <f t="shared" si="11"/>
        <v/>
      </c>
    </row>
    <row r="133" spans="1:39" ht="18" customHeight="1" x14ac:dyDescent="0.25">
      <c r="A133" s="23">
        <v>127</v>
      </c>
      <c r="B133" s="24" t="s">
        <v>254</v>
      </c>
      <c r="C133" s="23"/>
      <c r="D133" s="23"/>
      <c r="E133" s="25" t="s">
        <v>255</v>
      </c>
      <c r="F133" s="62" t="s">
        <v>244</v>
      </c>
      <c r="G133" s="58" t="s">
        <v>109</v>
      </c>
      <c r="K133" s="37"/>
      <c r="L133" s="37"/>
      <c r="M133" s="128">
        <v>2.79</v>
      </c>
      <c r="N133" s="27">
        <v>89</v>
      </c>
      <c r="O133" s="71">
        <f>M133/ N133</f>
        <v>3.1348314606741576E-2</v>
      </c>
      <c r="P133" s="71">
        <f>N133/M133</f>
        <v>31.899641577060933</v>
      </c>
      <c r="Q133" s="28" t="s">
        <v>85</v>
      </c>
      <c r="R133" s="28"/>
      <c r="S133" s="1" t="str">
        <f>MID(E133,3,50)</f>
        <v>Eri</v>
      </c>
      <c r="U133" s="1" t="str">
        <f>MID(E133,SEARCH(" ",SUBSTITUTE(E133,CHAR(160)," "))+1,99)</f>
        <v>Eri</v>
      </c>
      <c r="V133" s="1" t="s">
        <v>245</v>
      </c>
      <c r="AB133" s="29" t="s">
        <v>32</v>
      </c>
      <c r="AG133" s="126" t="str">
        <f>IF(COUNTIF(M133:N133,"")=0,"","ligne vide")</f>
        <v/>
      </c>
      <c r="AH133" s="135" t="str">
        <f>IF(ISBLANK(M133),"Vide","Non vide")</f>
        <v>Non vide</v>
      </c>
      <c r="AI133" s="1" t="str">
        <f>IF(ISBLANK(N133),"Vide","Non vide")</f>
        <v>Non vide</v>
      </c>
      <c r="AJ133" s="140" t="str">
        <f t="shared" si="8"/>
        <v/>
      </c>
      <c r="AK133" s="140" t="str">
        <f t="shared" si="9"/>
        <v/>
      </c>
      <c r="AL133" s="140" t="str">
        <f t="shared" si="10"/>
        <v/>
      </c>
      <c r="AM133" s="140" t="str">
        <f t="shared" si="11"/>
        <v/>
      </c>
    </row>
    <row r="134" spans="1:39" ht="18" customHeight="1" x14ac:dyDescent="0.25">
      <c r="A134" s="23">
        <v>128</v>
      </c>
      <c r="B134" s="24" t="s">
        <v>325</v>
      </c>
      <c r="C134" s="23"/>
      <c r="D134" s="23"/>
      <c r="E134" s="25" t="s">
        <v>326</v>
      </c>
      <c r="F134" s="93" t="s">
        <v>327</v>
      </c>
      <c r="G134" s="39" t="s">
        <v>42</v>
      </c>
      <c r="K134" s="37" t="s">
        <v>32</v>
      </c>
      <c r="L134" s="37"/>
      <c r="M134" s="128">
        <v>2.8</v>
      </c>
      <c r="N134" s="27">
        <v>24</v>
      </c>
      <c r="O134" s="71">
        <f>M134/ N134</f>
        <v>0.11666666666666665</v>
      </c>
      <c r="P134" s="71">
        <f>N134/M134</f>
        <v>8.5714285714285712</v>
      </c>
      <c r="Q134" s="28" t="s">
        <v>85</v>
      </c>
      <c r="R134" s="28" t="s">
        <v>97</v>
      </c>
      <c r="S134" s="1" t="str">
        <f>MID(E134,3,50)</f>
        <v>Hyi</v>
      </c>
      <c r="U134" s="1" t="str">
        <f>MID(E134,SEARCH(" ",SUBSTITUTE(E134,CHAR(160)," "))+1,99)</f>
        <v>Hyi</v>
      </c>
      <c r="V134" s="1" t="s">
        <v>328</v>
      </c>
      <c r="W134" s="1" t="s">
        <v>32</v>
      </c>
      <c r="AA134" s="1" t="s">
        <v>32</v>
      </c>
      <c r="AB134" s="29" t="s">
        <v>32</v>
      </c>
      <c r="AG134" s="126" t="str">
        <f>IF(COUNTIF(M134:N134,"")=0,"","ligne vide")</f>
        <v/>
      </c>
      <c r="AH134" s="135" t="str">
        <f>IF(ISBLANK(M134),"Vide","Non vide")</f>
        <v>Non vide</v>
      </c>
      <c r="AI134" s="1" t="str">
        <f>IF(ISBLANK(N134),"Vide","Non vide")</f>
        <v>Non vide</v>
      </c>
      <c r="AJ134" s="140" t="str">
        <f t="shared" si="8"/>
        <v/>
      </c>
      <c r="AK134" s="140" t="str">
        <f t="shared" si="9"/>
        <v/>
      </c>
      <c r="AL134" s="140" t="str">
        <f t="shared" si="10"/>
        <v/>
      </c>
      <c r="AM134" s="140" t="str">
        <f t="shared" si="11"/>
        <v/>
      </c>
    </row>
    <row r="135" spans="1:39" ht="18" customHeight="1" x14ac:dyDescent="0.25">
      <c r="A135" s="23">
        <v>134</v>
      </c>
      <c r="B135" s="24" t="s">
        <v>606</v>
      </c>
      <c r="C135" s="23"/>
      <c r="D135" s="23"/>
      <c r="E135" s="25" t="s">
        <v>335</v>
      </c>
      <c r="F135" s="62" t="s">
        <v>333</v>
      </c>
      <c r="G135" s="26" t="s">
        <v>29</v>
      </c>
      <c r="K135" s="37" t="s">
        <v>32</v>
      </c>
      <c r="L135" s="37"/>
      <c r="M135" s="128">
        <v>2.8319999999999999</v>
      </c>
      <c r="N135" s="27">
        <v>600</v>
      </c>
      <c r="O135" s="71">
        <f>M135/ N135</f>
        <v>4.7199999999999994E-3</v>
      </c>
      <c r="P135" s="71">
        <f>N135/M135</f>
        <v>211.86440677966104</v>
      </c>
      <c r="Q135" s="28" t="s">
        <v>85</v>
      </c>
      <c r="R135" s="28"/>
      <c r="S135" s="1" t="str">
        <f>MID(E135,3,50)</f>
        <v>Ara</v>
      </c>
      <c r="U135" s="1" t="str">
        <f>MID(E135,SEARCH(" ",SUBSTITUTE(E135,CHAR(160)," "))+1,99)</f>
        <v>Ara</v>
      </c>
      <c r="V135" s="1" t="s">
        <v>334</v>
      </c>
      <c r="AB135" s="29" t="s">
        <v>32</v>
      </c>
      <c r="AG135" s="126" t="str">
        <f>IF(COUNTIF(M135:N135,"")=0,"","ligne vide")</f>
        <v/>
      </c>
      <c r="AH135" s="135" t="str">
        <f>IF(ISBLANK(M135),"Vide","Non vide")</f>
        <v>Non vide</v>
      </c>
      <c r="AI135" s="1" t="str">
        <f>IF(ISBLANK(N135),"Vide","Non vide")</f>
        <v>Non vide</v>
      </c>
      <c r="AJ135" s="140" t="str">
        <f t="shared" si="8"/>
        <v/>
      </c>
      <c r="AK135" s="140" t="str">
        <f t="shared" si="9"/>
        <v/>
      </c>
      <c r="AL135" s="140" t="str">
        <f t="shared" si="10"/>
        <v/>
      </c>
      <c r="AM135" s="140" t="str">
        <f t="shared" si="11"/>
        <v/>
      </c>
    </row>
    <row r="136" spans="1:39" ht="18" customHeight="1" x14ac:dyDescent="0.25">
      <c r="A136" s="23">
        <v>136</v>
      </c>
      <c r="B136" s="24" t="s">
        <v>331</v>
      </c>
      <c r="C136" s="23"/>
      <c r="D136" s="23"/>
      <c r="E136" s="25" t="s">
        <v>332</v>
      </c>
      <c r="F136" s="62" t="s">
        <v>333</v>
      </c>
      <c r="G136" s="26" t="s">
        <v>29</v>
      </c>
      <c r="K136" s="37"/>
      <c r="L136" s="37"/>
      <c r="M136" s="128">
        <v>2.8359999999999999</v>
      </c>
      <c r="N136" s="27">
        <v>240</v>
      </c>
      <c r="O136" s="71">
        <f>M136/ N136</f>
        <v>1.1816666666666666E-2</v>
      </c>
      <c r="P136" s="71">
        <f>N136/M136</f>
        <v>84.626234132581104</v>
      </c>
      <c r="Q136" s="28" t="s">
        <v>85</v>
      </c>
      <c r="R136" s="28"/>
      <c r="S136" s="1" t="str">
        <f>MID(E136,3,50)</f>
        <v>Ara</v>
      </c>
      <c r="U136" s="1" t="str">
        <f>MID(E136,SEARCH(" ",SUBSTITUTE(E136,CHAR(160)," "))+1,99)</f>
        <v>Ara</v>
      </c>
      <c r="V136" s="1" t="s">
        <v>334</v>
      </c>
      <c r="AB136" s="29" t="s">
        <v>32</v>
      </c>
      <c r="AG136" s="126" t="str">
        <f>IF(COUNTIF(M136:N136,"")=0,"","ligne vide")</f>
        <v/>
      </c>
      <c r="AH136" s="135" t="str">
        <f>IF(ISBLANK(M136),"Vide","Non vide")</f>
        <v>Non vide</v>
      </c>
      <c r="AI136" s="1" t="str">
        <f>IF(ISBLANK(N136),"Vide","Non vide")</f>
        <v>Non vide</v>
      </c>
      <c r="AJ136" s="140" t="str">
        <f t="shared" si="8"/>
        <v/>
      </c>
      <c r="AK136" s="140" t="str">
        <f t="shared" si="9"/>
        <v/>
      </c>
      <c r="AL136" s="140" t="str">
        <f t="shared" si="10"/>
        <v/>
      </c>
      <c r="AM136" s="140" t="str">
        <f t="shared" si="11"/>
        <v/>
      </c>
    </row>
    <row r="137" spans="1:39" ht="18" customHeight="1" x14ac:dyDescent="0.25">
      <c r="A137" s="23">
        <v>139</v>
      </c>
      <c r="B137" s="24" t="s">
        <v>533</v>
      </c>
      <c r="C137" s="23"/>
      <c r="D137" s="23"/>
      <c r="E137" s="25" t="s">
        <v>534</v>
      </c>
      <c r="F137" s="62" t="s">
        <v>535</v>
      </c>
      <c r="G137" s="39" t="s">
        <v>42</v>
      </c>
      <c r="K137" s="37" t="s">
        <v>32</v>
      </c>
      <c r="L137" s="37"/>
      <c r="M137" s="128">
        <v>2.86</v>
      </c>
      <c r="N137" s="27">
        <v>200</v>
      </c>
      <c r="O137" s="71">
        <f>M137/ N137</f>
        <v>1.43E-2</v>
      </c>
      <c r="P137" s="71">
        <f>N137/M137</f>
        <v>69.930069930069934</v>
      </c>
      <c r="Q137" s="28" t="s">
        <v>85</v>
      </c>
      <c r="R137" s="28" t="s">
        <v>97</v>
      </c>
      <c r="S137" s="1" t="str">
        <f>MID(E137,3,50)</f>
        <v>Tuc</v>
      </c>
      <c r="U137" s="1" t="str">
        <f>MID(E137,SEARCH(" ",SUBSTITUTE(E137,CHAR(160)," "))+1,99)</f>
        <v>Tuc</v>
      </c>
      <c r="V137" s="1" t="s">
        <v>536</v>
      </c>
      <c r="AB137" s="29" t="s">
        <v>32</v>
      </c>
      <c r="AG137" s="126" t="str">
        <f>IF(COUNTIF(M137:N137,"")=0,"","ligne vide")</f>
        <v/>
      </c>
      <c r="AH137" s="135" t="str">
        <f>IF(ISBLANK(M137),"Vide","Non vide")</f>
        <v>Non vide</v>
      </c>
      <c r="AI137" s="1" t="str">
        <f>IF(ISBLANK(N137),"Vide","Non vide")</f>
        <v>Non vide</v>
      </c>
      <c r="AJ137" s="140" t="str">
        <f t="shared" si="8"/>
        <v/>
      </c>
      <c r="AK137" s="140" t="str">
        <f t="shared" si="9"/>
        <v/>
      </c>
      <c r="AL137" s="140" t="str">
        <f t="shared" si="10"/>
        <v/>
      </c>
      <c r="AM137" s="140" t="str">
        <f t="shared" si="11"/>
        <v/>
      </c>
    </row>
    <row r="138" spans="1:39" ht="18" customHeight="1" x14ac:dyDescent="0.25">
      <c r="A138" s="23">
        <v>140</v>
      </c>
      <c r="B138" s="24" t="s">
        <v>103</v>
      </c>
      <c r="C138" s="23"/>
      <c r="D138" s="23"/>
      <c r="E138" s="25" t="s">
        <v>104</v>
      </c>
      <c r="F138" s="61" t="s">
        <v>105</v>
      </c>
      <c r="G138" s="39" t="s">
        <v>29</v>
      </c>
      <c r="H138" s="45" t="s">
        <v>59</v>
      </c>
      <c r="I138" s="46"/>
      <c r="J138" s="46"/>
      <c r="K138" s="1" t="s">
        <v>32</v>
      </c>
      <c r="M138" s="128">
        <v>2.87</v>
      </c>
      <c r="N138" s="27">
        <v>39</v>
      </c>
      <c r="O138" s="71">
        <f>M138/ N138</f>
        <v>7.3589743589743586E-2</v>
      </c>
      <c r="P138" s="71">
        <f>N138/M138</f>
        <v>13.588850174216027</v>
      </c>
      <c r="Q138" s="6" t="s">
        <v>43</v>
      </c>
      <c r="S138" s="1" t="str">
        <f>MID(E138,3,50)</f>
        <v>Cap</v>
      </c>
      <c r="U138" s="1" t="str">
        <f>MID(E138,SEARCH(" ",SUBSTITUTE(E138,CHAR(160)," "))+1,99)</f>
        <v>Cap</v>
      </c>
      <c r="W138" s="1" t="s">
        <v>32</v>
      </c>
      <c r="AB138" s="29" t="s">
        <v>32</v>
      </c>
      <c r="AG138" s="126" t="str">
        <f>IF(COUNTIF(M138:N138,"")=0,"","ligne vide")</f>
        <v/>
      </c>
      <c r="AH138" s="135" t="str">
        <f>IF(ISBLANK(M138),"Vide","Non vide")</f>
        <v>Non vide</v>
      </c>
      <c r="AI138" s="1" t="str">
        <f>IF(ISBLANK(N138),"Vide","Non vide")</f>
        <v>Non vide</v>
      </c>
      <c r="AJ138" s="140" t="str">
        <f t="shared" si="8"/>
        <v/>
      </c>
      <c r="AK138" s="140" t="str">
        <f t="shared" si="9"/>
        <v/>
      </c>
      <c r="AL138" s="140" t="str">
        <f t="shared" si="10"/>
        <v/>
      </c>
      <c r="AM138" s="140" t="str">
        <f t="shared" si="11"/>
        <v/>
      </c>
    </row>
    <row r="139" spans="1:39" ht="18" customHeight="1" x14ac:dyDescent="0.25">
      <c r="A139" s="23">
        <v>144</v>
      </c>
      <c r="B139" s="24" t="s">
        <v>607</v>
      </c>
      <c r="C139" s="23"/>
      <c r="D139" s="23"/>
      <c r="E139" s="25" t="s">
        <v>438</v>
      </c>
      <c r="F139" s="19" t="s">
        <v>434</v>
      </c>
      <c r="G139" s="58" t="s">
        <v>109</v>
      </c>
      <c r="K139" s="37"/>
      <c r="L139" s="37"/>
      <c r="M139" s="128">
        <v>2.8860000000000001</v>
      </c>
      <c r="N139" s="27">
        <v>170</v>
      </c>
      <c r="O139" s="71">
        <f>M139/ N139</f>
        <v>1.6976470588235294E-2</v>
      </c>
      <c r="P139" s="71">
        <f>N139/M139</f>
        <v>58.905058905058901</v>
      </c>
      <c r="Q139" s="34" t="s">
        <v>30</v>
      </c>
      <c r="R139" s="28"/>
      <c r="S139" s="1" t="str">
        <f>MID(E139,3,50)</f>
        <v>CMi</v>
      </c>
      <c r="U139" s="1" t="str">
        <f>MID(E139,SEARCH(" ",SUBSTITUTE(E139,CHAR(160)," "))+1,99)</f>
        <v>CMi</v>
      </c>
      <c r="V139" s="1" t="s">
        <v>437</v>
      </c>
      <c r="AB139" s="29" t="s">
        <v>32</v>
      </c>
      <c r="AC139" s="30" t="s">
        <v>32</v>
      </c>
      <c r="AD139" s="30"/>
      <c r="AG139" s="126" t="str">
        <f>IF(COUNTIF(M139:N139,"")=0,"","ligne vide")</f>
        <v/>
      </c>
      <c r="AH139" s="135" t="str">
        <f>IF(ISBLANK(M139),"Vide","Non vide")</f>
        <v>Non vide</v>
      </c>
      <c r="AI139" s="1" t="str">
        <f>IF(ISBLANK(N139),"Vide","Non vide")</f>
        <v>Non vide</v>
      </c>
      <c r="AJ139" s="140" t="str">
        <f t="shared" si="8"/>
        <v/>
      </c>
      <c r="AK139" s="140" t="str">
        <f t="shared" si="9"/>
        <v/>
      </c>
      <c r="AL139" s="140" t="str">
        <f t="shared" si="10"/>
        <v/>
      </c>
      <c r="AM139" s="140" t="str">
        <f t="shared" si="11"/>
        <v/>
      </c>
    </row>
    <row r="140" spans="1:39" ht="18" customHeight="1" x14ac:dyDescent="0.25">
      <c r="A140" s="23">
        <v>151</v>
      </c>
      <c r="B140" s="24" t="s">
        <v>242</v>
      </c>
      <c r="C140" s="23"/>
      <c r="D140" s="23"/>
      <c r="E140" s="25" t="s">
        <v>243</v>
      </c>
      <c r="F140" s="62" t="s">
        <v>244</v>
      </c>
      <c r="G140" s="58" t="s">
        <v>109</v>
      </c>
      <c r="K140" s="41"/>
      <c r="L140" s="41"/>
      <c r="M140" s="128">
        <v>2.9</v>
      </c>
      <c r="N140" s="27">
        <v>120</v>
      </c>
      <c r="O140" s="71">
        <f>M140/ N140</f>
        <v>2.4166666666666666E-2</v>
      </c>
      <c r="P140" s="71">
        <f>N140/M140</f>
        <v>41.379310344827587</v>
      </c>
      <c r="Q140" s="28" t="s">
        <v>85</v>
      </c>
      <c r="R140" s="28"/>
      <c r="S140" s="1" t="str">
        <f>MID(E140,3,50)</f>
        <v> Eri</v>
      </c>
      <c r="U140" s="1" t="str">
        <f>MID(E140,SEARCH(" ",SUBSTITUTE(E140,CHAR(160)," "))+1,99)</f>
        <v>Eri</v>
      </c>
      <c r="V140" s="1" t="s">
        <v>245</v>
      </c>
      <c r="AB140" s="29" t="s">
        <v>32</v>
      </c>
      <c r="AG140" s="126" t="str">
        <f>IF(COUNTIF(M140:N140,"")=0,"","ligne vide")</f>
        <v/>
      </c>
      <c r="AH140" s="135" t="str">
        <f>IF(ISBLANK(M140),"Vide","Non vide")</f>
        <v>Non vide</v>
      </c>
      <c r="AI140" s="1" t="str">
        <f>IF(ISBLANK(N140),"Vide","Non vide")</f>
        <v>Non vide</v>
      </c>
      <c r="AJ140" s="140" t="str">
        <f t="shared" si="8"/>
        <v/>
      </c>
      <c r="AK140" s="140" t="str">
        <f t="shared" si="9"/>
        <v/>
      </c>
      <c r="AL140" s="140" t="str">
        <f t="shared" si="10"/>
        <v/>
      </c>
      <c r="AM140" s="140" t="str">
        <f t="shared" si="11"/>
        <v/>
      </c>
    </row>
    <row r="141" spans="1:39" ht="18" customHeight="1" x14ac:dyDescent="0.25">
      <c r="A141" s="23">
        <v>148</v>
      </c>
      <c r="B141" s="24" t="s">
        <v>163</v>
      </c>
      <c r="C141" s="23"/>
      <c r="D141" s="23"/>
      <c r="E141" s="25" t="s">
        <v>164</v>
      </c>
      <c r="F141" s="73" t="s">
        <v>165</v>
      </c>
      <c r="G141" s="58" t="s">
        <v>58</v>
      </c>
      <c r="I141" s="29" t="s">
        <v>32</v>
      </c>
      <c r="K141" s="37" t="s">
        <v>32</v>
      </c>
      <c r="L141" s="37"/>
      <c r="M141" s="128">
        <v>2.9</v>
      </c>
      <c r="N141" s="27">
        <v>110</v>
      </c>
      <c r="O141" s="71">
        <f>M141/ N141</f>
        <v>2.6363636363636363E-2</v>
      </c>
      <c r="P141" s="71">
        <f>N141/M141</f>
        <v>37.931034482758619</v>
      </c>
      <c r="Q141" s="6" t="s">
        <v>43</v>
      </c>
      <c r="S141" s="1" t="str">
        <f>MID(E141,3,50)</f>
        <v> CVn</v>
      </c>
      <c r="U141" s="1" t="str">
        <f>MID(E141,SEARCH(" ",SUBSTITUTE(E141,CHAR(160)," "))+1,99)</f>
        <v>CVn</v>
      </c>
      <c r="V141" s="1" t="s">
        <v>166</v>
      </c>
      <c r="AB141" s="29" t="s">
        <v>32</v>
      </c>
      <c r="AG141" s="126" t="str">
        <f>IF(COUNTIF(M141:N141,"")=0,"","ligne vide")</f>
        <v/>
      </c>
      <c r="AH141" s="135" t="str">
        <f>IF(ISBLANK(M141),"Vide","Non vide")</f>
        <v>Non vide</v>
      </c>
      <c r="AI141" s="1" t="str">
        <f>IF(ISBLANK(N141),"Vide","Non vide")</f>
        <v>Non vide</v>
      </c>
      <c r="AJ141" s="140" t="str">
        <f t="shared" si="8"/>
        <v/>
      </c>
      <c r="AK141" s="140" t="str">
        <f t="shared" si="9"/>
        <v/>
      </c>
      <c r="AL141" s="140" t="str">
        <f t="shared" si="10"/>
        <v/>
      </c>
      <c r="AM141" s="140" t="str">
        <f t="shared" si="11"/>
        <v/>
      </c>
    </row>
    <row r="142" spans="1:39" ht="18" customHeight="1" x14ac:dyDescent="0.25">
      <c r="A142" s="23">
        <v>153</v>
      </c>
      <c r="B142" s="24" t="s">
        <v>551</v>
      </c>
      <c r="C142" s="23"/>
      <c r="D142" s="23"/>
      <c r="E142" s="25" t="s">
        <v>552</v>
      </c>
      <c r="F142" s="95" t="s">
        <v>547</v>
      </c>
      <c r="G142" s="39" t="s">
        <v>42</v>
      </c>
      <c r="H142" s="45" t="s">
        <v>59</v>
      </c>
      <c r="I142" s="46"/>
      <c r="J142" s="46"/>
      <c r="K142" s="1" t="s">
        <v>32</v>
      </c>
      <c r="M142" s="128">
        <v>2.91</v>
      </c>
      <c r="N142" s="27">
        <v>610</v>
      </c>
      <c r="O142" s="71">
        <f>M142/ N142</f>
        <v>4.7704918032786883E-3</v>
      </c>
      <c r="P142" s="71">
        <f>N142/M142</f>
        <v>209.62199312714776</v>
      </c>
      <c r="Q142" s="6" t="s">
        <v>43</v>
      </c>
      <c r="S142" s="1" t="str">
        <f>MID(E142,3,50)</f>
        <v>Aqr</v>
      </c>
      <c r="U142" s="1" t="str">
        <f>MID(E142,SEARCH(" ",SUBSTITUTE(E142,CHAR(160)," "))+1,99)</f>
        <v>Aqr</v>
      </c>
      <c r="AB142" s="29" t="s">
        <v>32</v>
      </c>
      <c r="AG142" s="126" t="str">
        <f>IF(COUNTIF(M142:N142,"")=0,"","ligne vide")</f>
        <v/>
      </c>
      <c r="AH142" s="135" t="str">
        <f>IF(ISBLANK(M142),"Vide","Non vide")</f>
        <v>Non vide</v>
      </c>
      <c r="AI142" s="1" t="str">
        <f>IF(ISBLANK(N142),"Vide","Non vide")</f>
        <v>Non vide</v>
      </c>
      <c r="AJ142" s="140" t="str">
        <f t="shared" si="8"/>
        <v/>
      </c>
      <c r="AK142" s="140" t="str">
        <f t="shared" si="9"/>
        <v/>
      </c>
      <c r="AL142" s="140" t="str">
        <f t="shared" si="10"/>
        <v/>
      </c>
      <c r="AM142" s="140" t="str">
        <f t="shared" si="11"/>
        <v/>
      </c>
    </row>
    <row r="143" spans="1:39" ht="18" customHeight="1" x14ac:dyDescent="0.25">
      <c r="A143" s="23">
        <v>158</v>
      </c>
      <c r="B143" s="24" t="s">
        <v>608</v>
      </c>
      <c r="C143" s="23"/>
      <c r="D143" s="23"/>
      <c r="E143" s="25" t="s">
        <v>404</v>
      </c>
      <c r="F143" s="19" t="s">
        <v>387</v>
      </c>
      <c r="G143" s="58" t="s">
        <v>109</v>
      </c>
      <c r="K143" s="37"/>
      <c r="L143" s="37"/>
      <c r="M143" s="128">
        <v>2.948</v>
      </c>
      <c r="N143" s="27">
        <v>210</v>
      </c>
      <c r="O143" s="71">
        <f>M143/ N143</f>
        <v>1.4038095238095238E-2</v>
      </c>
      <c r="P143" s="71">
        <f>N143/M143</f>
        <v>71.234735413839886</v>
      </c>
      <c r="Q143" s="34" t="s">
        <v>30</v>
      </c>
      <c r="R143" s="28"/>
      <c r="S143" s="1" t="str">
        <f>MID(E143,3,50)</f>
        <v>Peg</v>
      </c>
      <c r="U143" s="1" t="str">
        <f>MID(E143,SEARCH(" ",SUBSTITUTE(E143,CHAR(160)," "))+1,99)</f>
        <v>Peg</v>
      </c>
      <c r="V143" s="1" t="s">
        <v>405</v>
      </c>
      <c r="AB143" s="29" t="s">
        <v>32</v>
      </c>
      <c r="AC143" s="30" t="s">
        <v>32</v>
      </c>
      <c r="AD143" s="30"/>
      <c r="AG143" s="126" t="str">
        <f>IF(COUNTIF(M143:N143,"")=0,"","ligne vide")</f>
        <v/>
      </c>
      <c r="AH143" s="135" t="str">
        <f>IF(ISBLANK(M143),"Vide","Non vide")</f>
        <v>Non vide</v>
      </c>
      <c r="AI143" s="1" t="str">
        <f>IF(ISBLANK(N143),"Vide","Non vide")</f>
        <v>Non vide</v>
      </c>
      <c r="AJ143" s="140" t="str">
        <f t="shared" si="8"/>
        <v/>
      </c>
      <c r="AK143" s="140" t="str">
        <f t="shared" si="9"/>
        <v/>
      </c>
      <c r="AL143" s="140" t="str">
        <f t="shared" si="10"/>
        <v/>
      </c>
      <c r="AM143" s="140" t="str">
        <f t="shared" si="11"/>
        <v/>
      </c>
    </row>
    <row r="144" spans="1:39" ht="18" customHeight="1" x14ac:dyDescent="0.25">
      <c r="A144" s="23">
        <v>159</v>
      </c>
      <c r="B144" s="24" t="s">
        <v>548</v>
      </c>
      <c r="C144" s="23"/>
      <c r="D144" s="23"/>
      <c r="E144" s="25" t="s">
        <v>549</v>
      </c>
      <c r="F144" s="95" t="s">
        <v>547</v>
      </c>
      <c r="G144" s="39" t="s">
        <v>42</v>
      </c>
      <c r="H144" s="45" t="s">
        <v>59</v>
      </c>
      <c r="M144" s="128">
        <v>2.95</v>
      </c>
      <c r="N144" s="27">
        <v>760</v>
      </c>
      <c r="O144" s="71">
        <f>M144/ N144</f>
        <v>3.8815789473684212E-3</v>
      </c>
      <c r="P144" s="71">
        <f>N144/M144</f>
        <v>257.62711864406776</v>
      </c>
      <c r="Q144" s="6" t="s">
        <v>43</v>
      </c>
      <c r="S144" s="1" t="str">
        <f>MID(E144,3,50)</f>
        <v>Aqr</v>
      </c>
      <c r="U144" s="1" t="str">
        <f>MID(E144,SEARCH(" ",SUBSTITUTE(E144,CHAR(160)," "))+1,99)</f>
        <v>Aqr</v>
      </c>
      <c r="V144" s="1" t="s">
        <v>550</v>
      </c>
      <c r="AB144" s="29" t="s">
        <v>32</v>
      </c>
      <c r="AG144" s="126" t="str">
        <f>IF(COUNTIF(M144:N144,"")=0,"","ligne vide")</f>
        <v/>
      </c>
      <c r="AH144" s="135" t="str">
        <f>IF(ISBLANK(M144),"Vide","Non vide")</f>
        <v>Non vide</v>
      </c>
      <c r="AI144" s="1" t="str">
        <f>IF(ISBLANK(N144),"Vide","Non vide")</f>
        <v>Non vide</v>
      </c>
      <c r="AJ144" s="140" t="str">
        <f t="shared" si="8"/>
        <v/>
      </c>
      <c r="AK144" s="140" t="str">
        <f t="shared" si="9"/>
        <v/>
      </c>
      <c r="AL144" s="140" t="str">
        <f t="shared" si="10"/>
        <v/>
      </c>
      <c r="AM144" s="140" t="str">
        <f t="shared" si="11"/>
        <v/>
      </c>
    </row>
    <row r="145" spans="1:39" ht="18" customHeight="1" x14ac:dyDescent="0.25">
      <c r="A145" s="23">
        <v>161</v>
      </c>
      <c r="B145" s="24" t="s">
        <v>609</v>
      </c>
      <c r="C145" s="23"/>
      <c r="D145" s="23"/>
      <c r="E145" s="25" t="s">
        <v>120</v>
      </c>
      <c r="F145" s="62" t="s">
        <v>108</v>
      </c>
      <c r="G145" s="58" t="s">
        <v>109</v>
      </c>
      <c r="K145" s="37"/>
      <c r="L145" s="37"/>
      <c r="M145" s="128">
        <v>2.96</v>
      </c>
      <c r="N145" s="27">
        <v>1600</v>
      </c>
      <c r="O145" s="71">
        <f>M145/ N145</f>
        <v>1.8500000000000001E-3</v>
      </c>
      <c r="P145" s="71">
        <f>N145/M145</f>
        <v>540.54054054054052</v>
      </c>
      <c r="Q145" s="28" t="s">
        <v>85</v>
      </c>
      <c r="R145" s="28"/>
      <c r="S145" s="1" t="str">
        <f>MID(E145,3,50)</f>
        <v> Car</v>
      </c>
      <c r="U145" s="1" t="str">
        <f>MID(E145,SEARCH(" ",SUBSTITUTE(E145,CHAR(160)," "))+1,99)</f>
        <v>Car</v>
      </c>
      <c r="V145" s="1" t="s">
        <v>110</v>
      </c>
      <c r="AB145" s="29" t="s">
        <v>32</v>
      </c>
      <c r="AG145" s="126" t="str">
        <f>IF(COUNTIF(M145:N145,"")=0,"","ligne vide")</f>
        <v/>
      </c>
      <c r="AH145" s="135" t="str">
        <f>IF(ISBLANK(M145),"Vide","Non vide")</f>
        <v>Non vide</v>
      </c>
      <c r="AI145" s="1" t="str">
        <f>IF(ISBLANK(N145),"Vide","Non vide")</f>
        <v>Non vide</v>
      </c>
      <c r="AJ145" s="140" t="str">
        <f t="shared" si="8"/>
        <v/>
      </c>
      <c r="AK145" s="140" t="str">
        <f t="shared" si="9"/>
        <v/>
      </c>
      <c r="AL145" s="140" t="str">
        <f t="shared" si="10"/>
        <v/>
      </c>
      <c r="AM145" s="140" t="str">
        <f t="shared" si="11"/>
        <v/>
      </c>
    </row>
    <row r="146" spans="1:39" ht="18" customHeight="1" x14ac:dyDescent="0.25">
      <c r="A146" s="23"/>
      <c r="B146" s="24"/>
      <c r="C146" s="23"/>
      <c r="D146" s="23"/>
      <c r="E146" s="25" t="s">
        <v>119</v>
      </c>
      <c r="F146" s="62" t="s">
        <v>108</v>
      </c>
      <c r="G146" s="58" t="s">
        <v>109</v>
      </c>
      <c r="K146" s="37"/>
      <c r="L146" s="37"/>
      <c r="M146" s="128">
        <v>2.96</v>
      </c>
      <c r="N146" s="27">
        <v>1600</v>
      </c>
      <c r="O146" s="71">
        <f>M146/ N146</f>
        <v>1.8500000000000001E-3</v>
      </c>
      <c r="P146" s="71">
        <f>N146/M146</f>
        <v>540.54054054054052</v>
      </c>
      <c r="Q146" s="28" t="s">
        <v>85</v>
      </c>
      <c r="R146" s="28"/>
      <c r="S146" s="1" t="str">
        <f>MID(E146,3,50)</f>
        <v>Car</v>
      </c>
      <c r="U146" s="1" t="str">
        <f>MID(E146,SEARCH(" ",SUBSTITUTE(E146,CHAR(160)," "))+1,99)</f>
        <v>Car</v>
      </c>
      <c r="V146" s="1" t="s">
        <v>110</v>
      </c>
      <c r="AB146" s="29" t="s">
        <v>32</v>
      </c>
      <c r="AG146" s="126" t="str">
        <f>IF(COUNTIF(M146:N146,"")=0,"","ligne vide")</f>
        <v/>
      </c>
      <c r="AH146" s="135" t="str">
        <f>IF(ISBLANK(M146),"Vide","Non vide")</f>
        <v>Non vide</v>
      </c>
      <c r="AI146" s="1" t="str">
        <f>IF(ISBLANK(N146),"Vide","Non vide")</f>
        <v>Non vide</v>
      </c>
      <c r="AJ146" s="140" t="str">
        <f t="shared" si="8"/>
        <v/>
      </c>
      <c r="AK146" s="140" t="str">
        <f t="shared" si="9"/>
        <v/>
      </c>
      <c r="AL146" s="140" t="str">
        <f t="shared" si="10"/>
        <v/>
      </c>
      <c r="AM146" s="140" t="str">
        <f t="shared" si="11"/>
        <v/>
      </c>
    </row>
    <row r="147" spans="1:39" ht="18" customHeight="1" x14ac:dyDescent="0.25">
      <c r="A147" s="23">
        <v>165</v>
      </c>
      <c r="B147" s="36" t="s">
        <v>36</v>
      </c>
      <c r="C147" s="23"/>
      <c r="D147" s="23"/>
      <c r="E147" s="25" t="s">
        <v>37</v>
      </c>
      <c r="F147" s="19" t="s">
        <v>28</v>
      </c>
      <c r="G147" s="26" t="s">
        <v>29</v>
      </c>
      <c r="H147" s="21"/>
      <c r="I147" s="21"/>
      <c r="J147" s="21"/>
      <c r="K147" s="21"/>
      <c r="L147" s="21"/>
      <c r="M147" s="128">
        <v>2.988</v>
      </c>
      <c r="N147" s="27">
        <v>83</v>
      </c>
      <c r="O147" s="71">
        <f>M147/ N147</f>
        <v>3.5999999999999997E-2</v>
      </c>
      <c r="P147" s="71">
        <f>N147/M147</f>
        <v>27.777777777777779</v>
      </c>
      <c r="Q147" s="34" t="s">
        <v>30</v>
      </c>
      <c r="R147" s="28"/>
      <c r="S147" s="21" t="str">
        <f>MID(E147,3,50)</f>
        <v>Aql</v>
      </c>
      <c r="T147" s="21"/>
      <c r="U147" s="21" t="str">
        <f>MID(E147,SEARCH(" ",SUBSTITUTE(E147,CHAR(160)," "))+1,99)</f>
        <v>Aql</v>
      </c>
      <c r="V147" s="21" t="s">
        <v>31</v>
      </c>
      <c r="W147" s="21"/>
      <c r="X147" s="21"/>
      <c r="Y147" s="21"/>
      <c r="Z147" s="21"/>
      <c r="AA147" s="21"/>
      <c r="AB147" s="29" t="s">
        <v>32</v>
      </c>
      <c r="AC147" s="30" t="s">
        <v>32</v>
      </c>
      <c r="AD147" s="30"/>
      <c r="AE147" s="21"/>
      <c r="AF147" s="21"/>
      <c r="AG147" s="126" t="str">
        <f>IF(COUNTIF(M147:N147,"")=0,"","ligne vide")</f>
        <v/>
      </c>
      <c r="AH147" s="135" t="str">
        <f>IF(ISBLANK(M147),"Vide","Non vide")</f>
        <v>Non vide</v>
      </c>
      <c r="AI147" s="1" t="str">
        <f>IF(ISBLANK(N147),"Vide","Non vide")</f>
        <v>Non vide</v>
      </c>
      <c r="AJ147" s="140" t="str">
        <f t="shared" si="8"/>
        <v/>
      </c>
      <c r="AK147" s="140" t="str">
        <f t="shared" si="9"/>
        <v/>
      </c>
      <c r="AL147" s="140" t="str">
        <f t="shared" si="10"/>
        <v/>
      </c>
      <c r="AM147" s="140" t="str">
        <f t="shared" si="11"/>
        <v/>
      </c>
    </row>
    <row r="148" spans="1:39" ht="18" customHeight="1" x14ac:dyDescent="0.25">
      <c r="A148" s="23">
        <v>168</v>
      </c>
      <c r="B148" s="24" t="s">
        <v>537</v>
      </c>
      <c r="C148" s="23"/>
      <c r="D148" s="23"/>
      <c r="E148" s="25" t="s">
        <v>538</v>
      </c>
      <c r="F148" s="1" t="s">
        <v>539</v>
      </c>
      <c r="G148" s="39" t="s">
        <v>540</v>
      </c>
      <c r="I148" s="29" t="s">
        <v>32</v>
      </c>
      <c r="K148" s="1" t="s">
        <v>32</v>
      </c>
      <c r="M148" s="128">
        <v>3</v>
      </c>
      <c r="N148" s="27">
        <v>120</v>
      </c>
      <c r="O148" s="71">
        <f>M148/ N148</f>
        <v>2.5000000000000001E-2</v>
      </c>
      <c r="P148" s="71">
        <f>N148/M148</f>
        <v>40</v>
      </c>
      <c r="Q148" s="6" t="s">
        <v>43</v>
      </c>
      <c r="S148" s="1" t="str">
        <f>MID(E148,3,50)</f>
        <v>Tri</v>
      </c>
      <c r="U148" s="1" t="str">
        <f>MID(E148,SEARCH(" ",SUBSTITUTE(E148,CHAR(160)," "))+1,99)</f>
        <v>Tri</v>
      </c>
      <c r="V148" s="1" t="s">
        <v>541</v>
      </c>
      <c r="AB148" s="29" t="s">
        <v>32</v>
      </c>
      <c r="AG148" s="126" t="str">
        <f>IF(COUNTIF(M148:N148,"")=0,"","ligne vide")</f>
        <v/>
      </c>
      <c r="AH148" s="135" t="str">
        <f>IF(ISBLANK(M148),"Vide","Non vide")</f>
        <v>Non vide</v>
      </c>
      <c r="AI148" s="1" t="str">
        <f>IF(ISBLANK(N148),"Vide","Non vide")</f>
        <v>Non vide</v>
      </c>
      <c r="AJ148" s="140" t="str">
        <f t="shared" si="8"/>
        <v/>
      </c>
      <c r="AK148" s="140" t="str">
        <f t="shared" si="9"/>
        <v/>
      </c>
      <c r="AL148" s="140" t="str">
        <f t="shared" si="10"/>
        <v/>
      </c>
      <c r="AM148" s="140" t="str">
        <f t="shared" si="11"/>
        <v/>
      </c>
    </row>
    <row r="149" spans="1:39" ht="18" customHeight="1" x14ac:dyDescent="0.25">
      <c r="A149" s="23">
        <v>171</v>
      </c>
      <c r="B149" s="24" t="s">
        <v>610</v>
      </c>
      <c r="C149" s="23"/>
      <c r="D149" s="23"/>
      <c r="E149" s="25" t="s">
        <v>287</v>
      </c>
      <c r="F149" s="89" t="s">
        <v>277</v>
      </c>
      <c r="G149" s="58" t="s">
        <v>109</v>
      </c>
      <c r="K149" s="37" t="s">
        <v>32</v>
      </c>
      <c r="L149" s="37"/>
      <c r="M149" s="128">
        <v>3</v>
      </c>
      <c r="N149" s="124">
        <v>2600</v>
      </c>
      <c r="O149" s="71">
        <f>M149/ N149</f>
        <v>1.153846153846154E-3</v>
      </c>
      <c r="P149" s="71">
        <f>N149/M149</f>
        <v>866.66666666666663</v>
      </c>
      <c r="Q149" s="28" t="s">
        <v>85</v>
      </c>
      <c r="S149" s="1" t="str">
        <f>MID(E149,3,50)</f>
        <v> CMa</v>
      </c>
      <c r="U149" s="1" t="str">
        <f>MID(E149,SEARCH(" ",SUBSTITUTE(E149,CHAR(160)," "))+1,99)</f>
        <v>CMa</v>
      </c>
      <c r="V149" s="1" t="s">
        <v>278</v>
      </c>
      <c r="AB149" s="29" t="s">
        <v>32</v>
      </c>
      <c r="AG149" s="126" t="str">
        <f>IF(COUNTIF(M149:N149,"")=0,"","ligne vide")</f>
        <v/>
      </c>
      <c r="AH149" s="135" t="str">
        <f>IF(ISBLANK(M149),"Vide","Non vide")</f>
        <v>Non vide</v>
      </c>
      <c r="AI149" s="1" t="str">
        <f>IF(ISBLANK(N149),"Vide","Non vide")</f>
        <v>Non vide</v>
      </c>
      <c r="AJ149" s="140" t="str">
        <f t="shared" si="8"/>
        <v/>
      </c>
      <c r="AK149" s="140" t="str">
        <f t="shared" si="9"/>
        <v/>
      </c>
      <c r="AL149" s="140" t="str">
        <f t="shared" si="10"/>
        <v/>
      </c>
      <c r="AM149" s="140" t="str">
        <f t="shared" si="11"/>
        <v/>
      </c>
    </row>
    <row r="150" spans="1:39" ht="18" customHeight="1" x14ac:dyDescent="0.25">
      <c r="A150" s="23">
        <v>178</v>
      </c>
      <c r="B150" s="24" t="s">
        <v>611</v>
      </c>
      <c r="C150" s="23"/>
      <c r="D150" s="23"/>
      <c r="E150" s="25" t="s">
        <v>449</v>
      </c>
      <c r="F150" s="101" t="s">
        <v>445</v>
      </c>
      <c r="G150" s="67" t="s">
        <v>125</v>
      </c>
      <c r="I150" s="65" t="s">
        <v>32</v>
      </c>
      <c r="K150" s="37"/>
      <c r="L150" s="37"/>
      <c r="M150" s="128">
        <v>3.0270000000000001</v>
      </c>
      <c r="N150" s="27">
        <v>480</v>
      </c>
      <c r="O150" s="71">
        <f>M150/ N150</f>
        <v>6.3062500000000002E-3</v>
      </c>
      <c r="P150" s="71">
        <f>N150/M150</f>
        <v>158.57284440039643</v>
      </c>
      <c r="Q150" s="6" t="s">
        <v>43</v>
      </c>
      <c r="R150" s="66" t="s">
        <v>32</v>
      </c>
      <c r="S150" s="1" t="str">
        <f>MID(E150,3,50)</f>
        <v>UMi</v>
      </c>
      <c r="U150" s="1" t="str">
        <f>MID(E150,SEARCH(" ",SUBSTITUTE(E150,CHAR(160)," "))+1,99)</f>
        <v>UMi</v>
      </c>
      <c r="V150" s="1" t="s">
        <v>446</v>
      </c>
      <c r="AB150" s="29" t="s">
        <v>32</v>
      </c>
      <c r="AC150" s="30" t="s">
        <v>32</v>
      </c>
      <c r="AD150" s="30"/>
      <c r="AG150" s="126" t="str">
        <f>IF(COUNTIF(M150:N150,"")=0,"","ligne vide")</f>
        <v/>
      </c>
      <c r="AH150" s="135" t="str">
        <f>IF(ISBLANK(M150),"Vide","Non vide")</f>
        <v>Non vide</v>
      </c>
      <c r="AI150" s="1" t="str">
        <f>IF(ISBLANK(N150),"Vide","Non vide")</f>
        <v>Non vide</v>
      </c>
      <c r="AJ150" s="140" t="str">
        <f t="shared" si="8"/>
        <v/>
      </c>
      <c r="AK150" s="140" t="str">
        <f t="shared" si="9"/>
        <v/>
      </c>
      <c r="AL150" s="140" t="str">
        <f t="shared" si="10"/>
        <v/>
      </c>
      <c r="AM150" s="140" t="str">
        <f t="shared" si="11"/>
        <v/>
      </c>
    </row>
    <row r="151" spans="1:39" ht="18" customHeight="1" x14ac:dyDescent="0.25">
      <c r="A151" s="23"/>
      <c r="B151" s="24" t="s">
        <v>315</v>
      </c>
      <c r="C151" s="23"/>
      <c r="D151" s="23"/>
      <c r="E151" s="25" t="s">
        <v>316</v>
      </c>
      <c r="F151" s="92" t="s">
        <v>314</v>
      </c>
      <c r="G151" s="26" t="s">
        <v>29</v>
      </c>
      <c r="M151" s="128">
        <v>3.06</v>
      </c>
      <c r="N151" s="27">
        <v>380</v>
      </c>
      <c r="O151" s="71">
        <f>M151/ N151</f>
        <v>8.0526315789473685E-3</v>
      </c>
      <c r="P151" s="71">
        <f>N151/M151</f>
        <v>124.18300653594771</v>
      </c>
      <c r="Q151" s="6" t="s">
        <v>43</v>
      </c>
      <c r="S151" s="1" t="str">
        <f>MID(E151,3,50)</f>
        <v>Her</v>
      </c>
      <c r="U151" s="1" t="str">
        <f>MID(E151,SEARCH(" ",SUBSTITUTE(E151,CHAR(160)," "))+1,99)</f>
        <v>Her</v>
      </c>
      <c r="V151" s="1" t="s">
        <v>317</v>
      </c>
      <c r="AB151" s="29" t="s">
        <v>32</v>
      </c>
      <c r="AG151" s="126" t="str">
        <f>IF(COUNTIF(M151:N151,"")=0,"","ligne vide")</f>
        <v/>
      </c>
      <c r="AH151" s="135" t="str">
        <f>IF(ISBLANK(M151),"Vide","Non vide")</f>
        <v>Non vide</v>
      </c>
      <c r="AI151" s="1" t="str">
        <f>IF(ISBLANK(N151),"Vide","Non vide")</f>
        <v>Non vide</v>
      </c>
      <c r="AJ151" s="140" t="str">
        <f t="shared" si="8"/>
        <v/>
      </c>
      <c r="AK151" s="140" t="str">
        <f t="shared" si="9"/>
        <v/>
      </c>
      <c r="AL151" s="140" t="str">
        <f t="shared" si="10"/>
        <v/>
      </c>
      <c r="AM151" s="140" t="str">
        <f t="shared" si="11"/>
        <v/>
      </c>
    </row>
    <row r="152" spans="1:39" ht="18" customHeight="1" x14ac:dyDescent="0.25">
      <c r="A152" s="23">
        <v>185</v>
      </c>
      <c r="B152" s="24" t="s">
        <v>233</v>
      </c>
      <c r="C152" s="23"/>
      <c r="D152" s="23"/>
      <c r="E152" s="25" t="s">
        <v>234</v>
      </c>
      <c r="F152" s="80" t="s">
        <v>225</v>
      </c>
      <c r="G152" s="67" t="s">
        <v>125</v>
      </c>
      <c r="I152" s="65" t="s">
        <v>32</v>
      </c>
      <c r="M152" s="128">
        <v>3.0819999999999999</v>
      </c>
      <c r="N152" s="27">
        <v>100</v>
      </c>
      <c r="O152" s="71">
        <f>M152/ N152</f>
        <v>3.082E-2</v>
      </c>
      <c r="P152" s="71">
        <f>N152/M152</f>
        <v>32.446463335496432</v>
      </c>
      <c r="Q152" s="6" t="s">
        <v>43</v>
      </c>
      <c r="R152" s="66" t="s">
        <v>32</v>
      </c>
      <c r="S152" s="1" t="str">
        <f>MID(E152,3,50)</f>
        <v>Dra</v>
      </c>
      <c r="U152" s="1" t="str">
        <f>MID(E152,SEARCH(" ",SUBSTITUTE(E152,CHAR(160)," "))+1,99)</f>
        <v>Dra</v>
      </c>
      <c r="V152" s="1" t="s">
        <v>226</v>
      </c>
      <c r="AB152" s="29" t="s">
        <v>32</v>
      </c>
      <c r="AG152" s="126" t="str">
        <f>IF(COUNTIF(M152:N152,"")=0,"","ligne vide")</f>
        <v/>
      </c>
      <c r="AH152" s="135" t="str">
        <f>IF(ISBLANK(M152),"Vide","Non vide")</f>
        <v>Non vide</v>
      </c>
      <c r="AI152" s="1" t="str">
        <f>IF(ISBLANK(N152),"Vide","Non vide")</f>
        <v>Non vide</v>
      </c>
      <c r="AJ152" s="140" t="str">
        <f t="shared" si="8"/>
        <v/>
      </c>
      <c r="AK152" s="140" t="str">
        <f t="shared" si="9"/>
        <v/>
      </c>
      <c r="AL152" s="140" t="str">
        <f t="shared" si="10"/>
        <v/>
      </c>
      <c r="AM152" s="140" t="str">
        <f t="shared" si="11"/>
        <v/>
      </c>
    </row>
    <row r="153" spans="1:39" ht="18" customHeight="1" x14ac:dyDescent="0.25">
      <c r="A153" s="23">
        <v>186</v>
      </c>
      <c r="B153" s="24" t="s">
        <v>211</v>
      </c>
      <c r="C153" s="23"/>
      <c r="D153" s="23"/>
      <c r="E153" s="25" t="s">
        <v>212</v>
      </c>
      <c r="F153" s="38" t="s">
        <v>209</v>
      </c>
      <c r="G153" s="26" t="s">
        <v>29</v>
      </c>
      <c r="I153" s="29" t="s">
        <v>32</v>
      </c>
      <c r="K153" s="1" t="s">
        <v>32</v>
      </c>
      <c r="M153" s="128">
        <v>3.085</v>
      </c>
      <c r="N153" s="27">
        <v>390</v>
      </c>
      <c r="O153" s="71">
        <f>M153/ N153</f>
        <v>7.9102564102564096E-3</v>
      </c>
      <c r="P153" s="71">
        <f>N153/M153</f>
        <v>126.41815235008104</v>
      </c>
      <c r="Q153" s="6" t="s">
        <v>43</v>
      </c>
      <c r="S153" s="1" t="str">
        <f>MID(E153,3,50)</f>
        <v> Cyg</v>
      </c>
      <c r="U153" s="1" t="str">
        <f>MID(E153,SEARCH(" ",SUBSTITUTE(E153,CHAR(160)," "))+1,99)</f>
        <v>Cyg</v>
      </c>
      <c r="V153" s="1" t="s">
        <v>213</v>
      </c>
      <c r="AB153" s="29" t="s">
        <v>32</v>
      </c>
      <c r="AG153" s="126" t="str">
        <f>IF(COUNTIF(M153:N153,"")=0,"","ligne vide")</f>
        <v/>
      </c>
      <c r="AH153" s="135" t="str">
        <f>IF(ISBLANK(M153),"Vide","Non vide")</f>
        <v>Non vide</v>
      </c>
      <c r="AI153" s="1" t="str">
        <f>IF(ISBLANK(N153),"Vide","Non vide")</f>
        <v>Non vide</v>
      </c>
      <c r="AJ153" s="140" t="str">
        <f t="shared" si="8"/>
        <v/>
      </c>
      <c r="AK153" s="140" t="str">
        <f t="shared" si="9"/>
        <v/>
      </c>
      <c r="AL153" s="140" t="str">
        <f t="shared" si="10"/>
        <v/>
      </c>
      <c r="AM153" s="140" t="str">
        <f t="shared" si="11"/>
        <v/>
      </c>
    </row>
    <row r="154" spans="1:39" ht="18" customHeight="1" x14ac:dyDescent="0.25">
      <c r="A154" s="23">
        <v>194</v>
      </c>
      <c r="B154" s="24" t="s">
        <v>612</v>
      </c>
      <c r="C154" s="23"/>
      <c r="D154" s="23"/>
      <c r="E154" s="25" t="s">
        <v>336</v>
      </c>
      <c r="F154" s="62" t="s">
        <v>333</v>
      </c>
      <c r="G154" s="26" t="s">
        <v>29</v>
      </c>
      <c r="K154" s="37"/>
      <c r="L154" s="37"/>
      <c r="M154" s="128">
        <v>3.1269999999999998</v>
      </c>
      <c r="N154" s="27">
        <v>570</v>
      </c>
      <c r="O154" s="71">
        <f>M154/ N154</f>
        <v>5.4859649122807018E-3</v>
      </c>
      <c r="P154" s="71">
        <f>N154/M154</f>
        <v>182.28333866325553</v>
      </c>
      <c r="Q154" s="28" t="s">
        <v>85</v>
      </c>
      <c r="R154" s="28"/>
      <c r="S154" s="1" t="str">
        <f>MID(E154,3,50)</f>
        <v>Ara</v>
      </c>
      <c r="U154" s="1" t="str">
        <f>MID(E154,SEARCH(" ",SUBSTITUTE(E154,CHAR(160)," "))+1,99)</f>
        <v>Ara</v>
      </c>
      <c r="V154" s="1" t="s">
        <v>334</v>
      </c>
      <c r="AB154" s="29" t="s">
        <v>32</v>
      </c>
      <c r="AG154" s="126" t="str">
        <f>IF(COUNTIF(M154:N154,"")=0,"","ligne vide")</f>
        <v/>
      </c>
      <c r="AH154" s="135" t="str">
        <f>IF(ISBLANK(M154),"Vide","Non vide")</f>
        <v>Non vide</v>
      </c>
      <c r="AI154" s="1" t="str">
        <f>IF(ISBLANK(N154),"Vide","Non vide")</f>
        <v>Non vide</v>
      </c>
      <c r="AJ154" s="140" t="str">
        <f t="shared" si="8"/>
        <v/>
      </c>
      <c r="AK154" s="140" t="str">
        <f t="shared" si="9"/>
        <v/>
      </c>
      <c r="AL154" s="140" t="str">
        <f t="shared" si="10"/>
        <v/>
      </c>
      <c r="AM154" s="140" t="str">
        <f t="shared" si="11"/>
        <v/>
      </c>
    </row>
    <row r="155" spans="1:39" ht="18" customHeight="1" x14ac:dyDescent="0.25">
      <c r="A155" s="23">
        <v>202</v>
      </c>
      <c r="B155" s="24" t="s">
        <v>223</v>
      </c>
      <c r="C155" s="23"/>
      <c r="D155" s="23"/>
      <c r="E155" s="25" t="s">
        <v>224</v>
      </c>
      <c r="F155" s="80" t="s">
        <v>225</v>
      </c>
      <c r="G155" s="67" t="s">
        <v>125</v>
      </c>
      <c r="I155" s="65" t="s">
        <v>32</v>
      </c>
      <c r="M155" s="128">
        <v>3.1739999999999999</v>
      </c>
      <c r="N155" s="27">
        <v>340</v>
      </c>
      <c r="O155" s="71">
        <f>M155/ N155</f>
        <v>9.335294117647058E-3</v>
      </c>
      <c r="P155" s="71">
        <f>N155/M155</f>
        <v>107.12035286704474</v>
      </c>
      <c r="Q155" s="6" t="s">
        <v>43</v>
      </c>
      <c r="R155" s="66" t="s">
        <v>32</v>
      </c>
      <c r="S155" s="1" t="str">
        <f>MID(E155,3,50)</f>
        <v>Dra</v>
      </c>
      <c r="U155" s="1" t="str">
        <f>MID(E155,SEARCH(" ",SUBSTITUTE(E155,CHAR(160)," "))+1,99)</f>
        <v>Dra</v>
      </c>
      <c r="V155" s="1" t="s">
        <v>226</v>
      </c>
      <c r="AB155" s="29" t="s">
        <v>32</v>
      </c>
      <c r="AG155" s="126" t="str">
        <f>IF(COUNTIF(M155:N155,"")=0,"","ligne vide")</f>
        <v/>
      </c>
      <c r="AH155" s="135" t="str">
        <f>IF(ISBLANK(M155),"Vide","Non vide")</f>
        <v>Non vide</v>
      </c>
      <c r="AI155" s="1" t="str">
        <f>IF(ISBLANK(N155),"Vide","Non vide")</f>
        <v>Non vide</v>
      </c>
      <c r="AJ155" s="140" t="str">
        <f t="shared" si="8"/>
        <v/>
      </c>
      <c r="AK155" s="140" t="str">
        <f t="shared" si="9"/>
        <v/>
      </c>
      <c r="AL155" s="140" t="str">
        <f t="shared" si="10"/>
        <v/>
      </c>
      <c r="AM155" s="140" t="str">
        <f t="shared" si="11"/>
        <v/>
      </c>
    </row>
    <row r="156" spans="1:39" ht="18" customHeight="1" x14ac:dyDescent="0.25">
      <c r="A156" s="23">
        <v>204</v>
      </c>
      <c r="B156" s="24" t="s">
        <v>181</v>
      </c>
      <c r="C156" s="23"/>
      <c r="D156" s="23"/>
      <c r="E156" s="25" t="s">
        <v>182</v>
      </c>
      <c r="F156" s="75" t="s">
        <v>183</v>
      </c>
      <c r="G156" s="58" t="s">
        <v>109</v>
      </c>
      <c r="K156" s="37" t="s">
        <v>32</v>
      </c>
      <c r="L156" s="37"/>
      <c r="M156" s="128">
        <v>3.19</v>
      </c>
      <c r="N156" s="27">
        <v>53</v>
      </c>
      <c r="O156" s="71">
        <f>M156/ N156</f>
        <v>6.0188679245283018E-2</v>
      </c>
      <c r="P156" s="71">
        <f>N156/M156</f>
        <v>16.614420062695924</v>
      </c>
      <c r="Q156" s="28" t="s">
        <v>85</v>
      </c>
      <c r="R156" s="28"/>
      <c r="S156" s="1" t="str">
        <f>MID(E156,3,50)</f>
        <v>Cir</v>
      </c>
      <c r="U156" s="1" t="str">
        <f>MID(E156,SEARCH(" ",SUBSTITUTE(E156,CHAR(160)," "))+1,99)</f>
        <v>Cir</v>
      </c>
      <c r="V156" s="1" t="s">
        <v>184</v>
      </c>
      <c r="AB156" s="29" t="s">
        <v>32</v>
      </c>
      <c r="AG156" s="126" t="str">
        <f>IF(COUNTIF(M156:N156,"")=0,"","ligne vide")</f>
        <v/>
      </c>
      <c r="AH156" s="135" t="str">
        <f>IF(ISBLANK(M156),"Vide","Non vide")</f>
        <v>Non vide</v>
      </c>
      <c r="AI156" s="1" t="str">
        <f>IF(ISBLANK(N156),"Vide","Non vide")</f>
        <v>Non vide</v>
      </c>
      <c r="AJ156" s="140" t="str">
        <f t="shared" si="8"/>
        <v/>
      </c>
      <c r="AK156" s="140" t="str">
        <f t="shared" si="9"/>
        <v/>
      </c>
      <c r="AL156" s="140" t="str">
        <f t="shared" si="10"/>
        <v/>
      </c>
      <c r="AM156" s="140" t="str">
        <f t="shared" si="11"/>
        <v/>
      </c>
    </row>
    <row r="157" spans="1:39" ht="18" customHeight="1" x14ac:dyDescent="0.25">
      <c r="A157" s="23">
        <v>213</v>
      </c>
      <c r="B157" s="24" t="s">
        <v>155</v>
      </c>
      <c r="C157" s="23"/>
      <c r="D157" s="23"/>
      <c r="E157" s="25" t="s">
        <v>159</v>
      </c>
      <c r="F157" s="19" t="s">
        <v>157</v>
      </c>
      <c r="G157" s="67" t="s">
        <v>125</v>
      </c>
      <c r="I157" s="65" t="s">
        <v>32</v>
      </c>
      <c r="K157" s="37" t="s">
        <v>32</v>
      </c>
      <c r="L157" s="37"/>
      <c r="M157" s="128">
        <v>3.2250000000000001</v>
      </c>
      <c r="N157" s="27">
        <v>45</v>
      </c>
      <c r="O157" s="71">
        <f>M157/ N157</f>
        <v>7.166666666666667E-2</v>
      </c>
      <c r="P157" s="71">
        <f>N157/M157</f>
        <v>13.953488372093023</v>
      </c>
      <c r="Q157" s="6" t="s">
        <v>43</v>
      </c>
      <c r="R157" s="66" t="s">
        <v>32</v>
      </c>
      <c r="S157" s="1" t="str">
        <f>MID(E157,3,50)</f>
        <v> Cep</v>
      </c>
      <c r="U157" s="1" t="str">
        <f>MID(E157,SEARCH(" ",SUBSTITUTE(E157,CHAR(160)," "))+1,99)</f>
        <v>Cep</v>
      </c>
      <c r="V157" s="1" t="s">
        <v>158</v>
      </c>
      <c r="W157" s="1" t="s">
        <v>32</v>
      </c>
      <c r="AA157" s="1" t="s">
        <v>32</v>
      </c>
      <c r="AB157" s="29" t="s">
        <v>32</v>
      </c>
      <c r="AG157" s="126" t="str">
        <f>IF(COUNTIF(M157:N157,"")=0,"","ligne vide")</f>
        <v/>
      </c>
      <c r="AH157" s="135" t="str">
        <f>IF(ISBLANK(M157),"Vide","Non vide")</f>
        <v>Non vide</v>
      </c>
      <c r="AI157" s="1" t="str">
        <f>IF(ISBLANK(N157),"Vide","Non vide")</f>
        <v>Non vide</v>
      </c>
      <c r="AJ157" s="140" t="str">
        <f t="shared" si="8"/>
        <v/>
      </c>
      <c r="AK157" s="140" t="str">
        <f t="shared" si="9"/>
        <v/>
      </c>
      <c r="AL157" s="140" t="str">
        <f t="shared" si="10"/>
        <v/>
      </c>
      <c r="AM157" s="140" t="str">
        <f t="shared" si="11"/>
        <v/>
      </c>
    </row>
    <row r="158" spans="1:39" ht="18" customHeight="1" x14ac:dyDescent="0.25">
      <c r="A158" s="23">
        <v>220</v>
      </c>
      <c r="B158" s="24" t="s">
        <v>236</v>
      </c>
      <c r="C158" s="23"/>
      <c r="D158" s="23"/>
      <c r="E158" s="25" t="s">
        <v>237</v>
      </c>
      <c r="F158" s="80" t="s">
        <v>225</v>
      </c>
      <c r="G158" s="67" t="s">
        <v>125</v>
      </c>
      <c r="I158" s="65" t="s">
        <v>32</v>
      </c>
      <c r="K158" s="41" t="s">
        <v>32</v>
      </c>
      <c r="L158" s="41"/>
      <c r="M158" s="128">
        <v>3.2559999999999998</v>
      </c>
      <c r="N158" s="27">
        <v>180</v>
      </c>
      <c r="O158" s="71">
        <f>M158/ N158</f>
        <v>1.8088888888888887E-2</v>
      </c>
      <c r="P158" s="71">
        <f>N158/M158</f>
        <v>55.282555282555286</v>
      </c>
      <c r="Q158" s="6" t="s">
        <v>43</v>
      </c>
      <c r="R158" s="66" t="s">
        <v>32</v>
      </c>
      <c r="S158" s="1" t="str">
        <f>MID(E158,3,50)</f>
        <v>Dor</v>
      </c>
      <c r="U158" s="1" t="str">
        <f>MID(E158,SEARCH(" ",SUBSTITUTE(E158,CHAR(160)," "))+1,99)</f>
        <v>Dor</v>
      </c>
      <c r="V158" s="1" t="s">
        <v>238</v>
      </c>
      <c r="AB158" s="29" t="s">
        <v>32</v>
      </c>
      <c r="AG158" s="126" t="str">
        <f>IF(COUNTIF(M158:N158,"")=0,"","ligne vide")</f>
        <v/>
      </c>
      <c r="AH158" s="135" t="str">
        <f>IF(ISBLANK(M158),"Vide","Non vide")</f>
        <v>Non vide</v>
      </c>
      <c r="AI158" s="1" t="str">
        <f>IF(ISBLANK(N158),"Vide","Non vide")</f>
        <v>Non vide</v>
      </c>
      <c r="AJ158" s="140" t="str">
        <f t="shared" si="8"/>
        <v/>
      </c>
      <c r="AK158" s="140" t="str">
        <f t="shared" si="9"/>
        <v/>
      </c>
      <c r="AL158" s="140" t="str">
        <f t="shared" si="10"/>
        <v/>
      </c>
      <c r="AM158" s="140" t="str">
        <f t="shared" si="11"/>
        <v/>
      </c>
    </row>
    <row r="159" spans="1:39" ht="18" customHeight="1" x14ac:dyDescent="0.25">
      <c r="A159" s="23">
        <v>226</v>
      </c>
      <c r="B159" s="24" t="s">
        <v>338</v>
      </c>
      <c r="C159" s="23"/>
      <c r="D159" s="23"/>
      <c r="E159" s="25" t="s">
        <v>339</v>
      </c>
      <c r="F159" s="94" t="s">
        <v>340</v>
      </c>
      <c r="G159" s="58" t="s">
        <v>109</v>
      </c>
      <c r="K159" s="37" t="s">
        <v>32</v>
      </c>
      <c r="L159" s="37"/>
      <c r="M159" s="128">
        <v>3.3</v>
      </c>
      <c r="N159" s="27">
        <v>99</v>
      </c>
      <c r="O159" s="71">
        <f>M159/ N159</f>
        <v>3.3333333333333333E-2</v>
      </c>
      <c r="P159" s="71">
        <f>N159/M159</f>
        <v>30</v>
      </c>
      <c r="Q159" s="28" t="s">
        <v>85</v>
      </c>
      <c r="R159" s="28"/>
      <c r="S159" s="1" t="str">
        <f>MID(E159,3,50)</f>
        <v>Pic</v>
      </c>
      <c r="U159" s="1" t="str">
        <f>MID(E159,SEARCH(" ",SUBSTITUTE(E159,CHAR(160)," "))+1,99)</f>
        <v>Pic</v>
      </c>
      <c r="V159" s="1" t="s">
        <v>341</v>
      </c>
      <c r="AB159" s="29" t="s">
        <v>32</v>
      </c>
      <c r="AG159" s="126" t="str">
        <f>IF(COUNTIF(M159:N159,"")=0,"","ligne vide")</f>
        <v/>
      </c>
      <c r="AH159" s="135" t="str">
        <f>IF(ISBLANK(M159),"Vide","Non vide")</f>
        <v>Non vide</v>
      </c>
      <c r="AI159" s="1" t="str">
        <f>IF(ISBLANK(N159),"Vide","Non vide")</f>
        <v>Non vide</v>
      </c>
      <c r="AJ159" s="140" t="str">
        <f t="shared" si="8"/>
        <v/>
      </c>
      <c r="AK159" s="140" t="str">
        <f t="shared" si="9"/>
        <v/>
      </c>
      <c r="AL159" s="140" t="str">
        <f t="shared" si="10"/>
        <v/>
      </c>
      <c r="AM159" s="140" t="str">
        <f t="shared" si="11"/>
        <v/>
      </c>
    </row>
    <row r="160" spans="1:39" ht="18" customHeight="1" x14ac:dyDescent="0.25">
      <c r="A160" s="23">
        <v>231</v>
      </c>
      <c r="B160" s="24" t="s">
        <v>227</v>
      </c>
      <c r="C160" s="23"/>
      <c r="D160" s="23"/>
      <c r="E160" s="25" t="s">
        <v>228</v>
      </c>
      <c r="F160" s="80" t="s">
        <v>225</v>
      </c>
      <c r="G160" s="67" t="s">
        <v>125</v>
      </c>
      <c r="I160" s="65" t="s">
        <v>32</v>
      </c>
      <c r="M160" s="128">
        <v>3.31</v>
      </c>
      <c r="N160" s="27">
        <v>100</v>
      </c>
      <c r="O160" s="71">
        <f>M160/ N160</f>
        <v>3.3099999999999997E-2</v>
      </c>
      <c r="P160" s="71">
        <f>N160/M160</f>
        <v>30.211480362537763</v>
      </c>
      <c r="Q160" s="6" t="s">
        <v>43</v>
      </c>
      <c r="R160" s="66" t="s">
        <v>32</v>
      </c>
      <c r="S160" s="1" t="str">
        <f>MID(E160,3,50)</f>
        <v>Dra</v>
      </c>
      <c r="U160" s="1" t="str">
        <f>MID(E160,SEARCH(" ",SUBSTITUTE(E160,CHAR(160)," "))+1,99)</f>
        <v>Dra</v>
      </c>
      <c r="V160" s="1" t="s">
        <v>226</v>
      </c>
      <c r="AB160" s="29" t="s">
        <v>32</v>
      </c>
      <c r="AG160" s="126" t="str">
        <f>IF(COUNTIF(M160:N160,"")=0,"","ligne vide")</f>
        <v/>
      </c>
      <c r="AH160" s="135" t="str">
        <f>IF(ISBLANK(M160),"Vide","Non vide")</f>
        <v>Non vide</v>
      </c>
      <c r="AI160" s="1" t="str">
        <f>IF(ISBLANK(N160),"Vide","Non vide")</f>
        <v>Non vide</v>
      </c>
      <c r="AJ160" s="140" t="str">
        <f t="shared" si="8"/>
        <v/>
      </c>
      <c r="AK160" s="140" t="str">
        <f t="shared" si="9"/>
        <v/>
      </c>
      <c r="AL160" s="140" t="str">
        <f t="shared" si="10"/>
        <v/>
      </c>
      <c r="AM160" s="140" t="str">
        <f t="shared" si="11"/>
        <v/>
      </c>
    </row>
    <row r="161" spans="1:39" ht="18" customHeight="1" x14ac:dyDescent="0.25">
      <c r="A161" s="23">
        <v>232</v>
      </c>
      <c r="B161" s="24" t="s">
        <v>613</v>
      </c>
      <c r="C161" s="23"/>
      <c r="D161" s="23"/>
      <c r="E161" s="25" t="s">
        <v>337</v>
      </c>
      <c r="F161" s="62" t="s">
        <v>333</v>
      </c>
      <c r="G161" s="26" t="s">
        <v>29</v>
      </c>
      <c r="K161" s="37"/>
      <c r="L161" s="37"/>
      <c r="M161" s="128">
        <v>3.3119999999999998</v>
      </c>
      <c r="N161" s="27">
        <v>1100</v>
      </c>
      <c r="O161" s="71">
        <f>M161/ N161</f>
        <v>3.0109090909090906E-3</v>
      </c>
      <c r="P161" s="71">
        <f>N161/M161</f>
        <v>332.12560386473433</v>
      </c>
      <c r="Q161" s="28" t="s">
        <v>85</v>
      </c>
      <c r="R161" s="28"/>
      <c r="S161" s="1" t="str">
        <f>MID(E161,3,50)</f>
        <v>Ara</v>
      </c>
      <c r="U161" s="1" t="str">
        <f>MID(E161,SEARCH(" ",SUBSTITUTE(E161,CHAR(160)," "))+1,99)</f>
        <v>Ara</v>
      </c>
      <c r="V161" s="1" t="s">
        <v>334</v>
      </c>
      <c r="AB161" s="29" t="s">
        <v>32</v>
      </c>
      <c r="AG161" s="126" t="str">
        <f>IF(COUNTIF(M161:N161,"")=0,"","ligne vide")</f>
        <v/>
      </c>
      <c r="AH161" s="135" t="str">
        <f>IF(ISBLANK(M161),"Vide","Non vide")</f>
        <v>Non vide</v>
      </c>
      <c r="AI161" s="1" t="str">
        <f>IF(ISBLANK(N161),"Vide","Non vide")</f>
        <v>Non vide</v>
      </c>
      <c r="AJ161" s="140" t="str">
        <f t="shared" si="8"/>
        <v/>
      </c>
      <c r="AK161" s="140" t="str">
        <f t="shared" si="9"/>
        <v/>
      </c>
      <c r="AL161" s="140" t="str">
        <f t="shared" si="10"/>
        <v/>
      </c>
      <c r="AM161" s="140" t="str">
        <f t="shared" si="11"/>
        <v/>
      </c>
    </row>
    <row r="162" spans="1:39" ht="18" customHeight="1" x14ac:dyDescent="0.25">
      <c r="A162" s="23">
        <v>239</v>
      </c>
      <c r="B162" s="24" t="s">
        <v>614</v>
      </c>
      <c r="C162" s="23"/>
      <c r="D162" s="23"/>
      <c r="E162" s="25" t="s">
        <v>466</v>
      </c>
      <c r="F162" s="62" t="s">
        <v>463</v>
      </c>
      <c r="G162" s="58" t="s">
        <v>109</v>
      </c>
      <c r="K162" s="37"/>
      <c r="L162" s="37"/>
      <c r="M162" s="128">
        <v>3.3370000000000002</v>
      </c>
      <c r="N162" s="27">
        <v>1300</v>
      </c>
      <c r="O162" s="71">
        <f>M162/ N162</f>
        <v>2.5669230769230769E-3</v>
      </c>
      <c r="P162" s="71">
        <f>N162/M162</f>
        <v>389.57147138148036</v>
      </c>
      <c r="Q162" s="28" t="s">
        <v>85</v>
      </c>
      <c r="R162" s="28"/>
      <c r="S162" s="1" t="str">
        <f>MID(E162,3,50)</f>
        <v>Pup</v>
      </c>
      <c r="U162" s="1" t="str">
        <f>MID(E162,SEARCH(" ",SUBSTITUTE(E162,CHAR(160)," "))+1,99)</f>
        <v>Pup</v>
      </c>
      <c r="V162" s="1" t="s">
        <v>464</v>
      </c>
      <c r="AB162" s="29" t="s">
        <v>32</v>
      </c>
      <c r="AG162" s="126" t="str">
        <f>IF(COUNTIF(M162:N162,"")=0,"","ligne vide")</f>
        <v/>
      </c>
      <c r="AH162" s="135" t="str">
        <f>IF(ISBLANK(M162),"Vide","Non vide")</f>
        <v>Non vide</v>
      </c>
      <c r="AI162" s="1" t="str">
        <f>IF(ISBLANK(N162),"Vide","Non vide")</f>
        <v>Non vide</v>
      </c>
      <c r="AJ162" s="140" t="str">
        <f t="shared" si="8"/>
        <v/>
      </c>
      <c r="AK162" s="140" t="str">
        <f t="shared" si="9"/>
        <v/>
      </c>
      <c r="AL162" s="140" t="str">
        <f t="shared" si="10"/>
        <v/>
      </c>
      <c r="AM162" s="140" t="str">
        <f t="shared" si="11"/>
        <v/>
      </c>
    </row>
    <row r="163" spans="1:39" ht="18" customHeight="1" x14ac:dyDescent="0.25">
      <c r="A163" s="23"/>
      <c r="B163" s="24" t="s">
        <v>588</v>
      </c>
      <c r="C163" s="23"/>
      <c r="D163" s="23"/>
      <c r="E163" s="25"/>
      <c r="F163" s="62"/>
      <c r="G163" s="39"/>
      <c r="K163" s="37"/>
      <c r="L163" s="37"/>
      <c r="M163" s="128">
        <v>3.36</v>
      </c>
      <c r="N163" s="27">
        <v>180</v>
      </c>
      <c r="O163" s="71"/>
      <c r="P163" s="71"/>
      <c r="Q163" s="28"/>
      <c r="R163" s="28"/>
      <c r="AB163" s="29" t="s">
        <v>32</v>
      </c>
      <c r="AG163" s="126" t="str">
        <f>IF(COUNTIF(M163:N163,"")=0,"","ligne vide")</f>
        <v/>
      </c>
      <c r="AH163" s="135" t="str">
        <f>IF(ISBLANK(M163),"Vide","Non vide")</f>
        <v>Non vide</v>
      </c>
      <c r="AI163" s="1" t="str">
        <f>IF(ISBLANK(N163),"Vide","Non vide")</f>
        <v>Non vide</v>
      </c>
      <c r="AJ163" s="140" t="str">
        <f t="shared" si="8"/>
        <v/>
      </c>
      <c r="AK163" s="140" t="str">
        <f t="shared" si="9"/>
        <v/>
      </c>
      <c r="AL163" s="140" t="str">
        <f t="shared" si="10"/>
        <v/>
      </c>
      <c r="AM163" s="140" t="str">
        <f t="shared" si="11"/>
        <v/>
      </c>
    </row>
    <row r="164" spans="1:39" ht="18" customHeight="1" x14ac:dyDescent="0.25">
      <c r="A164" s="23">
        <v>249</v>
      </c>
      <c r="B164" s="24" t="s">
        <v>615</v>
      </c>
      <c r="C164" s="23"/>
      <c r="D164" s="23"/>
      <c r="E164" s="25" t="s">
        <v>121</v>
      </c>
      <c r="F164" s="62" t="s">
        <v>108</v>
      </c>
      <c r="G164" s="58" t="s">
        <v>109</v>
      </c>
      <c r="K164" s="37"/>
      <c r="L164" s="37"/>
      <c r="M164" s="128">
        <v>3.3839999999999999</v>
      </c>
      <c r="N164" s="27">
        <v>740</v>
      </c>
      <c r="O164" s="71">
        <f>M164/ N164</f>
        <v>4.5729729729729728E-3</v>
      </c>
      <c r="P164" s="71">
        <f>N164/M164</f>
        <v>218.67612293144208</v>
      </c>
      <c r="Q164" s="28" t="s">
        <v>85</v>
      </c>
      <c r="R164" s="28"/>
      <c r="S164" s="1" t="str">
        <f>MID(E164,3,50)</f>
        <v>37 Car</v>
      </c>
      <c r="U164" s="1" t="str">
        <f>MID(E164,SEARCH(" ",SUBSTITUTE(E164,CHAR(160)," "))+1,99)</f>
        <v>Car</v>
      </c>
      <c r="V164" s="1" t="s">
        <v>110</v>
      </c>
      <c r="AB164" s="29" t="s">
        <v>32</v>
      </c>
      <c r="AG164" s="126" t="str">
        <f>IF(COUNTIF(M164:N164,"")=0,"","ligne vide")</f>
        <v/>
      </c>
      <c r="AH164" s="135" t="str">
        <f>IF(ISBLANK(M164),"Vide","Non vide")</f>
        <v>Non vide</v>
      </c>
      <c r="AI164" s="1" t="str">
        <f>IF(ISBLANK(N164),"Vide","Non vide")</f>
        <v>Non vide</v>
      </c>
      <c r="AJ164" s="140" t="str">
        <f t="shared" si="8"/>
        <v/>
      </c>
      <c r="AK164" s="140" t="str">
        <f t="shared" si="9"/>
        <v/>
      </c>
      <c r="AL164" s="140" t="str">
        <f t="shared" si="10"/>
        <v/>
      </c>
      <c r="AM164" s="140" t="str">
        <f t="shared" si="11"/>
        <v/>
      </c>
    </row>
    <row r="165" spans="1:39" ht="18" customHeight="1" x14ac:dyDescent="0.25">
      <c r="A165" s="23">
        <v>255</v>
      </c>
      <c r="B165" s="24" t="s">
        <v>265</v>
      </c>
      <c r="C165" s="23"/>
      <c r="D165" s="23"/>
      <c r="E165" s="25" t="s">
        <v>266</v>
      </c>
      <c r="F165" s="86" t="s">
        <v>263</v>
      </c>
      <c r="G165" s="58" t="s">
        <v>109</v>
      </c>
      <c r="H165" s="45" t="s">
        <v>59</v>
      </c>
      <c r="K165" s="87"/>
      <c r="L165" s="87"/>
      <c r="M165" s="128">
        <v>3.4</v>
      </c>
      <c r="N165" s="27">
        <v>57</v>
      </c>
      <c r="O165" s="71">
        <f>M165/ N165</f>
        <v>5.9649122807017542E-2</v>
      </c>
      <c r="P165" s="71">
        <f>N165/M165</f>
        <v>16.764705882352942</v>
      </c>
      <c r="Q165" s="6" t="s">
        <v>43</v>
      </c>
      <c r="S165" s="1" t="str">
        <f>MID(E165,3,50)</f>
        <v>Gem</v>
      </c>
      <c r="U165" s="1" t="str">
        <f>MID(E165,SEARCH(" ",SUBSTITUTE(E165,CHAR(160)," "))+1,99)</f>
        <v>Gem</v>
      </c>
      <c r="V165" s="1" t="s">
        <v>264</v>
      </c>
      <c r="AB165" s="29" t="s">
        <v>32</v>
      </c>
      <c r="AG165" s="126" t="str">
        <f>IF(COUNTIF(M165:N165,"")=0,"","ligne vide")</f>
        <v/>
      </c>
      <c r="AH165" s="135" t="str">
        <f>IF(ISBLANK(M165),"Vide","Non vide")</f>
        <v>Non vide</v>
      </c>
      <c r="AI165" s="1" t="str">
        <f>IF(ISBLANK(N165),"Vide","Non vide")</f>
        <v>Non vide</v>
      </c>
      <c r="AJ165" s="140" t="str">
        <f t="shared" si="8"/>
        <v/>
      </c>
      <c r="AK165" s="140" t="str">
        <f t="shared" si="9"/>
        <v/>
      </c>
      <c r="AL165" s="140" t="str">
        <f t="shared" si="10"/>
        <v/>
      </c>
      <c r="AM165" s="140" t="str">
        <f t="shared" si="11"/>
        <v/>
      </c>
    </row>
    <row r="166" spans="1:39" ht="18" customHeight="1" x14ac:dyDescent="0.25">
      <c r="A166" s="23">
        <v>259</v>
      </c>
      <c r="B166" s="24" t="s">
        <v>527</v>
      </c>
      <c r="C166" s="23"/>
      <c r="D166" s="23"/>
      <c r="E166" s="25" t="s">
        <v>528</v>
      </c>
      <c r="F166" s="112" t="s">
        <v>523</v>
      </c>
      <c r="G166" s="58" t="s">
        <v>109</v>
      </c>
      <c r="H166" s="45" t="s">
        <v>59</v>
      </c>
      <c r="I166" s="46"/>
      <c r="J166" s="46"/>
      <c r="K166" s="1" t="s">
        <v>32</v>
      </c>
      <c r="M166" s="128">
        <v>3.4089999999999998</v>
      </c>
      <c r="N166" s="27">
        <v>150</v>
      </c>
      <c r="O166" s="71">
        <f>M166/ N166</f>
        <v>2.2726666666666666E-2</v>
      </c>
      <c r="P166" s="71">
        <f>N166/M166</f>
        <v>44.001173364623057</v>
      </c>
      <c r="Q166" s="6" t="s">
        <v>43</v>
      </c>
      <c r="S166" s="1" t="str">
        <f>MID(E166,3,50)</f>
        <v> Tau</v>
      </c>
      <c r="U166" s="1" t="str">
        <f>MID(E166,SEARCH(" ",SUBSTITUTE(E166,CHAR(160)," "))+1,99)</f>
        <v>Tau</v>
      </c>
      <c r="AB166" s="29" t="s">
        <v>32</v>
      </c>
      <c r="AG166" s="126" t="str">
        <f>IF(COUNTIF(M166:N166,"")=0,"","ligne vide")</f>
        <v/>
      </c>
      <c r="AH166" s="135" t="str">
        <f>IF(ISBLANK(M166),"Vide","Non vide")</f>
        <v>Non vide</v>
      </c>
      <c r="AI166" s="1" t="str">
        <f>IF(ISBLANK(N166),"Vide","Non vide")</f>
        <v>Non vide</v>
      </c>
      <c r="AJ166" s="140" t="str">
        <f t="shared" si="8"/>
        <v/>
      </c>
      <c r="AK166" s="140" t="str">
        <f t="shared" si="9"/>
        <v/>
      </c>
      <c r="AL166" s="140" t="str">
        <f t="shared" si="10"/>
        <v/>
      </c>
      <c r="AM166" s="140" t="str">
        <f t="shared" si="11"/>
        <v/>
      </c>
    </row>
    <row r="167" spans="1:39" ht="18" customHeight="1" x14ac:dyDescent="0.25">
      <c r="A167" s="23">
        <v>268</v>
      </c>
      <c r="B167" s="24" t="s">
        <v>26</v>
      </c>
      <c r="C167" s="23"/>
      <c r="D167" s="23"/>
      <c r="E167" s="25" t="s">
        <v>27</v>
      </c>
      <c r="F167" s="19" t="s">
        <v>28</v>
      </c>
      <c r="G167" s="26" t="s">
        <v>29</v>
      </c>
      <c r="M167" s="128">
        <v>3.427</v>
      </c>
      <c r="N167" s="27">
        <v>130</v>
      </c>
      <c r="O167" s="71">
        <f>M167/ N167</f>
        <v>2.6361538461538461E-2</v>
      </c>
      <c r="P167" s="71">
        <f>N167/M167</f>
        <v>37.934053107674352</v>
      </c>
      <c r="Q167" s="28" t="s">
        <v>30</v>
      </c>
      <c r="R167" s="28"/>
      <c r="S167" s="1" t="str">
        <f>MID(E167,3,50)</f>
        <v>Aql</v>
      </c>
      <c r="U167" s="1" t="str">
        <f>MID(E167,SEARCH(" ",SUBSTITUTE(E167,CHAR(160)," "))+1,99)</f>
        <v>Aql</v>
      </c>
      <c r="V167" s="1" t="s">
        <v>31</v>
      </c>
      <c r="AB167" s="29" t="s">
        <v>32</v>
      </c>
      <c r="AC167" s="30" t="s">
        <v>32</v>
      </c>
      <c r="AD167" s="30"/>
      <c r="AG167" s="126" t="str">
        <f>IF(COUNTIF(M167:N167,"")=0,"","ligne vide")</f>
        <v/>
      </c>
      <c r="AH167" s="135" t="str">
        <f>IF(ISBLANK(M167),"Vide","Non vide")</f>
        <v>Non vide</v>
      </c>
      <c r="AI167" s="1" t="str">
        <f>IF(ISBLANK(N167),"Vide","Non vide")</f>
        <v>Non vide</v>
      </c>
      <c r="AJ167" s="140" t="str">
        <f t="shared" si="8"/>
        <v/>
      </c>
      <c r="AK167" s="140" t="str">
        <f t="shared" si="9"/>
        <v/>
      </c>
      <c r="AL167" s="140" t="str">
        <f t="shared" si="10"/>
        <v/>
      </c>
      <c r="AM167" s="140" t="str">
        <f t="shared" si="11"/>
        <v/>
      </c>
    </row>
    <row r="168" spans="1:39" ht="18" customHeight="1" x14ac:dyDescent="0.25">
      <c r="A168" s="23">
        <v>277</v>
      </c>
      <c r="B168" s="24" t="s">
        <v>529</v>
      </c>
      <c r="C168" s="23"/>
      <c r="D168" s="23"/>
      <c r="E168" s="25" t="s">
        <v>530</v>
      </c>
      <c r="F168" s="1" t="s">
        <v>531</v>
      </c>
      <c r="G168" s="26" t="s">
        <v>29</v>
      </c>
      <c r="K168" s="37" t="s">
        <v>32</v>
      </c>
      <c r="L168" s="37"/>
      <c r="M168" s="128">
        <v>3.4769999999999999</v>
      </c>
      <c r="N168" s="27">
        <v>250</v>
      </c>
      <c r="O168" s="71">
        <f>M168/ N168</f>
        <v>1.3908E-2</v>
      </c>
      <c r="P168" s="71">
        <f>N168/M168</f>
        <v>71.901064135749209</v>
      </c>
      <c r="Q168" s="6" t="s">
        <v>85</v>
      </c>
      <c r="S168" s="1" t="str">
        <f>MID(E168,3,50)</f>
        <v>Tel</v>
      </c>
      <c r="U168" s="1" t="str">
        <f>MID(E168,SEARCH(" ",SUBSTITUTE(E168,CHAR(160)," "))+1,99)</f>
        <v>Tel</v>
      </c>
      <c r="V168" s="1" t="s">
        <v>532</v>
      </c>
      <c r="AB168" s="29" t="s">
        <v>32</v>
      </c>
      <c r="AG168" s="126" t="str">
        <f>IF(COUNTIF(M168:N168,"")=0,"","ligne vide")</f>
        <v/>
      </c>
      <c r="AH168" s="135" t="str">
        <f>IF(ISBLANK(M168),"Vide","Non vide")</f>
        <v>Non vide</v>
      </c>
      <c r="AI168" s="1" t="str">
        <f>IF(ISBLANK(N168),"Vide","Non vide")</f>
        <v>Non vide</v>
      </c>
      <c r="AJ168" s="140" t="str">
        <f t="shared" si="8"/>
        <v/>
      </c>
      <c r="AK168" s="140" t="str">
        <f t="shared" si="9"/>
        <v/>
      </c>
      <c r="AL168" s="140" t="str">
        <f t="shared" si="10"/>
        <v/>
      </c>
      <c r="AM168" s="140" t="str">
        <f t="shared" si="11"/>
        <v/>
      </c>
    </row>
    <row r="169" spans="1:39" ht="18" customHeight="1" x14ac:dyDescent="0.25">
      <c r="A169" s="23">
        <v>278</v>
      </c>
      <c r="B169" s="24" t="s">
        <v>315</v>
      </c>
      <c r="C169" s="23"/>
      <c r="D169" s="23"/>
      <c r="E169" s="25" t="s">
        <v>316</v>
      </c>
      <c r="F169" s="92" t="s">
        <v>314</v>
      </c>
      <c r="G169" s="26" t="s">
        <v>29</v>
      </c>
      <c r="M169" s="128">
        <v>3.48</v>
      </c>
      <c r="N169" s="27">
        <v>380</v>
      </c>
      <c r="O169" s="71">
        <f>M169/ N169</f>
        <v>9.1578947368421044E-3</v>
      </c>
      <c r="P169" s="71">
        <f>N169/M169</f>
        <v>109.19540229885058</v>
      </c>
      <c r="Q169" s="6" t="s">
        <v>43</v>
      </c>
      <c r="S169" s="1" t="str">
        <f>MID(E169,3,50)</f>
        <v>Her</v>
      </c>
      <c r="U169" s="1" t="str">
        <f>MID(E169,SEARCH(" ",SUBSTITUTE(E169,CHAR(160)," "))+1,99)</f>
        <v>Her</v>
      </c>
      <c r="V169" s="1" t="s">
        <v>317</v>
      </c>
      <c r="AB169" s="29" t="s">
        <v>32</v>
      </c>
      <c r="AG169" s="126" t="str">
        <f>IF(COUNTIF(M169:N169,"")=0,"","ligne vide")</f>
        <v/>
      </c>
      <c r="AH169" s="135" t="str">
        <f>IF(ISBLANK(M169),"Vide","Non vide")</f>
        <v>Non vide</v>
      </c>
      <c r="AI169" s="1" t="str">
        <f>IF(ISBLANK(N169),"Vide","Non vide")</f>
        <v>Non vide</v>
      </c>
      <c r="AJ169" s="140" t="str">
        <f t="shared" si="8"/>
        <v/>
      </c>
      <c r="AK169" s="140" t="str">
        <f t="shared" si="9"/>
        <v/>
      </c>
      <c r="AL169" s="140" t="str">
        <f t="shared" si="10"/>
        <v/>
      </c>
      <c r="AM169" s="140" t="str">
        <f t="shared" si="11"/>
        <v/>
      </c>
    </row>
    <row r="170" spans="1:39" ht="18" customHeight="1" x14ac:dyDescent="0.25">
      <c r="A170" s="23">
        <v>282</v>
      </c>
      <c r="B170" s="24" t="s">
        <v>616</v>
      </c>
      <c r="C170" s="23"/>
      <c r="D170" s="23"/>
      <c r="E170" s="25" t="s">
        <v>288</v>
      </c>
      <c r="F170" s="89" t="s">
        <v>277</v>
      </c>
      <c r="G170" s="58" t="s">
        <v>109</v>
      </c>
      <c r="K170" s="37"/>
      <c r="L170" s="37"/>
      <c r="M170" s="128">
        <v>3.4889999999999999</v>
      </c>
      <c r="N170" s="27">
        <v>1200</v>
      </c>
      <c r="O170" s="71">
        <f>M170/ N170</f>
        <v>2.9074999999999999E-3</v>
      </c>
      <c r="P170" s="71">
        <f>N170/M170</f>
        <v>343.93809114359419</v>
      </c>
      <c r="Q170" s="28" t="s">
        <v>85</v>
      </c>
      <c r="S170" s="1" t="str">
        <f>MID(E170,3,50)</f>
        <v>CMa</v>
      </c>
      <c r="U170" s="1" t="str">
        <f>MID(E170,SEARCH(" ",SUBSTITUTE(E170,CHAR(160)," "))+1,99)</f>
        <v>CMa</v>
      </c>
      <c r="V170" s="1" t="s">
        <v>278</v>
      </c>
      <c r="AB170" s="29" t="s">
        <v>32</v>
      </c>
      <c r="AG170" s="126" t="str">
        <f>IF(COUNTIF(M170:N170,"")=0,"","ligne vide")</f>
        <v/>
      </c>
      <c r="AH170" s="135" t="str">
        <f>IF(ISBLANK(M170),"Vide","Non vide")</f>
        <v>Non vide</v>
      </c>
      <c r="AI170" s="1" t="str">
        <f>IF(ISBLANK(N170),"Vide","Non vide")</f>
        <v>Non vide</v>
      </c>
      <c r="AJ170" s="140" t="str">
        <f t="shared" si="8"/>
        <v/>
      </c>
      <c r="AK170" s="140" t="str">
        <f t="shared" si="9"/>
        <v/>
      </c>
      <c r="AL170" s="140" t="str">
        <f t="shared" si="10"/>
        <v/>
      </c>
      <c r="AM170" s="140" t="str">
        <f t="shared" si="11"/>
        <v/>
      </c>
    </row>
    <row r="171" spans="1:39" ht="18" customHeight="1" x14ac:dyDescent="0.25">
      <c r="A171" s="23">
        <v>284</v>
      </c>
      <c r="B171" s="50" t="s">
        <v>74</v>
      </c>
      <c r="C171" s="51"/>
      <c r="D171" s="51"/>
      <c r="E171" s="25" t="s">
        <v>75</v>
      </c>
      <c r="F171" s="19" t="s">
        <v>67</v>
      </c>
      <c r="G171" s="39" t="s">
        <v>68</v>
      </c>
      <c r="J171" s="33"/>
      <c r="M171" s="128">
        <v>3.5</v>
      </c>
      <c r="N171" s="27">
        <v>12</v>
      </c>
      <c r="O171" s="71">
        <f>M171/ N171</f>
        <v>0.29166666666666669</v>
      </c>
      <c r="P171" s="71">
        <f>N171/M171</f>
        <v>3.4285714285714284</v>
      </c>
      <c r="Q171" s="34" t="s">
        <v>30</v>
      </c>
      <c r="R171" s="28"/>
      <c r="S171" s="1" t="str">
        <f>MID(E171,3,50)</f>
        <v>Cet</v>
      </c>
      <c r="U171" s="1" t="str">
        <f>MID(E171,SEARCH(" ",SUBSTITUTE(E171,CHAR(160)," "))+1,99)</f>
        <v>Cet</v>
      </c>
      <c r="V171" s="1" t="s">
        <v>69</v>
      </c>
      <c r="W171" s="1" t="s">
        <v>32</v>
      </c>
      <c r="AB171" s="29" t="s">
        <v>32</v>
      </c>
      <c r="AF171" s="30" t="s">
        <v>32</v>
      </c>
      <c r="AG171" s="126" t="str">
        <f>IF(COUNTIF(M171:N171,"")=0,"","ligne vide")</f>
        <v/>
      </c>
      <c r="AH171" s="135" t="str">
        <f>IF(ISBLANK(M171),"Vide","Non vide")</f>
        <v>Non vide</v>
      </c>
      <c r="AI171" s="1" t="str">
        <f>IF(ISBLANK(N171),"Vide","Non vide")</f>
        <v>Non vide</v>
      </c>
      <c r="AJ171" s="140" t="str">
        <f t="shared" si="8"/>
        <v/>
      </c>
      <c r="AK171" s="140" t="str">
        <f t="shared" si="9"/>
        <v/>
      </c>
      <c r="AL171" s="140" t="str">
        <f t="shared" si="10"/>
        <v/>
      </c>
      <c r="AM171" s="140" t="str">
        <f t="shared" si="11"/>
        <v/>
      </c>
    </row>
    <row r="172" spans="1:39" ht="18" customHeight="1" x14ac:dyDescent="0.25">
      <c r="A172" s="23">
        <v>283</v>
      </c>
      <c r="B172" s="24" t="s">
        <v>617</v>
      </c>
      <c r="C172" s="23"/>
      <c r="D172" s="23"/>
      <c r="E172" s="25" t="s">
        <v>574</v>
      </c>
      <c r="F172" s="62" t="s">
        <v>562</v>
      </c>
      <c r="G172" s="58" t="s">
        <v>109</v>
      </c>
      <c r="K172" s="37"/>
      <c r="L172" s="37"/>
      <c r="M172" s="128">
        <v>3.5</v>
      </c>
      <c r="N172" s="124">
        <v>1900</v>
      </c>
      <c r="O172" s="71">
        <f>M172/ N172</f>
        <v>1.8421052631578947E-3</v>
      </c>
      <c r="P172" s="71">
        <f>N172/M172</f>
        <v>542.85714285714289</v>
      </c>
      <c r="Q172" s="28" t="s">
        <v>85</v>
      </c>
      <c r="R172" s="28"/>
      <c r="S172" s="1" t="str">
        <f>MID(E172,3,50)</f>
        <v>Vel</v>
      </c>
      <c r="U172" s="1" t="str">
        <f>MID(E172,SEARCH(" ",SUBSTITUTE(E172,CHAR(160)," "))+1,99)</f>
        <v>Vel</v>
      </c>
      <c r="V172" s="1" t="s">
        <v>563</v>
      </c>
      <c r="AB172" s="29" t="s">
        <v>32</v>
      </c>
      <c r="AG172" s="126" t="str">
        <f>IF(COUNTIF(M172:N172,"")=0,"","ligne vide")</f>
        <v/>
      </c>
      <c r="AH172" s="135" t="str">
        <f>IF(ISBLANK(M172),"Vide","Non vide")</f>
        <v>Non vide</v>
      </c>
      <c r="AI172" s="1" t="str">
        <f>IF(ISBLANK(N172),"Vide","Non vide")</f>
        <v>Non vide</v>
      </c>
      <c r="AJ172" s="140" t="str">
        <f t="shared" si="8"/>
        <v/>
      </c>
      <c r="AK172" s="140" t="str">
        <f t="shared" si="9"/>
        <v/>
      </c>
      <c r="AL172" s="140" t="str">
        <f t="shared" si="10"/>
        <v/>
      </c>
      <c r="AM172" s="140" t="str">
        <f t="shared" si="11"/>
        <v/>
      </c>
    </row>
    <row r="173" spans="1:39" ht="18" customHeight="1" x14ac:dyDescent="0.25">
      <c r="B173" s="2" t="s">
        <v>74</v>
      </c>
      <c r="F173" s="19" t="s">
        <v>67</v>
      </c>
      <c r="G173" s="39" t="s">
        <v>68</v>
      </c>
      <c r="J173" s="40"/>
      <c r="M173" s="129">
        <v>3.5</v>
      </c>
      <c r="N173" s="5">
        <v>11.88</v>
      </c>
      <c r="O173" s="71">
        <f>M173/ N173</f>
        <v>0.2946127946127946</v>
      </c>
      <c r="P173" s="71">
        <f>N173/M173</f>
        <v>3.3942857142857146</v>
      </c>
      <c r="Q173" s="34" t="s">
        <v>30</v>
      </c>
      <c r="AB173" s="1" t="s">
        <v>32</v>
      </c>
      <c r="AG173" s="126" t="str">
        <f>IF(COUNTIF(M173:N173,"")=0,"","ligne vide")</f>
        <v/>
      </c>
      <c r="AH173" s="135" t="str">
        <f>IF(ISBLANK(M173),"Vide","Non vide")</f>
        <v>Non vide</v>
      </c>
      <c r="AI173" s="1" t="str">
        <f>IF(ISBLANK(N173),"Vide","Non vide")</f>
        <v>Non vide</v>
      </c>
      <c r="AJ173" s="140" t="str">
        <f t="shared" si="8"/>
        <v/>
      </c>
      <c r="AK173" s="140" t="str">
        <f t="shared" si="9"/>
        <v/>
      </c>
      <c r="AL173" s="140" t="str">
        <f t="shared" si="10"/>
        <v/>
      </c>
      <c r="AM173" s="140" t="str">
        <f t="shared" si="11"/>
        <v/>
      </c>
    </row>
    <row r="174" spans="1:39" ht="18" customHeight="1" x14ac:dyDescent="0.25">
      <c r="A174" s="23"/>
      <c r="B174" s="24" t="s">
        <v>256</v>
      </c>
      <c r="C174" s="23"/>
      <c r="D174" s="23"/>
      <c r="E174" s="25" t="s">
        <v>257</v>
      </c>
      <c r="F174" s="1" t="s">
        <v>258</v>
      </c>
      <c r="G174" s="26" t="s">
        <v>29</v>
      </c>
      <c r="K174" s="1" t="s">
        <v>32</v>
      </c>
      <c r="M174" s="128">
        <v>3.51</v>
      </c>
      <c r="N174" s="27">
        <v>274</v>
      </c>
      <c r="O174" s="71">
        <f>M174/ N174</f>
        <v>1.2810218978102189E-2</v>
      </c>
      <c r="P174" s="71">
        <f>N174/M174</f>
        <v>78.062678062678074</v>
      </c>
      <c r="Q174" s="6" t="s">
        <v>43</v>
      </c>
      <c r="AB174" s="29" t="s">
        <v>32</v>
      </c>
      <c r="AG174" s="126" t="str">
        <f>IF(COUNTIF(M174:N174,"")=0,"","ligne vide")</f>
        <v/>
      </c>
      <c r="AH174" s="135" t="str">
        <f>IF(ISBLANK(M174),"Vide","Non vide")</f>
        <v>Non vide</v>
      </c>
      <c r="AI174" s="1" t="str">
        <f>IF(ISBLANK(N174),"Vide","Non vide")</f>
        <v>Non vide</v>
      </c>
      <c r="AJ174" s="140" t="str">
        <f t="shared" si="8"/>
        <v/>
      </c>
      <c r="AK174" s="140" t="str">
        <f t="shared" si="9"/>
        <v/>
      </c>
      <c r="AL174" s="140" t="str">
        <f t="shared" si="10"/>
        <v/>
      </c>
      <c r="AM174" s="140" t="str">
        <f t="shared" si="11"/>
        <v/>
      </c>
    </row>
    <row r="175" spans="1:39" ht="18" customHeight="1" x14ac:dyDescent="0.25">
      <c r="A175" s="23"/>
      <c r="B175" s="24" t="s">
        <v>98</v>
      </c>
      <c r="C175" s="23"/>
      <c r="D175" s="23"/>
      <c r="E175" s="25" t="s">
        <v>99</v>
      </c>
      <c r="F175" s="57" t="s">
        <v>100</v>
      </c>
      <c r="G175" s="58" t="s">
        <v>101</v>
      </c>
      <c r="H175" s="45" t="s">
        <v>59</v>
      </c>
      <c r="I175" s="46"/>
      <c r="J175" s="46"/>
      <c r="K175" s="1" t="s">
        <v>32</v>
      </c>
      <c r="M175" s="128">
        <v>3.53</v>
      </c>
      <c r="N175" s="59">
        <v>290</v>
      </c>
      <c r="O175" s="71">
        <f>M175/ N175</f>
        <v>1.2172413793103447E-2</v>
      </c>
      <c r="P175" s="71">
        <f>N175/M175</f>
        <v>82.1529745042493</v>
      </c>
      <c r="Q175" s="6" t="s">
        <v>43</v>
      </c>
      <c r="S175" s="1" t="str">
        <f>MID(E175,3,50)</f>
        <v>Cnc</v>
      </c>
      <c r="U175" s="1" t="str">
        <f>MID(E175,SEARCH(" ",SUBSTITUTE(E175,CHAR(160)," "))+1,99)</f>
        <v>Cnc</v>
      </c>
      <c r="AB175" s="29" t="s">
        <v>32</v>
      </c>
      <c r="AG175" s="126" t="str">
        <f>IF(COUNTIF(M175:N175,"")=0,"","ligne vide")</f>
        <v/>
      </c>
      <c r="AH175" s="135" t="str">
        <f>IF(ISBLANK(M175),"Vide","Non vide")</f>
        <v>Non vide</v>
      </c>
      <c r="AI175" s="1" t="str">
        <f>IF(ISBLANK(N175),"Vide","Non vide")</f>
        <v>Non vide</v>
      </c>
      <c r="AJ175" s="140" t="str">
        <f t="shared" si="8"/>
        <v/>
      </c>
      <c r="AK175" s="140" t="str">
        <f t="shared" si="9"/>
        <v/>
      </c>
      <c r="AL175" s="140" t="str">
        <f t="shared" si="10"/>
        <v/>
      </c>
      <c r="AM175" s="140" t="str">
        <f t="shared" si="11"/>
        <v/>
      </c>
    </row>
    <row r="176" spans="1:39" ht="18" customHeight="1" x14ac:dyDescent="0.25">
      <c r="A176" s="23"/>
      <c r="B176" s="24" t="s">
        <v>586</v>
      </c>
      <c r="C176" s="23"/>
      <c r="D176" s="23"/>
      <c r="E176" s="25"/>
      <c r="F176" s="62"/>
      <c r="G176" s="39"/>
      <c r="K176" s="37"/>
      <c r="L176" s="37"/>
      <c r="M176" s="128">
        <v>3.53</v>
      </c>
      <c r="N176" s="27">
        <v>147</v>
      </c>
      <c r="O176" s="71"/>
      <c r="P176" s="71"/>
      <c r="Q176" s="28"/>
      <c r="R176" s="28"/>
      <c r="AB176" s="29" t="s">
        <v>32</v>
      </c>
      <c r="AG176" s="126" t="str">
        <f>IF(COUNTIF(M176:N176,"")=0,"","ligne vide")</f>
        <v/>
      </c>
      <c r="AH176" s="135" t="str">
        <f>IF(ISBLANK(M176),"Vide","Non vide")</f>
        <v>Non vide</v>
      </c>
      <c r="AI176" s="1" t="str">
        <f>IF(ISBLANK(N176),"Vide","Non vide")</f>
        <v>Non vide</v>
      </c>
      <c r="AJ176" s="140" t="str">
        <f t="shared" si="8"/>
        <v/>
      </c>
      <c r="AK176" s="140" t="str">
        <f t="shared" si="9"/>
        <v/>
      </c>
      <c r="AL176" s="140" t="str">
        <f t="shared" si="10"/>
        <v/>
      </c>
      <c r="AM176" s="140" t="str">
        <f t="shared" si="11"/>
        <v/>
      </c>
    </row>
    <row r="177" spans="1:39" ht="18" customHeight="1" x14ac:dyDescent="0.25">
      <c r="B177" s="81" t="s">
        <v>236</v>
      </c>
      <c r="C177" s="81"/>
      <c r="D177" s="81"/>
      <c r="E177" s="70" t="s">
        <v>239</v>
      </c>
      <c r="F177" s="80" t="s">
        <v>225</v>
      </c>
      <c r="G177" s="67" t="s">
        <v>125</v>
      </c>
      <c r="I177" s="65" t="s">
        <v>32</v>
      </c>
      <c r="K177" s="37"/>
      <c r="L177" s="37"/>
      <c r="M177" s="130">
        <v>3.67</v>
      </c>
      <c r="N177" s="82">
        <v>310</v>
      </c>
      <c r="O177" s="71">
        <f>M177/ N177</f>
        <v>1.1838709677419354E-2</v>
      </c>
      <c r="P177" s="71">
        <f>N177/M177</f>
        <v>84.468664850136236</v>
      </c>
      <c r="Q177" s="6" t="s">
        <v>43</v>
      </c>
      <c r="R177" s="66" t="s">
        <v>32</v>
      </c>
      <c r="S177" s="1" t="s">
        <v>226</v>
      </c>
      <c r="U177" s="1" t="str">
        <f>MID(E177,SEARCH(" ",SUBSTITUTE(E177,CHAR(160)," "))+1,99)</f>
        <v>Draconis</v>
      </c>
      <c r="W177" s="1" t="s">
        <v>32</v>
      </c>
      <c r="Z177" s="1" t="s">
        <v>32</v>
      </c>
      <c r="AB177" s="29" t="s">
        <v>32</v>
      </c>
      <c r="AC177" s="30" t="s">
        <v>32</v>
      </c>
      <c r="AD177" s="30"/>
      <c r="AG177" s="126" t="str">
        <f>IF(COUNTIF(M177:N177,"")=0,"","ligne vide")</f>
        <v/>
      </c>
      <c r="AH177" s="135" t="str">
        <f>IF(ISBLANK(M177),"Vide","Non vide")</f>
        <v>Non vide</v>
      </c>
      <c r="AI177" s="1" t="str">
        <f>IF(ISBLANK(N177),"Vide","Non vide")</f>
        <v>Non vide</v>
      </c>
      <c r="AJ177" s="140" t="str">
        <f t="shared" si="8"/>
        <v/>
      </c>
      <c r="AK177" s="140" t="str">
        <f t="shared" si="9"/>
        <v/>
      </c>
      <c r="AL177" s="140" t="str">
        <f t="shared" si="10"/>
        <v/>
      </c>
      <c r="AM177" s="140" t="str">
        <f t="shared" si="11"/>
        <v/>
      </c>
    </row>
    <row r="178" spans="1:39" ht="18" customHeight="1" x14ac:dyDescent="0.25">
      <c r="B178" s="2" t="s">
        <v>344</v>
      </c>
      <c r="C178" s="2"/>
      <c r="D178" s="2"/>
      <c r="E178" s="70" t="s">
        <v>345</v>
      </c>
      <c r="F178" s="19" t="s">
        <v>346</v>
      </c>
      <c r="G178" s="58" t="s">
        <v>109</v>
      </c>
      <c r="K178" s="6" t="s">
        <v>32</v>
      </c>
      <c r="L178" s="6"/>
      <c r="M178" s="130">
        <v>3.76</v>
      </c>
      <c r="N178" s="71">
        <v>690</v>
      </c>
      <c r="O178" s="71">
        <f>M178/ N178</f>
        <v>5.4492753623188407E-3</v>
      </c>
      <c r="P178" s="71">
        <f>N178/M178</f>
        <v>183.51063829787236</v>
      </c>
      <c r="Q178" s="34" t="s">
        <v>30</v>
      </c>
      <c r="R178" s="28"/>
      <c r="S178" s="1" t="str">
        <f>MID(E178,3,50)</f>
        <v>Mon</v>
      </c>
      <c r="AB178" s="29" t="s">
        <v>32</v>
      </c>
      <c r="AC178" s="30" t="s">
        <v>32</v>
      </c>
      <c r="AD178" s="30"/>
      <c r="AG178" s="126" t="str">
        <f>IF(COUNTIF(M178:N178,"")=0,"","ligne vide")</f>
        <v/>
      </c>
      <c r="AH178" s="135" t="str">
        <f>IF(ISBLANK(M178),"Vide","Non vide")</f>
        <v>Non vide</v>
      </c>
      <c r="AI178" s="1" t="str">
        <f>IF(ISBLANK(N178),"Vide","Non vide")</f>
        <v>Non vide</v>
      </c>
      <c r="AJ178" s="140" t="str">
        <f t="shared" si="8"/>
        <v/>
      </c>
      <c r="AK178" s="140" t="str">
        <f t="shared" si="9"/>
        <v/>
      </c>
      <c r="AL178" s="140" t="str">
        <f t="shared" si="10"/>
        <v/>
      </c>
      <c r="AM178" s="140" t="str">
        <f t="shared" si="11"/>
        <v/>
      </c>
    </row>
    <row r="179" spans="1:39" ht="18" customHeight="1" x14ac:dyDescent="0.25">
      <c r="B179" s="81" t="s">
        <v>240</v>
      </c>
      <c r="C179" s="81"/>
      <c r="D179" s="81"/>
      <c r="E179" s="70" t="s">
        <v>240</v>
      </c>
      <c r="F179" s="83" t="s">
        <v>241</v>
      </c>
      <c r="G179" s="26" t="s">
        <v>29</v>
      </c>
      <c r="K179" s="1" t="s">
        <v>32</v>
      </c>
      <c r="M179" s="128">
        <v>3.85</v>
      </c>
      <c r="N179" s="71">
        <v>174</v>
      </c>
      <c r="O179" s="71">
        <f>M179/ N179</f>
        <v>2.2126436781609197E-2</v>
      </c>
      <c r="P179" s="71">
        <f>N179/M179</f>
        <v>45.194805194805191</v>
      </c>
      <c r="Q179" s="28" t="s">
        <v>85</v>
      </c>
      <c r="R179" s="28"/>
      <c r="Z179" s="1" t="s">
        <v>32</v>
      </c>
      <c r="AB179" s="29" t="s">
        <v>32</v>
      </c>
      <c r="AG179" s="126" t="str">
        <f>IF(COUNTIF(M179:N179,"")=0,"","ligne vide")</f>
        <v/>
      </c>
      <c r="AH179" s="135" t="str">
        <f>IF(ISBLANK(M179),"Vide","Non vide")</f>
        <v>Non vide</v>
      </c>
      <c r="AI179" s="1" t="str">
        <f>IF(ISBLANK(N179),"Vide","Non vide")</f>
        <v>Non vide</v>
      </c>
      <c r="AJ179" s="140" t="str">
        <f t="shared" si="8"/>
        <v/>
      </c>
      <c r="AK179" s="140" t="str">
        <f t="shared" si="9"/>
        <v/>
      </c>
      <c r="AL179" s="140" t="str">
        <f t="shared" si="10"/>
        <v/>
      </c>
      <c r="AM179" s="140" t="str">
        <f t="shared" si="11"/>
        <v/>
      </c>
    </row>
    <row r="180" spans="1:39" ht="18" customHeight="1" x14ac:dyDescent="0.25">
      <c r="B180" s="2" t="s">
        <v>515</v>
      </c>
      <c r="C180" s="2"/>
      <c r="D180" s="2"/>
      <c r="E180" s="70" t="s">
        <v>516</v>
      </c>
      <c r="F180" s="108" t="s">
        <v>517</v>
      </c>
      <c r="G180" s="44" t="s">
        <v>518</v>
      </c>
      <c r="K180" s="109" t="s">
        <v>32</v>
      </c>
      <c r="L180" s="109"/>
      <c r="M180" s="128">
        <v>4.4800000000000004</v>
      </c>
      <c r="N180" s="71">
        <v>287</v>
      </c>
      <c r="O180" s="71">
        <f>M180/ N180</f>
        <v>1.5609756097560977E-2</v>
      </c>
      <c r="P180" s="71">
        <f>N180/M180</f>
        <v>64.0625</v>
      </c>
      <c r="Q180" s="34" t="s">
        <v>30</v>
      </c>
      <c r="R180" s="28"/>
      <c r="S180" s="1" t="str">
        <f>MID(E180,3,50)</f>
        <v>Sex</v>
      </c>
      <c r="AB180" s="29" t="s">
        <v>32</v>
      </c>
      <c r="AC180" s="30" t="s">
        <v>32</v>
      </c>
      <c r="AD180" s="30"/>
      <c r="AG180" s="126" t="str">
        <f>IF(COUNTIF(M180:N180,"")=0,"","ligne vide")</f>
        <v/>
      </c>
      <c r="AH180" s="135" t="str">
        <f>IF(ISBLANK(M180),"Vide","Non vide")</f>
        <v>Non vide</v>
      </c>
      <c r="AI180" s="1" t="str">
        <f>IF(ISBLANK(N180),"Vide","Non vide")</f>
        <v>Non vide</v>
      </c>
      <c r="AJ180" s="140" t="str">
        <f t="shared" si="8"/>
        <v/>
      </c>
      <c r="AK180" s="140" t="str">
        <f t="shared" si="9"/>
        <v/>
      </c>
      <c r="AL180" s="140" t="str">
        <f t="shared" si="10"/>
        <v/>
      </c>
      <c r="AM180" s="140" t="str">
        <f t="shared" si="11"/>
        <v/>
      </c>
    </row>
    <row r="181" spans="1:39" ht="18" customHeight="1" x14ac:dyDescent="0.25">
      <c r="B181" s="2" t="s">
        <v>210</v>
      </c>
      <c r="F181" s="38" t="s">
        <v>209</v>
      </c>
      <c r="G181" s="26" t="s">
        <v>29</v>
      </c>
      <c r="I181" s="29" t="s">
        <v>32</v>
      </c>
      <c r="J181" s="40"/>
      <c r="M181" s="128">
        <v>5.2</v>
      </c>
      <c r="N181" s="5">
        <v>11.4</v>
      </c>
      <c r="O181" s="71">
        <f>M181/ N181</f>
        <v>0.45614035087719296</v>
      </c>
      <c r="P181" s="71"/>
      <c r="Q181" s="28" t="s">
        <v>43</v>
      </c>
      <c r="AG181" s="126" t="str">
        <f>IF(COUNTIF(M181:N181,"")=0,"","ligne vide")</f>
        <v/>
      </c>
      <c r="AH181" s="135" t="str">
        <f>IF(ISBLANK(M181),"Vide","Non vide")</f>
        <v>Non vide</v>
      </c>
      <c r="AI181" s="1" t="str">
        <f>IF(ISBLANK(N181),"Vide","Non vide")</f>
        <v>Non vide</v>
      </c>
      <c r="AJ181" s="140" t="str">
        <f t="shared" si="8"/>
        <v/>
      </c>
      <c r="AK181" s="140" t="str">
        <f t="shared" si="9"/>
        <v/>
      </c>
      <c r="AL181" s="140" t="str">
        <f t="shared" si="10"/>
        <v/>
      </c>
      <c r="AM181" s="140" t="str">
        <f t="shared" si="11"/>
        <v/>
      </c>
    </row>
    <row r="182" spans="1:39" ht="18" customHeight="1" x14ac:dyDescent="0.25">
      <c r="B182" s="69" t="s">
        <v>590</v>
      </c>
      <c r="F182" s="75" t="s">
        <v>382</v>
      </c>
      <c r="K182" s="37" t="s">
        <v>32</v>
      </c>
      <c r="L182" s="37"/>
      <c r="M182" s="128">
        <v>5.42</v>
      </c>
      <c r="N182" s="27">
        <v>294</v>
      </c>
      <c r="Q182" s="28" t="s">
        <v>85</v>
      </c>
      <c r="R182" s="28" t="s">
        <v>97</v>
      </c>
      <c r="AB182" s="29" t="s">
        <v>32</v>
      </c>
      <c r="AG182" s="126" t="str">
        <f>IF(COUNTIF(M182:N182,"")=0,"","ligne vide")</f>
        <v/>
      </c>
      <c r="AH182" s="135" t="str">
        <f>IF(ISBLANK(M182),"Vide","Non vide")</f>
        <v>Non vide</v>
      </c>
      <c r="AI182" s="1" t="str">
        <f>IF(ISBLANK(N182),"Vide","Non vide")</f>
        <v>Non vide</v>
      </c>
      <c r="AJ182" s="140" t="str">
        <f t="shared" si="8"/>
        <v/>
      </c>
      <c r="AK182" s="140" t="str">
        <f t="shared" si="9"/>
        <v/>
      </c>
      <c r="AL182" s="140" t="str">
        <f t="shared" si="10"/>
        <v/>
      </c>
      <c r="AM182" s="140" t="str">
        <f t="shared" si="11"/>
        <v/>
      </c>
    </row>
    <row r="183" spans="1:39" ht="18" customHeight="1" x14ac:dyDescent="0.25">
      <c r="A183" s="23"/>
      <c r="B183" s="50" t="s">
        <v>412</v>
      </c>
      <c r="C183" s="51"/>
      <c r="D183" s="51"/>
      <c r="E183" s="25"/>
      <c r="F183" s="19" t="s">
        <v>413</v>
      </c>
      <c r="G183" s="39" t="s">
        <v>42</v>
      </c>
      <c r="I183" s="29" t="s">
        <v>32</v>
      </c>
      <c r="M183" s="128">
        <v>5.49</v>
      </c>
      <c r="N183" s="27">
        <v>51</v>
      </c>
      <c r="O183" s="71">
        <f>M183/ N183</f>
        <v>0.10764705882352942</v>
      </c>
      <c r="P183" s="71"/>
      <c r="Q183" s="6" t="s">
        <v>43</v>
      </c>
      <c r="R183" s="28"/>
      <c r="AB183" s="29" t="s">
        <v>32</v>
      </c>
      <c r="AF183" s="30" t="s">
        <v>32</v>
      </c>
      <c r="AG183" s="126" t="str">
        <f>IF(COUNTIF(M183:N183,"")=0,"","ligne vide")</f>
        <v/>
      </c>
      <c r="AH183" s="135" t="str">
        <f>IF(ISBLANK(M183),"Vide","Non vide")</f>
        <v>Non vide</v>
      </c>
      <c r="AI183" s="1" t="str">
        <f>IF(ISBLANK(N183),"Vide","Non vide")</f>
        <v>Non vide</v>
      </c>
      <c r="AJ183" s="140" t="str">
        <f t="shared" si="8"/>
        <v/>
      </c>
      <c r="AK183" s="140" t="str">
        <f t="shared" si="9"/>
        <v/>
      </c>
      <c r="AL183" s="140" t="str">
        <f t="shared" si="10"/>
        <v/>
      </c>
      <c r="AM183" s="140" t="str">
        <f t="shared" si="11"/>
        <v/>
      </c>
    </row>
    <row r="184" spans="1:39" ht="18" customHeight="1" x14ac:dyDescent="0.25">
      <c r="A184" s="23"/>
      <c r="B184" s="50" t="s">
        <v>208</v>
      </c>
      <c r="C184" s="51"/>
      <c r="D184" s="51"/>
      <c r="E184" s="25"/>
      <c r="F184" s="38" t="s">
        <v>209</v>
      </c>
      <c r="G184" s="26" t="s">
        <v>29</v>
      </c>
      <c r="H184" s="46"/>
      <c r="I184" s="29" t="s">
        <v>32</v>
      </c>
      <c r="J184" s="46"/>
      <c r="M184" s="128">
        <v>5.96</v>
      </c>
      <c r="N184" s="27">
        <v>70</v>
      </c>
      <c r="O184" s="71">
        <f>M184/ N184</f>
        <v>8.5142857142857145E-2</v>
      </c>
      <c r="P184" s="71"/>
      <c r="Q184" s="28" t="s">
        <v>43</v>
      </c>
      <c r="AB184" s="29" t="s">
        <v>32</v>
      </c>
      <c r="AF184" s="30" t="s">
        <v>32</v>
      </c>
      <c r="AG184" s="126" t="str">
        <f>IF(COUNTIF(M184:N184,"")=0,"","ligne vide")</f>
        <v/>
      </c>
      <c r="AH184" s="135" t="str">
        <f>IF(ISBLANK(M184),"Vide","Non vide")</f>
        <v>Non vide</v>
      </c>
      <c r="AI184" s="1" t="str">
        <f>IF(ISBLANK(N184),"Vide","Non vide")</f>
        <v>Non vide</v>
      </c>
      <c r="AJ184" s="140" t="str">
        <f t="shared" si="8"/>
        <v/>
      </c>
      <c r="AK184" s="140" t="str">
        <f t="shared" si="9"/>
        <v/>
      </c>
      <c r="AL184" s="140" t="str">
        <f t="shared" si="10"/>
        <v/>
      </c>
      <c r="AM184" s="140" t="str">
        <f t="shared" si="11"/>
        <v/>
      </c>
    </row>
    <row r="185" spans="1:39" ht="18" customHeight="1" x14ac:dyDescent="0.25">
      <c r="B185" s="47" t="s">
        <v>251</v>
      </c>
      <c r="C185" s="47"/>
      <c r="D185" s="47"/>
      <c r="E185" s="1" t="s">
        <v>252</v>
      </c>
      <c r="F185" s="62" t="s">
        <v>244</v>
      </c>
      <c r="G185" s="58" t="s">
        <v>109</v>
      </c>
      <c r="J185" s="40"/>
      <c r="M185" s="133">
        <v>6.1920000000000002</v>
      </c>
      <c r="N185" s="84">
        <v>10</v>
      </c>
      <c r="O185" s="71">
        <f>M185/ N185</f>
        <v>0.61919999999999997</v>
      </c>
      <c r="P185" s="71"/>
      <c r="Q185" s="28" t="s">
        <v>85</v>
      </c>
      <c r="R185" s="28"/>
      <c r="T185" s="52">
        <v>310.95</v>
      </c>
      <c r="V185" s="1" t="s">
        <v>245</v>
      </c>
      <c r="W185" s="1" t="s">
        <v>32</v>
      </c>
      <c r="AB185" s="1" t="s">
        <v>32</v>
      </c>
      <c r="AF185" s="30" t="s">
        <v>32</v>
      </c>
      <c r="AG185" s="126" t="str">
        <f>IF(COUNTIF(M185:N185,"")=0,"","ligne vide")</f>
        <v/>
      </c>
      <c r="AH185" s="135" t="str">
        <f>IF(ISBLANK(M185),"Vide","Non vide")</f>
        <v>Non vide</v>
      </c>
      <c r="AI185" s="1" t="str">
        <f>IF(ISBLANK(N185),"Vide","Non vide")</f>
        <v>Non vide</v>
      </c>
      <c r="AJ185" s="140" t="str">
        <f t="shared" si="8"/>
        <v/>
      </c>
      <c r="AK185" s="140" t="str">
        <f t="shared" si="9"/>
        <v/>
      </c>
      <c r="AL185" s="140" t="str">
        <f t="shared" si="10"/>
        <v/>
      </c>
      <c r="AM185" s="140" t="str">
        <f t="shared" si="11"/>
        <v/>
      </c>
    </row>
    <row r="186" spans="1:39" ht="18" customHeight="1" x14ac:dyDescent="0.25">
      <c r="A186" s="23"/>
      <c r="B186" s="50" t="s">
        <v>313</v>
      </c>
      <c r="C186" s="51"/>
      <c r="D186" s="51"/>
      <c r="E186" s="25"/>
      <c r="F186" s="92" t="s">
        <v>314</v>
      </c>
      <c r="G186" s="26" t="s">
        <v>29</v>
      </c>
      <c r="M186" s="128">
        <v>6.61</v>
      </c>
      <c r="N186" s="27">
        <v>59</v>
      </c>
      <c r="O186" s="71">
        <f>M186/ N186</f>
        <v>0.11203389830508476</v>
      </c>
      <c r="P186" s="71"/>
      <c r="Q186" s="6" t="s">
        <v>43</v>
      </c>
      <c r="AB186" s="29"/>
      <c r="AF186" s="30" t="s">
        <v>32</v>
      </c>
      <c r="AG186" s="126" t="str">
        <f>IF(COUNTIF(M186:N186,"")=0,"","ligne vide")</f>
        <v/>
      </c>
      <c r="AH186" s="135" t="str">
        <f>IF(ISBLANK(M186),"Vide","Non vide")</f>
        <v>Non vide</v>
      </c>
      <c r="AI186" s="1" t="str">
        <f>IF(ISBLANK(N186),"Vide","Non vide")</f>
        <v>Non vide</v>
      </c>
      <c r="AJ186" s="140" t="str">
        <f t="shared" si="8"/>
        <v/>
      </c>
      <c r="AK186" s="140" t="str">
        <f t="shared" si="9"/>
        <v/>
      </c>
      <c r="AL186" s="140" t="str">
        <f t="shared" si="10"/>
        <v/>
      </c>
      <c r="AM186" s="140" t="str">
        <f t="shared" si="11"/>
        <v/>
      </c>
    </row>
    <row r="187" spans="1:39" ht="18" customHeight="1" x14ac:dyDescent="0.25">
      <c r="A187" s="23"/>
      <c r="B187" s="50" t="s">
        <v>422</v>
      </c>
      <c r="C187" s="51"/>
      <c r="D187" s="51"/>
      <c r="E187" s="25"/>
      <c r="F187" s="68" t="s">
        <v>421</v>
      </c>
      <c r="G187" s="58" t="s">
        <v>109</v>
      </c>
      <c r="J187" s="33"/>
      <c r="M187" s="128">
        <v>7.17</v>
      </c>
      <c r="N187" s="27">
        <v>42</v>
      </c>
      <c r="O187" s="71">
        <f>M187/ N187</f>
        <v>0.17071428571428571</v>
      </c>
      <c r="P187" s="71"/>
      <c r="Q187" s="6" t="s">
        <v>85</v>
      </c>
      <c r="AF187" s="30" t="s">
        <v>32</v>
      </c>
      <c r="AG187" s="126" t="str">
        <f>IF(COUNTIF(M187:N187,"")=0,"","ligne vide")</f>
        <v/>
      </c>
      <c r="AH187" s="135" t="str">
        <f>IF(ISBLANK(M187),"Vide","Non vide")</f>
        <v>Non vide</v>
      </c>
      <c r="AI187" s="1" t="str">
        <f>IF(ISBLANK(N187),"Vide","Non vide")</f>
        <v>Non vide</v>
      </c>
      <c r="AJ187" s="140" t="str">
        <f t="shared" si="8"/>
        <v/>
      </c>
      <c r="AK187" s="140" t="str">
        <f t="shared" si="9"/>
        <v/>
      </c>
      <c r="AL187" s="140" t="str">
        <f t="shared" si="10"/>
        <v/>
      </c>
      <c r="AM187" s="140" t="str">
        <f t="shared" si="11"/>
        <v/>
      </c>
    </row>
    <row r="188" spans="1:39" ht="18" customHeight="1" x14ac:dyDescent="0.25">
      <c r="B188" s="119" t="s">
        <v>580</v>
      </c>
      <c r="F188" s="111" t="s">
        <v>523</v>
      </c>
      <c r="G188" s="58" t="s">
        <v>109</v>
      </c>
      <c r="H188" s="46" t="s">
        <v>59</v>
      </c>
      <c r="K188" s="37"/>
      <c r="L188" s="118">
        <v>1708</v>
      </c>
      <c r="M188" s="128">
        <v>9</v>
      </c>
      <c r="N188" s="27">
        <v>9500</v>
      </c>
      <c r="O188" s="71">
        <f>M188/ N188</f>
        <v>9.4736842105263154E-4</v>
      </c>
      <c r="P188" s="71"/>
      <c r="Q188" s="6" t="s">
        <v>43</v>
      </c>
      <c r="AG188" s="126" t="str">
        <f>IF(COUNTIF(M188:N188,"")=0,"","ligne vide")</f>
        <v/>
      </c>
      <c r="AH188" s="135" t="str">
        <f>IF(ISBLANK(M188),"Vide","Non vide")</f>
        <v>Non vide</v>
      </c>
      <c r="AI188" s="1" t="str">
        <f>IF(ISBLANK(N188),"Vide","Non vide")</f>
        <v>Non vide</v>
      </c>
      <c r="AJ188" s="140" t="str">
        <f t="shared" si="8"/>
        <v/>
      </c>
      <c r="AK188" s="140" t="str">
        <f t="shared" si="9"/>
        <v/>
      </c>
      <c r="AL188" s="140" t="str">
        <f t="shared" si="10"/>
        <v/>
      </c>
      <c r="AM188" s="140" t="str">
        <f t="shared" si="11"/>
        <v/>
      </c>
    </row>
    <row r="189" spans="1:39" ht="18" customHeight="1" x14ac:dyDescent="0.25">
      <c r="B189" s="47" t="s">
        <v>502</v>
      </c>
      <c r="C189" s="47"/>
      <c r="D189" s="47"/>
      <c r="E189" s="70" t="s">
        <v>503</v>
      </c>
      <c r="F189" s="19" t="s">
        <v>504</v>
      </c>
      <c r="G189" s="26" t="s">
        <v>29</v>
      </c>
      <c r="J189" s="40"/>
      <c r="M189" s="128">
        <v>9.57</v>
      </c>
      <c r="N189" s="71">
        <v>5.41</v>
      </c>
      <c r="O189" s="71">
        <f>M189/ N189</f>
        <v>1.7689463955637708</v>
      </c>
      <c r="P189" s="71">
        <f>N189/M189</f>
        <v>0.5653082549634274</v>
      </c>
      <c r="Q189" s="34" t="s">
        <v>30</v>
      </c>
      <c r="S189" s="1" t="s">
        <v>500</v>
      </c>
      <c r="T189" s="52">
        <v>547.45060000000001</v>
      </c>
      <c r="W189" s="1" t="s">
        <v>32</v>
      </c>
      <c r="Y189" s="1" t="s">
        <v>32</v>
      </c>
      <c r="AC189" s="49"/>
      <c r="AD189" s="49"/>
      <c r="AF189" s="30" t="s">
        <v>32</v>
      </c>
      <c r="AG189" s="126" t="str">
        <f>IF(COUNTIF(M189:N189,"")=0,"","ligne vide")</f>
        <v/>
      </c>
      <c r="AH189" s="135" t="str">
        <f>IF(ISBLANK(M189),"Vide","Non vide")</f>
        <v>Non vide</v>
      </c>
      <c r="AI189" s="1" t="str">
        <f>IF(ISBLANK(N189),"Vide","Non vide")</f>
        <v>Non vide</v>
      </c>
      <c r="AJ189" s="140" t="str">
        <f t="shared" si="8"/>
        <v/>
      </c>
      <c r="AK189" s="140" t="str">
        <f t="shared" si="9"/>
        <v/>
      </c>
      <c r="AL189" s="140" t="str">
        <f t="shared" si="10"/>
        <v/>
      </c>
      <c r="AM189" s="140" t="str">
        <f t="shared" si="11"/>
        <v/>
      </c>
    </row>
    <row r="190" spans="1:39" ht="18" customHeight="1" x14ac:dyDescent="0.25">
      <c r="B190" s="47" t="s">
        <v>433</v>
      </c>
      <c r="C190" s="85"/>
      <c r="D190" s="85"/>
      <c r="F190" s="19" t="s">
        <v>434</v>
      </c>
      <c r="G190" s="58" t="s">
        <v>109</v>
      </c>
      <c r="M190" s="128">
        <v>9.85</v>
      </c>
      <c r="N190" s="5">
        <v>12.36</v>
      </c>
      <c r="O190" s="71">
        <f>M190/ N190</f>
        <v>0.79692556634304212</v>
      </c>
      <c r="P190" s="71">
        <f>N190/M190</f>
        <v>1.2548223350253807</v>
      </c>
      <c r="Q190" s="34" t="s">
        <v>30</v>
      </c>
      <c r="AF190" s="30" t="s">
        <v>32</v>
      </c>
      <c r="AG190" s="126" t="str">
        <f>IF(COUNTIF(M190:N190,"")=0,"","ligne vide")</f>
        <v/>
      </c>
      <c r="AH190" s="135" t="str">
        <f>IF(ISBLANK(M190),"Vide","Non vide")</f>
        <v>Non vide</v>
      </c>
      <c r="AI190" s="1" t="str">
        <f>IF(ISBLANK(N190),"Vide","Non vide")</f>
        <v>Non vide</v>
      </c>
      <c r="AJ190" s="140" t="str">
        <f t="shared" si="8"/>
        <v/>
      </c>
      <c r="AK190" s="140" t="str">
        <f t="shared" si="9"/>
        <v/>
      </c>
      <c r="AL190" s="140" t="str">
        <f t="shared" si="10"/>
        <v/>
      </c>
      <c r="AM190" s="140" t="str">
        <f t="shared" si="11"/>
        <v/>
      </c>
    </row>
    <row r="191" spans="1:39" ht="18" customHeight="1" x14ac:dyDescent="0.25">
      <c r="B191" s="47" t="s">
        <v>510</v>
      </c>
      <c r="C191" s="47"/>
      <c r="D191" s="47"/>
      <c r="E191" s="70" t="s">
        <v>511</v>
      </c>
      <c r="F191" s="19" t="s">
        <v>504</v>
      </c>
      <c r="G191" s="26" t="s">
        <v>29</v>
      </c>
      <c r="J191" s="33" t="s">
        <v>35</v>
      </c>
      <c r="M191" s="128">
        <v>10</v>
      </c>
      <c r="N191" s="5">
        <v>14</v>
      </c>
      <c r="O191" s="71">
        <f>M191/ N191</f>
        <v>0.7142857142857143</v>
      </c>
      <c r="P191" s="71">
        <f>N191/M191</f>
        <v>1.4</v>
      </c>
      <c r="Q191" s="34" t="s">
        <v>30</v>
      </c>
      <c r="AF191" s="30" t="s">
        <v>32</v>
      </c>
      <c r="AG191" s="126" t="str">
        <f>IF(COUNTIF(M191:N191,"")=0,"","ligne vide")</f>
        <v/>
      </c>
      <c r="AH191" s="135" t="str">
        <f>IF(ISBLANK(M191),"Vide","Non vide")</f>
        <v>Non vide</v>
      </c>
      <c r="AI191" s="1" t="str">
        <f>IF(ISBLANK(N191),"Vide","Non vide")</f>
        <v>Non vide</v>
      </c>
      <c r="AJ191" s="140" t="str">
        <f t="shared" si="8"/>
        <v/>
      </c>
      <c r="AK191" s="140" t="str">
        <f t="shared" si="9"/>
        <v/>
      </c>
      <c r="AL191" s="140" t="str">
        <f t="shared" si="10"/>
        <v/>
      </c>
      <c r="AM191" s="140" t="str">
        <f t="shared" si="11"/>
        <v/>
      </c>
    </row>
    <row r="192" spans="1:39" ht="18" customHeight="1" x14ac:dyDescent="0.25">
      <c r="B192" s="2" t="s">
        <v>618</v>
      </c>
      <c r="F192" s="95" t="s">
        <v>547</v>
      </c>
      <c r="G192" s="39" t="s">
        <v>42</v>
      </c>
      <c r="H192" s="46" t="s">
        <v>59</v>
      </c>
      <c r="M192" s="129">
        <v>10.15</v>
      </c>
      <c r="N192" s="5">
        <v>15.34</v>
      </c>
      <c r="O192" s="71">
        <f>M192/ N192</f>
        <v>0.66166883963494139</v>
      </c>
      <c r="P192" s="71"/>
      <c r="Q192" s="6" t="s">
        <v>43</v>
      </c>
      <c r="AG192" s="126" t="str">
        <f>IF(COUNTIF(M192:N192,"")=0,"","ligne vide")</f>
        <v/>
      </c>
      <c r="AH192" s="135" t="str">
        <f>IF(ISBLANK(M192),"Vide","Non vide")</f>
        <v>Non vide</v>
      </c>
      <c r="AI192" s="1" t="str">
        <f>IF(ISBLANK(N192),"Vide","Non vide")</f>
        <v>Non vide</v>
      </c>
      <c r="AJ192" s="140" t="str">
        <f t="shared" si="8"/>
        <v/>
      </c>
      <c r="AK192" s="140" t="str">
        <f t="shared" si="9"/>
        <v/>
      </c>
      <c r="AL192" s="140" t="str">
        <f t="shared" si="10"/>
        <v/>
      </c>
      <c r="AM192" s="140" t="str">
        <f t="shared" si="11"/>
        <v/>
      </c>
    </row>
    <row r="193" spans="1:39" ht="18" customHeight="1" x14ac:dyDescent="0.25">
      <c r="B193" s="2" t="s">
        <v>477</v>
      </c>
      <c r="F193" s="63" t="s">
        <v>471</v>
      </c>
      <c r="G193" s="26" t="s">
        <v>29</v>
      </c>
      <c r="H193" s="46" t="s">
        <v>59</v>
      </c>
      <c r="J193" s="33" t="s">
        <v>471</v>
      </c>
      <c r="M193" s="129">
        <v>10.5</v>
      </c>
      <c r="N193" s="5">
        <v>9.68</v>
      </c>
      <c r="O193" s="71">
        <f>M193/ N193</f>
        <v>1.084710743801653</v>
      </c>
      <c r="P193" s="71"/>
      <c r="Q193" s="6" t="s">
        <v>43</v>
      </c>
      <c r="T193" s="52">
        <v>336.12279999999998</v>
      </c>
      <c r="AG193" s="126" t="str">
        <f>IF(COUNTIF(M193:N193,"")=0,"","ligne vide")</f>
        <v/>
      </c>
      <c r="AH193" s="135" t="str">
        <f>IF(ISBLANK(M193),"Vide","Non vide")</f>
        <v>Non vide</v>
      </c>
      <c r="AI193" s="1" t="str">
        <f>IF(ISBLANK(N193),"Vide","Non vide")</f>
        <v>Non vide</v>
      </c>
      <c r="AJ193" s="140" t="str">
        <f t="shared" si="8"/>
        <v/>
      </c>
      <c r="AK193" s="140" t="str">
        <f t="shared" si="9"/>
        <v/>
      </c>
      <c r="AL193" s="140" t="str">
        <f t="shared" si="10"/>
        <v/>
      </c>
      <c r="AM193" s="140" t="str">
        <f t="shared" si="11"/>
        <v/>
      </c>
    </row>
    <row r="194" spans="1:39" ht="18" customHeight="1" x14ac:dyDescent="0.25">
      <c r="B194" s="47" t="s">
        <v>60</v>
      </c>
      <c r="C194" s="48"/>
      <c r="D194" s="48"/>
      <c r="E194" s="49" t="s">
        <v>61</v>
      </c>
      <c r="F194" s="4" t="s">
        <v>57</v>
      </c>
      <c r="G194" s="44" t="s">
        <v>58</v>
      </c>
      <c r="H194" s="46" t="s">
        <v>59</v>
      </c>
      <c r="M194" s="128">
        <v>10.57</v>
      </c>
      <c r="N194" s="5">
        <v>20</v>
      </c>
      <c r="O194" s="71">
        <f>M194/ N194</f>
        <v>0.52849999999999997</v>
      </c>
      <c r="P194" s="71"/>
      <c r="Q194" s="28" t="s">
        <v>43</v>
      </c>
      <c r="AF194" s="30" t="s">
        <v>32</v>
      </c>
      <c r="AG194" s="126" t="str">
        <f>IF(COUNTIF(M194:N194,"")=0,"","ligne vide")</f>
        <v/>
      </c>
      <c r="AH194" s="135" t="str">
        <f>IF(ISBLANK(M194),"Vide","Non vide")</f>
        <v>Non vide</v>
      </c>
      <c r="AI194" s="1" t="str">
        <f>IF(ISBLANK(N194),"Vide","Non vide")</f>
        <v>Non vide</v>
      </c>
      <c r="AJ194" s="140" t="str">
        <f t="shared" si="8"/>
        <v/>
      </c>
      <c r="AK194" s="140" t="str">
        <f t="shared" si="9"/>
        <v/>
      </c>
      <c r="AL194" s="140" t="str">
        <f t="shared" si="10"/>
        <v/>
      </c>
      <c r="AM194" s="140" t="str">
        <f t="shared" si="11"/>
        <v/>
      </c>
    </row>
    <row r="195" spans="1:39" ht="18" customHeight="1" x14ac:dyDescent="0.25">
      <c r="B195" s="47" t="s">
        <v>420</v>
      </c>
      <c r="C195" s="85"/>
      <c r="D195" s="85"/>
      <c r="F195" s="68" t="s">
        <v>421</v>
      </c>
      <c r="G195" s="58" t="s">
        <v>109</v>
      </c>
      <c r="K195" s="1" t="s">
        <v>32</v>
      </c>
      <c r="M195" s="128">
        <v>10.9</v>
      </c>
      <c r="N195" s="5">
        <v>12.77</v>
      </c>
      <c r="O195" s="71">
        <f>M195/ N195</f>
        <v>0.85356303837118253</v>
      </c>
      <c r="P195" s="71"/>
      <c r="Q195" s="6" t="s">
        <v>85</v>
      </c>
      <c r="AF195" s="30" t="s">
        <v>32</v>
      </c>
      <c r="AG195" s="126" t="str">
        <f>IF(COUNTIF(M195:N195,"")=0,"","ligne vide")</f>
        <v/>
      </c>
      <c r="AH195" s="135" t="str">
        <f>IF(ISBLANK(M195),"Vide","Non vide")</f>
        <v>Non vide</v>
      </c>
      <c r="AI195" s="1" t="str">
        <f>IF(ISBLANK(N195),"Vide","Non vide")</f>
        <v>Non vide</v>
      </c>
      <c r="AJ195" s="140" t="str">
        <f t="shared" ref="AJ195:AJ247" si="12">IF(COUNTIF(M195:N195,"&lt;&gt;")=0,"ligne vide","")</f>
        <v/>
      </c>
      <c r="AK195" s="140" t="str">
        <f t="shared" ref="AK195:AK247" si="13">IF(AND(M195="", N195=""), "ligne vide", "")</f>
        <v/>
      </c>
      <c r="AL195" s="140" t="str">
        <f t="shared" ref="AL195:AL248" si="14">IF(COUNTBLANK(M195:N195)&gt;0,"ligne vide","")</f>
        <v/>
      </c>
      <c r="AM195" s="140" t="str">
        <f t="shared" ref="AM195:AM248" si="15">IF(COUNTIF(M195:N195,"")=2,"Ligne vide","")</f>
        <v/>
      </c>
    </row>
    <row r="196" spans="1:39" ht="18" customHeight="1" x14ac:dyDescent="0.25">
      <c r="B196" s="2" t="s">
        <v>559</v>
      </c>
      <c r="F196" s="105" t="s">
        <v>557</v>
      </c>
      <c r="G196" s="44" t="s">
        <v>58</v>
      </c>
      <c r="H196" s="46" t="s">
        <v>59</v>
      </c>
      <c r="J196" s="40"/>
      <c r="M196" s="129">
        <v>10.9</v>
      </c>
      <c r="N196" s="5">
        <v>14.31</v>
      </c>
      <c r="O196" s="71">
        <f>M196/ N196</f>
        <v>0.76170510132774283</v>
      </c>
      <c r="P196" s="71"/>
      <c r="Q196" s="6" t="s">
        <v>43</v>
      </c>
      <c r="AG196" s="126" t="str">
        <f>IF(COUNTIF(M196:N196,"")=0,"","ligne vide")</f>
        <v/>
      </c>
      <c r="AH196" s="135" t="str">
        <f>IF(ISBLANK(M196),"Vide","Non vide")</f>
        <v>Non vide</v>
      </c>
      <c r="AI196" s="1" t="str">
        <f>IF(ISBLANK(N196),"Vide","Non vide")</f>
        <v>Non vide</v>
      </c>
      <c r="AJ196" s="140" t="str">
        <f t="shared" si="12"/>
        <v/>
      </c>
      <c r="AK196" s="140" t="str">
        <f t="shared" si="13"/>
        <v/>
      </c>
      <c r="AL196" s="140" t="str">
        <f t="shared" si="14"/>
        <v/>
      </c>
      <c r="AM196" s="140" t="str">
        <f t="shared" si="15"/>
        <v/>
      </c>
    </row>
    <row r="197" spans="1:39" ht="18" customHeight="1" x14ac:dyDescent="0.25">
      <c r="B197" s="69" t="s">
        <v>153</v>
      </c>
      <c r="C197" s="69"/>
      <c r="D197" s="69"/>
      <c r="E197" s="70" t="s">
        <v>154</v>
      </c>
      <c r="F197" s="68" t="s">
        <v>133</v>
      </c>
      <c r="G197" s="44" t="s">
        <v>58</v>
      </c>
      <c r="J197" s="40"/>
      <c r="M197" s="128">
        <v>11.05</v>
      </c>
      <c r="N197" s="71">
        <v>4.2</v>
      </c>
      <c r="O197" s="71">
        <f>M197/ N197</f>
        <v>2.6309523809523809</v>
      </c>
      <c r="P197" s="71"/>
      <c r="Q197" s="28" t="s">
        <v>85</v>
      </c>
      <c r="W197" s="1" t="s">
        <v>32</v>
      </c>
      <c r="Y197" s="1" t="s">
        <v>32</v>
      </c>
      <c r="AG197" s="126" t="str">
        <f>IF(COUNTIF(M197:N197,"")=0,"","ligne vide")</f>
        <v/>
      </c>
      <c r="AH197" s="135" t="str">
        <f>IF(ISBLANK(M197),"Vide","Non vide")</f>
        <v>Non vide</v>
      </c>
      <c r="AI197" s="1" t="str">
        <f>IF(ISBLANK(N197),"Vide","Non vide")</f>
        <v>Non vide</v>
      </c>
      <c r="AJ197" s="140" t="str">
        <f t="shared" si="12"/>
        <v/>
      </c>
      <c r="AK197" s="140" t="str">
        <f t="shared" si="13"/>
        <v/>
      </c>
      <c r="AL197" s="140" t="str">
        <f t="shared" si="14"/>
        <v/>
      </c>
      <c r="AM197" s="140" t="str">
        <f t="shared" si="15"/>
        <v/>
      </c>
    </row>
    <row r="198" spans="1:39" ht="18" customHeight="1" x14ac:dyDescent="0.25">
      <c r="B198" s="47" t="s">
        <v>558</v>
      </c>
      <c r="C198" s="48"/>
      <c r="D198" s="48"/>
      <c r="F198" s="105" t="s">
        <v>557</v>
      </c>
      <c r="G198" s="44" t="s">
        <v>58</v>
      </c>
      <c r="H198" s="46" t="s">
        <v>59</v>
      </c>
      <c r="J198" s="40"/>
      <c r="M198" s="128">
        <v>11.13</v>
      </c>
      <c r="N198" s="5">
        <v>10.91</v>
      </c>
      <c r="O198" s="71">
        <f>M198/ N198</f>
        <v>1.0201649862511457</v>
      </c>
      <c r="P198" s="71"/>
      <c r="Q198" s="6" t="s">
        <v>43</v>
      </c>
      <c r="AF198" s="30" t="s">
        <v>32</v>
      </c>
      <c r="AG198" s="126" t="str">
        <f>IF(COUNTIF(M198:N198,"")=0,"","ligne vide")</f>
        <v/>
      </c>
      <c r="AH198" s="135" t="str">
        <f>IF(ISBLANK(M198),"Vide","Non vide")</f>
        <v>Non vide</v>
      </c>
      <c r="AI198" s="1" t="str">
        <f>IF(ISBLANK(N198),"Vide","Non vide")</f>
        <v>Non vide</v>
      </c>
      <c r="AJ198" s="140" t="str">
        <f t="shared" si="12"/>
        <v/>
      </c>
      <c r="AK198" s="140" t="str">
        <f t="shared" si="13"/>
        <v/>
      </c>
      <c r="AL198" s="140" t="str">
        <f t="shared" si="14"/>
        <v/>
      </c>
      <c r="AM198" s="140" t="str">
        <f t="shared" si="15"/>
        <v/>
      </c>
    </row>
    <row r="199" spans="1:39" ht="18" customHeight="1" x14ac:dyDescent="0.25">
      <c r="B199" s="2" t="s">
        <v>347</v>
      </c>
      <c r="F199" s="19" t="s">
        <v>346</v>
      </c>
      <c r="G199" s="58" t="s">
        <v>109</v>
      </c>
      <c r="M199" s="129">
        <v>11.15</v>
      </c>
      <c r="N199" s="5">
        <v>13.34</v>
      </c>
      <c r="O199" s="71">
        <f>M199/ N199</f>
        <v>0.835832083958021</v>
      </c>
      <c r="P199" s="71">
        <f>N199/M199</f>
        <v>1.1964125560538117</v>
      </c>
      <c r="Q199" s="34" t="s">
        <v>30</v>
      </c>
      <c r="AB199" s="1" t="s">
        <v>32</v>
      </c>
      <c r="AG199" s="126" t="str">
        <f>IF(COUNTIF(M199:N199,"")=0,"","ligne vide")</f>
        <v/>
      </c>
      <c r="AH199" s="135" t="str">
        <f>IF(ISBLANK(M199),"Vide","Non vide")</f>
        <v>Non vide</v>
      </c>
      <c r="AI199" s="1" t="str">
        <f>IF(ISBLANK(N199),"Vide","Non vide")</f>
        <v>Non vide</v>
      </c>
      <c r="AJ199" s="140" t="str">
        <f t="shared" si="12"/>
        <v/>
      </c>
      <c r="AK199" s="140" t="str">
        <f t="shared" si="13"/>
        <v/>
      </c>
      <c r="AL199" s="140" t="str">
        <f t="shared" si="14"/>
        <v/>
      </c>
      <c r="AM199" s="140" t="str">
        <f t="shared" si="15"/>
        <v/>
      </c>
    </row>
    <row r="200" spans="1:39" ht="18" customHeight="1" x14ac:dyDescent="0.25">
      <c r="B200" s="47" t="s">
        <v>253</v>
      </c>
      <c r="C200" s="85"/>
      <c r="D200" s="85"/>
      <c r="F200" s="62" t="s">
        <v>244</v>
      </c>
      <c r="G200" s="58" t="s">
        <v>109</v>
      </c>
      <c r="K200" s="37"/>
      <c r="L200" s="37"/>
      <c r="M200" s="128">
        <v>12.2</v>
      </c>
      <c r="N200" s="5">
        <v>17.399999999999999</v>
      </c>
      <c r="O200" s="71">
        <f>M200/ N200</f>
        <v>0.70114942528735635</v>
      </c>
      <c r="P200" s="71"/>
      <c r="Q200" s="28" t="s">
        <v>85</v>
      </c>
      <c r="AF200" s="30" t="s">
        <v>32</v>
      </c>
      <c r="AG200" s="126" t="str">
        <f>IF(COUNTIF(M200:N200,"")=0,"","ligne vide")</f>
        <v/>
      </c>
      <c r="AH200" s="135" t="str">
        <f>IF(ISBLANK(M200),"Vide","Non vide")</f>
        <v>Non vide</v>
      </c>
      <c r="AI200" s="1" t="str">
        <f>IF(ISBLANK(N200),"Vide","Non vide")</f>
        <v>Non vide</v>
      </c>
      <c r="AJ200" s="140" t="str">
        <f t="shared" si="12"/>
        <v/>
      </c>
      <c r="AK200" s="140" t="str">
        <f t="shared" si="13"/>
        <v/>
      </c>
      <c r="AL200" s="140" t="str">
        <f t="shared" si="14"/>
        <v/>
      </c>
      <c r="AM200" s="140" t="str">
        <f t="shared" si="15"/>
        <v/>
      </c>
    </row>
    <row r="201" spans="1:39" ht="18" customHeight="1" x14ac:dyDescent="0.25">
      <c r="B201" s="2" t="s">
        <v>44</v>
      </c>
      <c r="F201" s="38" t="s">
        <v>41</v>
      </c>
      <c r="G201" s="39" t="s">
        <v>42</v>
      </c>
      <c r="I201" s="29" t="s">
        <v>32</v>
      </c>
      <c r="J201" s="40"/>
      <c r="M201" s="129">
        <v>12.29</v>
      </c>
      <c r="N201" s="5">
        <v>10.32</v>
      </c>
      <c r="O201" s="71">
        <f>M201/ N201</f>
        <v>1.1908914728682169</v>
      </c>
      <c r="P201" s="71"/>
      <c r="Q201" s="28" t="s">
        <v>43</v>
      </c>
      <c r="AG201" s="126" t="str">
        <f>IF(COUNTIF(M201:N201,"")=0,"","ligne vide")</f>
        <v/>
      </c>
      <c r="AH201" s="135" t="str">
        <f>IF(ISBLANK(M201),"Vide","Non vide")</f>
        <v>Non vide</v>
      </c>
      <c r="AI201" s="1" t="str">
        <f>IF(ISBLANK(N201),"Vide","Non vide")</f>
        <v>Non vide</v>
      </c>
      <c r="AJ201" s="140" t="str">
        <f t="shared" si="12"/>
        <v/>
      </c>
      <c r="AK201" s="140" t="str">
        <f t="shared" si="13"/>
        <v/>
      </c>
      <c r="AL201" s="140" t="str">
        <f t="shared" si="14"/>
        <v/>
      </c>
      <c r="AM201" s="140" t="str">
        <f t="shared" si="15"/>
        <v/>
      </c>
    </row>
    <row r="202" spans="1:39" ht="18" customHeight="1" x14ac:dyDescent="0.25">
      <c r="B202" s="2" t="s">
        <v>573</v>
      </c>
      <c r="F202" s="62" t="s">
        <v>562</v>
      </c>
      <c r="G202" s="58" t="s">
        <v>109</v>
      </c>
      <c r="J202" s="40"/>
      <c r="M202" s="129">
        <v>13.5</v>
      </c>
      <c r="N202" s="5">
        <v>7.782</v>
      </c>
      <c r="O202" s="71" t="e">
        <f>#REF!/ N202</f>
        <v>#REF!</v>
      </c>
      <c r="P202" s="71"/>
      <c r="Q202" s="28" t="s">
        <v>85</v>
      </c>
      <c r="T202" s="52">
        <v>419.1</v>
      </c>
      <c r="Y202" s="1" t="s">
        <v>32</v>
      </c>
      <c r="AG202" s="126" t="str">
        <f>IF(COUNTIF(M202:N202,"")=0,"","ligne vide")</f>
        <v/>
      </c>
      <c r="AH202" s="135" t="str">
        <f>IF(ISBLANK(#REF!),"Vide","Non vide")</f>
        <v>Non vide</v>
      </c>
      <c r="AI202" s="1" t="str">
        <f>IF(ISBLANK(N202),"Vide","Non vide")</f>
        <v>Non vide</v>
      </c>
      <c r="AJ202" s="140" t="str">
        <f t="shared" si="12"/>
        <v/>
      </c>
      <c r="AK202" s="140" t="str">
        <f t="shared" si="13"/>
        <v/>
      </c>
      <c r="AL202" s="140" t="str">
        <f t="shared" si="14"/>
        <v/>
      </c>
      <c r="AM202" s="140" t="str">
        <f t="shared" si="15"/>
        <v/>
      </c>
    </row>
    <row r="203" spans="1:39" ht="18" customHeight="1" x14ac:dyDescent="0.25">
      <c r="A203" s="23"/>
      <c r="B203" s="50" t="s">
        <v>70</v>
      </c>
      <c r="C203" s="51"/>
      <c r="D203" s="51"/>
      <c r="E203" s="25"/>
      <c r="F203" s="19" t="s">
        <v>67</v>
      </c>
      <c r="G203" s="39" t="s">
        <v>68</v>
      </c>
      <c r="K203" s="37"/>
      <c r="L203" s="37"/>
      <c r="M203" s="128">
        <v>14.18</v>
      </c>
      <c r="N203" s="27">
        <v>40</v>
      </c>
      <c r="O203" s="71">
        <f>M203/ N203</f>
        <v>0.35449999999999998</v>
      </c>
      <c r="P203" s="71">
        <f>N203/M203</f>
        <v>2.8208744710860367</v>
      </c>
      <c r="Q203" s="34" t="s">
        <v>30</v>
      </c>
      <c r="R203" s="28"/>
      <c r="AF203" s="30" t="s">
        <v>32</v>
      </c>
      <c r="AG203" s="126" t="str">
        <f>IF(COUNTIF(M203:N203,"")=0,"","ligne vide")</f>
        <v/>
      </c>
      <c r="AH203" s="135" t="str">
        <f>IF(ISBLANK(M203),"Vide","Non vide")</f>
        <v>Non vide</v>
      </c>
      <c r="AI203" s="1" t="str">
        <f>IF(ISBLANK(N203),"Vide","Non vide")</f>
        <v>Non vide</v>
      </c>
      <c r="AJ203" s="140" t="str">
        <f t="shared" si="12"/>
        <v/>
      </c>
      <c r="AK203" s="140" t="str">
        <f t="shared" si="13"/>
        <v/>
      </c>
      <c r="AL203" s="140" t="str">
        <f t="shared" si="14"/>
        <v/>
      </c>
      <c r="AM203" s="140" t="str">
        <f t="shared" si="15"/>
        <v/>
      </c>
    </row>
    <row r="204" spans="1:39" ht="18" customHeight="1" x14ac:dyDescent="0.25">
      <c r="A204" s="23"/>
      <c r="B204" s="50" t="s">
        <v>553</v>
      </c>
      <c r="C204" s="51"/>
      <c r="D204" s="51"/>
      <c r="E204" s="25"/>
      <c r="F204" s="95" t="s">
        <v>547</v>
      </c>
      <c r="G204" s="39" t="s">
        <v>42</v>
      </c>
      <c r="H204" s="46" t="s">
        <v>59</v>
      </c>
      <c r="K204" s="37"/>
      <c r="L204" s="37"/>
      <c r="M204" s="128">
        <v>18.100000000000001</v>
      </c>
      <c r="N204" s="27">
        <v>40</v>
      </c>
      <c r="O204" s="71">
        <f>M204/ N204</f>
        <v>0.45250000000000001</v>
      </c>
      <c r="P204" s="71"/>
      <c r="Q204" s="6" t="s">
        <v>43</v>
      </c>
      <c r="R204" s="28"/>
      <c r="AF204" s="30" t="s">
        <v>32</v>
      </c>
      <c r="AG204" s="126" t="str">
        <f>IF(COUNTIF(M204:N204,"")=0,"","ligne vide")</f>
        <v/>
      </c>
      <c r="AH204" s="135" t="str">
        <f>IF(ISBLANK(M204),"Vide","Non vide")</f>
        <v>Non vide</v>
      </c>
      <c r="AI204" s="1" t="str">
        <f>IF(ISBLANK(N204),"Vide","Non vide")</f>
        <v>Non vide</v>
      </c>
      <c r="AJ204" s="140" t="str">
        <f t="shared" si="12"/>
        <v/>
      </c>
      <c r="AK204" s="140" t="str">
        <f t="shared" si="13"/>
        <v/>
      </c>
      <c r="AL204" s="140" t="str">
        <f t="shared" si="14"/>
        <v/>
      </c>
      <c r="AM204" s="140" t="str">
        <f t="shared" si="15"/>
        <v/>
      </c>
    </row>
    <row r="205" spans="1:39" ht="18" customHeight="1" x14ac:dyDescent="0.25">
      <c r="A205" s="23"/>
      <c r="B205" s="120" t="s">
        <v>581</v>
      </c>
      <c r="C205" s="23"/>
      <c r="D205" s="23"/>
      <c r="E205" s="25"/>
      <c r="F205" s="89"/>
      <c r="G205" s="58"/>
      <c r="M205" s="128">
        <v>27.2</v>
      </c>
      <c r="N205" s="121">
        <v>28000000000</v>
      </c>
      <c r="O205" s="71">
        <f>M205/ N205</f>
        <v>9.7142857142857138E-10</v>
      </c>
      <c r="P205" s="71"/>
      <c r="Q205" s="28"/>
      <c r="AB205" s="29"/>
      <c r="AG205" s="126" t="str">
        <f>IF(COUNTIF(M205:N205,"")=0,"","ligne vide")</f>
        <v/>
      </c>
      <c r="AH205" s="135" t="str">
        <f>IF(ISBLANK(M205),"Vide","Non vide")</f>
        <v>Non vide</v>
      </c>
      <c r="AI205" s="1" t="str">
        <f>IF(ISBLANK(N205),"Vide","Non vide")</f>
        <v>Non vide</v>
      </c>
      <c r="AJ205" s="140" t="str">
        <f t="shared" si="12"/>
        <v/>
      </c>
      <c r="AK205" s="140" t="str">
        <f t="shared" si="13"/>
        <v/>
      </c>
      <c r="AL205" s="140" t="str">
        <f t="shared" si="14"/>
        <v/>
      </c>
      <c r="AM205" s="140" t="str">
        <f t="shared" si="15"/>
        <v/>
      </c>
    </row>
    <row r="206" spans="1:39" ht="18" customHeight="1" x14ac:dyDescent="0.25">
      <c r="A206" s="23"/>
      <c r="B206" s="120" t="s">
        <v>582</v>
      </c>
      <c r="C206" s="23"/>
      <c r="D206" s="23"/>
      <c r="E206" s="25"/>
      <c r="F206" s="89"/>
      <c r="G206" s="58"/>
      <c r="M206" s="128">
        <v>29.9</v>
      </c>
      <c r="N206" s="121">
        <v>9300000000</v>
      </c>
      <c r="O206" s="71">
        <f>M206/ N206</f>
        <v>3.2150537634408602E-9</v>
      </c>
      <c r="P206" s="71"/>
      <c r="Q206" s="28"/>
      <c r="AB206" s="29"/>
      <c r="AG206" s="126" t="str">
        <f>IF(COUNTIF(M206:N206,"")=0,"","ligne vide")</f>
        <v/>
      </c>
      <c r="AH206" s="135" t="str">
        <f>IF(ISBLANK(M206),"Vide","Non vide")</f>
        <v>Non vide</v>
      </c>
      <c r="AI206" s="1" t="str">
        <f>IF(ISBLANK(N206),"Vide","Non vide")</f>
        <v>Non vide</v>
      </c>
      <c r="AJ206" s="140" t="str">
        <f t="shared" si="12"/>
        <v/>
      </c>
      <c r="AK206" s="140" t="str">
        <f t="shared" si="13"/>
        <v/>
      </c>
      <c r="AL206" s="140" t="str">
        <f t="shared" si="14"/>
        <v/>
      </c>
      <c r="AM206" s="140" t="str">
        <f t="shared" si="15"/>
        <v/>
      </c>
    </row>
    <row r="207" spans="1:39" ht="18" customHeight="1" x14ac:dyDescent="0.25">
      <c r="B207" s="2" t="s">
        <v>251</v>
      </c>
      <c r="F207" s="62" t="s">
        <v>244</v>
      </c>
      <c r="G207" s="58" t="s">
        <v>109</v>
      </c>
      <c r="J207" s="40"/>
      <c r="M207" s="129">
        <v>3.73</v>
      </c>
      <c r="N207" s="5">
        <v>10.52</v>
      </c>
      <c r="O207" s="71">
        <f>M207/ N207</f>
        <v>0.35456273764258556</v>
      </c>
      <c r="P207" s="71"/>
      <c r="Q207" s="28" t="s">
        <v>85</v>
      </c>
      <c r="AG207" s="126" t="str">
        <f>IF(COUNTIF(M207:N207,"")=0,"","ligne vide")</f>
        <v/>
      </c>
      <c r="AH207" s="135" t="str">
        <f>IF(ISBLANK(M207),"Vide","Non vide")</f>
        <v>Non vide</v>
      </c>
      <c r="AI207" s="1" t="str">
        <f>IF(ISBLANK(N207),"Vide","Non vide")</f>
        <v>Non vide</v>
      </c>
      <c r="AJ207" s="140" t="str">
        <f t="shared" si="12"/>
        <v/>
      </c>
      <c r="AK207" s="140" t="str">
        <f t="shared" si="13"/>
        <v/>
      </c>
      <c r="AL207" s="140" t="str">
        <f t="shared" si="14"/>
        <v/>
      </c>
      <c r="AM207" s="140" t="str">
        <f t="shared" si="15"/>
        <v/>
      </c>
    </row>
    <row r="208" spans="1:39" ht="18" customHeight="1" x14ac:dyDescent="0.25">
      <c r="B208" s="2" t="s">
        <v>457</v>
      </c>
      <c r="F208" s="104" t="s">
        <v>455</v>
      </c>
      <c r="G208" s="39" t="s">
        <v>42</v>
      </c>
      <c r="J208" s="40"/>
      <c r="M208" s="129">
        <v>7.34</v>
      </c>
      <c r="N208" s="5">
        <v>10.74</v>
      </c>
      <c r="O208" s="71">
        <f>M208/ N208</f>
        <v>0.68342644320297952</v>
      </c>
      <c r="P208" s="71"/>
      <c r="Q208" s="28" t="s">
        <v>85</v>
      </c>
      <c r="AG208" s="126" t="str">
        <f>IF(COUNTIF(M208:N208,"")=0,"","ligne vide")</f>
        <v/>
      </c>
      <c r="AH208" s="135" t="str">
        <f>IF(ISBLANK(M208),"Vide","Non vide")</f>
        <v>Non vide</v>
      </c>
      <c r="AI208" s="1" t="str">
        <f>IF(ISBLANK(N208),"Vide","Non vide")</f>
        <v>Non vide</v>
      </c>
      <c r="AJ208" s="140" t="str">
        <f t="shared" si="12"/>
        <v/>
      </c>
      <c r="AK208" s="140" t="str">
        <f t="shared" si="13"/>
        <v/>
      </c>
      <c r="AL208" s="140" t="str">
        <f t="shared" si="14"/>
        <v/>
      </c>
      <c r="AM208" s="140" t="str">
        <f t="shared" si="15"/>
        <v/>
      </c>
    </row>
    <row r="209" spans="1:39" ht="18" customHeight="1" x14ac:dyDescent="0.25">
      <c r="B209" s="2" t="s">
        <v>298</v>
      </c>
      <c r="F209" s="79" t="s">
        <v>291</v>
      </c>
      <c r="G209" s="67" t="s">
        <v>125</v>
      </c>
      <c r="I209" s="29" t="s">
        <v>32</v>
      </c>
      <c r="J209" s="40"/>
      <c r="K209" s="37"/>
      <c r="L209" s="37"/>
      <c r="M209" s="129">
        <v>7.52</v>
      </c>
      <c r="N209" s="5">
        <v>8.2899999999999991</v>
      </c>
      <c r="O209" s="71">
        <f>M209/ N209</f>
        <v>0.90711700844390841</v>
      </c>
      <c r="P209" s="71"/>
      <c r="Q209" s="6" t="s">
        <v>43</v>
      </c>
      <c r="R209" s="66" t="s">
        <v>32</v>
      </c>
      <c r="T209" s="52">
        <v>393.42</v>
      </c>
      <c r="Y209" s="1" t="s">
        <v>32</v>
      </c>
      <c r="AG209" s="126" t="str">
        <f>IF(COUNTIF(M209:N209,"")=0,"","ligne vide")</f>
        <v/>
      </c>
      <c r="AH209" s="135" t="str">
        <f>IF(ISBLANK(M209),"Vide","Non vide")</f>
        <v>Non vide</v>
      </c>
      <c r="AI209" s="1" t="str">
        <f>IF(ISBLANK(N209),"Vide","Non vide")</f>
        <v>Non vide</v>
      </c>
      <c r="AJ209" s="140" t="str">
        <f t="shared" si="12"/>
        <v/>
      </c>
      <c r="AK209" s="140" t="str">
        <f t="shared" si="13"/>
        <v/>
      </c>
      <c r="AL209" s="140" t="str">
        <f t="shared" si="14"/>
        <v/>
      </c>
      <c r="AM209" s="140" t="str">
        <f t="shared" si="15"/>
        <v/>
      </c>
    </row>
    <row r="210" spans="1:39" ht="18" customHeight="1" x14ac:dyDescent="0.25">
      <c r="B210" s="2" t="s">
        <v>495</v>
      </c>
      <c r="F210" s="107" t="s">
        <v>496</v>
      </c>
      <c r="G210" s="39" t="s">
        <v>42</v>
      </c>
      <c r="K210" s="1" t="s">
        <v>32</v>
      </c>
      <c r="M210" s="129">
        <v>8.6</v>
      </c>
      <c r="N210" s="5">
        <v>14.23</v>
      </c>
      <c r="O210" s="71">
        <f>M210/ N210</f>
        <v>0.6043569922698524</v>
      </c>
      <c r="P210" s="71"/>
      <c r="Q210" s="6" t="s">
        <v>85</v>
      </c>
      <c r="AG210" s="126" t="str">
        <f>IF(COUNTIF(M210:N210,"")=0,"","ligne vide")</f>
        <v/>
      </c>
      <c r="AH210" s="135" t="str">
        <f>IF(ISBLANK(M210),"Vide","Non vide")</f>
        <v>Non vide</v>
      </c>
      <c r="AI210" s="1" t="str">
        <f>IF(ISBLANK(N210),"Vide","Non vide")</f>
        <v>Non vide</v>
      </c>
      <c r="AJ210" s="140" t="str">
        <f t="shared" si="12"/>
        <v/>
      </c>
      <c r="AK210" s="140" t="str">
        <f t="shared" si="13"/>
        <v/>
      </c>
      <c r="AL210" s="140" t="str">
        <f t="shared" si="14"/>
        <v/>
      </c>
      <c r="AM210" s="140" t="str">
        <f t="shared" si="15"/>
        <v/>
      </c>
    </row>
    <row r="211" spans="1:39" ht="18" customHeight="1" x14ac:dyDescent="0.25">
      <c r="B211" s="2" t="s">
        <v>439</v>
      </c>
      <c r="F211" s="101" t="s">
        <v>440</v>
      </c>
      <c r="G211" s="44" t="s">
        <v>58</v>
      </c>
      <c r="K211" s="37" t="s">
        <v>32</v>
      </c>
      <c r="L211" s="37"/>
      <c r="Q211" s="6" t="s">
        <v>85</v>
      </c>
      <c r="AG211" s="126" t="str">
        <f>IF(COUNTIF(M211:N211,"")=0,"","ligne vide")</f>
        <v>ligne vide</v>
      </c>
      <c r="AH211" s="135" t="str">
        <f>IF(ISBLANK(M211),"Vide","Non vide")</f>
        <v>Vide</v>
      </c>
      <c r="AI211" s="1" t="str">
        <f>IF(ISBLANK(N211),"Vide","Non vide")</f>
        <v>Vide</v>
      </c>
      <c r="AJ211" s="140" t="str">
        <f t="shared" si="12"/>
        <v>ligne vide</v>
      </c>
      <c r="AK211" s="140" t="str">
        <f t="shared" si="13"/>
        <v>ligne vide</v>
      </c>
      <c r="AL211" s="140" t="str">
        <f t="shared" si="14"/>
        <v>ligne vide</v>
      </c>
      <c r="AM211" s="140" t="str">
        <f t="shared" si="15"/>
        <v>Ligne vide</v>
      </c>
    </row>
    <row r="212" spans="1:39" ht="18" customHeight="1" x14ac:dyDescent="0.25">
      <c r="B212" s="2" t="s">
        <v>383</v>
      </c>
      <c r="F212" s="97" t="s">
        <v>384</v>
      </c>
      <c r="K212" s="37" t="s">
        <v>32</v>
      </c>
      <c r="L212" s="37"/>
      <c r="Q212" s="28" t="s">
        <v>85</v>
      </c>
      <c r="R212" s="28" t="s">
        <v>97</v>
      </c>
      <c r="AG212" s="126" t="str">
        <f>IF(COUNTIF(M212:N212,"")=0,"","ligne vide")</f>
        <v>ligne vide</v>
      </c>
      <c r="AH212" s="135" t="str">
        <f>IF(ISBLANK(M212),"Vide","Non vide")</f>
        <v>Vide</v>
      </c>
      <c r="AI212" s="1" t="str">
        <f>IF(ISBLANK(N212),"Vide","Non vide")</f>
        <v>Vide</v>
      </c>
      <c r="AJ212" s="140" t="str">
        <f t="shared" si="12"/>
        <v>ligne vide</v>
      </c>
      <c r="AK212" s="140" t="str">
        <f t="shared" si="13"/>
        <v>ligne vide</v>
      </c>
      <c r="AL212" s="140" t="str">
        <f t="shared" si="14"/>
        <v>ligne vide</v>
      </c>
      <c r="AM212" s="140" t="str">
        <f t="shared" si="15"/>
        <v>Ligne vide</v>
      </c>
    </row>
    <row r="213" spans="1:39" ht="18" customHeight="1" x14ac:dyDescent="0.25">
      <c r="B213" s="2" t="s">
        <v>92</v>
      </c>
      <c r="F213" s="55" t="s">
        <v>93</v>
      </c>
      <c r="Q213" s="6" t="s">
        <v>85</v>
      </c>
      <c r="AG213" s="126" t="str">
        <f>IF(COUNTIF(M213:N213,"")=0,"","ligne vide")</f>
        <v>ligne vide</v>
      </c>
      <c r="AH213" s="135" t="str">
        <f>IF(ISBLANK(M213),"Vide","Non vide")</f>
        <v>Vide</v>
      </c>
      <c r="AI213" s="1" t="str">
        <f>IF(ISBLANK(N213),"Vide","Non vide")</f>
        <v>Vide</v>
      </c>
      <c r="AJ213" s="140" t="str">
        <f t="shared" si="12"/>
        <v>ligne vide</v>
      </c>
      <c r="AK213" s="140" t="str">
        <f t="shared" si="13"/>
        <v>ligne vide</v>
      </c>
      <c r="AL213" s="140" t="str">
        <f t="shared" si="14"/>
        <v>ligne vide</v>
      </c>
      <c r="AM213" s="140" t="str">
        <f t="shared" si="15"/>
        <v>Ligne vide</v>
      </c>
    </row>
    <row r="214" spans="1:39" ht="18" customHeight="1" x14ac:dyDescent="0.25">
      <c r="B214" s="2" t="s">
        <v>181</v>
      </c>
      <c r="F214" s="75" t="s">
        <v>183</v>
      </c>
      <c r="G214" s="58" t="s">
        <v>109</v>
      </c>
      <c r="K214" s="37"/>
      <c r="L214" s="37"/>
      <c r="Q214" s="28" t="s">
        <v>85</v>
      </c>
      <c r="R214" s="28" t="s">
        <v>97</v>
      </c>
      <c r="AG214" s="126" t="str">
        <f>IF(COUNTIF(M214:N214,"")=0,"","ligne vide")</f>
        <v>ligne vide</v>
      </c>
      <c r="AH214" s="135" t="str">
        <f>IF(ISBLANK(M214),"Vide","Non vide")</f>
        <v>Vide</v>
      </c>
      <c r="AI214" s="1" t="str">
        <f>IF(ISBLANK(N214),"Vide","Non vide")</f>
        <v>Vide</v>
      </c>
      <c r="AJ214" s="140" t="str">
        <f t="shared" si="12"/>
        <v>ligne vide</v>
      </c>
      <c r="AK214" s="140" t="str">
        <f t="shared" si="13"/>
        <v>ligne vide</v>
      </c>
      <c r="AL214" s="140" t="str">
        <f t="shared" si="14"/>
        <v>ligne vide</v>
      </c>
      <c r="AM214" s="140" t="str">
        <f t="shared" si="15"/>
        <v>Ligne vide</v>
      </c>
    </row>
    <row r="215" spans="1:39" ht="18" customHeight="1" x14ac:dyDescent="0.25">
      <c r="B215" s="2" t="s">
        <v>259</v>
      </c>
      <c r="F215" s="19" t="s">
        <v>260</v>
      </c>
      <c r="K215" s="1" t="s">
        <v>32</v>
      </c>
      <c r="Q215" s="6" t="s">
        <v>85</v>
      </c>
      <c r="AG215" s="126" t="str">
        <f>IF(COUNTIF(M215:N215,"")=0,"","ligne vide")</f>
        <v>ligne vide</v>
      </c>
      <c r="AH215" s="135" t="str">
        <f>IF(ISBLANK(M215),"Vide","Non vide")</f>
        <v>Vide</v>
      </c>
      <c r="AI215" s="1" t="str">
        <f>IF(ISBLANK(N215),"Vide","Non vide")</f>
        <v>Vide</v>
      </c>
      <c r="AJ215" s="140" t="str">
        <f t="shared" si="12"/>
        <v>ligne vide</v>
      </c>
      <c r="AK215" s="140" t="str">
        <f t="shared" si="13"/>
        <v>ligne vide</v>
      </c>
      <c r="AL215" s="140" t="str">
        <f t="shared" si="14"/>
        <v>ligne vide</v>
      </c>
      <c r="AM215" s="140" t="str">
        <f t="shared" si="15"/>
        <v>Ligne vide</v>
      </c>
    </row>
    <row r="216" spans="1:39" ht="18" customHeight="1" x14ac:dyDescent="0.25">
      <c r="A216" s="23"/>
      <c r="B216" s="24" t="s">
        <v>342</v>
      </c>
      <c r="C216" s="23"/>
      <c r="D216" s="23"/>
      <c r="E216" s="25"/>
      <c r="F216" s="95" t="s">
        <v>343</v>
      </c>
      <c r="G216" s="26" t="s">
        <v>29</v>
      </c>
      <c r="K216" s="37" t="s">
        <v>32</v>
      </c>
      <c r="L216" s="37"/>
      <c r="M216" s="128"/>
      <c r="N216" s="27"/>
      <c r="O216" s="27"/>
      <c r="P216" s="27"/>
      <c r="Q216" s="6" t="s">
        <v>43</v>
      </c>
      <c r="R216" s="66" t="s">
        <v>32</v>
      </c>
      <c r="AG216" s="126" t="str">
        <f>IF(COUNTIF(M216:N216,"")=0,"","ligne vide")</f>
        <v>ligne vide</v>
      </c>
      <c r="AH216" s="135" t="str">
        <f>IF(ISBLANK(M216),"Vide","Non vide")</f>
        <v>Vide</v>
      </c>
      <c r="AI216" s="1" t="str">
        <f>IF(ISBLANK(N216),"Vide","Non vide")</f>
        <v>Vide</v>
      </c>
      <c r="AJ216" s="140" t="str">
        <f t="shared" si="12"/>
        <v>ligne vide</v>
      </c>
      <c r="AK216" s="140" t="str">
        <f t="shared" si="13"/>
        <v>ligne vide</v>
      </c>
      <c r="AL216" s="140" t="str">
        <f t="shared" si="14"/>
        <v>ligne vide</v>
      </c>
      <c r="AM216" s="140" t="str">
        <f t="shared" si="15"/>
        <v>Ligne vide</v>
      </c>
    </row>
    <row r="217" spans="1:39" ht="18" customHeight="1" x14ac:dyDescent="0.25">
      <c r="B217" s="2" t="s">
        <v>367</v>
      </c>
      <c r="E217" s="25" t="s">
        <v>368</v>
      </c>
      <c r="F217" s="35" t="s">
        <v>369</v>
      </c>
      <c r="G217" s="58" t="s">
        <v>109</v>
      </c>
      <c r="I217" s="29" t="s">
        <v>32</v>
      </c>
      <c r="K217" s="1" t="s">
        <v>32</v>
      </c>
      <c r="Q217" s="6" t="s">
        <v>43</v>
      </c>
      <c r="R217" s="28"/>
      <c r="AG217" s="126" t="str">
        <f>IF(COUNTIF(M217:N217,"")=0,"","ligne vide")</f>
        <v>ligne vide</v>
      </c>
      <c r="AH217" s="135" t="str">
        <f>IF(ISBLANK(M217),"Vide","Non vide")</f>
        <v>Vide</v>
      </c>
      <c r="AI217" s="1" t="str">
        <f>IF(ISBLANK(N217),"Vide","Non vide")</f>
        <v>Vide</v>
      </c>
      <c r="AJ217" s="140" t="str">
        <f t="shared" si="12"/>
        <v>ligne vide</v>
      </c>
      <c r="AK217" s="140" t="str">
        <f t="shared" si="13"/>
        <v>ligne vide</v>
      </c>
      <c r="AL217" s="140" t="str">
        <f t="shared" si="14"/>
        <v>ligne vide</v>
      </c>
      <c r="AM217" s="140" t="str">
        <f t="shared" si="15"/>
        <v>Ligne vide</v>
      </c>
    </row>
    <row r="218" spans="1:39" ht="18" customHeight="1" x14ac:dyDescent="0.25">
      <c r="B218" s="2" t="s">
        <v>519</v>
      </c>
      <c r="F218" s="110" t="s">
        <v>520</v>
      </c>
      <c r="K218" s="1" t="s">
        <v>32</v>
      </c>
      <c r="Q218" s="28" t="s">
        <v>85</v>
      </c>
      <c r="R218" s="28" t="s">
        <v>97</v>
      </c>
      <c r="AG218" s="126" t="str">
        <f>IF(COUNTIF(M218:N218,"")=0,"","ligne vide")</f>
        <v>ligne vide</v>
      </c>
      <c r="AH218" s="135" t="str">
        <f>IF(ISBLANK(M218),"Vide","Non vide")</f>
        <v>Vide</v>
      </c>
      <c r="AI218" s="1" t="str">
        <f>IF(ISBLANK(N218),"Vide","Non vide")</f>
        <v>Vide</v>
      </c>
      <c r="AJ218" s="140" t="str">
        <f t="shared" si="12"/>
        <v>ligne vide</v>
      </c>
      <c r="AK218" s="140" t="str">
        <f t="shared" si="13"/>
        <v>ligne vide</v>
      </c>
      <c r="AL218" s="140" t="str">
        <f t="shared" si="14"/>
        <v>ligne vide</v>
      </c>
      <c r="AM218" s="140" t="str">
        <f t="shared" si="15"/>
        <v>Ligne vide</v>
      </c>
    </row>
    <row r="219" spans="1:39" ht="18" customHeight="1" x14ac:dyDescent="0.25">
      <c r="B219" s="2" t="s">
        <v>83</v>
      </c>
      <c r="F219" s="54" t="s">
        <v>84</v>
      </c>
      <c r="K219" s="1" t="s">
        <v>32</v>
      </c>
      <c r="Q219" s="6" t="s">
        <v>85</v>
      </c>
      <c r="AG219" s="126" t="str">
        <f>IF(COUNTIF(M219:N219,"")=0,"","ligne vide")</f>
        <v>ligne vide</v>
      </c>
      <c r="AH219" s="135" t="str">
        <f>IF(ISBLANK(M219),"Vide","Non vide")</f>
        <v>Vide</v>
      </c>
      <c r="AI219" s="1" t="str">
        <f>IF(ISBLANK(N219),"Vide","Non vide")</f>
        <v>Vide</v>
      </c>
      <c r="AJ219" s="140" t="str">
        <f t="shared" si="12"/>
        <v>ligne vide</v>
      </c>
      <c r="AK219" s="140" t="str">
        <f t="shared" si="13"/>
        <v>ligne vide</v>
      </c>
      <c r="AL219" s="140" t="str">
        <f t="shared" si="14"/>
        <v>ligne vide</v>
      </c>
      <c r="AM219" s="140" t="str">
        <f t="shared" si="15"/>
        <v>Ligne vide</v>
      </c>
    </row>
    <row r="220" spans="1:39" ht="18" customHeight="1" x14ac:dyDescent="0.25">
      <c r="B220" s="2" t="s">
        <v>191</v>
      </c>
      <c r="F220" s="78" t="s">
        <v>192</v>
      </c>
      <c r="Q220" s="6" t="s">
        <v>85</v>
      </c>
      <c r="AG220" s="126" t="str">
        <f>IF(COUNTIF(M220:N220,"")=0,"","ligne vide")</f>
        <v>ligne vide</v>
      </c>
      <c r="AH220" s="135" t="str">
        <f>IF(ISBLANK(M220),"Vide","Non vide")</f>
        <v>Vide</v>
      </c>
      <c r="AI220" s="1" t="str">
        <f>IF(ISBLANK(N220),"Vide","Non vide")</f>
        <v>Vide</v>
      </c>
      <c r="AJ220" s="140" t="str">
        <f t="shared" si="12"/>
        <v>ligne vide</v>
      </c>
      <c r="AK220" s="140" t="str">
        <f t="shared" si="13"/>
        <v>ligne vide</v>
      </c>
      <c r="AL220" s="140" t="str">
        <f t="shared" si="14"/>
        <v>ligne vide</v>
      </c>
      <c r="AM220" s="140" t="str">
        <f t="shared" si="15"/>
        <v>Ligne vide</v>
      </c>
    </row>
    <row r="221" spans="1:39" ht="18" customHeight="1" x14ac:dyDescent="0.25">
      <c r="A221" s="23"/>
      <c r="B221" s="24" t="s">
        <v>441</v>
      </c>
      <c r="C221" s="23"/>
      <c r="D221" s="23"/>
      <c r="E221" s="25"/>
      <c r="F221" s="56" t="s">
        <v>442</v>
      </c>
      <c r="G221" s="26" t="s">
        <v>29</v>
      </c>
      <c r="K221" s="37" t="s">
        <v>32</v>
      </c>
      <c r="L221" s="37"/>
      <c r="M221" s="128"/>
      <c r="N221" s="27"/>
      <c r="O221" s="27"/>
      <c r="P221" s="27"/>
      <c r="Q221" s="6" t="s">
        <v>85</v>
      </c>
      <c r="AG221" s="126" t="str">
        <f>IF(COUNTIF(M221:N221,"")=0,"","ligne vide")</f>
        <v>ligne vide</v>
      </c>
      <c r="AH221" s="135" t="str">
        <f>IF(ISBLANK(M221),"Vide","Non vide")</f>
        <v>Vide</v>
      </c>
      <c r="AI221" s="1" t="str">
        <f>IF(ISBLANK(N221),"Vide","Non vide")</f>
        <v>Vide</v>
      </c>
      <c r="AJ221" s="140" t="str">
        <f t="shared" si="12"/>
        <v>ligne vide</v>
      </c>
      <c r="AK221" s="140" t="str">
        <f t="shared" si="13"/>
        <v>ligne vide</v>
      </c>
      <c r="AL221" s="140" t="str">
        <f t="shared" si="14"/>
        <v>ligne vide</v>
      </c>
      <c r="AM221" s="140" t="str">
        <f t="shared" si="15"/>
        <v>Ligne vide</v>
      </c>
    </row>
    <row r="222" spans="1:39" ht="18" customHeight="1" x14ac:dyDescent="0.25">
      <c r="B222" s="2" t="s">
        <v>273</v>
      </c>
      <c r="F222" s="54" t="s">
        <v>274</v>
      </c>
      <c r="G222" s="67" t="s">
        <v>125</v>
      </c>
      <c r="I222" s="29" t="s">
        <v>32</v>
      </c>
      <c r="K222" s="1" t="s">
        <v>32</v>
      </c>
      <c r="Q222" s="6" t="s">
        <v>43</v>
      </c>
      <c r="R222" s="66" t="s">
        <v>32</v>
      </c>
      <c r="AG222" s="126" t="str">
        <f>IF(COUNTIF(M222:N222,"")=0,"","ligne vide")</f>
        <v>ligne vide</v>
      </c>
      <c r="AH222" s="135" t="str">
        <f>IF(ISBLANK(M222),"Vide","Non vide")</f>
        <v>Vide</v>
      </c>
      <c r="AI222" s="1" t="str">
        <f>IF(ISBLANK(N222),"Vide","Non vide")</f>
        <v>Vide</v>
      </c>
      <c r="AJ222" s="140" t="str">
        <f t="shared" si="12"/>
        <v>ligne vide</v>
      </c>
      <c r="AK222" s="140" t="str">
        <f t="shared" si="13"/>
        <v>ligne vide</v>
      </c>
      <c r="AL222" s="140" t="str">
        <f t="shared" si="14"/>
        <v>ligne vide</v>
      </c>
      <c r="AM222" s="140" t="str">
        <f t="shared" si="15"/>
        <v>Ligne vide</v>
      </c>
    </row>
    <row r="223" spans="1:39" ht="18" customHeight="1" x14ac:dyDescent="0.25">
      <c r="A223" s="23"/>
      <c r="B223" s="24" t="s">
        <v>161</v>
      </c>
      <c r="C223" s="23"/>
      <c r="D223" s="23"/>
      <c r="E223" s="25"/>
      <c r="F223" s="72" t="s">
        <v>162</v>
      </c>
      <c r="G223" s="58" t="s">
        <v>109</v>
      </c>
      <c r="K223" s="37" t="s">
        <v>32</v>
      </c>
      <c r="L223" s="37"/>
      <c r="M223" s="128"/>
      <c r="N223" s="27"/>
      <c r="O223" s="27"/>
      <c r="P223" s="27"/>
      <c r="Q223" s="28" t="s">
        <v>43</v>
      </c>
      <c r="R223" s="28"/>
      <c r="AG223" s="126" t="str">
        <f>IF(COUNTIF(M223:N223,"")=0,"","ligne vide")</f>
        <v>ligne vide</v>
      </c>
      <c r="AH223" s="135" t="str">
        <f>IF(ISBLANK(M223),"Vide","Non vide")</f>
        <v>Vide</v>
      </c>
      <c r="AI223" s="1" t="str">
        <f>IF(ISBLANK(N223),"Vide","Non vide")</f>
        <v>Vide</v>
      </c>
      <c r="AJ223" s="140" t="str">
        <f t="shared" si="12"/>
        <v>ligne vide</v>
      </c>
      <c r="AK223" s="140" t="str">
        <f t="shared" si="13"/>
        <v>ligne vide</v>
      </c>
      <c r="AL223" s="140" t="str">
        <f t="shared" si="14"/>
        <v>ligne vide</v>
      </c>
      <c r="AM223" s="140" t="str">
        <f t="shared" si="15"/>
        <v>Ligne vide</v>
      </c>
    </row>
    <row r="224" spans="1:39" ht="18" customHeight="1" x14ac:dyDescent="0.25">
      <c r="B224" s="2" t="s">
        <v>219</v>
      </c>
      <c r="F224" s="68" t="s">
        <v>220</v>
      </c>
      <c r="G224" s="26" t="s">
        <v>29</v>
      </c>
      <c r="K224" s="1" t="s">
        <v>32</v>
      </c>
      <c r="Q224" s="6" t="s">
        <v>43</v>
      </c>
      <c r="AG224" s="126" t="str">
        <f>IF(COUNTIF(M224:N224,"")=0,"","ligne vide")</f>
        <v>ligne vide</v>
      </c>
      <c r="AH224" s="135" t="str">
        <f>IF(ISBLANK(M224),"Vide","Non vide")</f>
        <v>Vide</v>
      </c>
      <c r="AI224" s="1" t="str">
        <f>IF(ISBLANK(N224),"Vide","Non vide")</f>
        <v>Vide</v>
      </c>
      <c r="AJ224" s="140" t="str">
        <f t="shared" si="12"/>
        <v>ligne vide</v>
      </c>
      <c r="AK224" s="140" t="str">
        <f t="shared" si="13"/>
        <v>ligne vide</v>
      </c>
      <c r="AL224" s="140" t="str">
        <f t="shared" si="14"/>
        <v>ligne vide</v>
      </c>
      <c r="AM224" s="140" t="str">
        <f t="shared" si="15"/>
        <v>Ligne vide</v>
      </c>
    </row>
    <row r="225" spans="2:39" ht="18" customHeight="1" x14ac:dyDescent="0.25">
      <c r="B225" s="2" t="s">
        <v>458</v>
      </c>
      <c r="F225" s="105" t="s">
        <v>459</v>
      </c>
      <c r="K225" s="37" t="s">
        <v>32</v>
      </c>
      <c r="L225" s="37"/>
      <c r="M225" s="131"/>
      <c r="N225" s="44"/>
      <c r="O225" s="44"/>
      <c r="P225" s="44"/>
      <c r="Q225" s="28" t="s">
        <v>85</v>
      </c>
      <c r="R225" s="28" t="s">
        <v>97</v>
      </c>
      <c r="AG225" s="126" t="str">
        <f>IF(COUNTIF(M225:N225,"")=0,"","ligne vide")</f>
        <v>ligne vide</v>
      </c>
      <c r="AH225" s="135" t="str">
        <f>IF(ISBLANK(M225),"Vide","Non vide")</f>
        <v>Vide</v>
      </c>
      <c r="AI225" s="1" t="str">
        <f>IF(ISBLANK(N225),"Vide","Non vide")</f>
        <v>Vide</v>
      </c>
      <c r="AJ225" s="140" t="str">
        <f t="shared" si="12"/>
        <v>ligne vide</v>
      </c>
      <c r="AK225" s="140" t="str">
        <f t="shared" si="13"/>
        <v>ligne vide</v>
      </c>
      <c r="AL225" s="140" t="str">
        <f t="shared" si="14"/>
        <v>ligne vide</v>
      </c>
      <c r="AM225" s="140" t="str">
        <f t="shared" si="15"/>
        <v>Ligne vide</v>
      </c>
    </row>
    <row r="226" spans="2:39" ht="18" customHeight="1" x14ac:dyDescent="0.25">
      <c r="B226" s="2" t="s">
        <v>189</v>
      </c>
      <c r="F226" s="77" t="s">
        <v>190</v>
      </c>
      <c r="Q226" s="6" t="s">
        <v>85</v>
      </c>
      <c r="AG226" s="126" t="str">
        <f>IF(COUNTIF(M226:N226,"")=0,"","ligne vide")</f>
        <v>ligne vide</v>
      </c>
      <c r="AH226" s="135" t="str">
        <f>IF(ISBLANK(M226),"Vide","Non vide")</f>
        <v>Vide</v>
      </c>
      <c r="AI226" s="1" t="str">
        <f>IF(ISBLANK(N226),"Vide","Non vide")</f>
        <v>Vide</v>
      </c>
      <c r="AJ226" s="140" t="str">
        <f t="shared" si="12"/>
        <v>ligne vide</v>
      </c>
      <c r="AK226" s="140" t="str">
        <f t="shared" si="13"/>
        <v>ligne vide</v>
      </c>
      <c r="AL226" s="140" t="str">
        <f t="shared" si="14"/>
        <v>ligne vide</v>
      </c>
      <c r="AM226" s="140" t="str">
        <f t="shared" si="15"/>
        <v>Ligne vide</v>
      </c>
    </row>
    <row r="227" spans="2:39" ht="18" customHeight="1" x14ac:dyDescent="0.25">
      <c r="B227" s="2" t="s">
        <v>374</v>
      </c>
      <c r="F227" s="98" t="s">
        <v>375</v>
      </c>
      <c r="G227" s="58" t="s">
        <v>109</v>
      </c>
      <c r="K227" s="1" t="s">
        <v>32</v>
      </c>
      <c r="N227" s="5">
        <v>13.16</v>
      </c>
      <c r="O227" s="71">
        <f>M227/ N227</f>
        <v>0</v>
      </c>
      <c r="P227" s="71"/>
      <c r="Q227" s="6" t="s">
        <v>85</v>
      </c>
      <c r="AG227" s="126" t="str">
        <f>IF(COUNTIF(M227:N227,"")=0,"","ligne vide")</f>
        <v>ligne vide</v>
      </c>
      <c r="AH227" s="135" t="str">
        <f>IF(ISBLANK(M227),"Vide","Non vide")</f>
        <v>Vide</v>
      </c>
      <c r="AI227" s="1" t="str">
        <f>IF(ISBLANK(N227),"Vide","Non vide")</f>
        <v>Non vide</v>
      </c>
      <c r="AJ227" s="140" t="str">
        <f t="shared" si="12"/>
        <v/>
      </c>
      <c r="AK227" s="140" t="str">
        <f t="shared" si="13"/>
        <v/>
      </c>
      <c r="AL227" s="140" t="str">
        <f t="shared" si="14"/>
        <v>ligne vide</v>
      </c>
      <c r="AM227" s="140" t="str">
        <f t="shared" si="15"/>
        <v/>
      </c>
    </row>
    <row r="228" spans="2:39" ht="18" customHeight="1" x14ac:dyDescent="0.25">
      <c r="B228" s="2" t="s">
        <v>102</v>
      </c>
      <c r="F228" s="60" t="s">
        <v>100</v>
      </c>
      <c r="G228" s="58" t="s">
        <v>101</v>
      </c>
      <c r="H228" s="46" t="s">
        <v>59</v>
      </c>
      <c r="J228" s="40"/>
      <c r="N228" s="5">
        <v>11.82</v>
      </c>
      <c r="O228" s="71">
        <f>M228/ N228</f>
        <v>0</v>
      </c>
      <c r="P228" s="71"/>
      <c r="Q228" s="28" t="s">
        <v>43</v>
      </c>
      <c r="AG228" s="126" t="str">
        <f>IF(COUNTIF(M228:N228,"")=0,"","ligne vide")</f>
        <v>ligne vide</v>
      </c>
      <c r="AH228" s="135" t="str">
        <f>IF(ISBLANK(M228),"Vide","Non vide")</f>
        <v>Vide</v>
      </c>
      <c r="AI228" s="1" t="str">
        <f>IF(ISBLANK(N228),"Vide","Non vide")</f>
        <v>Non vide</v>
      </c>
      <c r="AJ228" s="140" t="str">
        <f t="shared" si="12"/>
        <v/>
      </c>
      <c r="AK228" s="140" t="str">
        <f t="shared" si="13"/>
        <v/>
      </c>
      <c r="AL228" s="140" t="str">
        <f t="shared" si="14"/>
        <v>ligne vide</v>
      </c>
      <c r="AM228" s="140" t="str">
        <f t="shared" si="15"/>
        <v/>
      </c>
    </row>
    <row r="229" spans="2:39" ht="18" customHeight="1" x14ac:dyDescent="0.25">
      <c r="B229" s="2" t="s">
        <v>329</v>
      </c>
      <c r="F229" s="19" t="s">
        <v>330</v>
      </c>
      <c r="G229" s="26" t="s">
        <v>29</v>
      </c>
      <c r="J229" s="40"/>
      <c r="N229" s="5">
        <v>11.82</v>
      </c>
      <c r="O229" s="71">
        <f>M229/ N229</f>
        <v>0</v>
      </c>
      <c r="P229" s="71"/>
      <c r="Q229" s="6" t="s">
        <v>85</v>
      </c>
      <c r="AG229" s="126" t="str">
        <f>IF(COUNTIF(M229:N229,"")=0,"","ligne vide")</f>
        <v>ligne vide</v>
      </c>
      <c r="AH229" s="135" t="str">
        <f>IF(ISBLANK(M229),"Vide","Non vide")</f>
        <v>Vide</v>
      </c>
      <c r="AI229" s="1" t="str">
        <f>IF(ISBLANK(N229),"Vide","Non vide")</f>
        <v>Non vide</v>
      </c>
      <c r="AJ229" s="140" t="str">
        <f t="shared" si="12"/>
        <v/>
      </c>
      <c r="AK229" s="140" t="str">
        <f t="shared" si="13"/>
        <v/>
      </c>
      <c r="AL229" s="140" t="str">
        <f t="shared" si="14"/>
        <v>ligne vide</v>
      </c>
      <c r="AM229" s="140" t="str">
        <f t="shared" si="15"/>
        <v/>
      </c>
    </row>
    <row r="230" spans="2:39" ht="18" customHeight="1" x14ac:dyDescent="0.25">
      <c r="B230" s="2" t="s">
        <v>77</v>
      </c>
      <c r="F230" s="5" t="s">
        <v>78</v>
      </c>
      <c r="G230" s="39" t="s">
        <v>68</v>
      </c>
      <c r="H230" s="46" t="s">
        <v>6</v>
      </c>
      <c r="N230" s="5">
        <v>12.5</v>
      </c>
      <c r="O230" s="71">
        <f>M230/ N230</f>
        <v>0</v>
      </c>
      <c r="P230" s="71"/>
      <c r="Q230" s="28" t="s">
        <v>43</v>
      </c>
      <c r="AG230" s="126" t="str">
        <f>IF(COUNTIF(M230:N230,"")=0,"","ligne vide")</f>
        <v>ligne vide</v>
      </c>
      <c r="AH230" s="135" t="str">
        <f>IF(ISBLANK(M230),"Vide","Non vide")</f>
        <v>Vide</v>
      </c>
      <c r="AI230" s="1" t="str">
        <f>IF(ISBLANK(N230),"Vide","Non vide")</f>
        <v>Non vide</v>
      </c>
      <c r="AJ230" s="140" t="str">
        <f t="shared" si="12"/>
        <v/>
      </c>
      <c r="AK230" s="140" t="str">
        <f t="shared" si="13"/>
        <v/>
      </c>
      <c r="AL230" s="140" t="str">
        <f t="shared" si="14"/>
        <v>ligne vide</v>
      </c>
      <c r="AM230" s="140" t="str">
        <f t="shared" si="15"/>
        <v/>
      </c>
    </row>
    <row r="231" spans="2:39" ht="18" customHeight="1" x14ac:dyDescent="0.25">
      <c r="B231" s="2" t="s">
        <v>460</v>
      </c>
      <c r="F231" s="1" t="s">
        <v>461</v>
      </c>
      <c r="G231" s="39" t="s">
        <v>42</v>
      </c>
      <c r="H231" s="46" t="s">
        <v>6</v>
      </c>
      <c r="I231" s="46"/>
      <c r="K231" s="1" t="s">
        <v>32</v>
      </c>
      <c r="N231" s="5">
        <v>14.06</v>
      </c>
      <c r="O231" s="71">
        <f>M231/ N231</f>
        <v>0</v>
      </c>
      <c r="P231" s="71"/>
      <c r="Q231" s="6" t="s">
        <v>43</v>
      </c>
      <c r="AG231" s="126" t="str">
        <f>IF(COUNTIF(M231:N231,"")=0,"","ligne vide")</f>
        <v>ligne vide</v>
      </c>
      <c r="AH231" s="135" t="str">
        <f>IF(ISBLANK(M231),"Vide","Non vide")</f>
        <v>Vide</v>
      </c>
      <c r="AI231" s="1" t="str">
        <f>IF(ISBLANK(N231),"Vide","Non vide")</f>
        <v>Non vide</v>
      </c>
      <c r="AJ231" s="140" t="str">
        <f t="shared" si="12"/>
        <v/>
      </c>
      <c r="AK231" s="140" t="str">
        <f t="shared" si="13"/>
        <v/>
      </c>
      <c r="AL231" s="140" t="str">
        <f t="shared" si="14"/>
        <v>ligne vide</v>
      </c>
      <c r="AM231" s="140" t="str">
        <f t="shared" si="15"/>
        <v/>
      </c>
    </row>
    <row r="232" spans="2:39" ht="18" customHeight="1" x14ac:dyDescent="0.25">
      <c r="B232" s="2" t="s">
        <v>546</v>
      </c>
      <c r="F232" s="95" t="s">
        <v>547</v>
      </c>
      <c r="G232" s="39" t="s">
        <v>42</v>
      </c>
      <c r="H232" s="46" t="s">
        <v>59</v>
      </c>
      <c r="J232" s="40"/>
      <c r="N232" s="5">
        <v>11.26</v>
      </c>
      <c r="O232" s="71">
        <f>M232/ N232</f>
        <v>0</v>
      </c>
      <c r="P232" s="71"/>
      <c r="Q232" s="6" t="s">
        <v>43</v>
      </c>
      <c r="AG232" s="126" t="str">
        <f>IF(COUNTIF(M232:N232,"")=0,"","ligne vide")</f>
        <v>ligne vide</v>
      </c>
      <c r="AH232" s="135" t="str">
        <f>IF(ISBLANK(M232),"Vide","Non vide")</f>
        <v>Vide</v>
      </c>
      <c r="AI232" s="1" t="str">
        <f>IF(ISBLANK(N232),"Vide","Non vide")</f>
        <v>Non vide</v>
      </c>
      <c r="AJ232" s="140" t="str">
        <f t="shared" si="12"/>
        <v/>
      </c>
      <c r="AK232" s="140" t="str">
        <f t="shared" si="13"/>
        <v/>
      </c>
      <c r="AL232" s="140" t="str">
        <f t="shared" si="14"/>
        <v>ligne vide</v>
      </c>
      <c r="AM232" s="140" t="str">
        <f t="shared" si="15"/>
        <v/>
      </c>
    </row>
    <row r="233" spans="2:39" ht="18" customHeight="1" x14ac:dyDescent="0.25">
      <c r="B233" s="2" t="s">
        <v>505</v>
      </c>
      <c r="F233" s="19" t="s">
        <v>504</v>
      </c>
      <c r="G233" s="26" t="s">
        <v>29</v>
      </c>
      <c r="N233" s="5">
        <v>13.82</v>
      </c>
      <c r="O233" s="71">
        <f>M233/ N233</f>
        <v>0</v>
      </c>
      <c r="P233" s="71" t="e">
        <f>N233/M233</f>
        <v>#DIV/0!</v>
      </c>
      <c r="Q233" s="34" t="s">
        <v>30</v>
      </c>
      <c r="AB233" s="1" t="s">
        <v>32</v>
      </c>
      <c r="AG233" s="126" t="str">
        <f>IF(COUNTIF(M233:N233,"")=0,"","ligne vide")</f>
        <v>ligne vide</v>
      </c>
      <c r="AH233" s="135" t="str">
        <f>IF(ISBLANK(M233),"Vide","Non vide")</f>
        <v>Vide</v>
      </c>
      <c r="AI233" s="1" t="str">
        <f>IF(ISBLANK(N233),"Vide","Non vide")</f>
        <v>Non vide</v>
      </c>
      <c r="AJ233" s="140" t="str">
        <f t="shared" si="12"/>
        <v/>
      </c>
      <c r="AK233" s="140" t="str">
        <f t="shared" si="13"/>
        <v/>
      </c>
      <c r="AL233" s="140" t="str">
        <f t="shared" si="14"/>
        <v>ligne vide</v>
      </c>
      <c r="AM233" s="140" t="str">
        <f t="shared" si="15"/>
        <v/>
      </c>
    </row>
    <row r="234" spans="2:39" ht="18" customHeight="1" x14ac:dyDescent="0.25">
      <c r="B234" s="2" t="s">
        <v>318</v>
      </c>
      <c r="F234" s="55" t="s">
        <v>319</v>
      </c>
      <c r="G234" s="39" t="s">
        <v>42</v>
      </c>
      <c r="J234" s="40"/>
      <c r="K234" s="1" t="s">
        <v>32</v>
      </c>
      <c r="N234" s="5">
        <v>11.99</v>
      </c>
      <c r="O234" s="71">
        <f>M234/ N234</f>
        <v>0</v>
      </c>
      <c r="P234" s="71"/>
      <c r="Q234" s="6" t="s">
        <v>85</v>
      </c>
      <c r="AG234" s="126" t="str">
        <f>IF(COUNTIF(M234:N234,"")=0,"","ligne vide")</f>
        <v>ligne vide</v>
      </c>
      <c r="AH234" s="135" t="str">
        <f>IF(ISBLANK(M234),"Vide","Non vide")</f>
        <v>Vide</v>
      </c>
      <c r="AI234" s="1" t="str">
        <f>IF(ISBLANK(N234),"Vide","Non vide")</f>
        <v>Non vide</v>
      </c>
      <c r="AJ234" s="140" t="str">
        <f t="shared" si="12"/>
        <v/>
      </c>
      <c r="AK234" s="140" t="str">
        <f t="shared" si="13"/>
        <v/>
      </c>
      <c r="AL234" s="140" t="str">
        <f t="shared" si="14"/>
        <v>ligne vide</v>
      </c>
      <c r="AM234" s="140" t="str">
        <f t="shared" si="15"/>
        <v/>
      </c>
    </row>
    <row r="235" spans="2:39" ht="18" customHeight="1" x14ac:dyDescent="0.25">
      <c r="B235" s="2" t="s">
        <v>40</v>
      </c>
      <c r="F235" s="38" t="s">
        <v>41</v>
      </c>
      <c r="G235" s="39" t="s">
        <v>42</v>
      </c>
      <c r="I235" s="29" t="s">
        <v>32</v>
      </c>
      <c r="J235" s="40"/>
      <c r="N235" s="5">
        <v>11.62</v>
      </c>
      <c r="O235" s="71">
        <f>M235/ N235</f>
        <v>0</v>
      </c>
      <c r="P235" s="71"/>
      <c r="Q235" s="28" t="s">
        <v>43</v>
      </c>
      <c r="AG235" s="126" t="str">
        <f>IF(COUNTIF(M235:N235,"")=0,"","ligne vide")</f>
        <v>ligne vide</v>
      </c>
      <c r="AH235" s="135" t="str">
        <f>IF(ISBLANK(M235),"Vide","Non vide")</f>
        <v>Vide</v>
      </c>
      <c r="AI235" s="1" t="str">
        <f>IF(ISBLANK(N235),"Vide","Non vide")</f>
        <v>Non vide</v>
      </c>
      <c r="AJ235" s="140" t="str">
        <f t="shared" si="12"/>
        <v/>
      </c>
      <c r="AK235" s="140" t="str">
        <f t="shared" si="13"/>
        <v/>
      </c>
      <c r="AL235" s="140" t="str">
        <f t="shared" si="14"/>
        <v>ligne vide</v>
      </c>
      <c r="AM235" s="140" t="str">
        <f t="shared" si="15"/>
        <v/>
      </c>
    </row>
    <row r="236" spans="2:39" ht="18" customHeight="1" x14ac:dyDescent="0.25">
      <c r="B236" s="2" t="s">
        <v>430</v>
      </c>
      <c r="C236" s="2" t="s">
        <v>431</v>
      </c>
      <c r="D236" s="2"/>
      <c r="F236" s="100" t="s">
        <v>432</v>
      </c>
      <c r="Q236" s="6" t="s">
        <v>43</v>
      </c>
      <c r="AG236" s="126" t="str">
        <f>IF(COUNTIF(M236:N236,"")=0,"","ligne vide")</f>
        <v>ligne vide</v>
      </c>
      <c r="AH236" s="135" t="str">
        <f>IF(ISBLANK(M236),"Vide","Non vide")</f>
        <v>Vide</v>
      </c>
      <c r="AI236" s="1" t="str">
        <f>IF(ISBLANK(N236),"Vide","Non vide")</f>
        <v>Vide</v>
      </c>
      <c r="AJ236" s="140" t="str">
        <f t="shared" si="12"/>
        <v>ligne vide</v>
      </c>
      <c r="AK236" s="140" t="str">
        <f t="shared" si="13"/>
        <v>ligne vide</v>
      </c>
      <c r="AL236" s="140" t="str">
        <f t="shared" si="14"/>
        <v>ligne vide</v>
      </c>
      <c r="AM236" s="140" t="str">
        <f t="shared" si="15"/>
        <v>Ligne vide</v>
      </c>
    </row>
    <row r="237" spans="2:39" ht="18" customHeight="1" x14ac:dyDescent="0.25">
      <c r="B237" s="2" t="s">
        <v>160</v>
      </c>
      <c r="F237" s="19" t="s">
        <v>157</v>
      </c>
      <c r="G237" s="67" t="s">
        <v>125</v>
      </c>
      <c r="I237" s="29" t="s">
        <v>32</v>
      </c>
      <c r="N237" s="5">
        <v>13.14</v>
      </c>
      <c r="O237" s="71">
        <f>M237/ N237</f>
        <v>0</v>
      </c>
      <c r="P237" s="71"/>
      <c r="Q237" s="28" t="s">
        <v>43</v>
      </c>
      <c r="R237" s="66" t="s">
        <v>32</v>
      </c>
      <c r="AG237" s="126" t="str">
        <f>IF(COUNTIF(M237:N237,"")=0,"","ligne vide")</f>
        <v>ligne vide</v>
      </c>
      <c r="AH237" s="135" t="str">
        <f>IF(ISBLANK(M237),"Vide","Non vide")</f>
        <v>Vide</v>
      </c>
      <c r="AI237" s="1" t="str">
        <f>IF(ISBLANK(N237),"Vide","Non vide")</f>
        <v>Non vide</v>
      </c>
      <c r="AJ237" s="140" t="str">
        <f t="shared" si="12"/>
        <v/>
      </c>
      <c r="AK237" s="140" t="str">
        <f t="shared" si="13"/>
        <v/>
      </c>
      <c r="AL237" s="140" t="str">
        <f t="shared" si="14"/>
        <v>ligne vide</v>
      </c>
      <c r="AM237" s="140" t="str">
        <f t="shared" si="15"/>
        <v/>
      </c>
    </row>
    <row r="238" spans="2:39" ht="18" customHeight="1" x14ac:dyDescent="0.25">
      <c r="B238" s="2" t="s">
        <v>376</v>
      </c>
      <c r="F238" s="1" t="s">
        <v>377</v>
      </c>
      <c r="G238" s="26" t="s">
        <v>29</v>
      </c>
      <c r="K238" s="1" t="s">
        <v>32</v>
      </c>
      <c r="N238" s="5">
        <v>12.87</v>
      </c>
      <c r="O238" s="71">
        <f>M238/ N238</f>
        <v>0</v>
      </c>
      <c r="P238" s="71"/>
      <c r="Q238" s="6" t="s">
        <v>85</v>
      </c>
      <c r="AG238" s="126" t="str">
        <f>IF(COUNTIF(M238:N238,"")=0,"","ligne vide")</f>
        <v>ligne vide</v>
      </c>
      <c r="AH238" s="135" t="str">
        <f>IF(ISBLANK(M238),"Vide","Non vide")</f>
        <v>Vide</v>
      </c>
      <c r="AI238" s="1" t="str">
        <f>IF(ISBLANK(N238),"Vide","Non vide")</f>
        <v>Non vide</v>
      </c>
      <c r="AJ238" s="140" t="str">
        <f t="shared" si="12"/>
        <v/>
      </c>
      <c r="AK238" s="140" t="str">
        <f t="shared" si="13"/>
        <v/>
      </c>
      <c r="AL238" s="140" t="str">
        <f t="shared" si="14"/>
        <v>ligne vide</v>
      </c>
      <c r="AM238" s="140" t="str">
        <f t="shared" si="15"/>
        <v/>
      </c>
    </row>
    <row r="239" spans="2:39" ht="18" customHeight="1" x14ac:dyDescent="0.25">
      <c r="B239" s="2" t="s">
        <v>410</v>
      </c>
      <c r="F239" s="62" t="s">
        <v>408</v>
      </c>
      <c r="K239" s="37"/>
      <c r="L239" s="37"/>
      <c r="Q239" s="28" t="s">
        <v>85</v>
      </c>
      <c r="R239" s="28" t="s">
        <v>97</v>
      </c>
      <c r="S239" s="3"/>
      <c r="AG239" s="126" t="str">
        <f>IF(COUNTIF(M239:N239,"")=0,"","ligne vide")</f>
        <v>ligne vide</v>
      </c>
      <c r="AH239" s="135" t="str">
        <f>IF(ISBLANK(M239),"Vide","Non vide")</f>
        <v>Vide</v>
      </c>
      <c r="AI239" s="1" t="str">
        <f>IF(ISBLANK(N239),"Vide","Non vide")</f>
        <v>Vide</v>
      </c>
      <c r="AJ239" s="140" t="str">
        <f t="shared" si="12"/>
        <v>ligne vide</v>
      </c>
      <c r="AK239" s="140" t="str">
        <f t="shared" si="13"/>
        <v>ligne vide</v>
      </c>
      <c r="AL239" s="140" t="str">
        <f t="shared" si="14"/>
        <v>ligne vide</v>
      </c>
      <c r="AM239" s="140" t="str">
        <f t="shared" si="15"/>
        <v>Ligne vide</v>
      </c>
    </row>
    <row r="240" spans="2:39" ht="18" customHeight="1" x14ac:dyDescent="0.25">
      <c r="B240" s="2" t="s">
        <v>71</v>
      </c>
      <c r="F240" s="19" t="s">
        <v>67</v>
      </c>
      <c r="G240" s="39" t="s">
        <v>68</v>
      </c>
      <c r="J240" s="40"/>
      <c r="N240" s="5">
        <v>8.7200000000000006</v>
      </c>
      <c r="O240" s="71">
        <f>M240/ N240</f>
        <v>0</v>
      </c>
      <c r="P240" s="71" t="e">
        <f>N240/M240</f>
        <v>#DIV/0!</v>
      </c>
      <c r="Q240" s="34" t="s">
        <v>30</v>
      </c>
      <c r="T240" s="52">
        <v>263.76</v>
      </c>
      <c r="Y240" s="1" t="s">
        <v>32</v>
      </c>
      <c r="AB240" s="1" t="s">
        <v>32</v>
      </c>
      <c r="AG240" s="126" t="str">
        <f>IF(COUNTIF(M240:N240,"")=0,"","ligne vide")</f>
        <v>ligne vide</v>
      </c>
      <c r="AH240" s="135" t="str">
        <f>IF(ISBLANK(M240),"Vide","Non vide")</f>
        <v>Vide</v>
      </c>
      <c r="AI240" s="1" t="str">
        <f>IF(ISBLANK(N240),"Vide","Non vide")</f>
        <v>Non vide</v>
      </c>
      <c r="AJ240" s="140" t="str">
        <f t="shared" si="12"/>
        <v/>
      </c>
      <c r="AK240" s="140" t="str">
        <f t="shared" si="13"/>
        <v/>
      </c>
      <c r="AL240" s="140" t="str">
        <f t="shared" si="14"/>
        <v>ligne vide</v>
      </c>
      <c r="AM240" s="140" t="str">
        <f t="shared" si="15"/>
        <v/>
      </c>
    </row>
    <row r="241" spans="2:39" ht="18" customHeight="1" x14ac:dyDescent="0.25">
      <c r="B241" s="2" t="s">
        <v>221</v>
      </c>
      <c r="F241" s="54" t="s">
        <v>222</v>
      </c>
      <c r="K241" s="37" t="s">
        <v>32</v>
      </c>
      <c r="L241" s="37"/>
      <c r="Q241" s="28" t="s">
        <v>85</v>
      </c>
      <c r="R241" s="28" t="s">
        <v>97</v>
      </c>
      <c r="AG241" s="126" t="str">
        <f>IF(COUNTIF(M241:N241,"")=0,"","ligne vide")</f>
        <v>ligne vide</v>
      </c>
      <c r="AH241" s="135" t="str">
        <f>IF(ISBLANK(M241),"Vide","Non vide")</f>
        <v>Vide</v>
      </c>
      <c r="AI241" s="1" t="str">
        <f>IF(ISBLANK(N241),"Vide","Non vide")</f>
        <v>Vide</v>
      </c>
      <c r="AJ241" s="140" t="str">
        <f t="shared" si="12"/>
        <v>ligne vide</v>
      </c>
      <c r="AK241" s="140" t="str">
        <f t="shared" si="13"/>
        <v>ligne vide</v>
      </c>
      <c r="AL241" s="140" t="str">
        <f t="shared" si="14"/>
        <v>ligne vide</v>
      </c>
      <c r="AM241" s="140" t="str">
        <f t="shared" si="15"/>
        <v>Ligne vide</v>
      </c>
    </row>
    <row r="242" spans="2:39" ht="18" customHeight="1" x14ac:dyDescent="0.25">
      <c r="B242" s="2" t="s">
        <v>411</v>
      </c>
      <c r="F242" s="62" t="s">
        <v>408</v>
      </c>
      <c r="G242" s="26" t="s">
        <v>29</v>
      </c>
      <c r="N242" s="5">
        <v>12.57</v>
      </c>
      <c r="O242" s="71">
        <f>M242/ N242</f>
        <v>0</v>
      </c>
      <c r="P242" s="71"/>
      <c r="Q242" s="28" t="s">
        <v>85</v>
      </c>
      <c r="AG242" s="126" t="str">
        <f>IF(COUNTIF(M242:N242,"")=0,"","ligne vide")</f>
        <v>ligne vide</v>
      </c>
      <c r="AH242" s="135" t="str">
        <f>IF(ISBLANK(M242),"Vide","Non vide")</f>
        <v>Vide</v>
      </c>
      <c r="AI242" s="1" t="str">
        <f>IF(ISBLANK(N242),"Vide","Non vide")</f>
        <v>Non vide</v>
      </c>
      <c r="AJ242" s="140" t="str">
        <f t="shared" si="12"/>
        <v/>
      </c>
      <c r="AK242" s="140" t="str">
        <f t="shared" si="13"/>
        <v/>
      </c>
      <c r="AL242" s="140" t="str">
        <f t="shared" si="14"/>
        <v>ligne vide</v>
      </c>
      <c r="AM242" s="140" t="str">
        <f t="shared" si="15"/>
        <v/>
      </c>
    </row>
    <row r="243" spans="2:39" ht="18" customHeight="1" x14ac:dyDescent="0.25">
      <c r="B243" s="2" t="s">
        <v>235</v>
      </c>
      <c r="F243" s="80" t="s">
        <v>225</v>
      </c>
      <c r="G243" s="67" t="s">
        <v>125</v>
      </c>
      <c r="I243" s="29" t="s">
        <v>32</v>
      </c>
      <c r="J243" s="40"/>
      <c r="K243" s="37"/>
      <c r="L243" s="37"/>
      <c r="N243" s="5">
        <v>11.52</v>
      </c>
      <c r="O243" s="71">
        <f>M243/ N243</f>
        <v>0</v>
      </c>
      <c r="P243" s="71"/>
      <c r="Q243" s="28" t="s">
        <v>43</v>
      </c>
      <c r="AG243" s="126" t="str">
        <f>IF(COUNTIF(M243:N243,"")=0,"","ligne vide")</f>
        <v>ligne vide</v>
      </c>
      <c r="AH243" s="135" t="str">
        <f>IF(ISBLANK(M243),"Vide","Non vide")</f>
        <v>Vide</v>
      </c>
      <c r="AI243" s="1" t="str">
        <f>IF(ISBLANK(N243),"Vide","Non vide")</f>
        <v>Non vide</v>
      </c>
      <c r="AJ243" s="140" t="str">
        <f t="shared" si="12"/>
        <v/>
      </c>
      <c r="AK243" s="140" t="str">
        <f t="shared" si="13"/>
        <v/>
      </c>
      <c r="AL243" s="140" t="str">
        <f t="shared" si="14"/>
        <v>ligne vide</v>
      </c>
      <c r="AM243" s="140" t="str">
        <f t="shared" si="15"/>
        <v/>
      </c>
    </row>
    <row r="244" spans="2:39" ht="18" customHeight="1" x14ac:dyDescent="0.25">
      <c r="B244" s="2" t="s">
        <v>572</v>
      </c>
      <c r="F244" s="62" t="s">
        <v>562</v>
      </c>
      <c r="G244" s="58" t="s">
        <v>109</v>
      </c>
      <c r="J244" s="40"/>
      <c r="N244" s="5">
        <v>7.1749999999999998</v>
      </c>
      <c r="O244" s="71">
        <f>M244/ N244</f>
        <v>0</v>
      </c>
      <c r="P244" s="71"/>
      <c r="Q244" s="28" t="s">
        <v>85</v>
      </c>
      <c r="T244" s="52">
        <v>433</v>
      </c>
      <c r="Y244" s="1" t="s">
        <v>32</v>
      </c>
      <c r="AG244" s="126" t="str">
        <f>IF(COUNTIF(M244:N244,"")=0,"","ligne vide")</f>
        <v>ligne vide</v>
      </c>
      <c r="AH244" s="135" t="str">
        <f>IF(ISBLANK(M244),"Vide","Non vide")</f>
        <v>Vide</v>
      </c>
      <c r="AI244" s="1" t="str">
        <f>IF(ISBLANK(N244),"Vide","Non vide")</f>
        <v>Non vide</v>
      </c>
      <c r="AJ244" s="140" t="str">
        <f t="shared" si="12"/>
        <v/>
      </c>
      <c r="AK244" s="140" t="str">
        <f t="shared" si="13"/>
        <v/>
      </c>
      <c r="AL244" s="140" t="str">
        <f t="shared" si="14"/>
        <v>ligne vide</v>
      </c>
      <c r="AM244" s="140" t="str">
        <f t="shared" si="15"/>
        <v/>
      </c>
    </row>
    <row r="245" spans="2:39" ht="18" customHeight="1" x14ac:dyDescent="0.25">
      <c r="B245" s="2" t="s">
        <v>577</v>
      </c>
      <c r="C245" s="1" t="s">
        <v>578</v>
      </c>
      <c r="F245" s="62" t="s">
        <v>562</v>
      </c>
      <c r="G245" s="58" t="s">
        <v>109</v>
      </c>
      <c r="J245" s="40"/>
      <c r="N245" s="5">
        <v>6.5</v>
      </c>
      <c r="O245" s="71">
        <f>M245/ N245</f>
        <v>0</v>
      </c>
      <c r="P245" s="71"/>
      <c r="Q245" s="28" t="s">
        <v>85</v>
      </c>
      <c r="T245" s="52">
        <v>496</v>
      </c>
      <c r="Y245" s="1" t="s">
        <v>32</v>
      </c>
      <c r="AG245" s="126" t="str">
        <f>IF(COUNTIF(M245:N245,"")=0,"","ligne vide")</f>
        <v>ligne vide</v>
      </c>
      <c r="AH245" s="135" t="str">
        <f>IF(ISBLANK(M245),"Vide","Non vide")</f>
        <v>Vide</v>
      </c>
      <c r="AI245" s="1" t="str">
        <f>IF(ISBLANK(N245),"Vide","Non vide")</f>
        <v>Non vide</v>
      </c>
      <c r="AJ245" s="140" t="str">
        <f t="shared" si="12"/>
        <v/>
      </c>
      <c r="AK245" s="140" t="str">
        <f t="shared" si="13"/>
        <v/>
      </c>
      <c r="AL245" s="140" t="str">
        <f t="shared" si="14"/>
        <v>ligne vide</v>
      </c>
      <c r="AM245" s="140" t="str">
        <f t="shared" si="15"/>
        <v/>
      </c>
    </row>
    <row r="246" spans="2:39" ht="18" customHeight="1" x14ac:dyDescent="0.25">
      <c r="B246" s="2" t="s">
        <v>467</v>
      </c>
      <c r="F246" s="100" t="s">
        <v>468</v>
      </c>
      <c r="K246" s="37" t="s">
        <v>32</v>
      </c>
      <c r="L246" s="37"/>
      <c r="Q246" s="28" t="s">
        <v>85</v>
      </c>
      <c r="R246" s="28" t="s">
        <v>97</v>
      </c>
      <c r="AG246" s="126" t="str">
        <f>IF(COUNTIF(M246:N246,"")=0,"","ligne vide")</f>
        <v>ligne vide</v>
      </c>
      <c r="AH246" s="135" t="str">
        <f>IF(ISBLANK(M246),"Vide","Non vide")</f>
        <v>Vide</v>
      </c>
      <c r="AI246" s="1" t="str">
        <f>IF(ISBLANK(N246),"Vide","Non vide")</f>
        <v>Vide</v>
      </c>
      <c r="AJ246" s="140" t="str">
        <f t="shared" si="12"/>
        <v>ligne vide</v>
      </c>
      <c r="AK246" s="140" t="str">
        <f t="shared" si="13"/>
        <v>ligne vide</v>
      </c>
      <c r="AL246" s="140" t="str">
        <f t="shared" si="14"/>
        <v>ligne vide</v>
      </c>
      <c r="AM246" s="140" t="str">
        <f t="shared" si="15"/>
        <v>Ligne vide</v>
      </c>
    </row>
    <row r="247" spans="2:39" ht="18" customHeight="1" x14ac:dyDescent="0.25">
      <c r="B247" s="2" t="s">
        <v>76</v>
      </c>
      <c r="F247" s="19" t="s">
        <v>67</v>
      </c>
      <c r="G247" s="39" t="s">
        <v>68</v>
      </c>
      <c r="N247" s="5">
        <v>12.13</v>
      </c>
      <c r="O247" s="71">
        <f>M247/ N247</f>
        <v>0</v>
      </c>
      <c r="P247" s="71" t="e">
        <f>N247/M247</f>
        <v>#DIV/0!</v>
      </c>
      <c r="Q247" s="34" t="s">
        <v>30</v>
      </c>
      <c r="AB247" s="1" t="s">
        <v>32</v>
      </c>
      <c r="AG247" s="126" t="str">
        <f>IF(COUNTIF(M247:N247,"")=0,"","ligne vide")</f>
        <v>ligne vide</v>
      </c>
      <c r="AH247" s="135" t="str">
        <f>IF(ISBLANK(M247),"Vide","Non vide")</f>
        <v>Vide</v>
      </c>
      <c r="AI247" s="1" t="str">
        <f>IF(ISBLANK(N247),"Vide","Non vide")</f>
        <v>Non vide</v>
      </c>
      <c r="AJ247" s="140" t="str">
        <f t="shared" si="12"/>
        <v/>
      </c>
      <c r="AK247" s="140" t="str">
        <f t="shared" si="13"/>
        <v/>
      </c>
      <c r="AL247" s="140" t="str">
        <f t="shared" si="14"/>
        <v>ligne vide</v>
      </c>
      <c r="AM247" s="140" t="str">
        <f t="shared" si="15"/>
        <v/>
      </c>
    </row>
    <row r="248" spans="2:39" ht="18" customHeight="1" x14ac:dyDescent="0.2">
      <c r="AG248" s="126" t="str">
        <f>IF(COUNTIF(M248:N248," ")=0," ","ligne vide")</f>
        <v xml:space="preserve"> </v>
      </c>
      <c r="AL248" s="140" t="str">
        <f t="shared" si="14"/>
        <v>ligne vide</v>
      </c>
      <c r="AM248" s="140" t="str">
        <f t="shared" si="15"/>
        <v>Ligne vide</v>
      </c>
    </row>
  </sheetData>
  <sheetProtection selectLockedCells="1" selectUnlockedCells="1"/>
  <autoFilter ref="A1:AM248" xr:uid="{00000000-0001-0000-0000-000000000000}"/>
  <hyperlinks>
    <hyperlink ref="E167" r:id="rId1" xr:uid="{00000000-0004-0000-0000-000000000000}"/>
    <hyperlink ref="E16" r:id="rId2" xr:uid="{00000000-0004-0000-0000-000001000000}"/>
    <hyperlink ref="E147" r:id="rId3" xr:uid="{00000000-0004-0000-0000-000002000000}"/>
    <hyperlink ref="E124" r:id="rId4" xr:uid="{00000000-0004-0000-0000-000003000000}"/>
    <hyperlink ref="E69" r:id="rId5" xr:uid="{00000000-0004-0000-0000-000006000000}"/>
    <hyperlink ref="E84" r:id="rId6" xr:uid="{00000000-0004-0000-0000-000007000000}"/>
    <hyperlink ref="E63" r:id="rId7" xr:uid="{00000000-0004-0000-0000-000008000000}"/>
    <hyperlink ref="E65" r:id="rId8" xr:uid="{00000000-0004-0000-0000-000009000000}"/>
    <hyperlink ref="E128" r:id="rId9" xr:uid="{00000000-0004-0000-0000-00000B000000}"/>
    <hyperlink ref="E118" r:id="rId10" xr:uid="{00000000-0004-0000-0000-00000C000000}"/>
    <hyperlink ref="E60" r:id="rId11" xr:uid="{00000000-0004-0000-0000-00000E000000}"/>
    <hyperlink ref="E111" r:id="rId12" xr:uid="{00000000-0004-0000-0000-00000F000000}"/>
    <hyperlink ref="E171" r:id="rId13" xr:uid="{00000000-0004-0000-0000-000010000000}"/>
    <hyperlink ref="E56" r:id="rId14" xr:uid="{00000000-0004-0000-0000-000013000000}"/>
    <hyperlink ref="E122" r:id="rId15" xr:uid="{00000000-0004-0000-0000-000014000000}"/>
    <hyperlink ref="E6" r:id="rId16" xr:uid="{00000000-0004-0000-0000-000015000000}"/>
    <hyperlink ref="E98" r:id="rId17" xr:uid="{00000000-0004-0000-0000-000016000000}"/>
    <hyperlink ref="E2" r:id="rId18" xr:uid="{00000000-0004-0000-0000-00001B000000}"/>
    <hyperlink ref="E138" r:id="rId19" xr:uid="{00000000-0004-0000-0000-00001C000000}"/>
    <hyperlink ref="E82" r:id="rId20" xr:uid="{00000000-0004-0000-0000-00001E000000}"/>
    <hyperlink ref="E53" r:id="rId21" xr:uid="{00000000-0004-0000-0000-00001F000000}"/>
    <hyperlink ref="E100" r:id="rId22" xr:uid="{00000000-0004-0000-0000-000020000000}"/>
    <hyperlink ref="E4" r:id="rId23" xr:uid="{00000000-0004-0000-0000-000021000000}"/>
    <hyperlink ref="E37" r:id="rId24" xr:uid="{00000000-0004-0000-0000-000022000000}"/>
    <hyperlink ref="E146" r:id="rId25" xr:uid="{00000000-0004-0000-0000-000024000000}"/>
    <hyperlink ref="E145" r:id="rId26" xr:uid="{00000000-0004-0000-0000-000025000000}"/>
    <hyperlink ref="E164" r:id="rId27" xr:uid="{00000000-0004-0000-0000-000028000000}"/>
    <hyperlink ref="E86" r:id="rId28" xr:uid="{00000000-0004-0000-0000-00002C000000}"/>
    <hyperlink ref="E97" r:id="rId29" xr:uid="{00000000-0004-0000-0000-00002D000000}"/>
    <hyperlink ref="E83" r:id="rId30" xr:uid="{00000000-0004-0000-0000-00002E000000}"/>
    <hyperlink ref="E110" r:id="rId31" xr:uid="{00000000-0004-0000-0000-000032000000}"/>
    <hyperlink ref="E5" r:id="rId32" xr:uid="{00000000-0004-0000-0000-000033000000}"/>
    <hyperlink ref="E7" r:id="rId33" xr:uid="{00000000-0004-0000-0000-000034000000}"/>
    <hyperlink ref="E26" r:id="rId34" xr:uid="{00000000-0004-0000-0000-000035000000}"/>
    <hyperlink ref="E85" r:id="rId35" xr:uid="{00000000-0004-0000-0000-000036000000}"/>
    <hyperlink ref="E93" r:id="rId36" xr:uid="{00000000-0004-0000-0000-000037000000}"/>
    <hyperlink ref="E74" r:id="rId37" xr:uid="{00000000-0004-0000-0000-000038000000}"/>
    <hyperlink ref="E14" r:id="rId38" xr:uid="{00000000-0004-0000-0000-000039000000}"/>
    <hyperlink ref="E113" r:id="rId39" xr:uid="{00000000-0004-0000-0000-00003A000000}"/>
    <hyperlink ref="E64" r:id="rId40" xr:uid="{00000000-0004-0000-0000-00003B000000}"/>
    <hyperlink ref="E105" r:id="rId41" xr:uid="{00000000-0004-0000-0000-000041000000}"/>
    <hyperlink ref="E157" r:id="rId42" xr:uid="{00000000-0004-0000-0000-000042000000}"/>
    <hyperlink ref="E141" r:id="rId43" xr:uid="{00000000-0004-0000-0000-000047000000}"/>
    <hyperlink ref="E9" r:id="rId44" xr:uid="{00000000-0004-0000-0000-000048000000}"/>
    <hyperlink ref="E15" r:id="rId45" xr:uid="{00000000-0004-0000-0000-000049000000}"/>
    <hyperlink ref="E19" r:id="rId46" xr:uid="{00000000-0004-0000-0000-00004A000000}"/>
    <hyperlink ref="E48" r:id="rId47" xr:uid="{00000000-0004-0000-0000-00004B000000}"/>
    <hyperlink ref="E117" r:id="rId48" xr:uid="{00000000-0004-0000-0000-000050000000}"/>
    <hyperlink ref="E156" r:id="rId49" xr:uid="{00000000-0004-0000-0000-000052000000}"/>
    <hyperlink ref="E115" r:id="rId50" xr:uid="{00000000-0004-0000-0000-000053000000}"/>
    <hyperlink ref="E76" r:id="rId51" xr:uid="{00000000-0004-0000-0000-000057000000}"/>
    <hyperlink ref="E81" r:id="rId52" xr:uid="{00000000-0004-0000-0000-000058000000}"/>
    <hyperlink ref="E17" r:id="rId53" xr:uid="{00000000-0004-0000-0000-000059000000}"/>
    <hyperlink ref="E28" r:id="rId54" xr:uid="{00000000-0004-0000-0000-00005A000000}"/>
    <hyperlink ref="E68" r:id="rId55" xr:uid="{00000000-0004-0000-0000-00005B000000}"/>
    <hyperlink ref="E32" r:id="rId56" xr:uid="{00000000-0004-0000-0000-00005C000000}"/>
    <hyperlink ref="E25" r:id="rId57" xr:uid="{00000000-0004-0000-0000-00005D000000}"/>
    <hyperlink ref="E153" r:id="rId58" xr:uid="{00000000-0004-0000-0000-00005F000000}"/>
    <hyperlink ref="E24" r:id="rId59" xr:uid="{00000000-0004-0000-0000-000060000000}"/>
    <hyperlink ref="E109" r:id="rId60" xr:uid="{00000000-0004-0000-0000-000061000000}"/>
    <hyperlink ref="E80" r:id="rId61" xr:uid="{00000000-0004-0000-0000-000062000000}"/>
    <hyperlink ref="E155" r:id="rId62" xr:uid="{00000000-0004-0000-0000-000065000000}"/>
    <hyperlink ref="E160" r:id="rId63" xr:uid="{00000000-0004-0000-0000-000066000000}"/>
    <hyperlink ref="E78" r:id="rId64" xr:uid="{00000000-0004-0000-0000-000067000000}"/>
    <hyperlink ref="E132" r:id="rId65" xr:uid="{00000000-0004-0000-0000-000068000000}"/>
    <hyperlink ref="E152" r:id="rId66" xr:uid="{00000000-0004-0000-0000-000069000000}"/>
    <hyperlink ref="E158" r:id="rId67" xr:uid="{00000000-0004-0000-0000-00006A000000}"/>
    <hyperlink ref="E140" r:id="rId68" xr:uid="{00000000-0004-0000-0000-00006C000000}"/>
    <hyperlink ref="E12" r:id="rId69" xr:uid="{00000000-0004-0000-0000-00006D000000}"/>
    <hyperlink ref="E133" r:id="rId70" xr:uid="{00000000-0004-0000-0000-00006E000000}"/>
    <hyperlink ref="E49" r:id="rId71" xr:uid="{00000000-0004-0000-0000-000071000000}"/>
    <hyperlink ref="E165" r:id="rId72" xr:uid="{00000000-0004-0000-0000-000072000000}"/>
    <hyperlink ref="E30" r:id="rId73" xr:uid="{00000000-0004-0000-0000-000073000000}"/>
    <hyperlink ref="E54" r:id="rId74" xr:uid="{00000000-0004-0000-0000-000074000000}"/>
    <hyperlink ref="E22" r:id="rId75" xr:uid="{00000000-0004-0000-0000-000075000000}"/>
    <hyperlink ref="E29" r:id="rId76" xr:uid="{00000000-0004-0000-0000-000079000000}"/>
    <hyperlink ref="E99" r:id="rId77" xr:uid="{00000000-0004-0000-0000-00007A000000}"/>
    <hyperlink ref="E55" r:id="rId78" xr:uid="{00000000-0004-0000-0000-00007B000000}"/>
    <hyperlink ref="E3" r:id="rId79" xr:uid="{00000000-0004-0000-0000-00007C000000}"/>
    <hyperlink ref="E45" r:id="rId80" xr:uid="{00000000-0004-0000-0000-00007D000000}"/>
    <hyperlink ref="E149" r:id="rId81" xr:uid="{00000000-0004-0000-0000-00007F000000}"/>
    <hyperlink ref="E170" r:id="rId82" xr:uid="{00000000-0004-0000-0000-000080000000}"/>
    <hyperlink ref="E39" r:id="rId83" xr:uid="{00000000-0004-0000-0000-000081000000}"/>
    <hyperlink ref="E46" r:id="rId84" xr:uid="{00000000-0004-0000-0000-000082000000}"/>
    <hyperlink ref="E41" r:id="rId85" xr:uid="{00000000-0004-0000-0000-000083000000}"/>
    <hyperlink ref="E94" r:id="rId86" xr:uid="{00000000-0004-0000-0000-000084000000}"/>
    <hyperlink ref="E66" r:id="rId87" xr:uid="{00000000-0004-0000-0000-000085000000}"/>
    <hyperlink ref="E87" r:id="rId88" xr:uid="{00000000-0004-0000-0000-000086000000}"/>
    <hyperlink ref="E103" r:id="rId89" xr:uid="{00000000-0004-0000-0000-000087000000}"/>
    <hyperlink ref="E38" r:id="rId90" xr:uid="{00000000-0004-0000-0000-00008F000000}"/>
    <hyperlink ref="E72" r:id="rId91" xr:uid="{00000000-0004-0000-0000-000090000000}"/>
    <hyperlink ref="E151" r:id="rId92" xr:uid="{00000000-0004-0000-0000-000093000000}"/>
    <hyperlink ref="E169" r:id="rId93" xr:uid="{00000000-0004-0000-0000-000094000000}"/>
    <hyperlink ref="E57" r:id="rId94" xr:uid="{00000000-0004-0000-0000-00009B000000}"/>
    <hyperlink ref="E134" r:id="rId95" xr:uid="{00000000-0004-0000-0000-0000A1000000}"/>
    <hyperlink ref="E136" r:id="rId96" xr:uid="{00000000-0004-0000-0000-0000A4000000}"/>
    <hyperlink ref="E135" r:id="rId97" xr:uid="{00000000-0004-0000-0000-0000A5000000}"/>
    <hyperlink ref="E154" r:id="rId98" xr:uid="{00000000-0004-0000-0000-0000A6000000}"/>
    <hyperlink ref="E161" r:id="rId99" xr:uid="{00000000-0004-0000-0000-0000A7000000}"/>
    <hyperlink ref="E159" r:id="rId100" xr:uid="{00000000-0004-0000-0000-0000A9000000}"/>
    <hyperlink ref="E116" r:id="rId101" xr:uid="{00000000-0004-0000-0000-0000AA000000}"/>
    <hyperlink ref="E89" r:id="rId102" xr:uid="{00000000-0004-0000-0000-0000AE000000}"/>
    <hyperlink ref="E73" r:id="rId103" xr:uid="{00000000-0004-0000-0000-0000AF000000}"/>
    <hyperlink ref="E27" r:id="rId104" xr:uid="{00000000-0004-0000-0000-0000B0000000}"/>
    <hyperlink ref="E112" r:id="rId105" xr:uid="{00000000-0004-0000-0000-0000B1000000}"/>
    <hyperlink ref="E88" r:id="rId106" xr:uid="{00000000-0004-0000-0000-0000B5000000}"/>
    <hyperlink ref="E129" r:id="rId107" xr:uid="{00000000-0004-0000-0000-0000B7000000}"/>
    <hyperlink ref="E217" r:id="rId108" xr:uid="{00000000-0004-0000-0000-0000BC000000}"/>
    <hyperlink ref="E8" r:id="rId109" xr:uid="{00000000-0004-0000-0000-0000BE000000}"/>
    <hyperlink ref="E123" r:id="rId110" xr:uid="{00000000-0004-0000-0000-0000C0000000}"/>
    <hyperlink ref="E35" r:id="rId111" xr:uid="{00000000-0004-0000-0000-0000C2000000}"/>
    <hyperlink ref="E36" r:id="rId112" xr:uid="{00000000-0004-0000-0000-0000C3000000}"/>
    <hyperlink ref="E40" r:id="rId113" xr:uid="{00000000-0004-0000-0000-0000C4000000}"/>
    <hyperlink ref="E33" r:id="rId114" xr:uid="{00000000-0004-0000-0000-0000C5000000}"/>
    <hyperlink ref="E13" r:id="rId115" xr:uid="{00000000-0004-0000-0000-0000C6000000}"/>
    <hyperlink ref="E79" r:id="rId116" xr:uid="{00000000-0004-0000-0000-0000C7000000}"/>
    <hyperlink ref="E10" r:id="rId117" xr:uid="{00000000-0004-0000-0000-0000C8000000}"/>
    <hyperlink ref="E61" r:id="rId118" xr:uid="{00000000-0004-0000-0000-0000C9000000}"/>
    <hyperlink ref="E130" r:id="rId119" xr:uid="{00000000-0004-0000-0000-0000CA000000}"/>
    <hyperlink ref="E143" r:id="rId120" xr:uid="{00000000-0004-0000-0000-0000CB000000}"/>
    <hyperlink ref="E50" r:id="rId121" xr:uid="{00000000-0004-0000-0000-0000D0000000}"/>
    <hyperlink ref="E101" r:id="rId122" xr:uid="{00000000-0004-0000-0000-0000D2000000}"/>
    <hyperlink ref="E107" r:id="rId123" xr:uid="{00000000-0004-0000-0000-0000D3000000}"/>
    <hyperlink ref="E102" r:id="rId124" xr:uid="{00000000-0004-0000-0000-0000D4000000}"/>
    <hyperlink ref="E71" r:id="rId125" xr:uid="{00000000-0004-0000-0000-0000D8000000}"/>
    <hyperlink ref="E44" r:id="rId126" xr:uid="{00000000-0004-0000-0000-0000D9000000}"/>
    <hyperlink ref="E11" r:id="rId127" xr:uid="{00000000-0004-0000-0000-0000E0000000}"/>
    <hyperlink ref="E139" r:id="rId128" xr:uid="{00000000-0004-0000-0000-0000E1000000}"/>
    <hyperlink ref="E67" r:id="rId129" xr:uid="{00000000-0004-0000-0000-0000E2000000}"/>
    <hyperlink ref="E58" r:id="rId130" xr:uid="{00000000-0004-0000-0000-0000E3000000}"/>
    <hyperlink ref="E150" r:id="rId131" xr:uid="{00000000-0004-0000-0000-0000E4000000}"/>
    <hyperlink ref="E95" r:id="rId132" xr:uid="{00000000-0004-0000-0000-0000E7000000}"/>
    <hyperlink ref="E23" r:id="rId133" xr:uid="{00000000-0004-0000-0000-0000E8000000}"/>
    <hyperlink ref="E75" r:id="rId134" xr:uid="{00000000-0004-0000-0000-0000E9000000}"/>
    <hyperlink ref="E125" r:id="rId135" xr:uid="{00000000-0004-0000-0000-0000EA000000}"/>
    <hyperlink ref="E162" r:id="rId136" xr:uid="{00000000-0004-0000-0000-0000EF000000}"/>
    <hyperlink ref="E119" r:id="rId137" xr:uid="{00000000-0004-0000-0000-0000F1000000}"/>
    <hyperlink ref="E42" r:id="rId138" xr:uid="{00000000-0004-0000-0000-0000F2000000}"/>
    <hyperlink ref="E62" r:id="rId139" xr:uid="{00000000-0004-0000-0000-0000F3000000}"/>
    <hyperlink ref="E108" r:id="rId140" xr:uid="{00000000-0004-0000-0000-0000FB000000}"/>
    <hyperlink ref="E120" r:id="rId141" xr:uid="{00000000-0004-0000-0000-0000FC000000}"/>
    <hyperlink ref="E21" r:id="rId142" xr:uid="{00000000-0004-0000-0000-0000FD000000}"/>
    <hyperlink ref="E91" r:id="rId143" xr:uid="{00000000-0004-0000-0000-0000FE000000}"/>
    <hyperlink ref="E96" r:id="rId144" xr:uid="{00000000-0004-0000-0000-0000FF000000}"/>
    <hyperlink ref="E47" r:id="rId145" xr:uid="{00000000-0004-0000-0000-000000010000}"/>
    <hyperlink ref="E31" r:id="rId146" xr:uid="{00000000-0004-0000-0000-000001010000}"/>
    <hyperlink ref="E90" r:id="rId147" xr:uid="{00000000-0004-0000-0000-000002010000}"/>
    <hyperlink ref="E121" r:id="rId148" xr:uid="{00000000-0004-0000-0000-00000B010000}"/>
    <hyperlink ref="E70" r:id="rId149" xr:uid="{00000000-0004-0000-0000-00000D010000}"/>
    <hyperlink ref="E104" r:id="rId150" xr:uid="{00000000-0004-0000-0000-00000E010000}"/>
    <hyperlink ref="E114" r:id="rId151" xr:uid="{00000000-0004-0000-0000-00000F010000}"/>
    <hyperlink ref="E126" r:id="rId152" xr:uid="{00000000-0004-0000-0000-000010010000}"/>
    <hyperlink ref="E131" r:id="rId153" xr:uid="{00000000-0004-0000-0000-000011010000}"/>
    <hyperlink ref="E18" r:id="rId154" xr:uid="{00000000-0004-0000-0000-000016010000}"/>
    <hyperlink ref="E34" r:id="rId155" xr:uid="{00000000-0004-0000-0000-000017010000}"/>
    <hyperlink ref="E166" r:id="rId156" xr:uid="{00000000-0004-0000-0000-000018010000}"/>
    <hyperlink ref="E168" r:id="rId157" xr:uid="{00000000-0004-0000-0000-00001C010000}"/>
    <hyperlink ref="E137" r:id="rId158" xr:uid="{00000000-0004-0000-0000-00001D010000}"/>
    <hyperlink ref="E148" r:id="rId159" xr:uid="{00000000-0004-0000-0000-00001E010000}"/>
    <hyperlink ref="E51" r:id="rId160" xr:uid="{00000000-0004-0000-0000-000020010000}"/>
    <hyperlink ref="E144" r:id="rId161" xr:uid="{00000000-0004-0000-0000-000023010000}"/>
    <hyperlink ref="E142" r:id="rId162" xr:uid="{00000000-0004-0000-0000-000024010000}"/>
    <hyperlink ref="E20" r:id="rId163" xr:uid="{00000000-0004-0000-0000-000026010000}"/>
    <hyperlink ref="E52" r:id="rId164" xr:uid="{00000000-0004-0000-0000-00002B010000}"/>
    <hyperlink ref="E59" r:id="rId165" xr:uid="{00000000-0004-0000-0000-00002C010000}"/>
    <hyperlink ref="E106" r:id="rId166" xr:uid="{00000000-0004-0000-0000-00002D010000}"/>
    <hyperlink ref="E77" r:id="rId167" xr:uid="{00000000-0004-0000-0000-00002E010000}"/>
    <hyperlink ref="E43" r:id="rId168" xr:uid="{00000000-0004-0000-0000-00002F010000}"/>
    <hyperlink ref="E172" r:id="rId169" xr:uid="{00000000-0004-0000-0000-000032010000}"/>
    <hyperlink ref="C114" r:id="rId170" tooltip="Zeta Ophiuchi" xr:uid="{33AC7406-E0AA-844F-83C5-5FC3E2D31BEE}"/>
  </hyperlinks>
  <pageMargins left="0" right="0" top="0" bottom="0" header="0.51180555555555551" footer="0.51180555555555551"/>
  <pageSetup firstPageNumber="0" orientation="portrait" horizontalDpi="300" verticalDpi="300" r:id="rId171"/>
  <headerFooter alignWithMargins="0"/>
  <drawing r:id="rId172"/>
  <legacyDrawing r:id="rId17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9" r:id="rId174" name="Button 35">
              <controlPr defaultSize="0" print="0" autoFill="0" autoPict="0" macro="[0]!Feuil1.Filtrer">
                <anchor moveWithCells="1" sizeWithCells="1">
                  <from>
                    <xdr:col>1</xdr:col>
                    <xdr:colOff>571500</xdr:colOff>
                    <xdr:row>0</xdr:row>
                    <xdr:rowOff>0</xdr:rowOff>
                  </from>
                  <to>
                    <xdr:col>2</xdr:col>
                    <xdr:colOff>542925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5" name="Button 36">
              <controlPr defaultSize="0" print="0" autoFill="0" autoPict="0" macro="[0]!Feuil1.Restaurer">
                <anchor moveWithCells="1" sizeWithCells="1">
                  <from>
                    <xdr:col>2</xdr:col>
                    <xdr:colOff>1133475</xdr:colOff>
                    <xdr:row>0</xdr:row>
                    <xdr:rowOff>0</xdr:rowOff>
                  </from>
                  <to>
                    <xdr:col>4</xdr:col>
                    <xdr:colOff>28575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35CDE-6735-4548-A921-8B19053EED9D}">
  <sheetPr filterMode="1"/>
  <dimension ref="A1:D247"/>
  <sheetViews>
    <sheetView topLeftCell="A2" zoomScaleNormal="150" zoomScaleSheetLayoutView="100" workbookViewId="0">
      <selection activeCell="G9" sqref="G9"/>
    </sheetView>
  </sheetViews>
  <sheetFormatPr defaultRowHeight="12.75" x14ac:dyDescent="0.15"/>
  <sheetData>
    <row r="1" spans="1:4" x14ac:dyDescent="0.15">
      <c r="C1" s="136" t="s">
        <v>596</v>
      </c>
      <c r="D1" s="136" t="s">
        <v>43</v>
      </c>
    </row>
    <row r="2" spans="1:4" ht="15" hidden="1" x14ac:dyDescent="0.15">
      <c r="A2" s="128"/>
      <c r="B2" s="27">
        <v>59</v>
      </c>
      <c r="C2" t="s">
        <v>595</v>
      </c>
      <c r="D2" t="s">
        <v>595</v>
      </c>
    </row>
    <row r="3" spans="1:4" ht="15" hidden="1" x14ac:dyDescent="0.15">
      <c r="A3" s="128"/>
      <c r="B3" s="27">
        <v>70</v>
      </c>
      <c r="C3" t="s">
        <v>595</v>
      </c>
      <c r="D3" t="s">
        <v>595</v>
      </c>
    </row>
    <row r="4" spans="1:4" ht="15" hidden="1" x14ac:dyDescent="0.2">
      <c r="A4" s="129"/>
      <c r="B4" s="5"/>
      <c r="C4" t="s">
        <v>595</v>
      </c>
      <c r="D4" t="s">
        <v>595</v>
      </c>
    </row>
    <row r="5" spans="1:4" ht="15" hidden="1" x14ac:dyDescent="0.15">
      <c r="A5" s="128"/>
      <c r="B5" s="27">
        <v>51</v>
      </c>
      <c r="C5" t="s">
        <v>595</v>
      </c>
      <c r="D5" t="s">
        <v>595</v>
      </c>
    </row>
    <row r="6" spans="1:4" ht="15" hidden="1" x14ac:dyDescent="0.2">
      <c r="A6" s="129"/>
      <c r="B6" s="5">
        <v>11.4</v>
      </c>
      <c r="C6" t="s">
        <v>595</v>
      </c>
      <c r="D6" t="s">
        <v>595</v>
      </c>
    </row>
    <row r="7" spans="1:4" ht="15" hidden="1" x14ac:dyDescent="0.2">
      <c r="A7" s="129"/>
      <c r="B7" s="5"/>
      <c r="C7" t="s">
        <v>595</v>
      </c>
      <c r="D7" t="s">
        <v>595</v>
      </c>
    </row>
    <row r="8" spans="1:4" ht="15" hidden="1" x14ac:dyDescent="0.2">
      <c r="A8" s="129"/>
      <c r="B8" s="5"/>
      <c r="C8" t="s">
        <v>595</v>
      </c>
      <c r="D8" t="s">
        <v>595</v>
      </c>
    </row>
    <row r="9" spans="1:4" ht="15" hidden="1" x14ac:dyDescent="0.15">
      <c r="A9" s="128">
        <v>3.19</v>
      </c>
      <c r="B9" s="27">
        <v>53</v>
      </c>
      <c r="C9" t="s">
        <v>595</v>
      </c>
      <c r="D9" t="s">
        <v>595</v>
      </c>
    </row>
    <row r="10" spans="1:4" ht="15" hidden="1" x14ac:dyDescent="0.2">
      <c r="A10" s="129"/>
      <c r="B10" s="5"/>
      <c r="C10" t="s">
        <v>595</v>
      </c>
      <c r="D10" t="s">
        <v>595</v>
      </c>
    </row>
    <row r="11" spans="1:4" ht="15" hidden="1" x14ac:dyDescent="0.2">
      <c r="A11" s="129"/>
      <c r="B11" s="5"/>
      <c r="C11" t="s">
        <v>595</v>
      </c>
      <c r="D11" t="s">
        <v>595</v>
      </c>
    </row>
    <row r="12" spans="1:4" ht="14.25" hidden="1" x14ac:dyDescent="0.15">
      <c r="A12" s="128"/>
      <c r="B12" s="27"/>
      <c r="C12" t="s">
        <v>595</v>
      </c>
      <c r="D12" t="s">
        <v>595</v>
      </c>
    </row>
    <row r="13" spans="1:4" ht="15" hidden="1" x14ac:dyDescent="0.2">
      <c r="A13" s="129"/>
      <c r="B13" s="5"/>
      <c r="C13" t="s">
        <v>595</v>
      </c>
      <c r="D13" t="s">
        <v>595</v>
      </c>
    </row>
    <row r="14" spans="1:4" ht="15" hidden="1" x14ac:dyDescent="0.2">
      <c r="A14" s="129"/>
      <c r="B14" s="5"/>
      <c r="C14" t="s">
        <v>595</v>
      </c>
      <c r="D14" t="s">
        <v>595</v>
      </c>
    </row>
    <row r="15" spans="1:4" ht="15" hidden="1" x14ac:dyDescent="0.15">
      <c r="A15" s="128">
        <v>2.677</v>
      </c>
      <c r="B15" s="27">
        <v>310</v>
      </c>
      <c r="C15" t="s">
        <v>595</v>
      </c>
      <c r="D15" t="s">
        <v>595</v>
      </c>
    </row>
    <row r="16" spans="1:4" ht="15" hidden="1" x14ac:dyDescent="0.15">
      <c r="A16" s="128">
        <v>3.3</v>
      </c>
      <c r="B16" s="27">
        <v>99</v>
      </c>
      <c r="C16" t="s">
        <v>595</v>
      </c>
      <c r="D16" t="s">
        <v>595</v>
      </c>
    </row>
    <row r="17" spans="1:4" ht="15" hidden="1" x14ac:dyDescent="0.2">
      <c r="A17" s="129"/>
      <c r="B17" s="5"/>
      <c r="C17" t="s">
        <v>595</v>
      </c>
      <c r="D17" t="s">
        <v>595</v>
      </c>
    </row>
    <row r="18" spans="1:4" ht="15" hidden="1" x14ac:dyDescent="0.15">
      <c r="A18" s="128">
        <v>2.6379999999999999</v>
      </c>
      <c r="B18" s="27">
        <v>73</v>
      </c>
      <c r="C18" t="s">
        <v>595</v>
      </c>
      <c r="D18" t="s">
        <v>595</v>
      </c>
    </row>
    <row r="19" spans="1:4" ht="15" hidden="1" x14ac:dyDescent="0.15">
      <c r="A19" s="128">
        <v>3.4769999999999999</v>
      </c>
      <c r="B19" s="27">
        <v>250</v>
      </c>
      <c r="C19" t="s">
        <v>595</v>
      </c>
      <c r="D19" t="s">
        <v>595</v>
      </c>
    </row>
    <row r="20" spans="1:4" ht="15" hidden="1" x14ac:dyDescent="0.15">
      <c r="A20" s="128">
        <v>2.86</v>
      </c>
      <c r="B20" s="27">
        <v>200</v>
      </c>
      <c r="C20" t="s">
        <v>595</v>
      </c>
      <c r="D20" t="s">
        <v>595</v>
      </c>
    </row>
    <row r="21" spans="1:4" ht="15" hidden="1" x14ac:dyDescent="0.15">
      <c r="A21" s="128">
        <v>2.9</v>
      </c>
      <c r="B21" s="27">
        <v>120</v>
      </c>
      <c r="C21" t="s">
        <v>595</v>
      </c>
      <c r="D21" t="s">
        <v>595</v>
      </c>
    </row>
    <row r="22" spans="1:4" ht="15" hidden="1" x14ac:dyDescent="0.15">
      <c r="A22" s="128">
        <v>0.5</v>
      </c>
      <c r="B22" s="27">
        <v>140</v>
      </c>
      <c r="C22" t="s">
        <v>595</v>
      </c>
      <c r="D22" t="s">
        <v>595</v>
      </c>
    </row>
    <row r="23" spans="1:4" ht="15" hidden="1" x14ac:dyDescent="0.15">
      <c r="A23" s="128">
        <v>2.62</v>
      </c>
      <c r="B23" s="27">
        <v>530</v>
      </c>
      <c r="C23" t="s">
        <v>595</v>
      </c>
      <c r="D23" t="s">
        <v>595</v>
      </c>
    </row>
    <row r="24" spans="1:4" ht="15" hidden="1" x14ac:dyDescent="0.15">
      <c r="A24" s="128">
        <v>2.5</v>
      </c>
      <c r="B24" s="27">
        <v>530</v>
      </c>
      <c r="C24" t="s">
        <v>595</v>
      </c>
      <c r="D24" t="s">
        <v>595</v>
      </c>
    </row>
    <row r="25" spans="1:4" ht="15" hidden="1" x14ac:dyDescent="0.15">
      <c r="A25" s="128">
        <v>0.81</v>
      </c>
      <c r="B25" s="27">
        <v>320</v>
      </c>
      <c r="C25" t="s">
        <v>595</v>
      </c>
      <c r="D25" t="s">
        <v>595</v>
      </c>
    </row>
    <row r="26" spans="1:4" ht="15" hidden="1" x14ac:dyDescent="0.15">
      <c r="A26" s="128">
        <v>2.09</v>
      </c>
      <c r="B26" s="27">
        <v>320</v>
      </c>
      <c r="C26" t="s">
        <v>595</v>
      </c>
      <c r="D26" t="s">
        <v>595</v>
      </c>
    </row>
    <row r="27" spans="1:4" ht="15" hidden="1" x14ac:dyDescent="0.15">
      <c r="A27" s="128">
        <v>1.4</v>
      </c>
      <c r="B27" s="27">
        <v>320</v>
      </c>
      <c r="C27" t="s">
        <v>595</v>
      </c>
      <c r="D27" t="s">
        <v>595</v>
      </c>
    </row>
    <row r="28" spans="1:4" ht="15" hidden="1" x14ac:dyDescent="0.15">
      <c r="A28" s="128">
        <v>1.5129999999999999</v>
      </c>
      <c r="B28" s="27">
        <v>430</v>
      </c>
      <c r="C28" t="s">
        <v>595</v>
      </c>
      <c r="D28" t="s">
        <v>595</v>
      </c>
    </row>
    <row r="29" spans="1:4" ht="15" hidden="1" x14ac:dyDescent="0.15">
      <c r="A29" s="128">
        <v>1.74</v>
      </c>
      <c r="B29" s="27">
        <v>100</v>
      </c>
      <c r="C29" t="s">
        <v>595</v>
      </c>
      <c r="D29" t="s">
        <v>595</v>
      </c>
    </row>
    <row r="30" spans="1:4" ht="15" hidden="1" x14ac:dyDescent="0.15">
      <c r="A30" s="128">
        <v>3.427</v>
      </c>
      <c r="B30" s="27">
        <v>130</v>
      </c>
      <c r="C30" t="s">
        <v>595</v>
      </c>
      <c r="D30" t="s">
        <v>595</v>
      </c>
    </row>
    <row r="31" spans="1:4" ht="15" hidden="1" x14ac:dyDescent="0.15">
      <c r="A31" s="128">
        <v>3.085</v>
      </c>
      <c r="B31" s="27">
        <v>390</v>
      </c>
      <c r="C31" t="s">
        <v>595</v>
      </c>
      <c r="D31" t="s">
        <v>595</v>
      </c>
    </row>
    <row r="32" spans="1:4" ht="15" hidden="1" x14ac:dyDescent="0.15">
      <c r="A32" s="128">
        <v>0.85</v>
      </c>
      <c r="B32" s="27">
        <v>65</v>
      </c>
      <c r="C32" t="s">
        <v>595</v>
      </c>
      <c r="D32" t="s">
        <v>595</v>
      </c>
    </row>
    <row r="33" spans="1:4" ht="15" hidden="1" x14ac:dyDescent="0.15">
      <c r="A33" s="128">
        <v>3.2250000000000001</v>
      </c>
      <c r="B33" s="27">
        <v>45</v>
      </c>
      <c r="C33" t="s">
        <v>595</v>
      </c>
      <c r="D33" t="s">
        <v>595</v>
      </c>
    </row>
    <row r="34" spans="1:4" ht="15" hidden="1" x14ac:dyDescent="0.15">
      <c r="A34" s="128">
        <v>2.44</v>
      </c>
      <c r="B34" s="27">
        <v>49</v>
      </c>
      <c r="C34" t="s">
        <v>595</v>
      </c>
      <c r="D34" t="s">
        <v>595</v>
      </c>
    </row>
    <row r="35" spans="1:4" ht="15" hidden="1" x14ac:dyDescent="0.15">
      <c r="A35" s="128">
        <v>3.1739999999999999</v>
      </c>
      <c r="B35" s="27">
        <v>340</v>
      </c>
      <c r="C35" t="s">
        <v>595</v>
      </c>
      <c r="D35" t="s">
        <v>595</v>
      </c>
    </row>
    <row r="36" spans="1:4" ht="15" hidden="1" x14ac:dyDescent="0.2">
      <c r="A36" s="129"/>
      <c r="B36" s="5"/>
      <c r="C36" t="s">
        <v>595</v>
      </c>
      <c r="D36" t="s">
        <v>595</v>
      </c>
    </row>
    <row r="37" spans="1:4" ht="15" hidden="1" x14ac:dyDescent="0.15">
      <c r="A37" s="128">
        <v>2.2799999999999998</v>
      </c>
      <c r="B37" s="27">
        <v>130</v>
      </c>
      <c r="C37" t="s">
        <v>595</v>
      </c>
      <c r="D37" t="s">
        <v>595</v>
      </c>
    </row>
    <row r="38" spans="1:4" ht="15" hidden="1" x14ac:dyDescent="0.15">
      <c r="A38" s="128">
        <v>2.12</v>
      </c>
      <c r="B38" s="27">
        <v>93</v>
      </c>
      <c r="C38" t="s">
        <v>595</v>
      </c>
      <c r="D38" t="s">
        <v>595</v>
      </c>
    </row>
    <row r="39" spans="1:4" ht="15" hidden="1" x14ac:dyDescent="0.15">
      <c r="A39" s="128">
        <v>1.9</v>
      </c>
      <c r="B39" s="27">
        <v>100</v>
      </c>
      <c r="C39" t="s">
        <v>595</v>
      </c>
      <c r="D39" t="s">
        <v>595</v>
      </c>
    </row>
    <row r="40" spans="1:4" ht="15" hidden="1" x14ac:dyDescent="0.15">
      <c r="A40" s="128">
        <v>1.76</v>
      </c>
      <c r="B40" s="27">
        <v>81</v>
      </c>
      <c r="C40" t="s">
        <v>595</v>
      </c>
      <c r="D40" t="s">
        <v>595</v>
      </c>
    </row>
    <row r="41" spans="1:4" ht="15" hidden="1" x14ac:dyDescent="0.15">
      <c r="A41" s="128">
        <v>1.8520000000000001</v>
      </c>
      <c r="B41" s="27">
        <v>100</v>
      </c>
      <c r="C41" t="s">
        <v>595</v>
      </c>
      <c r="D41" t="s">
        <v>595</v>
      </c>
    </row>
    <row r="42" spans="1:4" ht="15" hidden="1" x14ac:dyDescent="0.15">
      <c r="A42" s="128">
        <v>2.1</v>
      </c>
      <c r="B42" s="27">
        <v>350</v>
      </c>
      <c r="C42" t="s">
        <v>595</v>
      </c>
      <c r="D42" t="s">
        <v>595</v>
      </c>
    </row>
    <row r="43" spans="1:4" ht="15" hidden="1" x14ac:dyDescent="0.15">
      <c r="A43" s="128">
        <v>2.2599999999999998</v>
      </c>
      <c r="B43" s="27">
        <v>350</v>
      </c>
      <c r="C43" t="s">
        <v>595</v>
      </c>
      <c r="D43" t="s">
        <v>595</v>
      </c>
    </row>
    <row r="44" spans="1:4" ht="15" hidden="1" x14ac:dyDescent="0.15">
      <c r="A44" s="128">
        <v>2.5150000000000001</v>
      </c>
      <c r="B44" s="27">
        <v>380</v>
      </c>
      <c r="C44" t="s">
        <v>595</v>
      </c>
      <c r="D44" t="s">
        <v>595</v>
      </c>
    </row>
    <row r="45" spans="1:4" ht="15" hidden="1" x14ac:dyDescent="0.15">
      <c r="A45" s="128">
        <v>1.7000000000000002</v>
      </c>
      <c r="B45" s="27">
        <v>1300</v>
      </c>
      <c r="C45" t="s">
        <v>595</v>
      </c>
      <c r="D45" t="s">
        <v>595</v>
      </c>
    </row>
    <row r="46" spans="1:4" ht="15" hidden="1" x14ac:dyDescent="0.15">
      <c r="A46" s="128">
        <v>1.79</v>
      </c>
      <c r="B46" s="27">
        <v>820</v>
      </c>
      <c r="C46" t="s">
        <v>595</v>
      </c>
      <c r="D46" t="s">
        <v>595</v>
      </c>
    </row>
    <row r="47" spans="1:4" ht="15" hidden="1" x14ac:dyDescent="0.15">
      <c r="A47" s="128">
        <v>1.7000000000000002</v>
      </c>
      <c r="B47" s="27">
        <v>820</v>
      </c>
      <c r="C47" t="s">
        <v>595</v>
      </c>
      <c r="D47" t="s">
        <v>595</v>
      </c>
    </row>
    <row r="48" spans="1:4" ht="15" hidden="1" x14ac:dyDescent="0.15">
      <c r="A48" s="128">
        <v>-0.1</v>
      </c>
      <c r="B48" s="27">
        <v>4</v>
      </c>
      <c r="C48" t="s">
        <v>595</v>
      </c>
      <c r="D48" t="s">
        <v>595</v>
      </c>
    </row>
    <row r="49" spans="1:4" ht="15" hidden="1" x14ac:dyDescent="0.15">
      <c r="A49" s="128">
        <v>-0.01</v>
      </c>
      <c r="B49" s="27">
        <v>4</v>
      </c>
      <c r="C49" t="s">
        <v>595</v>
      </c>
      <c r="D49" t="s">
        <v>595</v>
      </c>
    </row>
    <row r="50" spans="1:4" ht="15" hidden="1" x14ac:dyDescent="0.15">
      <c r="A50" s="128">
        <v>1.33</v>
      </c>
      <c r="B50" s="27">
        <v>4</v>
      </c>
      <c r="C50" t="s">
        <v>595</v>
      </c>
      <c r="D50" t="s">
        <v>595</v>
      </c>
    </row>
    <row r="51" spans="1:4" ht="15" hidden="1" x14ac:dyDescent="0.15">
      <c r="A51" s="128">
        <v>2.7530000000000001</v>
      </c>
      <c r="B51" s="27">
        <v>77</v>
      </c>
      <c r="C51" t="s">
        <v>595</v>
      </c>
      <c r="D51" t="s">
        <v>595</v>
      </c>
    </row>
    <row r="52" spans="1:4" ht="15" hidden="1" x14ac:dyDescent="0.15">
      <c r="A52" s="128">
        <v>2.2759999999999998</v>
      </c>
      <c r="B52" s="27">
        <v>550</v>
      </c>
      <c r="C52" t="s">
        <v>595</v>
      </c>
      <c r="D52" t="s">
        <v>595</v>
      </c>
    </row>
    <row r="53" spans="1:4" ht="15" hidden="1" x14ac:dyDescent="0.15">
      <c r="A53" s="128">
        <v>1.91</v>
      </c>
      <c r="B53" s="27">
        <v>180</v>
      </c>
      <c r="C53" t="s">
        <v>595</v>
      </c>
      <c r="D53" t="s">
        <v>595</v>
      </c>
    </row>
    <row r="54" spans="1:4" ht="14.25" hidden="1" x14ac:dyDescent="0.15">
      <c r="A54" s="130">
        <v>4.4800000000000004</v>
      </c>
      <c r="B54" s="71">
        <v>287</v>
      </c>
      <c r="C54" t="s">
        <v>595</v>
      </c>
      <c r="D54" t="s">
        <v>595</v>
      </c>
    </row>
    <row r="55" spans="1:4" ht="15" hidden="1" x14ac:dyDescent="0.15">
      <c r="A55" s="128">
        <v>2.004</v>
      </c>
      <c r="B55" s="27">
        <v>170</v>
      </c>
      <c r="C55" t="s">
        <v>595</v>
      </c>
      <c r="D55" t="s">
        <v>595</v>
      </c>
    </row>
    <row r="56" spans="1:4" ht="15" hidden="1" x14ac:dyDescent="0.15">
      <c r="A56" s="128">
        <v>2.214</v>
      </c>
      <c r="B56" s="27">
        <v>75</v>
      </c>
      <c r="C56" t="s">
        <v>595</v>
      </c>
      <c r="D56" t="s">
        <v>595</v>
      </c>
    </row>
    <row r="57" spans="1:4" ht="15" hidden="1" x14ac:dyDescent="0.15">
      <c r="A57" s="128">
        <v>2.2400000000000002</v>
      </c>
      <c r="B57" s="27">
        <v>75</v>
      </c>
      <c r="C57" t="s">
        <v>595</v>
      </c>
      <c r="D57" t="s">
        <v>595</v>
      </c>
    </row>
    <row r="58" spans="1:4" ht="15" hidden="1" x14ac:dyDescent="0.15">
      <c r="A58" s="128">
        <v>2.06</v>
      </c>
      <c r="B58" s="27">
        <v>97</v>
      </c>
      <c r="C58" t="s">
        <v>595</v>
      </c>
      <c r="D58" t="s">
        <v>595</v>
      </c>
    </row>
    <row r="59" spans="1:4" ht="15" hidden="1" x14ac:dyDescent="0.15">
      <c r="A59" s="128">
        <v>0.77</v>
      </c>
      <c r="B59" s="27">
        <v>17</v>
      </c>
      <c r="C59" t="s">
        <v>595</v>
      </c>
      <c r="D59" t="s">
        <v>595</v>
      </c>
    </row>
    <row r="60" spans="1:4" ht="15" hidden="1" x14ac:dyDescent="0.15">
      <c r="A60" s="128">
        <v>3.53</v>
      </c>
      <c r="B60" s="59">
        <v>290</v>
      </c>
      <c r="C60" t="s">
        <v>595</v>
      </c>
      <c r="D60" t="s">
        <v>595</v>
      </c>
    </row>
    <row r="61" spans="1:4" ht="15.75" hidden="1" x14ac:dyDescent="0.15">
      <c r="A61" s="128">
        <v>2.4</v>
      </c>
      <c r="B61" s="124">
        <v>2000</v>
      </c>
      <c r="C61" t="s">
        <v>595</v>
      </c>
      <c r="D61" t="s">
        <v>595</v>
      </c>
    </row>
    <row r="62" spans="1:4" ht="15" hidden="1" x14ac:dyDescent="0.15">
      <c r="A62" s="128">
        <v>3.4</v>
      </c>
      <c r="B62" s="27">
        <v>57</v>
      </c>
      <c r="C62" t="s">
        <v>595</v>
      </c>
      <c r="D62" t="s">
        <v>595</v>
      </c>
    </row>
    <row r="63" spans="1:4" ht="15" hidden="1" x14ac:dyDescent="0.15">
      <c r="A63" s="128">
        <v>2.37</v>
      </c>
      <c r="B63" s="27">
        <v>77</v>
      </c>
      <c r="C63" t="s">
        <v>595</v>
      </c>
      <c r="D63" t="s">
        <v>595</v>
      </c>
    </row>
    <row r="64" spans="1:4" ht="14.25" hidden="1" x14ac:dyDescent="0.15">
      <c r="A64" s="128"/>
      <c r="B64" s="27"/>
      <c r="C64" t="s">
        <v>595</v>
      </c>
      <c r="D64" t="s">
        <v>595</v>
      </c>
    </row>
    <row r="65" spans="1:4" ht="15" hidden="1" x14ac:dyDescent="0.15">
      <c r="A65" s="128">
        <v>1.0900000000000001</v>
      </c>
      <c r="B65" s="27">
        <v>600</v>
      </c>
      <c r="C65" t="s">
        <v>595</v>
      </c>
      <c r="D65" t="s">
        <v>595</v>
      </c>
    </row>
    <row r="66" spans="1:4" ht="15" hidden="1" x14ac:dyDescent="0.15">
      <c r="A66" s="128">
        <v>-0.04</v>
      </c>
      <c r="B66" s="27">
        <v>37</v>
      </c>
      <c r="C66" t="s">
        <v>595</v>
      </c>
      <c r="D66" t="s">
        <v>595</v>
      </c>
    </row>
    <row r="67" spans="1:4" ht="15" hidden="1" x14ac:dyDescent="0.15">
      <c r="A67" s="128">
        <v>2.597</v>
      </c>
      <c r="B67" s="27">
        <v>1300</v>
      </c>
      <c r="C67" t="s">
        <v>595</v>
      </c>
      <c r="D67" t="s">
        <v>595</v>
      </c>
    </row>
    <row r="68" spans="1:4" ht="15" hidden="1" x14ac:dyDescent="0.15">
      <c r="A68" s="128">
        <v>2.6070000000000002</v>
      </c>
      <c r="B68" s="27">
        <v>89</v>
      </c>
      <c r="C68" t="s">
        <v>595</v>
      </c>
      <c r="D68" t="s">
        <v>595</v>
      </c>
    </row>
    <row r="69" spans="1:4" ht="15" hidden="1" x14ac:dyDescent="0.15">
      <c r="A69" s="128">
        <v>2.2490000000000001</v>
      </c>
      <c r="B69" s="27">
        <v>690</v>
      </c>
      <c r="C69" t="s">
        <v>595</v>
      </c>
      <c r="D69" t="s">
        <v>595</v>
      </c>
    </row>
    <row r="70" spans="1:4" ht="15" hidden="1" x14ac:dyDescent="0.15">
      <c r="A70" s="128">
        <v>1.92</v>
      </c>
      <c r="B70" s="27">
        <v>420</v>
      </c>
      <c r="C70" t="s">
        <v>595</v>
      </c>
      <c r="D70" t="s">
        <v>595</v>
      </c>
    </row>
    <row r="71" spans="1:4" ht="15" hidden="1" x14ac:dyDescent="0.15">
      <c r="A71" s="128">
        <v>1.9529999999999998</v>
      </c>
      <c r="B71" s="27">
        <v>630</v>
      </c>
      <c r="C71" t="s">
        <v>595</v>
      </c>
      <c r="D71" t="s">
        <v>595</v>
      </c>
    </row>
    <row r="72" spans="1:4" ht="15" hidden="1" x14ac:dyDescent="0.15">
      <c r="A72" s="128">
        <v>2.4</v>
      </c>
      <c r="B72" s="27">
        <v>630</v>
      </c>
      <c r="C72" t="s">
        <v>595</v>
      </c>
      <c r="D72" t="s">
        <v>595</v>
      </c>
    </row>
    <row r="73" spans="1:4" ht="15" hidden="1" x14ac:dyDescent="0.15">
      <c r="A73" s="128">
        <v>1.64</v>
      </c>
      <c r="B73" s="27">
        <v>240</v>
      </c>
      <c r="C73" t="s">
        <v>595</v>
      </c>
      <c r="D73" t="s">
        <v>595</v>
      </c>
    </row>
    <row r="74" spans="1:4" ht="15" hidden="1" x14ac:dyDescent="0.2">
      <c r="A74" s="129"/>
      <c r="B74" s="5"/>
      <c r="C74" t="s">
        <v>595</v>
      </c>
      <c r="D74" t="s">
        <v>595</v>
      </c>
    </row>
    <row r="75" spans="1:4" ht="14.25" hidden="1" x14ac:dyDescent="0.15">
      <c r="A75" s="128"/>
      <c r="B75" s="27"/>
      <c r="C75" t="s">
        <v>595</v>
      </c>
      <c r="D75" t="s">
        <v>595</v>
      </c>
    </row>
    <row r="76" spans="1:4" ht="15" hidden="1" x14ac:dyDescent="0.2">
      <c r="A76" s="129"/>
      <c r="B76" s="5"/>
      <c r="C76" t="s">
        <v>595</v>
      </c>
      <c r="D76" t="s">
        <v>595</v>
      </c>
    </row>
    <row r="77" spans="1:4" ht="15" hidden="1" x14ac:dyDescent="0.15">
      <c r="A77" s="128">
        <v>2.13</v>
      </c>
      <c r="B77" s="27">
        <v>170</v>
      </c>
      <c r="C77" t="s">
        <v>595</v>
      </c>
      <c r="D77" t="s">
        <v>595</v>
      </c>
    </row>
    <row r="78" spans="1:4" ht="15" hidden="1" x14ac:dyDescent="0.15">
      <c r="A78" s="128">
        <v>2.8</v>
      </c>
      <c r="B78" s="27">
        <v>24</v>
      </c>
      <c r="C78" t="s">
        <v>595</v>
      </c>
      <c r="D78" t="s">
        <v>595</v>
      </c>
    </row>
    <row r="79" spans="1:4" ht="14.25" hidden="1" x14ac:dyDescent="0.15">
      <c r="A79" s="130">
        <v>3.76</v>
      </c>
      <c r="B79" s="71">
        <v>690</v>
      </c>
      <c r="C79" t="s">
        <v>595</v>
      </c>
      <c r="D79" t="s">
        <v>595</v>
      </c>
    </row>
    <row r="80" spans="1:4" ht="15" hidden="1" x14ac:dyDescent="0.15">
      <c r="A80" s="128">
        <v>3</v>
      </c>
      <c r="B80" s="27">
        <v>120</v>
      </c>
      <c r="C80" t="s">
        <v>595</v>
      </c>
      <c r="D80" t="s">
        <v>595</v>
      </c>
    </row>
    <row r="81" spans="1:4" ht="15" hidden="1" x14ac:dyDescent="0.2">
      <c r="A81" s="131"/>
      <c r="B81" s="44"/>
      <c r="C81" t="s">
        <v>595</v>
      </c>
      <c r="D81" t="s">
        <v>595</v>
      </c>
    </row>
    <row r="82" spans="1:4" ht="15" hidden="1" x14ac:dyDescent="0.15">
      <c r="A82" s="128">
        <v>0.58000000000000007</v>
      </c>
      <c r="B82" s="27">
        <v>430</v>
      </c>
      <c r="C82" t="s">
        <v>595</v>
      </c>
      <c r="D82" t="s">
        <v>595</v>
      </c>
    </row>
    <row r="83" spans="1:4" ht="15" hidden="1" x14ac:dyDescent="0.15">
      <c r="A83" s="128">
        <v>-0.72</v>
      </c>
      <c r="B83" s="27">
        <v>310</v>
      </c>
      <c r="C83" t="s">
        <v>595</v>
      </c>
      <c r="D83" t="s">
        <v>595</v>
      </c>
    </row>
    <row r="84" spans="1:4" ht="15" hidden="1" x14ac:dyDescent="0.15">
      <c r="A84" s="128">
        <v>0.08</v>
      </c>
      <c r="B84" s="27">
        <v>42</v>
      </c>
      <c r="C84" t="s">
        <v>595</v>
      </c>
      <c r="D84" t="s">
        <v>595</v>
      </c>
    </row>
    <row r="85" spans="1:4" ht="15" hidden="1" x14ac:dyDescent="0.15">
      <c r="A85" s="128">
        <v>0.71</v>
      </c>
      <c r="B85" s="27">
        <v>42</v>
      </c>
      <c r="C85" t="s">
        <v>595</v>
      </c>
      <c r="D85" t="s">
        <v>595</v>
      </c>
    </row>
    <row r="86" spans="1:4" ht="15" hidden="1" x14ac:dyDescent="0.15">
      <c r="A86" s="128">
        <v>0.96</v>
      </c>
      <c r="B86" s="27">
        <v>42</v>
      </c>
      <c r="C86" t="s">
        <v>595</v>
      </c>
      <c r="D86" t="s">
        <v>595</v>
      </c>
    </row>
    <row r="87" spans="1:4" ht="15" hidden="1" x14ac:dyDescent="0.15">
      <c r="A87" s="128">
        <v>2.27</v>
      </c>
      <c r="B87" s="27">
        <v>54</v>
      </c>
      <c r="C87" t="s">
        <v>595</v>
      </c>
      <c r="D87" t="s">
        <v>595</v>
      </c>
    </row>
    <row r="88" spans="1:4" ht="15" hidden="1" x14ac:dyDescent="0.15">
      <c r="A88" s="128">
        <v>1.59</v>
      </c>
      <c r="B88" s="27">
        <v>52</v>
      </c>
      <c r="C88" t="s">
        <v>595</v>
      </c>
      <c r="D88" t="s">
        <v>595</v>
      </c>
    </row>
    <row r="89" spans="1:4" ht="15" hidden="1" x14ac:dyDescent="0.15">
      <c r="A89" s="128">
        <v>1.96</v>
      </c>
      <c r="B89" s="27">
        <v>52</v>
      </c>
      <c r="C89" t="s">
        <v>595</v>
      </c>
      <c r="D89" t="s">
        <v>595</v>
      </c>
    </row>
    <row r="90" spans="1:4" ht="15" hidden="1" x14ac:dyDescent="0.15">
      <c r="A90" s="128">
        <v>2.8359999999999999</v>
      </c>
      <c r="B90" s="27">
        <v>240</v>
      </c>
      <c r="C90" t="s">
        <v>595</v>
      </c>
      <c r="D90" t="s">
        <v>595</v>
      </c>
    </row>
    <row r="91" spans="1:4" ht="15" hidden="1" x14ac:dyDescent="0.15">
      <c r="A91" s="128">
        <v>2.9</v>
      </c>
      <c r="B91" s="27">
        <v>110</v>
      </c>
      <c r="C91" t="s">
        <v>595</v>
      </c>
      <c r="D91" t="s">
        <v>595</v>
      </c>
    </row>
    <row r="92" spans="1:4" ht="14.25" hidden="1" x14ac:dyDescent="0.15">
      <c r="A92" s="130">
        <v>2.75</v>
      </c>
      <c r="B92" s="82">
        <v>89</v>
      </c>
      <c r="C92" t="s">
        <v>595</v>
      </c>
      <c r="D92" t="s">
        <v>595</v>
      </c>
    </row>
    <row r="93" spans="1:4" ht="15" hidden="1" x14ac:dyDescent="0.15">
      <c r="A93" s="128">
        <v>2.87</v>
      </c>
      <c r="B93" s="27">
        <v>39</v>
      </c>
      <c r="C93" t="s">
        <v>595</v>
      </c>
      <c r="D93" t="s">
        <v>595</v>
      </c>
    </row>
    <row r="94" spans="1:4" ht="15" hidden="1" x14ac:dyDescent="0.2">
      <c r="A94" s="129"/>
      <c r="B94" s="5"/>
      <c r="C94" t="s">
        <v>595</v>
      </c>
      <c r="D94" t="s">
        <v>595</v>
      </c>
    </row>
    <row r="95" spans="1:4" ht="15" hidden="1" x14ac:dyDescent="0.15">
      <c r="A95" s="128">
        <v>2.3199999999999998</v>
      </c>
      <c r="B95" s="27">
        <v>443.6</v>
      </c>
      <c r="C95" t="s">
        <v>595</v>
      </c>
      <c r="D95" t="s">
        <v>595</v>
      </c>
    </row>
    <row r="96" spans="1:4" ht="15" hidden="1" x14ac:dyDescent="0.15">
      <c r="A96" s="128">
        <v>1.9500000000000002</v>
      </c>
      <c r="B96" s="27">
        <v>80</v>
      </c>
      <c r="C96" t="s">
        <v>595</v>
      </c>
      <c r="D96" t="s">
        <v>595</v>
      </c>
    </row>
    <row r="97" spans="1:4" ht="15" hidden="1" x14ac:dyDescent="0.15">
      <c r="A97" s="128">
        <v>2.0299999999999998</v>
      </c>
      <c r="B97" s="27">
        <v>80</v>
      </c>
      <c r="C97" t="s">
        <v>595</v>
      </c>
      <c r="D97" t="s">
        <v>595</v>
      </c>
    </row>
    <row r="98" spans="1:4" ht="15" hidden="1" x14ac:dyDescent="0.2">
      <c r="A98" s="129"/>
      <c r="B98" s="5">
        <v>13.16</v>
      </c>
      <c r="C98" t="s">
        <v>595</v>
      </c>
      <c r="D98" t="s">
        <v>595</v>
      </c>
    </row>
    <row r="99" spans="1:4" ht="15.75" hidden="1" x14ac:dyDescent="0.15">
      <c r="A99" s="132">
        <v>1.25</v>
      </c>
      <c r="B99" s="125">
        <v>2615</v>
      </c>
      <c r="C99" t="s">
        <v>595</v>
      </c>
      <c r="D99" t="s">
        <v>595</v>
      </c>
    </row>
    <row r="100" spans="1:4" ht="15" hidden="1" x14ac:dyDescent="0.15">
      <c r="A100" s="128">
        <v>2.988</v>
      </c>
      <c r="B100" s="27">
        <v>83</v>
      </c>
      <c r="C100" t="s">
        <v>595</v>
      </c>
      <c r="D100" t="s">
        <v>595</v>
      </c>
    </row>
    <row r="101" spans="1:4" ht="15" hidden="1" x14ac:dyDescent="0.15">
      <c r="A101" s="128">
        <v>2.04</v>
      </c>
      <c r="B101" s="27">
        <v>96</v>
      </c>
      <c r="C101" t="s">
        <v>595</v>
      </c>
      <c r="D101" t="s">
        <v>595</v>
      </c>
    </row>
    <row r="102" spans="1:4" ht="15" hidden="1" x14ac:dyDescent="0.15">
      <c r="A102" s="128">
        <v>2.14</v>
      </c>
      <c r="B102" s="27">
        <v>36</v>
      </c>
      <c r="C102" t="s">
        <v>595</v>
      </c>
      <c r="D102" t="s">
        <v>595</v>
      </c>
    </row>
    <row r="103" spans="1:4" ht="15" hidden="1" x14ac:dyDescent="0.15">
      <c r="A103" s="128">
        <v>2.2909999999999999</v>
      </c>
      <c r="B103" s="27">
        <v>400</v>
      </c>
      <c r="C103" t="s">
        <v>595</v>
      </c>
      <c r="D103" t="s">
        <v>595</v>
      </c>
    </row>
    <row r="104" spans="1:4" ht="15" hidden="1" x14ac:dyDescent="0.15">
      <c r="A104" s="128">
        <v>1.79</v>
      </c>
      <c r="B104" s="27">
        <v>120</v>
      </c>
      <c r="C104" t="s">
        <v>595</v>
      </c>
      <c r="D104" t="s">
        <v>595</v>
      </c>
    </row>
    <row r="105" spans="1:4" ht="15" hidden="1" x14ac:dyDescent="0.2">
      <c r="A105" s="129"/>
      <c r="B105" s="5">
        <v>11.82</v>
      </c>
      <c r="C105" t="s">
        <v>595</v>
      </c>
      <c r="D105" t="s">
        <v>595</v>
      </c>
    </row>
    <row r="106" spans="1:4" ht="15.75" hidden="1" x14ac:dyDescent="0.15">
      <c r="A106" s="128">
        <v>27.2</v>
      </c>
      <c r="B106" s="121">
        <v>28000000000</v>
      </c>
      <c r="C106" t="s">
        <v>595</v>
      </c>
      <c r="D106" t="s">
        <v>595</v>
      </c>
    </row>
    <row r="107" spans="1:4" ht="15" hidden="1" x14ac:dyDescent="0.15">
      <c r="A107" s="128">
        <v>3.31</v>
      </c>
      <c r="B107" s="27">
        <v>100</v>
      </c>
      <c r="C107" t="s">
        <v>595</v>
      </c>
      <c r="D107" t="s">
        <v>595</v>
      </c>
    </row>
    <row r="108" spans="1:4" ht="15" hidden="1" x14ac:dyDescent="0.15">
      <c r="A108" s="128">
        <v>1.6800000000000002</v>
      </c>
      <c r="B108" s="27">
        <v>130</v>
      </c>
      <c r="C108" t="s">
        <v>595</v>
      </c>
      <c r="D108" t="s">
        <v>595</v>
      </c>
    </row>
    <row r="109" spans="1:4" ht="15" hidden="1" x14ac:dyDescent="0.15">
      <c r="A109" s="128">
        <v>2.23</v>
      </c>
      <c r="B109" s="27">
        <v>150</v>
      </c>
      <c r="C109" t="s">
        <v>595</v>
      </c>
      <c r="D109" t="s">
        <v>595</v>
      </c>
    </row>
    <row r="110" spans="1:4" ht="15" hidden="1" x14ac:dyDescent="0.15">
      <c r="A110" s="128">
        <v>2.4039999999999999</v>
      </c>
      <c r="B110" s="27">
        <v>670</v>
      </c>
      <c r="C110" t="s">
        <v>595</v>
      </c>
      <c r="D110" t="s">
        <v>595</v>
      </c>
    </row>
    <row r="111" spans="1:4" ht="15.75" hidden="1" x14ac:dyDescent="0.15">
      <c r="A111" s="128">
        <v>2.2650000000000001</v>
      </c>
      <c r="B111" s="124">
        <v>2350</v>
      </c>
      <c r="C111" t="s">
        <v>595</v>
      </c>
      <c r="D111" t="s">
        <v>595</v>
      </c>
    </row>
    <row r="112" spans="1:4" ht="15" hidden="1" x14ac:dyDescent="0.2">
      <c r="A112" s="129"/>
      <c r="B112" s="5">
        <v>10.52</v>
      </c>
      <c r="C112" t="s">
        <v>595</v>
      </c>
      <c r="D112" t="s">
        <v>595</v>
      </c>
    </row>
    <row r="113" spans="1:4" ht="15" hidden="1" x14ac:dyDescent="0.2">
      <c r="A113" s="133">
        <v>6.1920000000000002</v>
      </c>
      <c r="B113" s="84">
        <v>10</v>
      </c>
      <c r="C113" t="s">
        <v>595</v>
      </c>
      <c r="D113" t="s">
        <v>595</v>
      </c>
    </row>
    <row r="114" spans="1:4" ht="15" hidden="1" x14ac:dyDescent="0.2">
      <c r="A114" s="129"/>
      <c r="B114" s="5">
        <v>11.82</v>
      </c>
      <c r="C114" t="s">
        <v>595</v>
      </c>
      <c r="D114" t="s">
        <v>595</v>
      </c>
    </row>
    <row r="115" spans="1:4" ht="15" hidden="1" x14ac:dyDescent="0.15">
      <c r="A115" s="128">
        <v>3.53</v>
      </c>
      <c r="B115" s="27">
        <v>147</v>
      </c>
      <c r="C115" t="s">
        <v>595</v>
      </c>
      <c r="D115" t="s">
        <v>595</v>
      </c>
    </row>
    <row r="116" spans="1:4" ht="15" hidden="1" x14ac:dyDescent="0.15">
      <c r="A116" s="128">
        <v>2.3220000000000001</v>
      </c>
      <c r="B116" s="27">
        <v>310</v>
      </c>
      <c r="C116" t="s">
        <v>595</v>
      </c>
      <c r="D116" t="s">
        <v>595</v>
      </c>
    </row>
    <row r="117" spans="1:4" ht="14.25" hidden="1" x14ac:dyDescent="0.15">
      <c r="A117" s="130">
        <v>9.57</v>
      </c>
      <c r="B117" s="71">
        <v>5.41</v>
      </c>
      <c r="C117" t="s">
        <v>595</v>
      </c>
      <c r="D117" t="s">
        <v>595</v>
      </c>
    </row>
    <row r="118" spans="1:4" ht="15" hidden="1" x14ac:dyDescent="0.2">
      <c r="A118" s="129"/>
      <c r="B118" s="5">
        <v>12.77</v>
      </c>
      <c r="C118" t="s">
        <v>595</v>
      </c>
      <c r="D118" t="s">
        <v>595</v>
      </c>
    </row>
    <row r="119" spans="1:4" ht="15" hidden="1" x14ac:dyDescent="0.2">
      <c r="A119" s="129"/>
      <c r="B119" s="5">
        <v>12.36</v>
      </c>
      <c r="C119" t="s">
        <v>595</v>
      </c>
      <c r="D119" t="s">
        <v>595</v>
      </c>
    </row>
    <row r="120" spans="1:4" ht="15" hidden="1" x14ac:dyDescent="0.2">
      <c r="A120" s="129"/>
      <c r="B120" s="5">
        <v>12.5</v>
      </c>
      <c r="C120" t="s">
        <v>595</v>
      </c>
      <c r="D120" t="s">
        <v>595</v>
      </c>
    </row>
    <row r="121" spans="1:4" ht="15" hidden="1" x14ac:dyDescent="0.2">
      <c r="A121" s="129"/>
      <c r="B121" s="5">
        <v>14.06</v>
      </c>
      <c r="C121" t="s">
        <v>595</v>
      </c>
      <c r="D121" t="s">
        <v>595</v>
      </c>
    </row>
    <row r="122" spans="1:4" ht="15" hidden="1" x14ac:dyDescent="0.2">
      <c r="A122" s="129"/>
      <c r="B122" s="5">
        <v>11.26</v>
      </c>
      <c r="C122" t="s">
        <v>595</v>
      </c>
      <c r="D122" t="s">
        <v>595</v>
      </c>
    </row>
    <row r="123" spans="1:4" ht="15" hidden="1" x14ac:dyDescent="0.15">
      <c r="A123" s="128">
        <v>1.1599999999999999</v>
      </c>
      <c r="B123" s="27">
        <v>25</v>
      </c>
      <c r="C123" t="s">
        <v>595</v>
      </c>
      <c r="D123" t="s">
        <v>595</v>
      </c>
    </row>
    <row r="124" spans="1:4" ht="15" hidden="1" x14ac:dyDescent="0.15">
      <c r="A124" s="128">
        <v>1.63</v>
      </c>
      <c r="B124" s="27">
        <v>88</v>
      </c>
      <c r="C124" t="s">
        <v>595</v>
      </c>
      <c r="D124" t="s">
        <v>595</v>
      </c>
    </row>
    <row r="125" spans="1:4" ht="15.75" hidden="1" x14ac:dyDescent="0.15">
      <c r="A125" s="128">
        <v>2.39</v>
      </c>
      <c r="B125" s="124">
        <v>2300</v>
      </c>
      <c r="C125" t="s">
        <v>595</v>
      </c>
      <c r="D125" t="s">
        <v>595</v>
      </c>
    </row>
    <row r="126" spans="1:4" ht="15" hidden="1" x14ac:dyDescent="0.15">
      <c r="A126" s="128">
        <v>2.1800000000000002</v>
      </c>
      <c r="B126" s="27">
        <v>130</v>
      </c>
      <c r="C126" t="s">
        <v>595</v>
      </c>
      <c r="D126" t="s">
        <v>595</v>
      </c>
    </row>
    <row r="127" spans="1:4" ht="15" hidden="1" x14ac:dyDescent="0.15">
      <c r="A127" s="128">
        <v>3.51</v>
      </c>
      <c r="B127" s="27">
        <v>274</v>
      </c>
      <c r="C127" t="s">
        <v>595</v>
      </c>
      <c r="D127" t="s">
        <v>595</v>
      </c>
    </row>
    <row r="128" spans="1:4" ht="15" hidden="1" x14ac:dyDescent="0.2">
      <c r="A128" s="129"/>
      <c r="B128" s="5">
        <v>13.82</v>
      </c>
      <c r="C128" t="s">
        <v>595</v>
      </c>
      <c r="D128" t="s">
        <v>595</v>
      </c>
    </row>
    <row r="129" spans="1:4" ht="15" hidden="1" x14ac:dyDescent="0.15">
      <c r="A129" s="128">
        <v>2.5</v>
      </c>
      <c r="B129" s="27">
        <v>72</v>
      </c>
      <c r="C129" t="s">
        <v>595</v>
      </c>
      <c r="D129" t="s">
        <v>595</v>
      </c>
    </row>
    <row r="130" spans="1:4" ht="15" hidden="1" x14ac:dyDescent="0.15">
      <c r="A130" s="128">
        <v>2.59</v>
      </c>
      <c r="B130" s="27">
        <v>160</v>
      </c>
      <c r="C130" t="s">
        <v>595</v>
      </c>
      <c r="D130" t="s">
        <v>595</v>
      </c>
    </row>
    <row r="131" spans="1:4" ht="15" hidden="1" x14ac:dyDescent="0.15">
      <c r="A131" s="128">
        <v>2.375</v>
      </c>
      <c r="B131" s="27">
        <v>460</v>
      </c>
      <c r="C131" t="s">
        <v>595</v>
      </c>
      <c r="D131" t="s">
        <v>595</v>
      </c>
    </row>
    <row r="132" spans="1:4" ht="15" hidden="1" x14ac:dyDescent="0.2">
      <c r="A132" s="129"/>
      <c r="B132" s="5">
        <v>14.23</v>
      </c>
      <c r="C132" t="s">
        <v>595</v>
      </c>
      <c r="D132" t="s">
        <v>595</v>
      </c>
    </row>
    <row r="133" spans="1:4" ht="15" hidden="1" x14ac:dyDescent="0.2">
      <c r="A133" s="129"/>
      <c r="B133" s="5">
        <v>11.99</v>
      </c>
      <c r="C133" t="s">
        <v>595</v>
      </c>
      <c r="D133" t="s">
        <v>595</v>
      </c>
    </row>
    <row r="134" spans="1:4" ht="15" hidden="1" x14ac:dyDescent="0.2">
      <c r="A134" s="129"/>
      <c r="B134" s="5">
        <v>20</v>
      </c>
      <c r="C134" t="s">
        <v>595</v>
      </c>
      <c r="D134" t="s">
        <v>595</v>
      </c>
    </row>
    <row r="135" spans="1:4" ht="15" hidden="1" x14ac:dyDescent="0.2">
      <c r="A135" s="129"/>
      <c r="B135" s="5">
        <v>11.62</v>
      </c>
      <c r="C135" t="s">
        <v>595</v>
      </c>
      <c r="D135" t="s">
        <v>595</v>
      </c>
    </row>
    <row r="136" spans="1:4" ht="15" hidden="1" x14ac:dyDescent="0.15">
      <c r="A136" s="128">
        <v>0.60000000000000009</v>
      </c>
      <c r="B136" s="27">
        <v>530</v>
      </c>
      <c r="C136" t="s">
        <v>595</v>
      </c>
      <c r="D136" t="s">
        <v>595</v>
      </c>
    </row>
    <row r="137" spans="1:4" ht="15" hidden="1" x14ac:dyDescent="0.15">
      <c r="A137" s="128"/>
      <c r="B137" s="27">
        <v>42</v>
      </c>
      <c r="C137" t="s">
        <v>595</v>
      </c>
      <c r="D137" t="s">
        <v>595</v>
      </c>
    </row>
    <row r="138" spans="1:4" ht="15.75" hidden="1" x14ac:dyDescent="0.15">
      <c r="A138" s="128">
        <v>29.9</v>
      </c>
      <c r="B138" s="121">
        <v>9300000000</v>
      </c>
      <c r="C138" t="s">
        <v>595</v>
      </c>
      <c r="D138" t="s">
        <v>595</v>
      </c>
    </row>
    <row r="139" spans="1:4" ht="15" hidden="1" x14ac:dyDescent="0.15">
      <c r="A139" s="128">
        <v>2</v>
      </c>
      <c r="B139" s="27">
        <v>66</v>
      </c>
      <c r="C139" t="s">
        <v>595</v>
      </c>
      <c r="D139" t="s">
        <v>595</v>
      </c>
    </row>
    <row r="140" spans="1:4" ht="15" hidden="1" x14ac:dyDescent="0.15">
      <c r="A140" s="128">
        <v>2.39</v>
      </c>
      <c r="B140" s="27">
        <v>210</v>
      </c>
      <c r="C140" t="s">
        <v>595</v>
      </c>
      <c r="D140" t="s">
        <v>595</v>
      </c>
    </row>
    <row r="141" spans="1:4" ht="15" hidden="1" x14ac:dyDescent="0.15">
      <c r="A141" s="128">
        <v>2.464</v>
      </c>
      <c r="B141" s="27">
        <v>540</v>
      </c>
      <c r="C141" t="s">
        <v>595</v>
      </c>
      <c r="D141" t="s">
        <v>595</v>
      </c>
    </row>
    <row r="142" spans="1:4" ht="15" hidden="1" x14ac:dyDescent="0.15">
      <c r="A142" s="128">
        <v>1.8</v>
      </c>
      <c r="B142" s="27">
        <v>140</v>
      </c>
      <c r="C142" t="s">
        <v>595</v>
      </c>
      <c r="D142" t="s">
        <v>595</v>
      </c>
    </row>
    <row r="143" spans="1:4" ht="15" hidden="1" x14ac:dyDescent="0.2">
      <c r="A143" s="129"/>
      <c r="B143" s="5"/>
      <c r="C143" t="s">
        <v>595</v>
      </c>
      <c r="D143" t="s">
        <v>595</v>
      </c>
    </row>
    <row r="144" spans="1:4" ht="15" hidden="1" x14ac:dyDescent="0.15">
      <c r="A144" s="128">
        <v>2.0779999999999998</v>
      </c>
      <c r="B144" s="27">
        <v>130</v>
      </c>
      <c r="C144" t="s">
        <v>595</v>
      </c>
      <c r="D144" t="s">
        <v>595</v>
      </c>
    </row>
    <row r="145" spans="1:4" ht="15" hidden="1" x14ac:dyDescent="0.2">
      <c r="A145" s="129"/>
      <c r="B145" s="5">
        <v>13.14</v>
      </c>
      <c r="C145" t="s">
        <v>595</v>
      </c>
      <c r="D145" t="s">
        <v>595</v>
      </c>
    </row>
    <row r="146" spans="1:4" ht="15" hidden="1" x14ac:dyDescent="0.15">
      <c r="A146" s="128">
        <v>1.04</v>
      </c>
      <c r="B146" s="27">
        <v>260</v>
      </c>
      <c r="C146" t="s">
        <v>595</v>
      </c>
      <c r="D146" t="s">
        <v>595</v>
      </c>
    </row>
    <row r="147" spans="1:4" ht="15" hidden="1" x14ac:dyDescent="0.2">
      <c r="A147" s="129"/>
      <c r="B147" s="5">
        <v>12.87</v>
      </c>
      <c r="C147" t="s">
        <v>595</v>
      </c>
      <c r="D147" t="s">
        <v>595</v>
      </c>
    </row>
    <row r="148" spans="1:4" ht="15" hidden="1" x14ac:dyDescent="0.2">
      <c r="A148" s="129"/>
      <c r="B148" s="5">
        <v>10.74</v>
      </c>
      <c r="C148" t="s">
        <v>595</v>
      </c>
      <c r="D148" t="s">
        <v>595</v>
      </c>
    </row>
    <row r="149" spans="1:4" ht="15" hidden="1" x14ac:dyDescent="0.2">
      <c r="A149" s="129"/>
      <c r="B149" s="5">
        <v>8.2899999999999991</v>
      </c>
      <c r="C149" t="s">
        <v>595</v>
      </c>
      <c r="D149" t="s">
        <v>595</v>
      </c>
    </row>
    <row r="150" spans="1:4" ht="15" hidden="1" x14ac:dyDescent="0.15">
      <c r="A150" s="128">
        <v>2.226</v>
      </c>
      <c r="B150" s="27">
        <v>570</v>
      </c>
      <c r="C150" t="s">
        <v>595</v>
      </c>
      <c r="D150" t="s">
        <v>595</v>
      </c>
    </row>
    <row r="151" spans="1:4" ht="15" hidden="1" x14ac:dyDescent="0.2">
      <c r="A151" s="129"/>
      <c r="B151" s="5"/>
      <c r="C151" t="s">
        <v>595</v>
      </c>
      <c r="D151" t="s">
        <v>595</v>
      </c>
    </row>
    <row r="152" spans="1:4" ht="15" hidden="1" x14ac:dyDescent="0.15">
      <c r="A152" s="128"/>
      <c r="B152" s="27">
        <v>40</v>
      </c>
      <c r="C152" t="s">
        <v>595</v>
      </c>
      <c r="D152" t="s">
        <v>595</v>
      </c>
    </row>
    <row r="153" spans="1:4" ht="15" hidden="1" x14ac:dyDescent="0.2">
      <c r="A153" s="129"/>
      <c r="B153" s="5">
        <v>17.399999999999999</v>
      </c>
      <c r="C153" t="s">
        <v>595</v>
      </c>
      <c r="D153" t="s">
        <v>595</v>
      </c>
    </row>
    <row r="154" spans="1:4" ht="15" hidden="1" x14ac:dyDescent="0.2">
      <c r="A154" s="129"/>
      <c r="B154" s="5">
        <v>8.7200000000000006</v>
      </c>
      <c r="C154" t="s">
        <v>595</v>
      </c>
      <c r="D154" t="s">
        <v>595</v>
      </c>
    </row>
    <row r="155" spans="1:4" ht="15" hidden="1" x14ac:dyDescent="0.15">
      <c r="A155" s="128">
        <v>2.5609999999999999</v>
      </c>
      <c r="B155" s="27">
        <v>400</v>
      </c>
      <c r="C155" t="s">
        <v>595</v>
      </c>
      <c r="D155" t="s">
        <v>595</v>
      </c>
    </row>
    <row r="156" spans="1:4" ht="15" hidden="1" x14ac:dyDescent="0.15">
      <c r="A156" s="128">
        <v>2.4900000000000002</v>
      </c>
      <c r="B156" s="27">
        <v>140</v>
      </c>
      <c r="C156" t="s">
        <v>595</v>
      </c>
      <c r="D156" t="s">
        <v>595</v>
      </c>
    </row>
    <row r="157" spans="1:4" ht="15" hidden="1" x14ac:dyDescent="0.15">
      <c r="A157" s="128">
        <v>1.8959999999999999</v>
      </c>
      <c r="B157" s="27">
        <v>82</v>
      </c>
      <c r="C157" t="s">
        <v>595</v>
      </c>
      <c r="D157" t="s">
        <v>595</v>
      </c>
    </row>
    <row r="158" spans="1:4" ht="15" hidden="1" x14ac:dyDescent="0.15">
      <c r="A158" s="128">
        <v>2.56</v>
      </c>
      <c r="B158" s="27">
        <v>220</v>
      </c>
      <c r="C158" t="s">
        <v>595</v>
      </c>
      <c r="D158" t="s">
        <v>595</v>
      </c>
    </row>
    <row r="159" spans="1:4" ht="15" hidden="1" x14ac:dyDescent="0.15">
      <c r="A159" s="128">
        <v>2.06</v>
      </c>
      <c r="B159" s="27">
        <v>61</v>
      </c>
      <c r="C159" t="s">
        <v>595</v>
      </c>
      <c r="D159" t="s">
        <v>595</v>
      </c>
    </row>
    <row r="160" spans="1:4" ht="15" hidden="1" x14ac:dyDescent="0.15">
      <c r="A160" s="128">
        <v>2.3460000000000001</v>
      </c>
      <c r="B160" s="27">
        <v>79</v>
      </c>
      <c r="C160" t="s">
        <v>595</v>
      </c>
      <c r="D160" t="s">
        <v>595</v>
      </c>
    </row>
    <row r="161" spans="1:4" ht="15" hidden="1" x14ac:dyDescent="0.15">
      <c r="A161" s="128">
        <v>1.7000000000000002</v>
      </c>
      <c r="B161" s="27">
        <v>110</v>
      </c>
      <c r="C161" t="s">
        <v>595</v>
      </c>
      <c r="D161" t="s">
        <v>595</v>
      </c>
    </row>
    <row r="162" spans="1:4" ht="15" hidden="1" x14ac:dyDescent="0.15">
      <c r="A162" s="128">
        <v>1.2969999999999999</v>
      </c>
      <c r="B162" s="27">
        <v>350</v>
      </c>
      <c r="C162" t="s">
        <v>595</v>
      </c>
      <c r="D162" t="s">
        <v>595</v>
      </c>
    </row>
    <row r="163" spans="1:4" ht="15" hidden="1" x14ac:dyDescent="0.15">
      <c r="A163" s="128">
        <v>2.23</v>
      </c>
      <c r="B163" s="27">
        <v>920</v>
      </c>
      <c r="C163" t="s">
        <v>595</v>
      </c>
      <c r="D163" t="s">
        <v>595</v>
      </c>
    </row>
    <row r="164" spans="1:4" ht="15" hidden="1" x14ac:dyDescent="0.15">
      <c r="A164" s="128">
        <v>2.06</v>
      </c>
      <c r="B164" s="27">
        <v>200</v>
      </c>
      <c r="C164" t="s">
        <v>595</v>
      </c>
      <c r="D164" t="s">
        <v>595</v>
      </c>
    </row>
    <row r="165" spans="1:4" ht="15" hidden="1" x14ac:dyDescent="0.15">
      <c r="A165" s="128">
        <v>1.8160000000000001</v>
      </c>
      <c r="B165" s="27">
        <v>590</v>
      </c>
      <c r="C165" t="s">
        <v>595</v>
      </c>
      <c r="D165" t="s">
        <v>595</v>
      </c>
    </row>
    <row r="166" spans="1:4" ht="15" hidden="1" x14ac:dyDescent="0.15">
      <c r="A166" s="128">
        <v>2.06</v>
      </c>
      <c r="B166" s="27">
        <v>78</v>
      </c>
      <c r="C166" t="s">
        <v>595</v>
      </c>
      <c r="D166" t="s">
        <v>595</v>
      </c>
    </row>
    <row r="167" spans="1:4" ht="15" hidden="1" x14ac:dyDescent="0.15">
      <c r="A167" s="128">
        <v>2.27</v>
      </c>
      <c r="B167" s="27">
        <v>78</v>
      </c>
      <c r="C167" t="s">
        <v>595</v>
      </c>
      <c r="D167" t="s">
        <v>595</v>
      </c>
    </row>
    <row r="168" spans="1:4" ht="15" hidden="1" x14ac:dyDescent="0.15">
      <c r="A168" s="128">
        <v>1.98</v>
      </c>
      <c r="B168" s="27">
        <v>500</v>
      </c>
      <c r="C168" t="s">
        <v>595</v>
      </c>
      <c r="D168" t="s">
        <v>595</v>
      </c>
    </row>
    <row r="169" spans="1:4" ht="15" hidden="1" x14ac:dyDescent="0.15">
      <c r="A169" s="128">
        <v>2.21</v>
      </c>
      <c r="B169" s="27">
        <v>1090</v>
      </c>
      <c r="C169" t="s">
        <v>595</v>
      </c>
      <c r="D169" t="s">
        <v>595</v>
      </c>
    </row>
    <row r="170" spans="1:4" ht="15" hidden="1" x14ac:dyDescent="0.15">
      <c r="A170" s="128">
        <v>2.0579999999999998</v>
      </c>
      <c r="B170" s="27">
        <v>220</v>
      </c>
      <c r="C170" t="s">
        <v>595</v>
      </c>
      <c r="D170" t="s">
        <v>595</v>
      </c>
    </row>
    <row r="171" spans="1:4" ht="15" hidden="1" x14ac:dyDescent="0.15">
      <c r="A171" s="128">
        <v>3.36</v>
      </c>
      <c r="B171" s="27">
        <v>180</v>
      </c>
      <c r="C171" t="s">
        <v>595</v>
      </c>
      <c r="D171" t="s">
        <v>595</v>
      </c>
    </row>
    <row r="172" spans="1:4" ht="15" hidden="1" x14ac:dyDescent="0.15">
      <c r="A172" s="128">
        <v>2.6</v>
      </c>
      <c r="B172" s="27">
        <v>270</v>
      </c>
      <c r="C172" t="s">
        <v>595</v>
      </c>
      <c r="D172" t="s">
        <v>595</v>
      </c>
    </row>
    <row r="173" spans="1:4" ht="15" hidden="1" x14ac:dyDescent="0.15">
      <c r="A173" s="128">
        <v>2.427</v>
      </c>
      <c r="B173" s="27">
        <v>84</v>
      </c>
      <c r="C173" t="s">
        <v>595</v>
      </c>
      <c r="D173" t="s">
        <v>595</v>
      </c>
    </row>
    <row r="174" spans="1:4" ht="15" hidden="1" x14ac:dyDescent="0.15">
      <c r="A174" s="128">
        <v>2.0049999999999999</v>
      </c>
      <c r="B174" s="27">
        <v>430</v>
      </c>
      <c r="C174" t="s">
        <v>595</v>
      </c>
      <c r="D174" t="s">
        <v>595</v>
      </c>
    </row>
    <row r="175" spans="1:4" ht="15.75" hidden="1" x14ac:dyDescent="0.2">
      <c r="A175" s="129">
        <v>5.42</v>
      </c>
      <c r="B175" s="27">
        <v>294</v>
      </c>
      <c r="C175" t="s">
        <v>595</v>
      </c>
      <c r="D175" t="s">
        <v>595</v>
      </c>
    </row>
    <row r="176" spans="1:4" ht="15" hidden="1" x14ac:dyDescent="0.15">
      <c r="A176" s="128">
        <v>1.1499999999999999</v>
      </c>
      <c r="B176" s="27">
        <v>34</v>
      </c>
      <c r="C176" t="s">
        <v>595</v>
      </c>
      <c r="D176" t="s">
        <v>595</v>
      </c>
    </row>
    <row r="177" spans="1:4" ht="15" hidden="1" x14ac:dyDescent="0.15">
      <c r="A177" s="128">
        <v>0.34</v>
      </c>
      <c r="B177" s="27">
        <v>11</v>
      </c>
      <c r="C177" t="s">
        <v>595</v>
      </c>
      <c r="D177" t="s">
        <v>595</v>
      </c>
    </row>
    <row r="178" spans="1:4" ht="14.25" hidden="1" x14ac:dyDescent="0.15">
      <c r="A178" s="130">
        <v>11.05</v>
      </c>
      <c r="B178" s="71">
        <v>4.2</v>
      </c>
      <c r="C178" t="s">
        <v>595</v>
      </c>
      <c r="D178" t="s">
        <v>595</v>
      </c>
    </row>
    <row r="179" spans="1:4" ht="15" hidden="1" x14ac:dyDescent="0.2">
      <c r="A179" s="129"/>
      <c r="B179" s="5"/>
      <c r="C179" t="s">
        <v>595</v>
      </c>
      <c r="D179" t="s">
        <v>595</v>
      </c>
    </row>
    <row r="180" spans="1:4" ht="15" hidden="1" x14ac:dyDescent="0.15">
      <c r="A180" s="128">
        <v>3.48</v>
      </c>
      <c r="B180" s="27">
        <v>380</v>
      </c>
      <c r="C180" t="s">
        <v>595</v>
      </c>
      <c r="D180" t="s">
        <v>595</v>
      </c>
    </row>
    <row r="181" spans="1:4" ht="15" hidden="1" x14ac:dyDescent="0.15">
      <c r="A181" s="128">
        <v>3.06</v>
      </c>
      <c r="B181" s="27">
        <v>380</v>
      </c>
      <c r="C181" t="s">
        <v>595</v>
      </c>
      <c r="D181" t="s">
        <v>595</v>
      </c>
    </row>
    <row r="182" spans="1:4" ht="15" hidden="1" x14ac:dyDescent="0.15">
      <c r="A182" s="128">
        <v>2.1</v>
      </c>
      <c r="B182" s="27">
        <v>47</v>
      </c>
      <c r="C182" t="s">
        <v>595</v>
      </c>
      <c r="D182" t="s">
        <v>595</v>
      </c>
    </row>
    <row r="183" spans="1:4" ht="15" hidden="1" x14ac:dyDescent="0.15">
      <c r="A183" s="128">
        <v>2.79</v>
      </c>
      <c r="B183" s="27">
        <v>360</v>
      </c>
      <c r="C183" t="s">
        <v>595</v>
      </c>
      <c r="D183" t="s">
        <v>595</v>
      </c>
    </row>
    <row r="184" spans="1:4" ht="15" hidden="1" x14ac:dyDescent="0.15">
      <c r="A184" s="128">
        <v>1.35</v>
      </c>
      <c r="B184" s="27">
        <v>77</v>
      </c>
      <c r="C184" t="s">
        <v>595</v>
      </c>
      <c r="D184" t="s">
        <v>595</v>
      </c>
    </row>
    <row r="185" spans="1:4" ht="15" hidden="1" x14ac:dyDescent="0.15">
      <c r="A185" s="128">
        <v>0.12</v>
      </c>
      <c r="B185" s="27">
        <v>770</v>
      </c>
      <c r="C185" t="s">
        <v>595</v>
      </c>
      <c r="D185" t="s">
        <v>595</v>
      </c>
    </row>
    <row r="186" spans="1:4" ht="15" hidden="1" x14ac:dyDescent="0.2">
      <c r="A186" s="129"/>
      <c r="B186" s="5">
        <v>10.91</v>
      </c>
      <c r="C186" t="s">
        <v>595</v>
      </c>
      <c r="D186" t="s">
        <v>595</v>
      </c>
    </row>
    <row r="187" spans="1:4" ht="15" x14ac:dyDescent="0.2">
      <c r="A187" s="129"/>
      <c r="B187" s="5">
        <v>9.68</v>
      </c>
      <c r="C187" t="s">
        <v>594</v>
      </c>
      <c r="D187" t="s">
        <v>595</v>
      </c>
    </row>
    <row r="188" spans="1:4" ht="15" x14ac:dyDescent="0.2">
      <c r="A188" s="129"/>
      <c r="B188" s="5">
        <v>10.32</v>
      </c>
      <c r="C188" t="s">
        <v>594</v>
      </c>
      <c r="D188" t="s">
        <v>595</v>
      </c>
    </row>
    <row r="189" spans="1:4" ht="15" x14ac:dyDescent="0.2">
      <c r="A189" s="129"/>
      <c r="B189" s="5">
        <v>13.34</v>
      </c>
      <c r="C189" t="s">
        <v>594</v>
      </c>
      <c r="D189" t="s">
        <v>594</v>
      </c>
    </row>
    <row r="190" spans="1:4" ht="15" x14ac:dyDescent="0.2">
      <c r="A190" s="129"/>
      <c r="B190" s="5">
        <v>15.34</v>
      </c>
      <c r="C190" t="s">
        <v>594</v>
      </c>
      <c r="D190" t="s">
        <v>595</v>
      </c>
    </row>
    <row r="191" spans="1:4" ht="15" x14ac:dyDescent="0.15">
      <c r="A191" s="128">
        <v>2.4300000000000002</v>
      </c>
      <c r="B191" s="27">
        <v>84</v>
      </c>
      <c r="C191" t="s">
        <v>594</v>
      </c>
      <c r="D191" t="s">
        <v>595</v>
      </c>
    </row>
    <row r="192" spans="1:4" ht="15" x14ac:dyDescent="0.15">
      <c r="A192" s="128">
        <v>2.95</v>
      </c>
      <c r="B192" s="27">
        <v>760</v>
      </c>
      <c r="C192" t="s">
        <v>594</v>
      </c>
      <c r="D192" t="s">
        <v>594</v>
      </c>
    </row>
    <row r="193" spans="1:4" ht="15" x14ac:dyDescent="0.15">
      <c r="A193" s="128">
        <v>2.91</v>
      </c>
      <c r="B193" s="27">
        <v>610</v>
      </c>
      <c r="C193" t="s">
        <v>594</v>
      </c>
      <c r="D193" t="s">
        <v>594</v>
      </c>
    </row>
    <row r="194" spans="1:4" ht="15" x14ac:dyDescent="0.15">
      <c r="A194" s="128">
        <v>2.2370000000000001</v>
      </c>
      <c r="B194" s="27">
        <v>1500</v>
      </c>
      <c r="C194" t="s">
        <v>594</v>
      </c>
      <c r="D194" t="s">
        <v>594</v>
      </c>
    </row>
    <row r="195" spans="1:4" ht="15" x14ac:dyDescent="0.15">
      <c r="A195" s="128">
        <v>2.0489999999999999</v>
      </c>
      <c r="B195" s="27">
        <v>720</v>
      </c>
      <c r="C195" t="s">
        <v>594</v>
      </c>
      <c r="D195" t="s">
        <v>594</v>
      </c>
    </row>
    <row r="196" spans="1:4" ht="15" x14ac:dyDescent="0.15">
      <c r="A196" s="128">
        <v>1.8620000000000001</v>
      </c>
      <c r="B196" s="27">
        <v>270</v>
      </c>
      <c r="C196" t="s">
        <v>594</v>
      </c>
      <c r="D196" t="s">
        <v>594</v>
      </c>
    </row>
    <row r="197" spans="1:4" ht="15" x14ac:dyDescent="0.15">
      <c r="A197" s="128">
        <v>2.42</v>
      </c>
      <c r="B197" s="27">
        <v>200</v>
      </c>
      <c r="C197" t="s">
        <v>594</v>
      </c>
      <c r="D197" t="s">
        <v>594</v>
      </c>
    </row>
    <row r="198" spans="1:4" ht="15" x14ac:dyDescent="0.15">
      <c r="A198" s="128">
        <v>2.2519999999999998</v>
      </c>
      <c r="B198" s="27">
        <v>230</v>
      </c>
      <c r="C198" t="s">
        <v>594</v>
      </c>
      <c r="D198" t="s">
        <v>594</v>
      </c>
    </row>
    <row r="199" spans="1:4" ht="15" x14ac:dyDescent="0.2">
      <c r="A199" s="129"/>
      <c r="B199" s="5">
        <v>12.57</v>
      </c>
      <c r="C199" t="s">
        <v>594</v>
      </c>
      <c r="D199" t="s">
        <v>594</v>
      </c>
    </row>
    <row r="200" spans="1:4" ht="15" x14ac:dyDescent="0.15">
      <c r="A200" s="128">
        <v>3.0819999999999999</v>
      </c>
      <c r="B200" s="27">
        <v>100</v>
      </c>
      <c r="C200" t="s">
        <v>594</v>
      </c>
      <c r="D200" t="s">
        <v>594</v>
      </c>
    </row>
    <row r="201" spans="1:4" ht="15" x14ac:dyDescent="0.15">
      <c r="A201" s="128">
        <v>2.64</v>
      </c>
      <c r="B201" s="27">
        <v>60</v>
      </c>
      <c r="C201" t="s">
        <v>594</v>
      </c>
      <c r="D201" t="s">
        <v>594</v>
      </c>
    </row>
    <row r="202" spans="1:4" ht="15" x14ac:dyDescent="0.15">
      <c r="A202" s="128">
        <v>1.62</v>
      </c>
      <c r="B202" s="27">
        <v>700</v>
      </c>
      <c r="C202" t="s">
        <v>594</v>
      </c>
      <c r="D202" t="s">
        <v>594</v>
      </c>
    </row>
    <row r="203" spans="1:4" ht="15" x14ac:dyDescent="0.15">
      <c r="A203" s="128">
        <v>-1.47</v>
      </c>
      <c r="B203" s="90">
        <v>8.6</v>
      </c>
      <c r="C203" t="s">
        <v>594</v>
      </c>
      <c r="D203" t="s">
        <v>594</v>
      </c>
    </row>
    <row r="204" spans="1:4" ht="15" x14ac:dyDescent="0.15">
      <c r="A204" s="134">
        <v>-26.73</v>
      </c>
      <c r="B204" s="27">
        <v>1.5999999999999999E-5</v>
      </c>
      <c r="C204" t="s">
        <v>594</v>
      </c>
      <c r="D204" t="s">
        <v>594</v>
      </c>
    </row>
    <row r="205" spans="1:4" ht="15" x14ac:dyDescent="0.2">
      <c r="A205" s="129"/>
      <c r="B205" s="5">
        <v>11.52</v>
      </c>
      <c r="C205" t="s">
        <v>594</v>
      </c>
      <c r="D205" t="s">
        <v>594</v>
      </c>
    </row>
    <row r="206" spans="1:4" ht="15" x14ac:dyDescent="0.15">
      <c r="A206" s="128">
        <v>1.8080000000000001</v>
      </c>
      <c r="B206" s="27">
        <v>840</v>
      </c>
      <c r="C206" t="s">
        <v>594</v>
      </c>
      <c r="D206" t="s">
        <v>594</v>
      </c>
    </row>
    <row r="207" spans="1:4" ht="15" x14ac:dyDescent="0.15">
      <c r="A207" s="128">
        <v>2.7240000000000002</v>
      </c>
      <c r="B207" s="27">
        <v>460</v>
      </c>
      <c r="C207" t="s">
        <v>594</v>
      </c>
      <c r="D207" t="s">
        <v>595</v>
      </c>
    </row>
    <row r="208" spans="1:4" ht="15" x14ac:dyDescent="0.15">
      <c r="A208" s="128">
        <v>3.5</v>
      </c>
      <c r="B208" s="27">
        <v>12</v>
      </c>
      <c r="C208" t="s">
        <v>594</v>
      </c>
      <c r="D208" t="s">
        <v>595</v>
      </c>
    </row>
    <row r="209" spans="1:4" ht="15" x14ac:dyDescent="0.2">
      <c r="A209" s="129"/>
      <c r="B209" s="5">
        <v>11.88</v>
      </c>
      <c r="C209" t="s">
        <v>594</v>
      </c>
      <c r="D209" t="s">
        <v>595</v>
      </c>
    </row>
    <row r="210" spans="1:4" ht="15" x14ac:dyDescent="0.15">
      <c r="A210" s="128">
        <v>3.4089999999999998</v>
      </c>
      <c r="B210" s="27">
        <v>150</v>
      </c>
      <c r="C210" t="s">
        <v>594</v>
      </c>
      <c r="D210" t="s">
        <v>595</v>
      </c>
    </row>
    <row r="211" spans="1:4" ht="14.25" x14ac:dyDescent="0.15">
      <c r="A211" s="130">
        <v>3.67</v>
      </c>
      <c r="B211" s="82">
        <v>310</v>
      </c>
      <c r="C211" t="s">
        <v>594</v>
      </c>
      <c r="D211" t="s">
        <v>595</v>
      </c>
    </row>
    <row r="212" spans="1:4" ht="15" x14ac:dyDescent="0.15">
      <c r="A212" s="128">
        <v>3.2559999999999998</v>
      </c>
      <c r="B212" s="27">
        <v>180</v>
      </c>
      <c r="C212" t="s">
        <v>594</v>
      </c>
      <c r="D212" t="s">
        <v>595</v>
      </c>
    </row>
    <row r="213" spans="1:4" ht="15" x14ac:dyDescent="0.15">
      <c r="A213" s="128"/>
      <c r="B213" s="27">
        <v>40</v>
      </c>
      <c r="C213" t="s">
        <v>594</v>
      </c>
      <c r="D213" t="s">
        <v>595</v>
      </c>
    </row>
    <row r="214" spans="1:4" ht="15.75" x14ac:dyDescent="0.2">
      <c r="A214" s="129">
        <v>9</v>
      </c>
      <c r="B214" s="27">
        <v>9500</v>
      </c>
      <c r="C214" t="s">
        <v>594</v>
      </c>
      <c r="D214" t="s">
        <v>595</v>
      </c>
    </row>
    <row r="215" spans="1:4" ht="15" x14ac:dyDescent="0.15">
      <c r="A215" s="128">
        <v>0.03</v>
      </c>
      <c r="B215" s="27">
        <v>25</v>
      </c>
      <c r="C215" t="s">
        <v>594</v>
      </c>
      <c r="D215" t="s">
        <v>595</v>
      </c>
    </row>
    <row r="216" spans="1:4" ht="15" x14ac:dyDescent="0.15">
      <c r="A216" s="128">
        <v>2.29</v>
      </c>
      <c r="B216" s="27">
        <v>65</v>
      </c>
      <c r="C216" t="s">
        <v>594</v>
      </c>
      <c r="D216" t="s">
        <v>595</v>
      </c>
    </row>
    <row r="217" spans="1:4" ht="15.75" x14ac:dyDescent="0.15">
      <c r="A217" s="128">
        <v>1.8420000000000001</v>
      </c>
      <c r="B217" s="124">
        <v>1800</v>
      </c>
      <c r="C217" t="s">
        <v>594</v>
      </c>
      <c r="D217" t="s">
        <v>595</v>
      </c>
    </row>
    <row r="218" spans="1:4" ht="15" x14ac:dyDescent="0.2">
      <c r="A218" s="129"/>
      <c r="B218" s="5">
        <v>7.1749999999999998</v>
      </c>
      <c r="C218" t="s">
        <v>594</v>
      </c>
      <c r="D218" t="s">
        <v>595</v>
      </c>
    </row>
    <row r="219" spans="1:4" ht="15" x14ac:dyDescent="0.2">
      <c r="A219" s="129"/>
      <c r="B219" s="5">
        <v>6.5</v>
      </c>
      <c r="C219" t="s">
        <v>594</v>
      </c>
      <c r="D219" t="s">
        <v>595</v>
      </c>
    </row>
    <row r="220" spans="1:4" ht="15" x14ac:dyDescent="0.2">
      <c r="A220" s="129"/>
      <c r="B220" s="5">
        <v>14</v>
      </c>
      <c r="C220" t="s">
        <v>594</v>
      </c>
      <c r="D220" t="s">
        <v>595</v>
      </c>
    </row>
    <row r="221" spans="1:4" ht="15" x14ac:dyDescent="0.2">
      <c r="A221" s="129"/>
      <c r="B221" s="5">
        <v>7.782</v>
      </c>
      <c r="C221" t="s">
        <v>594</v>
      </c>
      <c r="D221" t="s">
        <v>595</v>
      </c>
    </row>
    <row r="222" spans="1:4" ht="15" x14ac:dyDescent="0.2">
      <c r="A222" s="129"/>
      <c r="B222" s="5">
        <v>14.31</v>
      </c>
      <c r="C222" t="s">
        <v>594</v>
      </c>
      <c r="D222" t="s">
        <v>594</v>
      </c>
    </row>
    <row r="223" spans="1:4" ht="15" x14ac:dyDescent="0.2">
      <c r="A223" s="129"/>
      <c r="B223" s="5"/>
      <c r="C223" t="s">
        <v>594</v>
      </c>
      <c r="D223" t="s">
        <v>595</v>
      </c>
    </row>
    <row r="224" spans="1:4" ht="15" x14ac:dyDescent="0.2">
      <c r="A224" s="129"/>
      <c r="B224" s="5">
        <v>12.13</v>
      </c>
      <c r="C224" t="s">
        <v>594</v>
      </c>
      <c r="D224" t="s">
        <v>595</v>
      </c>
    </row>
    <row r="225" spans="1:4" ht="15" x14ac:dyDescent="0.15">
      <c r="A225" s="128">
        <v>2.56</v>
      </c>
      <c r="B225" s="27">
        <v>58</v>
      </c>
      <c r="C225" t="s">
        <v>594</v>
      </c>
      <c r="D225" t="s">
        <v>595</v>
      </c>
    </row>
    <row r="226" spans="1:4" ht="15" x14ac:dyDescent="0.15">
      <c r="A226" s="128">
        <v>2.605</v>
      </c>
      <c r="B226" s="27">
        <v>160</v>
      </c>
      <c r="C226" t="s">
        <v>594</v>
      </c>
      <c r="D226" t="s">
        <v>595</v>
      </c>
    </row>
    <row r="227" spans="1:4" ht="14.25" x14ac:dyDescent="0.15">
      <c r="A227" s="130">
        <v>3.85</v>
      </c>
      <c r="B227" s="71">
        <v>174</v>
      </c>
      <c r="C227" t="s">
        <v>594</v>
      </c>
      <c r="D227" t="s">
        <v>594</v>
      </c>
    </row>
    <row r="228" spans="1:4" ht="15" x14ac:dyDescent="0.15">
      <c r="A228" s="128">
        <v>2.79</v>
      </c>
      <c r="B228" s="27">
        <v>89</v>
      </c>
      <c r="C228" t="s">
        <v>594</v>
      </c>
      <c r="D228" t="s">
        <v>595</v>
      </c>
    </row>
    <row r="229" spans="1:4" ht="15.75" x14ac:dyDescent="0.15">
      <c r="A229" s="128">
        <v>3</v>
      </c>
      <c r="B229" s="124">
        <v>2600</v>
      </c>
      <c r="C229" t="s">
        <v>594</v>
      </c>
      <c r="D229" t="s">
        <v>595</v>
      </c>
    </row>
    <row r="230" spans="1:4" ht="15" x14ac:dyDescent="0.15">
      <c r="A230" s="128">
        <v>2.7730000000000001</v>
      </c>
      <c r="B230" s="27">
        <v>82</v>
      </c>
      <c r="C230" t="s">
        <v>594</v>
      </c>
      <c r="D230" t="s">
        <v>595</v>
      </c>
    </row>
    <row r="231" spans="1:4" ht="15" x14ac:dyDescent="0.15">
      <c r="A231" s="128">
        <v>2.8860000000000001</v>
      </c>
      <c r="B231" s="27">
        <v>170</v>
      </c>
      <c r="C231" t="s">
        <v>594</v>
      </c>
      <c r="D231" t="s">
        <v>594</v>
      </c>
    </row>
    <row r="232" spans="1:4" ht="15" x14ac:dyDescent="0.15">
      <c r="A232" s="128">
        <v>2.74</v>
      </c>
      <c r="B232" s="27">
        <v>170</v>
      </c>
      <c r="C232" t="s">
        <v>594</v>
      </c>
      <c r="D232" t="s">
        <v>595</v>
      </c>
    </row>
    <row r="233" spans="1:4" ht="15" x14ac:dyDescent="0.15">
      <c r="A233" s="128">
        <v>2.948</v>
      </c>
      <c r="B233" s="27">
        <v>210</v>
      </c>
      <c r="C233" t="s">
        <v>594</v>
      </c>
      <c r="D233" t="s">
        <v>595</v>
      </c>
    </row>
    <row r="234" spans="1:4" ht="15" x14ac:dyDescent="0.15">
      <c r="A234" s="128">
        <v>3.0270000000000001</v>
      </c>
      <c r="B234" s="27">
        <v>480</v>
      </c>
      <c r="C234" t="s">
        <v>594</v>
      </c>
      <c r="D234" t="s">
        <v>595</v>
      </c>
    </row>
    <row r="235" spans="1:4" ht="15" x14ac:dyDescent="0.15">
      <c r="A235" s="128">
        <v>2.5779999999999998</v>
      </c>
      <c r="B235" s="27">
        <v>460</v>
      </c>
      <c r="C235" t="s">
        <v>594</v>
      </c>
      <c r="D235" t="s">
        <v>595</v>
      </c>
    </row>
    <row r="236" spans="1:4" ht="15" x14ac:dyDescent="0.15">
      <c r="A236" s="128">
        <v>2.77</v>
      </c>
      <c r="B236" s="27">
        <v>1300</v>
      </c>
      <c r="C236" t="s">
        <v>594</v>
      </c>
      <c r="D236" t="s">
        <v>595</v>
      </c>
    </row>
    <row r="237" spans="1:4" ht="15.75" x14ac:dyDescent="0.15">
      <c r="A237" s="128">
        <v>3.5</v>
      </c>
      <c r="B237" s="124">
        <v>1900</v>
      </c>
      <c r="C237" t="s">
        <v>594</v>
      </c>
      <c r="D237" t="s">
        <v>595</v>
      </c>
    </row>
    <row r="238" spans="1:4" ht="15" x14ac:dyDescent="0.15">
      <c r="A238" s="128">
        <v>2.96</v>
      </c>
      <c r="B238" s="27">
        <v>1600</v>
      </c>
      <c r="C238" t="s">
        <v>594</v>
      </c>
      <c r="D238" t="s">
        <v>595</v>
      </c>
    </row>
    <row r="239" spans="1:4" ht="15" x14ac:dyDescent="0.15">
      <c r="A239" s="128">
        <v>2.96</v>
      </c>
      <c r="B239" s="27">
        <v>1600</v>
      </c>
      <c r="C239" t="s">
        <v>594</v>
      </c>
      <c r="D239" t="s">
        <v>595</v>
      </c>
    </row>
    <row r="240" spans="1:4" ht="15" x14ac:dyDescent="0.15">
      <c r="A240" s="128">
        <v>3.3370000000000002</v>
      </c>
      <c r="B240" s="27">
        <v>1300</v>
      </c>
      <c r="C240" t="s">
        <v>594</v>
      </c>
      <c r="D240" t="s">
        <v>595</v>
      </c>
    </row>
    <row r="241" spans="1:4" ht="15" x14ac:dyDescent="0.15">
      <c r="A241" s="128">
        <v>3.4889999999999999</v>
      </c>
      <c r="B241" s="27">
        <v>1200</v>
      </c>
      <c r="C241" t="s">
        <v>594</v>
      </c>
      <c r="D241" t="s">
        <v>595</v>
      </c>
    </row>
    <row r="242" spans="1:4" ht="15" x14ac:dyDescent="0.15">
      <c r="A242" s="128">
        <v>2.7290000000000001</v>
      </c>
      <c r="B242" s="27">
        <v>1100</v>
      </c>
      <c r="C242" t="s">
        <v>594</v>
      </c>
      <c r="D242" t="s">
        <v>595</v>
      </c>
    </row>
    <row r="243" spans="1:4" ht="15" x14ac:dyDescent="0.15">
      <c r="A243" s="128">
        <v>3.3119999999999998</v>
      </c>
      <c r="B243" s="27">
        <v>1100</v>
      </c>
      <c r="C243" t="s">
        <v>594</v>
      </c>
      <c r="D243" t="s">
        <v>595</v>
      </c>
    </row>
    <row r="244" spans="1:4" ht="15" x14ac:dyDescent="0.15">
      <c r="A244" s="128">
        <v>3.3839999999999999</v>
      </c>
      <c r="B244" s="27">
        <v>740</v>
      </c>
      <c r="C244" t="s">
        <v>594</v>
      </c>
      <c r="D244" t="s">
        <v>595</v>
      </c>
    </row>
    <row r="245" spans="1:4" ht="15" x14ac:dyDescent="0.15">
      <c r="A245" s="128">
        <v>2.8319999999999999</v>
      </c>
      <c r="B245" s="27">
        <v>600</v>
      </c>
      <c r="C245" t="s">
        <v>594</v>
      </c>
      <c r="D245" t="s">
        <v>595</v>
      </c>
    </row>
    <row r="246" spans="1:4" ht="15" x14ac:dyDescent="0.15">
      <c r="A246" s="128">
        <v>2.7650000000000001</v>
      </c>
      <c r="B246" s="27">
        <v>570</v>
      </c>
      <c r="C246" t="s">
        <v>594</v>
      </c>
      <c r="D246" t="s">
        <v>594</v>
      </c>
    </row>
    <row r="247" spans="1:4" ht="15" x14ac:dyDescent="0.15">
      <c r="A247" s="128">
        <v>3.1269999999999998</v>
      </c>
      <c r="B247" s="27">
        <v>570</v>
      </c>
      <c r="C247" t="s">
        <v>594</v>
      </c>
      <c r="D247" t="s">
        <v>595</v>
      </c>
    </row>
  </sheetData>
  <autoFilter ref="C1:D247" xr:uid="{F0435CDE-6735-4548-A921-8B19053EED9D}">
    <filterColumn colId="0">
      <filters>
        <filter val="Vide"/>
      </filters>
    </filterColumn>
    <sortState xmlns:xlrd2="http://schemas.microsoft.com/office/spreadsheetml/2017/richdata2" ref="C2:D247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X</cp:lastModifiedBy>
  <dcterms:created xsi:type="dcterms:W3CDTF">2021-11-22T15:03:32Z</dcterms:created>
  <dcterms:modified xsi:type="dcterms:W3CDTF">2021-11-22T15:03:32Z</dcterms:modified>
</cp:coreProperties>
</file>