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4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1ED174A6-1444-4CEF-970B-ECB60CCFE3DA/Library/Application Support/Drafts/"/>
    </mc:Choice>
  </mc:AlternateContent>
  <xr:revisionPtr revIDLastSave="280" documentId="8_{226B5EFF-4381-ED4E-B512-043994568070}" xr6:coauthVersionLast="47" xr6:coauthVersionMax="47" xr10:uidLastSave="{5700FEE9-526A-6A41-B369-536C028E318F}"/>
  <bookViews>
    <workbookView xWindow="0" yWindow="0" windowWidth="0" windowHeight="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Feuil1!$A$1:$L$137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87" i="1" l="1"/>
  <c r="D133" i="1"/>
  <c r="D58" i="1"/>
  <c r="D52" i="1"/>
  <c r="D126" i="1"/>
  <c r="D125" i="1"/>
  <c r="D124" i="1"/>
  <c r="D123" i="1"/>
  <c r="D121" i="1"/>
  <c r="D119" i="1"/>
  <c r="D115" i="1"/>
  <c r="D109" i="1"/>
  <c r="D108" i="1"/>
  <c r="D136" i="1"/>
  <c r="D104" i="1"/>
  <c r="D127" i="1"/>
  <c r="D96" i="1"/>
  <c r="D95" i="1"/>
  <c r="D90" i="1"/>
  <c r="D85" i="1"/>
  <c r="D80" i="1"/>
  <c r="D78" i="1"/>
  <c r="D72" i="1"/>
  <c r="D71" i="1"/>
  <c r="D69" i="1"/>
  <c r="D111" i="1"/>
  <c r="D66" i="1"/>
  <c r="D64" i="1"/>
  <c r="D62" i="1"/>
  <c r="D60" i="1"/>
  <c r="D107" i="1"/>
  <c r="D57" i="1"/>
  <c r="D93" i="1"/>
  <c r="D45" i="1"/>
  <c r="D88" i="1"/>
  <c r="D40" i="1"/>
  <c r="D34" i="1"/>
  <c r="D31" i="1"/>
  <c r="D30" i="1"/>
  <c r="D27" i="1"/>
  <c r="D25" i="1"/>
  <c r="D24" i="1"/>
  <c r="D23" i="1"/>
  <c r="D22" i="1"/>
  <c r="D19" i="1"/>
  <c r="D12" i="1"/>
  <c r="D10" i="1"/>
  <c r="D9" i="1"/>
  <c r="D7" i="1"/>
  <c r="D6" i="1"/>
  <c r="D5" i="1"/>
  <c r="D81" i="1"/>
  <c r="D137" i="1"/>
  <c r="D135" i="1"/>
  <c r="D134" i="1"/>
  <c r="D132" i="1"/>
  <c r="D131" i="1"/>
  <c r="D130" i="1"/>
  <c r="D129" i="1"/>
  <c r="D128" i="1"/>
  <c r="D122" i="1"/>
  <c r="D120" i="1"/>
  <c r="D118" i="1"/>
  <c r="D117" i="1"/>
  <c r="D116" i="1"/>
  <c r="D114" i="1"/>
  <c r="D113" i="1"/>
  <c r="D112" i="1"/>
  <c r="D110" i="1"/>
  <c r="D106" i="1"/>
  <c r="D105" i="1"/>
  <c r="D103" i="1"/>
  <c r="D102" i="1"/>
  <c r="D101" i="1"/>
  <c r="D100" i="1"/>
  <c r="D99" i="1"/>
  <c r="D98" i="1"/>
  <c r="D97" i="1"/>
  <c r="D94" i="1"/>
  <c r="D92" i="1"/>
  <c r="D91" i="1"/>
  <c r="D89" i="1"/>
  <c r="D86" i="1"/>
  <c r="D84" i="1"/>
  <c r="D83" i="1"/>
  <c r="D82" i="1"/>
  <c r="D79" i="1"/>
  <c r="D77" i="1"/>
  <c r="D76" i="1"/>
  <c r="D75" i="1"/>
  <c r="D74" i="1"/>
  <c r="D73" i="1"/>
  <c r="D70" i="1"/>
  <c r="D68" i="1"/>
  <c r="D67" i="1"/>
  <c r="D65" i="1"/>
  <c r="D63" i="1"/>
  <c r="D61" i="1"/>
  <c r="D59" i="1"/>
  <c r="D56" i="1"/>
  <c r="D55" i="1"/>
  <c r="D54" i="1"/>
  <c r="D53" i="1"/>
  <c r="D51" i="1"/>
  <c r="D50" i="1"/>
  <c r="D49" i="1"/>
  <c r="D48" i="1"/>
  <c r="D47" i="1"/>
  <c r="D46" i="1"/>
  <c r="D44" i="1"/>
  <c r="D43" i="1"/>
  <c r="D42" i="1"/>
  <c r="D41" i="1"/>
  <c r="D39" i="1"/>
  <c r="D38" i="1"/>
  <c r="D37" i="1"/>
  <c r="D36" i="1"/>
  <c r="D35" i="1"/>
  <c r="D33" i="1"/>
  <c r="D32" i="1"/>
  <c r="D29" i="1"/>
  <c r="D28" i="1"/>
  <c r="D26" i="1"/>
  <c r="D21" i="1"/>
  <c r="D20" i="1"/>
  <c r="D18" i="1"/>
  <c r="D17" i="1"/>
  <c r="D16" i="1"/>
  <c r="D15" i="1"/>
  <c r="D14" i="1"/>
  <c r="D13" i="1"/>
  <c r="D11" i="1"/>
  <c r="D8" i="1"/>
  <c r="D4" i="1"/>
  <c r="D3" i="1"/>
  <c r="D2" i="1"/>
  <c r="L17" i="1"/>
  <c r="L16" i="1"/>
  <c r="L15" i="1"/>
  <c r="L14" i="1"/>
  <c r="L13" i="1"/>
  <c r="L11" i="1"/>
  <c r="L8" i="1"/>
  <c r="L4" i="1"/>
  <c r="L3" i="1"/>
  <c r="L2" i="1"/>
  <c r="B2" i="1"/>
  <c r="K138" i="1"/>
  <c r="E133" i="1"/>
  <c r="B133" i="1"/>
  <c r="K133" i="1"/>
  <c r="E58" i="1"/>
  <c r="B58" i="1"/>
  <c r="K58" i="1"/>
  <c r="E52" i="1"/>
  <c r="B52" i="1"/>
  <c r="K52" i="1"/>
  <c r="E126" i="1"/>
  <c r="B126" i="1"/>
  <c r="K126" i="1"/>
  <c r="E125" i="1"/>
  <c r="B125" i="1"/>
  <c r="K125" i="1"/>
  <c r="E124" i="1"/>
  <c r="B124" i="1"/>
  <c r="K124" i="1"/>
  <c r="E123" i="1"/>
  <c r="B123" i="1"/>
  <c r="K123" i="1"/>
  <c r="E121" i="1"/>
  <c r="B121" i="1"/>
  <c r="K121" i="1"/>
  <c r="E119" i="1"/>
  <c r="B119" i="1"/>
  <c r="K119" i="1"/>
  <c r="E115" i="1"/>
  <c r="B115" i="1"/>
  <c r="K115" i="1"/>
  <c r="E109" i="1"/>
  <c r="B109" i="1"/>
  <c r="K109" i="1"/>
  <c r="E108" i="1"/>
  <c r="B108" i="1"/>
  <c r="K108" i="1"/>
  <c r="E136" i="1"/>
  <c r="B136" i="1"/>
  <c r="K136" i="1"/>
  <c r="E104" i="1"/>
  <c r="B104" i="1"/>
  <c r="K104" i="1"/>
  <c r="E127" i="1"/>
  <c r="B127" i="1"/>
  <c r="K127" i="1"/>
  <c r="E96" i="1"/>
  <c r="B96" i="1"/>
  <c r="K96" i="1"/>
  <c r="E95" i="1"/>
  <c r="B95" i="1"/>
  <c r="K95" i="1"/>
  <c r="E90" i="1"/>
  <c r="B90" i="1"/>
  <c r="K90" i="1"/>
  <c r="E85" i="1"/>
  <c r="B85" i="1"/>
  <c r="K85" i="1"/>
  <c r="E80" i="1"/>
  <c r="B80" i="1"/>
  <c r="K80" i="1"/>
  <c r="E78" i="1"/>
  <c r="B78" i="1"/>
  <c r="K78" i="1"/>
  <c r="E72" i="1"/>
  <c r="B72" i="1"/>
  <c r="K72" i="1"/>
  <c r="E71" i="1"/>
  <c r="B71" i="1"/>
  <c r="K71" i="1"/>
  <c r="E69" i="1"/>
  <c r="B69" i="1"/>
  <c r="K69" i="1"/>
  <c r="E111" i="1"/>
  <c r="B111" i="1"/>
  <c r="K111" i="1"/>
  <c r="E66" i="1"/>
  <c r="B66" i="1"/>
  <c r="K66" i="1"/>
  <c r="E64" i="1"/>
  <c r="B64" i="1"/>
  <c r="K64" i="1"/>
  <c r="E62" i="1"/>
  <c r="B62" i="1"/>
  <c r="K62" i="1"/>
  <c r="E60" i="1"/>
  <c r="B60" i="1"/>
  <c r="K60" i="1"/>
  <c r="E107" i="1"/>
  <c r="B107" i="1"/>
  <c r="K107" i="1"/>
  <c r="E57" i="1"/>
  <c r="B57" i="1"/>
  <c r="K57" i="1"/>
  <c r="E93" i="1"/>
  <c r="B93" i="1"/>
  <c r="K93" i="1"/>
  <c r="E45" i="1"/>
  <c r="B45" i="1"/>
  <c r="K45" i="1"/>
  <c r="E88" i="1"/>
  <c r="B88" i="1"/>
  <c r="K88" i="1"/>
  <c r="E40" i="1"/>
  <c r="B40" i="1"/>
  <c r="K40" i="1"/>
  <c r="E34" i="1"/>
  <c r="B34" i="1"/>
  <c r="K34" i="1"/>
  <c r="E31" i="1"/>
  <c r="B31" i="1"/>
  <c r="K31" i="1"/>
  <c r="E30" i="1"/>
  <c r="B30" i="1"/>
  <c r="K30" i="1"/>
  <c r="E27" i="1"/>
  <c r="B27" i="1"/>
  <c r="K27" i="1"/>
  <c r="E25" i="1"/>
  <c r="B25" i="1"/>
  <c r="K25" i="1"/>
  <c r="E24" i="1"/>
  <c r="B24" i="1"/>
  <c r="K24" i="1"/>
  <c r="E23" i="1"/>
  <c r="B23" i="1"/>
  <c r="K23" i="1"/>
  <c r="E22" i="1"/>
  <c r="B22" i="1"/>
  <c r="K22" i="1"/>
  <c r="E19" i="1"/>
  <c r="B19" i="1"/>
  <c r="K19" i="1"/>
  <c r="E12" i="1"/>
  <c r="B12" i="1"/>
  <c r="K12" i="1"/>
  <c r="E10" i="1"/>
  <c r="B10" i="1"/>
  <c r="K10" i="1"/>
  <c r="E9" i="1"/>
  <c r="B9" i="1"/>
  <c r="K9" i="1"/>
  <c r="E7" i="1"/>
  <c r="B7" i="1"/>
  <c r="K7" i="1"/>
  <c r="E6" i="1"/>
  <c r="B6" i="1"/>
  <c r="K6" i="1"/>
  <c r="E5" i="1"/>
  <c r="B5" i="1"/>
  <c r="K5" i="1"/>
  <c r="E81" i="1"/>
  <c r="B81" i="1"/>
  <c r="K81" i="1"/>
  <c r="B137" i="1"/>
  <c r="K137" i="1"/>
  <c r="B135" i="1"/>
  <c r="K135" i="1"/>
  <c r="B134" i="1"/>
  <c r="K134" i="1"/>
  <c r="B132" i="1"/>
  <c r="K132" i="1"/>
  <c r="B131" i="1"/>
  <c r="K131" i="1"/>
  <c r="B130" i="1"/>
  <c r="K130" i="1"/>
  <c r="B129" i="1"/>
  <c r="K129" i="1"/>
  <c r="B128" i="1"/>
  <c r="K128" i="1"/>
  <c r="B122" i="1"/>
  <c r="K122" i="1"/>
  <c r="B120" i="1"/>
  <c r="K120" i="1"/>
  <c r="B118" i="1"/>
  <c r="K118" i="1"/>
  <c r="B117" i="1"/>
  <c r="K117" i="1"/>
  <c r="B116" i="1"/>
  <c r="K116" i="1"/>
  <c r="B114" i="1"/>
  <c r="K114" i="1"/>
  <c r="B113" i="1"/>
  <c r="K113" i="1"/>
  <c r="B112" i="1"/>
  <c r="K112" i="1"/>
  <c r="B110" i="1"/>
  <c r="K110" i="1"/>
  <c r="B106" i="1"/>
  <c r="K106" i="1"/>
  <c r="B105" i="1"/>
  <c r="K105" i="1"/>
  <c r="B103" i="1"/>
  <c r="K103" i="1"/>
  <c r="B102" i="1"/>
  <c r="K102" i="1"/>
  <c r="B101" i="1"/>
  <c r="K101" i="1"/>
  <c r="B100" i="1"/>
  <c r="K100" i="1"/>
  <c r="B99" i="1"/>
  <c r="K99" i="1"/>
  <c r="B98" i="1"/>
  <c r="K98" i="1"/>
  <c r="B97" i="1"/>
  <c r="K97" i="1"/>
  <c r="B94" i="1"/>
  <c r="K94" i="1"/>
  <c r="B92" i="1"/>
  <c r="K92" i="1"/>
  <c r="B91" i="1"/>
  <c r="K91" i="1"/>
  <c r="B89" i="1"/>
  <c r="K89" i="1"/>
  <c r="B87" i="1"/>
  <c r="K87" i="1"/>
  <c r="B86" i="1"/>
  <c r="K86" i="1"/>
  <c r="B84" i="1"/>
  <c r="K84" i="1"/>
  <c r="B83" i="1"/>
  <c r="K83" i="1"/>
  <c r="B82" i="1"/>
  <c r="K82" i="1"/>
  <c r="B79" i="1"/>
  <c r="K79" i="1"/>
  <c r="B77" i="1"/>
  <c r="K77" i="1"/>
  <c r="B76" i="1"/>
  <c r="K76" i="1"/>
  <c r="B75" i="1"/>
  <c r="K75" i="1"/>
  <c r="B74" i="1"/>
  <c r="K74" i="1"/>
  <c r="B73" i="1"/>
  <c r="K73" i="1"/>
  <c r="B70" i="1"/>
  <c r="K70" i="1"/>
  <c r="B68" i="1"/>
  <c r="K68" i="1"/>
  <c r="B67" i="1"/>
  <c r="K67" i="1"/>
  <c r="B65" i="1"/>
  <c r="K65" i="1"/>
  <c r="B63" i="1"/>
  <c r="K63" i="1"/>
  <c r="B61" i="1"/>
  <c r="K61" i="1"/>
  <c r="B59" i="1"/>
  <c r="K59" i="1"/>
  <c r="B56" i="1"/>
  <c r="K56" i="1"/>
  <c r="B55" i="1"/>
  <c r="K55" i="1"/>
  <c r="B54" i="1"/>
  <c r="K54" i="1"/>
  <c r="B53" i="1"/>
  <c r="K53" i="1"/>
  <c r="B51" i="1"/>
  <c r="K51" i="1"/>
  <c r="B50" i="1"/>
  <c r="K50" i="1"/>
  <c r="B49" i="1"/>
  <c r="K49" i="1"/>
  <c r="B48" i="1"/>
  <c r="K48" i="1"/>
  <c r="B47" i="1"/>
  <c r="K47" i="1"/>
  <c r="B46" i="1"/>
  <c r="K46" i="1"/>
  <c r="B44" i="1"/>
  <c r="K44" i="1"/>
  <c r="B43" i="1"/>
  <c r="K43" i="1"/>
  <c r="B42" i="1"/>
  <c r="K42" i="1"/>
  <c r="B41" i="1"/>
  <c r="K41" i="1"/>
  <c r="B39" i="1"/>
  <c r="K39" i="1"/>
  <c r="B38" i="1"/>
  <c r="K38" i="1"/>
  <c r="B37" i="1"/>
  <c r="K37" i="1"/>
  <c r="B36" i="1"/>
  <c r="K36" i="1"/>
  <c r="B35" i="1"/>
  <c r="K35" i="1"/>
  <c r="B33" i="1"/>
  <c r="K33" i="1"/>
  <c r="B32" i="1"/>
  <c r="K32" i="1"/>
  <c r="B29" i="1"/>
  <c r="K29" i="1"/>
  <c r="B28" i="1"/>
  <c r="K28" i="1"/>
  <c r="B26" i="1"/>
  <c r="K26" i="1"/>
  <c r="B21" i="1"/>
  <c r="K21" i="1"/>
  <c r="B20" i="1"/>
  <c r="K20" i="1"/>
  <c r="B18" i="1"/>
  <c r="K18" i="1"/>
  <c r="B17" i="1"/>
  <c r="K17" i="1"/>
  <c r="B16" i="1"/>
  <c r="K16" i="1"/>
  <c r="B15" i="1"/>
  <c r="K15" i="1"/>
  <c r="B14" i="1"/>
  <c r="K14" i="1"/>
  <c r="B13" i="1"/>
  <c r="K13" i="1"/>
  <c r="B11" i="1"/>
  <c r="K11" i="1"/>
  <c r="B8" i="1"/>
  <c r="K8" i="1"/>
  <c r="B4" i="1"/>
  <c r="K4" i="1"/>
  <c r="B3" i="1"/>
  <c r="K3" i="1"/>
  <c r="K2" i="1"/>
  <c r="I91" i="1"/>
  <c r="I84" i="1"/>
  <c r="I79" i="1"/>
  <c r="I46" i="1"/>
  <c r="I29" i="1"/>
  <c r="I20" i="1"/>
  <c r="I17" i="1"/>
  <c r="I16" i="1"/>
  <c r="I11" i="1"/>
  <c r="I8" i="1"/>
  <c r="I2" i="1"/>
  <c r="G2" i="1"/>
  <c r="B2" i="2"/>
  <c r="H2" i="1"/>
  <c r="H8" i="1"/>
  <c r="H11" i="1"/>
  <c r="H16" i="1"/>
  <c r="H17" i="1"/>
  <c r="H20" i="1"/>
  <c r="H29" i="1"/>
  <c r="H46" i="1"/>
  <c r="H79" i="1"/>
  <c r="H84" i="1"/>
  <c r="H91" i="1"/>
  <c r="H49" i="1"/>
  <c r="H68" i="1"/>
  <c r="H3" i="1"/>
  <c r="H4" i="1"/>
  <c r="H81" i="1"/>
  <c r="H5" i="1"/>
  <c r="H6" i="1"/>
  <c r="H7" i="1"/>
  <c r="H9" i="1"/>
  <c r="H10" i="1"/>
  <c r="H12" i="1"/>
  <c r="H13" i="1"/>
  <c r="H14" i="1"/>
  <c r="H15" i="1"/>
  <c r="H18" i="1"/>
  <c r="H19" i="1"/>
  <c r="H21" i="1"/>
  <c r="H22" i="1"/>
  <c r="H23" i="1"/>
  <c r="H24" i="1"/>
  <c r="H25" i="1"/>
  <c r="H26" i="1"/>
  <c r="H27" i="1"/>
  <c r="H28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88" i="1"/>
  <c r="H45" i="1"/>
  <c r="H93" i="1"/>
  <c r="H47" i="1"/>
  <c r="H48" i="1"/>
  <c r="H50" i="1"/>
  <c r="H51" i="1"/>
  <c r="H53" i="1"/>
  <c r="H103" i="1"/>
  <c r="H54" i="1"/>
  <c r="H55" i="1"/>
  <c r="H56" i="1"/>
  <c r="H57" i="1"/>
  <c r="H107" i="1"/>
  <c r="H59" i="1"/>
  <c r="H60" i="1"/>
  <c r="H61" i="1"/>
  <c r="H62" i="1"/>
  <c r="H63" i="1"/>
  <c r="H64" i="1"/>
  <c r="H65" i="1"/>
  <c r="H66" i="1"/>
  <c r="H67" i="1"/>
  <c r="H111" i="1"/>
  <c r="H69" i="1"/>
  <c r="H70" i="1"/>
  <c r="H71" i="1"/>
  <c r="H72" i="1"/>
  <c r="H73" i="1"/>
  <c r="H74" i="1"/>
  <c r="H75" i="1"/>
  <c r="H76" i="1"/>
  <c r="H77" i="1"/>
  <c r="H78" i="1"/>
  <c r="H80" i="1"/>
  <c r="H116" i="1"/>
  <c r="H117" i="1"/>
  <c r="H82" i="1"/>
  <c r="H83" i="1"/>
  <c r="H85" i="1"/>
  <c r="H86" i="1"/>
  <c r="H87" i="1"/>
  <c r="H89" i="1"/>
  <c r="H90" i="1"/>
  <c r="H92" i="1"/>
  <c r="H94" i="1"/>
  <c r="H95" i="1"/>
  <c r="H96" i="1"/>
  <c r="H97" i="1"/>
  <c r="H98" i="1"/>
  <c r="H99" i="1"/>
  <c r="H100" i="1"/>
  <c r="H101" i="1"/>
  <c r="H102" i="1"/>
  <c r="H127" i="1"/>
  <c r="H104" i="1"/>
  <c r="H105" i="1"/>
  <c r="H106" i="1"/>
  <c r="H136" i="1"/>
  <c r="H108" i="1"/>
  <c r="H109" i="1"/>
  <c r="H110" i="1"/>
  <c r="H137" i="1"/>
  <c r="H112" i="1"/>
  <c r="H113" i="1"/>
  <c r="H114" i="1"/>
  <c r="H115" i="1"/>
  <c r="H118" i="1"/>
  <c r="H119" i="1"/>
  <c r="H120" i="1"/>
  <c r="H121" i="1"/>
  <c r="H122" i="1"/>
  <c r="H123" i="1"/>
  <c r="H124" i="1"/>
  <c r="H125" i="1"/>
  <c r="H126" i="1"/>
  <c r="H52" i="1"/>
  <c r="H128" i="1"/>
  <c r="H58" i="1"/>
  <c r="H129" i="1"/>
  <c r="H130" i="1"/>
  <c r="H131" i="1"/>
  <c r="H132" i="1"/>
  <c r="H133" i="1"/>
  <c r="H134" i="1"/>
  <c r="H135" i="1"/>
</calcChain>
</file>

<file path=xl/sharedStrings.xml><?xml version="1.0" encoding="utf-8"?>
<sst xmlns="http://schemas.openxmlformats.org/spreadsheetml/2006/main" count="581" uniqueCount="485">
  <si>
    <t>Atsinas(Grosventresdesprairies)</t>
  </si>
  <si>
    <t>Cheyennes (Tsitsistas Sutai)</t>
  </si>
  <si>
    <t>Chiricahua (Apaches)</t>
  </si>
  <si>
    <t>Coeurd’alene(Skitswish)</t>
  </si>
  <si>
    <t>Columbian(ouWenatchi)</t>
  </si>
  <si>
    <t>Cris (Crees ) desplaines</t>
  </si>
  <si>
    <t>Goshutes (Gosiutes)</t>
  </si>
  <si>
    <t>Kiowas (Apaches des plaines)</t>
  </si>
  <si>
    <t>Ottawas (OdawasOutaouais)</t>
  </si>
  <si>
    <t>Passamaquoddy (Etchemins)</t>
  </si>
  <si>
    <t>Pieds noirs (Gens du sang)</t>
  </si>
  <si>
    <t>Kootenays (Ktunaxa)</t>
  </si>
  <si>
    <t>NezPercés (Nimíipuu)</t>
  </si>
  <si>
    <t>Brûlé (Sichangus Sicangus) Lakotas</t>
  </si>
  <si>
    <t>Catawbas (Catobas)</t>
  </si>
  <si>
    <t>Palouses(Palus)</t>
  </si>
  <si>
    <t>Cayuses(Umatilla)</t>
  </si>
  <si>
    <t>Chalahgawtha(Chillicothe)</t>
  </si>
  <si>
    <t>Chaouanons(ShawanoShawnees)</t>
  </si>
  <si>
    <t>Chickasaws(Chicachas)</t>
  </si>
  <si>
    <t>Chippewa(Ojibwe)/Annishinabe</t>
  </si>
  <si>
    <t>Choctaws(Chactas)</t>
  </si>
  <si>
    <t>Clalskanie (See Oregon)</t>
  </si>
  <si>
    <t>Coahuiltecans (Paikawa)</t>
  </si>
  <si>
    <t>Cocopah (CucapaKwapas)</t>
  </si>
  <si>
    <t>Coyotero (White mountain)</t>
  </si>
  <si>
    <t>Creeks(Muskogee)</t>
  </si>
  <si>
    <t>Delaware (Lenapes Lennis Loups)</t>
  </si>
  <si>
    <t>DeneduDehCho(esclavesdusud)</t>
  </si>
  <si>
    <t>DeneSuline(Chipewyan)</t>
  </si>
  <si>
    <t>Dunneza(Tsattine)</t>
  </si>
  <si>
    <t>Erie(Chat)</t>
  </si>
  <si>
    <t>Flathead(Salish)</t>
  </si>
  <si>
    <t>Fox ( Meshkwahkihawi)</t>
  </si>
  <si>
    <t>Gwich’in(Loucheux)</t>
  </si>
  <si>
    <t>Hare(Kawchottine)</t>
  </si>
  <si>
    <t>Hathawekela (Shawnee)</t>
  </si>
  <si>
    <t>Heiltsuk (Bella Bella)</t>
  </si>
  <si>
    <t>Hidatsas(GrosVentresduMissouri)Minnetaris</t>
  </si>
  <si>
    <t>Hunkpati (Lakotas)</t>
  </si>
  <si>
    <t>Innus (Montagnais Naskapi)</t>
  </si>
  <si>
    <t>Inupiats(Inupik inupiaks) inuits</t>
  </si>
  <si>
    <t>Iowas (Ioway)</t>
  </si>
  <si>
    <t>Iroquois (Haudenosanee) (les cinq nations)</t>
  </si>
  <si>
    <t>IsletadelSur(Tigua)</t>
  </si>
  <si>
    <t>Itazipacolas (sans sarc)</t>
  </si>
  <si>
    <t>Kadohadacho (Caddo)</t>
  </si>
  <si>
    <t>Kainai (Blood) Piedsnoirs</t>
  </si>
  <si>
    <t>Kansa (Kaws)</t>
  </si>
  <si>
    <t>Pend’oreille(Kalispel)</t>
  </si>
  <si>
    <t>Kato(Cahto)</t>
  </si>
  <si>
    <t>Piikunisdusud(Peigans)Piedsnoirs</t>
  </si>
  <si>
    <t>Kispokotha Kispoko (Shawnee)</t>
  </si>
  <si>
    <t>Koasati (Coushatta)</t>
  </si>
  <si>
    <t>Kotsoteka (Comanche)</t>
  </si>
  <si>
    <t>Kwahadi Quahadi (Comanches)</t>
  </si>
  <si>
    <t>Laguna (Pueblos)</t>
  </si>
  <si>
    <t>Shoshones (Snakes)</t>
  </si>
  <si>
    <t>Llano (Tonkawa)</t>
  </si>
  <si>
    <t>Malécites Maliseet (Wolastoqiyk)</t>
  </si>
  <si>
    <t>Mascouten (Mascoutins)</t>
  </si>
  <si>
    <t>Menominee(Manomini)</t>
  </si>
  <si>
    <t>Siksika(PiedsnoirBlackfoot)</t>
  </si>
  <si>
    <t>Metan (Dakota du Nord)</t>
  </si>
  <si>
    <t>Mikasuki(Miccosukee)Mikasuki</t>
  </si>
  <si>
    <t>Miniconjou (Sioux Lakota Teton)</t>
  </si>
  <si>
    <t>Miwoks(Me-wuk)</t>
  </si>
  <si>
    <t>Mohave( Mojave)</t>
  </si>
  <si>
    <t>Mohawks(Agniers)</t>
  </si>
  <si>
    <t>Mohicans (Mahicans Loups)</t>
  </si>
  <si>
    <t>Montauks(Montauketts)</t>
  </si>
  <si>
    <t>Moratok  (Moratoc)</t>
  </si>
  <si>
    <t>Stoney(Nakodas)</t>
  </si>
  <si>
    <t>Nooktas(Nuu-chah-nulth)</t>
  </si>
  <si>
    <t>Nottaways (Cheroenhaka)</t>
  </si>
  <si>
    <t>Nuuchahnulth(Nooktas)</t>
  </si>
  <si>
    <t>Nuxalk(BellaCoola)</t>
  </si>
  <si>
    <t>Obispeno (Chumash)</t>
  </si>
  <si>
    <t>Ochethi (Sakowin)</t>
  </si>
  <si>
    <t>Ofo (Ofogoulas)</t>
  </si>
  <si>
    <t>Oglalas (Lakota Teton)</t>
  </si>
  <si>
    <t>Oneida (Onneiouts)</t>
  </si>
  <si>
    <t>Oohenonpa(Two-Kettle)</t>
  </si>
  <si>
    <t>Paipai(Akwa'ala)</t>
  </si>
  <si>
    <t>Te-Moak (Shoshone)</t>
  </si>
  <si>
    <t>Têtes Plates (Salish)</t>
  </si>
  <si>
    <t>Pamlicos (Secotans)</t>
  </si>
  <si>
    <t>Papago (Tohono O’odham)</t>
  </si>
  <si>
    <t>Pawnees(ParikiPanis)</t>
  </si>
  <si>
    <t>Peau de liévre (Kha-tchô-Gottiné) Hare Hareskin Sahtu Esclaves du nord</t>
  </si>
  <si>
    <t>Pekowi (Shawnee)</t>
  </si>
  <si>
    <t>Penobscots (Pentagouets)</t>
  </si>
  <si>
    <t>Pétuns(Tionontatis)</t>
  </si>
  <si>
    <t>Pieds noirs Blackfeet/Niitsitap i(Pikuni)</t>
  </si>
  <si>
    <t>Potawatomis (Potéouatamis)</t>
  </si>
  <si>
    <t>Potomacs(Patawomecks)</t>
  </si>
  <si>
    <t>Quapaw (Arkansas)</t>
  </si>
  <si>
    <t>Quapaws (Arkansas)</t>
  </si>
  <si>
    <t>Ramapough Lenape Indian Nation (Ramapough Mountain)</t>
  </si>
  <si>
    <t>Santees (Dakotas de l’est)</t>
  </si>
  <si>
    <t>Santo Domingo (Kewa)</t>
  </si>
  <si>
    <t>Sauks (Sacs Asakiwaki) Fox</t>
  </si>
  <si>
    <t>Shawnee (Chaouanons)</t>
  </si>
  <si>
    <t>Utes(Païutes)</t>
  </si>
  <si>
    <t>Shuswap(Secwepemc)</t>
  </si>
  <si>
    <t>Sicangus (Shicahu Brûlé)</t>
  </si>
  <si>
    <t>Sihasapa( Piedsnoirs )Sioux Lakota</t>
  </si>
  <si>
    <t>Yampas(Utes)</t>
  </si>
  <si>
    <t>Sotaae'o(Cheyennes)</t>
  </si>
  <si>
    <t>Stadaconans(Laurentins)</t>
  </si>
  <si>
    <t>Stockbridge-Munsee (Housatonic)</t>
  </si>
  <si>
    <t>Yumas Yumans Yums  (Quechuans)</t>
  </si>
  <si>
    <t>Susquehannocks (Andastes)</t>
  </si>
  <si>
    <t>Tache Tachi (Yokuts)</t>
  </si>
  <si>
    <t xml:space="preserve">Taidnapam  (Upper Cowlitz) </t>
  </si>
  <si>
    <t>Tanaina(dena’ina)</t>
  </si>
  <si>
    <t>Tetons(Lakotas Titunwans)</t>
  </si>
  <si>
    <t>Thompson(Nlaka'pamux)</t>
  </si>
  <si>
    <t>Timucua (Utinas)</t>
  </si>
  <si>
    <t>Tipai(Kumeyaay)</t>
  </si>
  <si>
    <t>Tontos (Mogollon)</t>
  </si>
  <si>
    <t>Tsitsistas(SutasCheyennes)</t>
  </si>
  <si>
    <t>TsuuT’ina(SarsiSarcee)</t>
  </si>
  <si>
    <t>TwoKeettles(OoheNopa)</t>
  </si>
  <si>
    <t>UpperKushkokwim(Kolchan)</t>
  </si>
  <si>
    <t>kwakwaka'wakw(Kwakiult)</t>
  </si>
  <si>
    <t>Wampanoag (Pokanoket Nauset Sakonnet)</t>
  </si>
  <si>
    <t>Mesquakies(FoxRenard)</t>
  </si>
  <si>
    <t>Wichita (Kitikiti'sh)</t>
  </si>
  <si>
    <t>Winnebagos (Puants)</t>
  </si>
  <si>
    <t>Wyandot (Hurons-Wendats)</t>
  </si>
  <si>
    <t>Wyandots (Ontario Michigan)</t>
  </si>
  <si>
    <t>Yakamas(Yakimas)</t>
  </si>
  <si>
    <t>Yakina (Yakona)</t>
  </si>
  <si>
    <t>Yamparikas (Comanches)</t>
  </si>
  <si>
    <t>Nom 2</t>
  </si>
  <si>
    <t>Coeurd’alene (Skitswish)</t>
  </si>
  <si>
    <t>Columbian (Wenatchi)</t>
  </si>
  <si>
    <t>Cris (Crees ) des plaines</t>
  </si>
  <si>
    <t>Palouses (Palus)</t>
  </si>
  <si>
    <t>Chalahgawtha (Chillicothe)</t>
  </si>
  <si>
    <t>Chaouanons (ShawanoShawnees)</t>
  </si>
  <si>
    <t>Chickasaws (Chicachas)</t>
  </si>
  <si>
    <t>Chippewa (Ojibwe)/Annishinabe</t>
  </si>
  <si>
    <t>Choctaws (Chactas)</t>
  </si>
  <si>
    <t>Creeks (Muskogee)</t>
  </si>
  <si>
    <t>DeneduDehCho (esclavesdusud)</t>
  </si>
  <si>
    <t>DeneSuline (Chipewyan)</t>
  </si>
  <si>
    <t>Dunneza (Tsattine)</t>
  </si>
  <si>
    <t>Eri e(Chat)</t>
  </si>
  <si>
    <t>Flathead (Salish)</t>
  </si>
  <si>
    <t>Gwich’in (Loucheux)</t>
  </si>
  <si>
    <t>Hare (Kawchottine)</t>
  </si>
  <si>
    <t>Inupiats (Inupik inupiaks) inuits</t>
  </si>
  <si>
    <t>IsletadelSur (Tigua)</t>
  </si>
  <si>
    <t>Pend’oreille (Kalispel)</t>
  </si>
  <si>
    <t>Kato (Cahto)</t>
  </si>
  <si>
    <t>Piikunisdusud (Peigans)Piedsnoirs</t>
  </si>
  <si>
    <t>Siksika (PiedsnoirBlackfoot)</t>
  </si>
  <si>
    <t>Mikasuki( Miccosukee)Mikasuki</t>
  </si>
  <si>
    <t>Miwoks (Me-wuk)</t>
  </si>
  <si>
    <t>Mohawks (Agniers)</t>
  </si>
  <si>
    <t>Montauks (Montauketts)</t>
  </si>
  <si>
    <t>Stoney (Nakodas)</t>
  </si>
  <si>
    <t>Nooktas (Nuu-chah-nulth)</t>
  </si>
  <si>
    <t>Nuuchahnulth (Nooktas)</t>
  </si>
  <si>
    <t>Oohenonpa (Two-Kettle)</t>
  </si>
  <si>
    <t>Paipai (Akwa'ala)</t>
  </si>
  <si>
    <t>Pawnees (ParikiPanis)</t>
  </si>
  <si>
    <t>Pétuns (Tionontatis)</t>
  </si>
  <si>
    <t>Potomacs (Patawomecks)</t>
  </si>
  <si>
    <t>Utes (Païutes)</t>
  </si>
  <si>
    <t>Shuswap (Secwepemc)</t>
  </si>
  <si>
    <t>Sihasapa ( Piedsnoirs )Sioux Lakota</t>
  </si>
  <si>
    <t>Yampas (Utes)</t>
  </si>
  <si>
    <t>Sotaae'o (Cheyennes)</t>
  </si>
  <si>
    <t>Stadaconans (Laurentins)</t>
  </si>
  <si>
    <t>Tanaina (dena’ina)</t>
  </si>
  <si>
    <t>Teton s(Lakotas Titunwans)</t>
  </si>
  <si>
    <t>Thompson (Nlaka'pamux)</t>
  </si>
  <si>
    <t>Tipai (Kumeyaay)</t>
  </si>
  <si>
    <t>Tsitsistas (SutasCheyennes)</t>
  </si>
  <si>
    <t>TsuuT’ina (SarsiSarcee)</t>
  </si>
  <si>
    <t>TwoKeettles (OoheNopa)</t>
  </si>
  <si>
    <t>UpperKushkokwim (Kolchan)</t>
  </si>
  <si>
    <t>kwakwaka'wakw (Kwakiult)</t>
  </si>
  <si>
    <t>Mesquakies (FoxRenard)</t>
  </si>
  <si>
    <t>Yakamas (Yakimas)</t>
  </si>
  <si>
    <t>Nom 1</t>
  </si>
  <si>
    <t>Formule 1° mot</t>
  </si>
  <si>
    <t>Atsinas (Grosventresdesprairies)</t>
  </si>
  <si>
    <t>Cayuses (Umatilla)</t>
  </si>
  <si>
    <t>Menominee (Manomini)</t>
  </si>
  <si>
    <t>Mohave (Mojave)</t>
  </si>
  <si>
    <t>Nuxalk (BellaCoola)</t>
  </si>
  <si>
    <t xml:space="preserve">Flancs de chien (TlichosDogribs T'atsaot'ine) Couteaux jaunes </t>
  </si>
  <si>
    <t>Hidatsas (GrosVentresduMissouri)Minnetaris</t>
  </si>
  <si>
    <t xml:space="preserve"> Grosventresdesprairies</t>
  </si>
  <si>
    <t xml:space="preserve"> Tsitsistas Sutai</t>
  </si>
  <si>
    <t xml:space="preserve"> Apaches</t>
  </si>
  <si>
    <t xml:space="preserve"> Skitswish</t>
  </si>
  <si>
    <t xml:space="preserve"> Wenatchi</t>
  </si>
  <si>
    <t xml:space="preserve"> Crees  des plaines</t>
  </si>
  <si>
    <t xml:space="preserve"> Gosiutes</t>
  </si>
  <si>
    <t xml:space="preserve"> Apaches des plaines</t>
  </si>
  <si>
    <t xml:space="preserve"> OdawasOutaouais</t>
  </si>
  <si>
    <t xml:space="preserve"> Etchemins</t>
  </si>
  <si>
    <t xml:space="preserve"> Ktunaxa</t>
  </si>
  <si>
    <t xml:space="preserve"> Nimíipuu</t>
  </si>
  <si>
    <t xml:space="preserve"> Sichangus Sicangus Lakotas</t>
  </si>
  <si>
    <t xml:space="preserve"> Catobas</t>
  </si>
  <si>
    <t xml:space="preserve"> Palus</t>
  </si>
  <si>
    <t xml:space="preserve"> Umatilla</t>
  </si>
  <si>
    <t xml:space="preserve"> Chillicothe</t>
  </si>
  <si>
    <t xml:space="preserve"> ShawanoShawnees</t>
  </si>
  <si>
    <t xml:space="preserve"> Chicachas</t>
  </si>
  <si>
    <t xml:space="preserve"> Ojibwe/Annishinabe</t>
  </si>
  <si>
    <t xml:space="preserve"> Chactas</t>
  </si>
  <si>
    <t xml:space="preserve"> See Oregon</t>
  </si>
  <si>
    <t xml:space="preserve"> Paikawa</t>
  </si>
  <si>
    <t xml:space="preserve"> CucapaKwapas</t>
  </si>
  <si>
    <t xml:space="preserve"> White mountain</t>
  </si>
  <si>
    <t xml:space="preserve"> Muskogee</t>
  </si>
  <si>
    <t xml:space="preserve"> Lenapes Lennis Loups</t>
  </si>
  <si>
    <t xml:space="preserve"> esclavesdusud</t>
  </si>
  <si>
    <t xml:space="preserve"> Chipewyan</t>
  </si>
  <si>
    <t xml:space="preserve"> Tsattine</t>
  </si>
  <si>
    <t xml:space="preserve"> eChat</t>
  </si>
  <si>
    <t xml:space="preserve"> Salish</t>
  </si>
  <si>
    <t xml:space="preserve"> Loucheux</t>
  </si>
  <si>
    <t xml:space="preserve"> Kawchottine</t>
  </si>
  <si>
    <t xml:space="preserve"> Shawnee</t>
  </si>
  <si>
    <t xml:space="preserve"> Bella Bella</t>
  </si>
  <si>
    <t xml:space="preserve"> GrosVentresduMissouriMinnetaris</t>
  </si>
  <si>
    <t xml:space="preserve"> Lakotas</t>
  </si>
  <si>
    <t xml:space="preserve"> Montagnais Naskapi</t>
  </si>
  <si>
    <t xml:space="preserve"> Inupik inupiaks inuits</t>
  </si>
  <si>
    <t xml:space="preserve"> Ioway</t>
  </si>
  <si>
    <t xml:space="preserve"> Haudenosanee les cinq nations</t>
  </si>
  <si>
    <t xml:space="preserve"> Tigua</t>
  </si>
  <si>
    <t xml:space="preserve"> sans sarc</t>
  </si>
  <si>
    <t xml:space="preserve"> Caddo</t>
  </si>
  <si>
    <t xml:space="preserve"> Blood Piedsnoirs</t>
  </si>
  <si>
    <t xml:space="preserve"> Kaws</t>
  </si>
  <si>
    <t xml:space="preserve"> Kalispel</t>
  </si>
  <si>
    <t xml:space="preserve"> Cahto</t>
  </si>
  <si>
    <t xml:space="preserve"> PeigansPiedsnoirs</t>
  </si>
  <si>
    <t xml:space="preserve"> Kispoko Shawnee</t>
  </si>
  <si>
    <t xml:space="preserve"> Coushatta</t>
  </si>
  <si>
    <t xml:space="preserve"> Comanche</t>
  </si>
  <si>
    <t xml:space="preserve"> Quahadi Comanches</t>
  </si>
  <si>
    <t xml:space="preserve"> Pueblos</t>
  </si>
  <si>
    <t xml:space="preserve"> Snakes</t>
  </si>
  <si>
    <t xml:space="preserve"> Tonkawa</t>
  </si>
  <si>
    <t xml:space="preserve"> Maliseet Wolastoqiyk</t>
  </si>
  <si>
    <t xml:space="preserve"> Mascoutins</t>
  </si>
  <si>
    <t xml:space="preserve"> Manomini</t>
  </si>
  <si>
    <t xml:space="preserve"> PiedsnoirBlackfoot</t>
  </si>
  <si>
    <t xml:space="preserve"> Dakota du Nord</t>
  </si>
  <si>
    <t xml:space="preserve"> MiccosukeeMikasuki</t>
  </si>
  <si>
    <t xml:space="preserve"> Sioux Lakota Teton</t>
  </si>
  <si>
    <t xml:space="preserve"> Me-wuk</t>
  </si>
  <si>
    <t xml:space="preserve"> Mojave</t>
  </si>
  <si>
    <t xml:space="preserve"> Agniers</t>
  </si>
  <si>
    <t xml:space="preserve"> Mahicans Loups</t>
  </si>
  <si>
    <t xml:space="preserve"> Montauketts</t>
  </si>
  <si>
    <t xml:space="preserve">  Moratoc</t>
  </si>
  <si>
    <t xml:space="preserve"> Nakodas</t>
  </si>
  <si>
    <t xml:space="preserve"> Nuu-chah-nulth</t>
  </si>
  <si>
    <t xml:space="preserve"> Cheroenhaka</t>
  </si>
  <si>
    <t xml:space="preserve"> Nooktas</t>
  </si>
  <si>
    <t xml:space="preserve"> BellaCoola</t>
  </si>
  <si>
    <t xml:space="preserve"> Chumash</t>
  </si>
  <si>
    <t xml:space="preserve"> Sakowin</t>
  </si>
  <si>
    <t xml:space="preserve"> Ofogoulas</t>
  </si>
  <si>
    <t xml:space="preserve"> Lakota Teton</t>
  </si>
  <si>
    <t xml:space="preserve"> Onneiouts</t>
  </si>
  <si>
    <t xml:space="preserve"> Two-Kettle</t>
  </si>
  <si>
    <t xml:space="preserve"> Akwa'ala</t>
  </si>
  <si>
    <t xml:space="preserve"> Shoshone</t>
  </si>
  <si>
    <t xml:space="preserve"> Plates Salish</t>
  </si>
  <si>
    <t xml:space="preserve"> Secotans</t>
  </si>
  <si>
    <t xml:space="preserve"> Tohono O’odham</t>
  </si>
  <si>
    <t xml:space="preserve"> ParikiPanis</t>
  </si>
  <si>
    <t xml:space="preserve"> Pentagouets</t>
  </si>
  <si>
    <t xml:space="preserve"> Tionontatis</t>
  </si>
  <si>
    <t xml:space="preserve"> Potéouatamis</t>
  </si>
  <si>
    <t xml:space="preserve"> Patawomecks</t>
  </si>
  <si>
    <t xml:space="preserve"> Arkansas</t>
  </si>
  <si>
    <t xml:space="preserve"> Lenape Indian Nation Ramapough Mountain</t>
  </si>
  <si>
    <t xml:space="preserve"> Dakotas de l’est</t>
  </si>
  <si>
    <t xml:space="preserve"> Domingo Kewa</t>
  </si>
  <si>
    <t xml:space="preserve"> Sacs Asakiwaki Fox</t>
  </si>
  <si>
    <t xml:space="preserve"> Chaouanons</t>
  </si>
  <si>
    <t xml:space="preserve"> Païutes</t>
  </si>
  <si>
    <t xml:space="preserve"> Secwepemc</t>
  </si>
  <si>
    <t xml:space="preserve"> Shicahu Brûlé</t>
  </si>
  <si>
    <t xml:space="preserve">  Piedsnoirs Sioux Lakota</t>
  </si>
  <si>
    <t xml:space="preserve"> Utes</t>
  </si>
  <si>
    <t xml:space="preserve"> Cheyennes</t>
  </si>
  <si>
    <t xml:space="preserve"> Laurentins</t>
  </si>
  <si>
    <t xml:space="preserve"> Housatonic</t>
  </si>
  <si>
    <t xml:space="preserve"> Yumans Yums  Quechuans</t>
  </si>
  <si>
    <t xml:space="preserve"> Andastes</t>
  </si>
  <si>
    <t xml:space="preserve"> Tachi Yokuts</t>
  </si>
  <si>
    <t xml:space="preserve">  Upper Cowlitz </t>
  </si>
  <si>
    <t xml:space="preserve"> dena’ina</t>
  </si>
  <si>
    <t xml:space="preserve"> sLakotas Titunwans</t>
  </si>
  <si>
    <t xml:space="preserve"> Nlaka'pamux</t>
  </si>
  <si>
    <t xml:space="preserve"> Utinas</t>
  </si>
  <si>
    <t xml:space="preserve"> Kumeyaay</t>
  </si>
  <si>
    <t xml:space="preserve"> Mogollon</t>
  </si>
  <si>
    <t xml:space="preserve"> SutasCheyennes</t>
  </si>
  <si>
    <t xml:space="preserve"> SarsiSarcee</t>
  </si>
  <si>
    <t xml:space="preserve"> OoheNopa</t>
  </si>
  <si>
    <t xml:space="preserve"> Kolchan</t>
  </si>
  <si>
    <t xml:space="preserve"> Kwakiult</t>
  </si>
  <si>
    <t xml:space="preserve"> Pokanoket Nauset Sakonnet</t>
  </si>
  <si>
    <t xml:space="preserve"> FoxRenard</t>
  </si>
  <si>
    <t xml:space="preserve"> Kitikiti'sh</t>
  </si>
  <si>
    <t xml:space="preserve"> Puants</t>
  </si>
  <si>
    <t xml:space="preserve"> Hurons-Wendats</t>
  </si>
  <si>
    <t xml:space="preserve"> Ontario Michigan</t>
  </si>
  <si>
    <t xml:space="preserve"> Yakimas</t>
  </si>
  <si>
    <t xml:space="preserve"> Yakona</t>
  </si>
  <si>
    <t xml:space="preserve"> Comanches</t>
  </si>
  <si>
    <t>Formule suppr.  1° mot</t>
  </si>
  <si>
    <t>Formule afficher 1° mot seul</t>
  </si>
  <si>
    <t>=Trouve(" ";B2)</t>
  </si>
  <si>
    <t>Columbian (ouWenatchi)</t>
  </si>
  <si>
    <t xml:space="preserve">Formule inserer espace dev. parenthèse </t>
  </si>
  <si>
    <t>Supprim1°mot</t>
  </si>
  <si>
    <t>supprim. dernier mot</t>
  </si>
  <si>
    <t xml:space="preserve">Suppress parentheses </t>
  </si>
  <si>
    <t>Atsinas Grosventresdesprairies</t>
  </si>
  <si>
    <t>Brûlé Sichangus Sicangus Lakotas</t>
  </si>
  <si>
    <t>Catawbas Catobas</t>
  </si>
  <si>
    <t>Cheyennes Tsitsistas Sutai</t>
  </si>
  <si>
    <t>Chiricahua Apaches</t>
  </si>
  <si>
    <t>Clalskanie See Oregon</t>
  </si>
  <si>
    <t>Coahuiltecans Paikawa</t>
  </si>
  <si>
    <t>Cocopah CucapaKwapas</t>
  </si>
  <si>
    <t>Coeurd’alene Skitswish</t>
  </si>
  <si>
    <t>Columbian ouWenatchi</t>
  </si>
  <si>
    <t>Coyotero White mountain</t>
  </si>
  <si>
    <t>Cris Crees  desplaines</t>
  </si>
  <si>
    <t>Delaware Lenapes Lennis Loups</t>
  </si>
  <si>
    <t xml:space="preserve">FlancsdechienTlichosDogribs T'atsaot'ine Couteaux jaunes </t>
  </si>
  <si>
    <t>Fox  Meshkwahkihawi</t>
  </si>
  <si>
    <t>Goshutes Gosiutes</t>
  </si>
  <si>
    <t>Hathawekela Shawnee</t>
  </si>
  <si>
    <t>Heiltsuk Bella Bella</t>
  </si>
  <si>
    <t>Hunkpati Lakotas</t>
  </si>
  <si>
    <t>Innus Montagnais Naskapi</t>
  </si>
  <si>
    <t>InupiatsInupik inupiaks inuits</t>
  </si>
  <si>
    <t>Iowas Ioway</t>
  </si>
  <si>
    <t>Iroquois Haudenosanee les cinq nations</t>
  </si>
  <si>
    <t>Itazipacolas sans sarc</t>
  </si>
  <si>
    <t>Kadohadacho Caddo</t>
  </si>
  <si>
    <t>Kainai Blood Piedsnoirs</t>
  </si>
  <si>
    <t>Kansa Kaws</t>
  </si>
  <si>
    <t>Kiowas Apaches des plaines</t>
  </si>
  <si>
    <t>Kispokotha Kispoko Shawnee</t>
  </si>
  <si>
    <t>Koasati Coushatta</t>
  </si>
  <si>
    <t>Kootenays Ktunaxa</t>
  </si>
  <si>
    <t>Kotsoteka Comanche</t>
  </si>
  <si>
    <t>Kwahadi Quahadi Comanches</t>
  </si>
  <si>
    <t>Laguna Pueblos</t>
  </si>
  <si>
    <t>Llano Tonkawa</t>
  </si>
  <si>
    <t>Malécites Maliseet Wolastoqiyk</t>
  </si>
  <si>
    <t>Mascouten Mascoutins</t>
  </si>
  <si>
    <t>Metan Dakota du Nord</t>
  </si>
  <si>
    <t>Miniconjou Sioux Lakota Teton</t>
  </si>
  <si>
    <t>Mohave Mojave</t>
  </si>
  <si>
    <t>Mohicans Mahicans Loups</t>
  </si>
  <si>
    <t>Moratok  Moratoc</t>
  </si>
  <si>
    <t>NezPercés Nimíipuu</t>
  </si>
  <si>
    <t>Nottaways Cheroenhaka</t>
  </si>
  <si>
    <t>Obispeno Chumash</t>
  </si>
  <si>
    <t>Ochethi Sakowin</t>
  </si>
  <si>
    <t>Ofo Ofogoulas</t>
  </si>
  <si>
    <t>Oglalas Lakota Teton</t>
  </si>
  <si>
    <t>Oneida Onneiouts</t>
  </si>
  <si>
    <t>Ottawas OdawasOutaouais</t>
  </si>
  <si>
    <t>Pamlicos Secotans</t>
  </si>
  <si>
    <t>Papago Tohono O’odham</t>
  </si>
  <si>
    <t>Passamaquoddy Etchemins</t>
  </si>
  <si>
    <t>Peau de liévre Kha-tchô-Gottiné Hare Hareskin Sahtu Esclaves du nord</t>
  </si>
  <si>
    <t>Pekowi Shawnee</t>
  </si>
  <si>
    <t>Penobscots Pentagouets</t>
  </si>
  <si>
    <t>Pieds noirs Gens du sang</t>
  </si>
  <si>
    <t>Pieds noirs Blackfeet/Niitsitap iPikuni</t>
  </si>
  <si>
    <t>Potawatomis Potéouatamis</t>
  </si>
  <si>
    <t>Quapaws Arkansas</t>
  </si>
  <si>
    <t>Ramapough Lenape Indian Nation Ramapough Mountain</t>
  </si>
  <si>
    <t>Santees Dakotas de l’est</t>
  </si>
  <si>
    <t>Santo Domingo Kewa</t>
  </si>
  <si>
    <t>Sauks Sacs Asakiwaki Fox</t>
  </si>
  <si>
    <t>Shawnee Chaouanons</t>
  </si>
  <si>
    <t>Shoshones Snakes</t>
  </si>
  <si>
    <t>Sicangus Shicahu Brûlé</t>
  </si>
  <si>
    <t>Sihasapa Piedsnoirs Sioux Lakota</t>
  </si>
  <si>
    <t>Stockbridge-Munsee Housatonic</t>
  </si>
  <si>
    <t>Susquehannocks Andastes</t>
  </si>
  <si>
    <t>Tache Tachi Yokuts</t>
  </si>
  <si>
    <t xml:space="preserve">Taidnapam  Upper Cowlitz </t>
  </si>
  <si>
    <t>Te-Moak Shoshone</t>
  </si>
  <si>
    <t>Têtes Plates Salish</t>
  </si>
  <si>
    <t>TetonsLakotas Titunwans</t>
  </si>
  <si>
    <t>Timucua Utinas</t>
  </si>
  <si>
    <t>Tontos Mogollon</t>
  </si>
  <si>
    <t>Wampanoag Pokanoket Nauset Sakonnet</t>
  </si>
  <si>
    <t>Wichita Kitikiti'sh</t>
  </si>
  <si>
    <t>Winnebagos Puants</t>
  </si>
  <si>
    <t>Wyandot Hurons-Wendats</t>
  </si>
  <si>
    <t>Wyandots Ontario Michigan</t>
  </si>
  <si>
    <t>Yakina Yakona</t>
  </si>
  <si>
    <t>Yamparikas Comanches</t>
  </si>
  <si>
    <t>Yumas Yumans Yums  Quechuans</t>
  </si>
  <si>
    <t>PalousesPalus</t>
  </si>
  <si>
    <t>CayusesUmatilla</t>
  </si>
  <si>
    <t>ChalahgawthaChillicothe</t>
  </si>
  <si>
    <t>ChaouanonsShawanoShawnees</t>
  </si>
  <si>
    <t>ChickasawsChicachas</t>
  </si>
  <si>
    <t>ChippewaOjibwe/Annishinabe</t>
  </si>
  <si>
    <t>ChoctawsChactas</t>
  </si>
  <si>
    <t>CreeksMuskogee</t>
  </si>
  <si>
    <t>DeneduDehChoesclavesdusud</t>
  </si>
  <si>
    <t>DeneSulineChipewyan</t>
  </si>
  <si>
    <t>DunnezaTsattine</t>
  </si>
  <si>
    <t>ErieChat</t>
  </si>
  <si>
    <t>FlatheadSalish</t>
  </si>
  <si>
    <t>Gwich’inLoucheux</t>
  </si>
  <si>
    <t>HareKawchottine</t>
  </si>
  <si>
    <t>HidatsasGrosVentresduMissouriMinnetaris</t>
  </si>
  <si>
    <t>IsletadelSurTigua</t>
  </si>
  <si>
    <t>Pend’oreilleKalispel</t>
  </si>
  <si>
    <t>KatoCahto</t>
  </si>
  <si>
    <t>PiikunisdusudPeigansPiedsnoirs</t>
  </si>
  <si>
    <t>MenomineeManomini</t>
  </si>
  <si>
    <t>SiksikaPiedsnoirBlackfoot</t>
  </si>
  <si>
    <t>MikasukiMiccosukeeMikasuki</t>
  </si>
  <si>
    <t>MiwoksMe-wuk</t>
  </si>
  <si>
    <t>MohawksAgniers</t>
  </si>
  <si>
    <t>MontauksMontauketts</t>
  </si>
  <si>
    <t>StoneyNakodas</t>
  </si>
  <si>
    <t>NooktasNuu-chah-nulth</t>
  </si>
  <si>
    <t>NuuchahnulthNooktas</t>
  </si>
  <si>
    <t>NuxalkBellaCoola</t>
  </si>
  <si>
    <t>OohenonpaTwo-Kettle</t>
  </si>
  <si>
    <t>PaipaiAkwa'ala</t>
  </si>
  <si>
    <t>PawneesParikiPanis</t>
  </si>
  <si>
    <t>PétunsTionontatis</t>
  </si>
  <si>
    <t>PotomacsPatawomecks</t>
  </si>
  <si>
    <t>Quapaw Arkansas</t>
  </si>
  <si>
    <t>UtesPaïutes</t>
  </si>
  <si>
    <t>ShuswapSecwepemc</t>
  </si>
  <si>
    <t>YampasUtes</t>
  </si>
  <si>
    <t>Sotaae'oCheyennes</t>
  </si>
  <si>
    <t>StadaconansLaurentins</t>
  </si>
  <si>
    <t>Tanainadena’ina</t>
  </si>
  <si>
    <t>ThompsonNlaka'pamux</t>
  </si>
  <si>
    <t>TipaiKumeyaay</t>
  </si>
  <si>
    <t>TsitsistasSutasCheyennes</t>
  </si>
  <si>
    <t>TsuuT’inaSarsiSarcee</t>
  </si>
  <si>
    <t>TwoKeettlesOoheNopa</t>
  </si>
  <si>
    <t>UpperKushkokwimKolchan</t>
  </si>
  <si>
    <t>kwakwaka'wakwKwakiult</t>
  </si>
  <si>
    <t>MesquakiesFoxRenard</t>
  </si>
  <si>
    <t>YakamasYakimas</t>
  </si>
  <si>
    <t>Arkansas</t>
  </si>
  <si>
    <t xml:space="preserve">Flancsdechien (TlichosDogribs T'atsaot'ine) Couteaux jaunes </t>
  </si>
  <si>
    <t xml:space="preserve">TlichosDogribs T'atsaot'ine Couteaux jaunes </t>
  </si>
  <si>
    <t xml:space="preserve"> Meshkwahkihawi</t>
  </si>
  <si>
    <t>Kha-tchô-Gottiné Hare Hareskin Sahtu Esclaves du nord</t>
  </si>
  <si>
    <t>Blackfeet/Niitsitap iPikuni</t>
  </si>
  <si>
    <t>Gens du sang</t>
  </si>
  <si>
    <t>Piedsnoirs (Gens du sang)</t>
  </si>
  <si>
    <t>Piedsnoirs Blackfeet/Niitsitap i(Pikuni)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</si>
</sst>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Helvetica Neue"/>
      <charset val="1"/>
    </font>
    <font>
      <sz val="10"/>
      <color rgb="FF00B0F0"/>
      <name val="Helvetica Neue"/>
      <charset val="1"/>
    </font>
    <font>
      <sz val="11"/>
      <color rgb="FF00B0F0"/>
      <name val="Calibri"/>
      <family val="2"/>
      <scheme val="minor"/>
    </font>
    <font>
      <sz val="10"/>
      <color rgb="FF0070C0"/>
      <name val="Helvetica Neue"/>
      <charset val="1"/>
    </font>
    <font>
      <sz val="10"/>
      <color rgb="FF000000"/>
      <name val="Helvetica Neue"/>
      <charset val="1"/>
    </font>
    <font>
      <sz val="11"/>
      <color rgb="FF000000"/>
      <name val="Calibri"/>
      <family val="2"/>
      <scheme val="minor"/>
    </font>
    <font>
      <sz val="10"/>
      <color rgb="FFFF0000"/>
      <name val="Helvetica Neue"/>
      <charset val="1"/>
    </font>
    <font>
      <b/>
      <sz val="11"/>
      <color rgb="FFFF0000"/>
      <name val="Calibri"/>
      <family val="2"/>
      <scheme val="minor"/>
    </font>
    <font>
      <sz val="10"/>
      <color theme="1"/>
      <name val="Helvetica Neue"/>
      <charset val="1"/>
    </font>
    <font>
      <u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3" fillId="2" borderId="1" xfId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wrapText="1"/>
    </xf>
    <xf numFmtId="0" fontId="4" fillId="2" borderId="2" xfId="0" applyFont="1" applyFill="1" applyBorder="1" applyAlignment="1">
      <alignment wrapText="1"/>
    </xf>
    <xf numFmtId="0" fontId="5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5" fillId="2" borderId="4" xfId="0" applyFont="1" applyFill="1" applyBorder="1" applyAlignment="1">
      <alignment wrapText="1"/>
    </xf>
    <xf numFmtId="0" fontId="0" fillId="0" borderId="0" xfId="0" quotePrefix="1" applyNumberFormat="1"/>
    <xf numFmtId="0" fontId="2" fillId="3" borderId="1" xfId="0" applyFont="1" applyFill="1" applyBorder="1"/>
    <xf numFmtId="0" fontId="2" fillId="4" borderId="1" xfId="0" applyFont="1" applyFill="1" applyBorder="1"/>
    <xf numFmtId="0" fontId="4" fillId="2" borderId="6" xfId="0" applyFont="1" applyFill="1" applyBorder="1" applyAlignment="1">
      <alignment wrapText="1"/>
    </xf>
    <xf numFmtId="0" fontId="12" fillId="0" borderId="0" xfId="0" applyFont="1"/>
    <xf numFmtId="0" fontId="0" fillId="0" borderId="0" xfId="0" applyNumberFormat="1"/>
    <xf numFmtId="0" fontId="2" fillId="5" borderId="1" xfId="0" applyFont="1" applyFill="1" applyBorder="1"/>
    <xf numFmtId="0" fontId="0" fillId="0" borderId="0" xfId="0" quotePrefix="1"/>
    <xf numFmtId="0" fontId="4" fillId="2" borderId="5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2" fillId="3" borderId="0" xfId="0" applyFont="1" applyFill="1" applyBorder="1"/>
    <xf numFmtId="0" fontId="4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3" fillId="2" borderId="0" xfId="1" applyFont="1" applyFill="1" applyBorder="1" applyAlignment="1">
      <alignment wrapText="1"/>
    </xf>
    <xf numFmtId="0" fontId="10" fillId="2" borderId="0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0" fillId="6" borderId="0" xfId="0" applyFill="1"/>
    <xf numFmtId="0" fontId="0" fillId="7" borderId="0" xfId="0" applyFill="1"/>
    <xf numFmtId="0" fontId="2" fillId="6" borderId="0" xfId="0" applyFont="1" applyFill="1"/>
    <xf numFmtId="0" fontId="0" fillId="2" borderId="6" xfId="0" applyFont="1" applyFill="1" applyBorder="1" applyAlignment="1">
      <alignment wrapText="1"/>
    </xf>
    <xf numFmtId="0" fontId="13" fillId="2" borderId="1" xfId="0" applyFont="1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14" fillId="2" borderId="1" xfId="1" applyFont="1" applyFill="1" applyBorder="1" applyAlignment="1">
      <alignment wrapText="1"/>
    </xf>
    <xf numFmtId="0" fontId="13" fillId="2" borderId="2" xfId="0" applyFont="1" applyFill="1" applyBorder="1" applyAlignment="1">
      <alignment wrapText="1"/>
    </xf>
    <xf numFmtId="0" fontId="13" fillId="2" borderId="3" xfId="0" applyFont="1" applyFill="1" applyBorder="1" applyAlignment="1">
      <alignment wrapText="1"/>
    </xf>
    <xf numFmtId="0" fontId="13" fillId="2" borderId="4" xfId="0" applyFont="1" applyFill="1" applyBorder="1" applyAlignment="1">
      <alignment wrapText="1"/>
    </xf>
    <xf numFmtId="0" fontId="0" fillId="0" borderId="0" xfId="0" applyFont="1"/>
    <xf numFmtId="0" fontId="1" fillId="0" borderId="0" xfId="0" applyNumberFormat="1" applyFont="1"/>
    <xf numFmtId="0" fontId="15" fillId="0" borderId="0" xfId="0" applyFont="1"/>
    <xf numFmtId="0" fontId="13" fillId="2" borderId="5" xfId="0" applyFont="1" applyFill="1" applyBorder="1" applyAlignment="1">
      <alignment wrapText="1"/>
    </xf>
    <xf numFmtId="0" fontId="0" fillId="2" borderId="3" xfId="0" applyFont="1" applyFill="1" applyBorder="1" applyAlignment="1">
      <alignment wrapText="1"/>
    </xf>
    <xf numFmtId="0" fontId="5" fillId="2" borderId="5" xfId="0" applyFont="1" applyFill="1" applyBorder="1" applyAlignment="1">
      <alignment wrapText="1"/>
    </xf>
    <xf numFmtId="0" fontId="9" fillId="2" borderId="2" xfId="0" applyFont="1" applyFill="1" applyBorder="1" applyAlignment="1">
      <alignment wrapText="1"/>
    </xf>
    <xf numFmtId="0" fontId="4" fillId="2" borderId="3" xfId="0" applyFont="1" applyFill="1" applyBorder="1" applyAlignment="1">
      <alignment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ccessgenealogy.com/native/kadohadacho-tribe.htm" TargetMode="External"/><Relationship Id="rId2" Type="http://schemas.openxmlformats.org/officeDocument/2006/relationships/hyperlink" Target="http://www.accessgenealogy.com/native/kadohadacho-tribe.htm" TargetMode="External"/><Relationship Id="rId1" Type="http://schemas.openxmlformats.org/officeDocument/2006/relationships/hyperlink" Target="http://www.accessgenealogy.com/native/kadohadacho-tribe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2BA91-2215-0E46-A4EF-0431A85F1812}">
  <dimension ref="A1:M138"/>
  <sheetViews>
    <sheetView tabSelected="1" topLeftCell="A77" zoomScaleNormal="150" zoomScaleSheetLayoutView="100" workbookViewId="0">
      <selection activeCell="D86" sqref="D86"/>
    </sheetView>
  </sheetViews>
  <sheetFormatPr defaultRowHeight="18" customHeight="1" x14ac:dyDescent="0.2"/>
  <cols>
    <col min="1" max="1" width="34.4375" style="45" bestFit="1" customWidth="1"/>
    <col min="2" max="2" width="24.88671875" customWidth="1"/>
    <col min="3" max="3" width="52.59765625" customWidth="1"/>
    <col min="4" max="4" width="42.77734375" customWidth="1"/>
    <col min="5" max="5" width="34.4375" customWidth="1"/>
    <col min="6" max="6" width="33.2265625" customWidth="1"/>
    <col min="7" max="7" width="36.05078125" customWidth="1"/>
    <col min="8" max="8" width="42.640625" customWidth="1"/>
    <col min="9" max="9" width="60.9375" customWidth="1"/>
    <col min="10" max="10" width="21.7890625" customWidth="1"/>
    <col min="11" max="11" width="46.8125" customWidth="1"/>
    <col min="12" max="12" width="52.8671875" customWidth="1"/>
    <col min="13" max="13" width="33.2265625" customWidth="1"/>
    <col min="14" max="14" width="36.72265625" customWidth="1"/>
  </cols>
  <sheetData>
    <row r="1" spans="1:13" ht="18" customHeight="1" x14ac:dyDescent="0.2">
      <c r="A1" s="16" t="s">
        <v>188</v>
      </c>
      <c r="B1" s="21" t="s">
        <v>327</v>
      </c>
      <c r="C1" s="19" t="s">
        <v>135</v>
      </c>
      <c r="D1" s="37" t="s">
        <v>332</v>
      </c>
      <c r="E1" s="25" t="s">
        <v>330</v>
      </c>
      <c r="F1" s="16" t="s">
        <v>135</v>
      </c>
      <c r="G1" s="17" t="s">
        <v>189</v>
      </c>
      <c r="H1" s="17" t="s">
        <v>326</v>
      </c>
      <c r="I1" s="21" t="s">
        <v>327</v>
      </c>
      <c r="K1" t="s">
        <v>331</v>
      </c>
      <c r="L1" s="35" t="s">
        <v>332</v>
      </c>
      <c r="M1" s="36" t="s">
        <v>333</v>
      </c>
    </row>
    <row r="2" spans="1:13" ht="18" customHeight="1" x14ac:dyDescent="0.2">
      <c r="A2" s="38" t="s">
        <v>190</v>
      </c>
      <c r="B2" s="46" t="str">
        <f>LEFT(A2,FIND(" ",A2,1)-1)</f>
        <v>Atsinas</v>
      </c>
      <c r="C2" s="47" t="s">
        <v>197</v>
      </c>
      <c r="D2" s="22" t="str">
        <f>LEFT(TRIM(M2),FIND("§",SUBSTITUTE(M2," ","§",LEN(TRIM(M2))-LEN(SUBSTITUTE(TRIM(M2)," ",""))))-1)</f>
        <v>Atsinas</v>
      </c>
      <c r="E2" s="26"/>
      <c r="F2" s="18" t="s">
        <v>190</v>
      </c>
      <c r="G2" s="15" t="str">
        <f>RIGHT(C2,LEN(C2)-FIND(" ",C2))</f>
        <v>Grosventresdesprairies</v>
      </c>
      <c r="H2" t="str">
        <f>MID(F2,FIND(" ",F2),999)</f>
        <v xml:space="preserve"> (Grosventresdesprairies)</v>
      </c>
      <c r="I2" s="20" t="str">
        <f>LEFT(A2,SEARCH(" ",A2,1))</f>
        <v xml:space="preserve">Atsinas </v>
      </c>
      <c r="J2" s="22" t="s">
        <v>328</v>
      </c>
      <c r="K2" s="22" t="str">
        <f>MID(B2,1+FIND("",B2),999)</f>
        <v>tsinas</v>
      </c>
      <c r="L2" t="str">
        <f>RIGHT(A2,FIND(" ",A2,1)-1)</f>
        <v>airies)</v>
      </c>
      <c r="M2" s="18" t="s">
        <v>334</v>
      </c>
    </row>
    <row r="3" spans="1:13" ht="18" customHeight="1" x14ac:dyDescent="0.2">
      <c r="A3" s="39" t="s">
        <v>13</v>
      </c>
      <c r="B3" s="46" t="str">
        <f>LEFT(A3,FIND(" ",A3,1)-1)</f>
        <v>Brûlé</v>
      </c>
      <c r="C3" s="47" t="s">
        <v>209</v>
      </c>
      <c r="D3" s="22" t="str">
        <f>LEFT(TRIM(M3),FIND("§",SUBSTITUTE(M3," ","§",LEN(TRIM(M3))-LEN(SUBSTITUTE(TRIM(M3)," ",""))))-1)</f>
        <v>Brûlé Sichangus Sicangus</v>
      </c>
      <c r="E3" s="27"/>
      <c r="F3" s="4" t="s">
        <v>13</v>
      </c>
      <c r="H3" t="str">
        <f>MID(F3,FIND(" ",F3),999)</f>
        <v xml:space="preserve"> (Sichangus Sicangus) Lakotas</v>
      </c>
      <c r="K3" s="22" t="str">
        <f>MID(B3,1+FIND("",B3),999)</f>
        <v>rûlé</v>
      </c>
      <c r="L3" t="str">
        <f>RIGHT(A3,FIND(" ",A3,1)-1)</f>
        <v>kotas</v>
      </c>
      <c r="M3" s="4" t="s">
        <v>335</v>
      </c>
    </row>
    <row r="4" spans="1:13" ht="18" customHeight="1" x14ac:dyDescent="0.2">
      <c r="A4" s="40" t="s">
        <v>14</v>
      </c>
      <c r="B4" s="46" t="str">
        <f>LEFT(A4,FIND(" ",A4,1)-1)</f>
        <v>Catawbas</v>
      </c>
      <c r="C4" s="47" t="s">
        <v>210</v>
      </c>
      <c r="D4" s="22" t="str">
        <f>LEFT(TRIM(M4),FIND("§",SUBSTITUTE(M4," ","§",LEN(TRIM(M4))-LEN(SUBSTITUTE(TRIM(M4)," ",""))))-1)</f>
        <v>Catawbas</v>
      </c>
      <c r="E4" s="28"/>
      <c r="F4" s="5" t="s">
        <v>14</v>
      </c>
      <c r="H4" t="str">
        <f>MID(F4,FIND(" ",F4),999)</f>
        <v xml:space="preserve"> (Catobas)</v>
      </c>
      <c r="K4" s="22" t="str">
        <f>MID(B4,1+FIND("",B4),999)</f>
        <v>atawbas</v>
      </c>
      <c r="L4" t="str">
        <f>RIGHT(A4,FIND(" ",A4,1)-1)</f>
        <v>Catobas)</v>
      </c>
      <c r="M4" s="5" t="s">
        <v>336</v>
      </c>
    </row>
    <row r="5" spans="1:13" ht="18" customHeight="1" x14ac:dyDescent="0.2">
      <c r="A5" s="40" t="s">
        <v>16</v>
      </c>
      <c r="B5" s="46" t="str">
        <f>LEFT(E5,FIND(" ",E5,1)-1)</f>
        <v>Cayuses</v>
      </c>
      <c r="C5" s="47" t="s">
        <v>212</v>
      </c>
      <c r="D5" s="22" t="str">
        <f>LEFT(TRIM(M5),FIND("§",SUBSTITUTE(M5," ","§",LEN(TRIM(M5))-LEN(SUBSTITUTE(TRIM(M5)," ",""))))-1)</f>
        <v>Cheyennes Tsitsistas</v>
      </c>
      <c r="E5" s="26" t="str">
        <f>SUBSTITUTE(A5,"("," (")</f>
        <v>Cayuses (Umatilla)</v>
      </c>
      <c r="F5" s="2" t="s">
        <v>191</v>
      </c>
      <c r="H5" t="str">
        <f>MID(F5,FIND(" ",F5),999)</f>
        <v xml:space="preserve"> (Umatilla)</v>
      </c>
      <c r="K5" s="22" t="str">
        <f>MID(B5,1+FIND("",B5),999)</f>
        <v>ayuses</v>
      </c>
      <c r="M5" s="3" t="s">
        <v>337</v>
      </c>
    </row>
    <row r="6" spans="1:13" ht="18" customHeight="1" x14ac:dyDescent="0.2">
      <c r="A6" s="39" t="s">
        <v>17</v>
      </c>
      <c r="B6" s="46" t="str">
        <f>LEFT(E6,FIND(" ",E6,1)-1)</f>
        <v>Chalahgawtha</v>
      </c>
      <c r="C6" s="47" t="s">
        <v>213</v>
      </c>
      <c r="D6" s="22" t="str">
        <f>LEFT(TRIM(M6),FIND("§",SUBSTITUTE(M6," ","§",LEN(TRIM(M6))-LEN(SUBSTITUTE(TRIM(M6)," ",""))))-1)</f>
        <v>Chiricahua</v>
      </c>
      <c r="E6" s="26" t="str">
        <f>SUBSTITUTE(A6,"("," (")</f>
        <v>Chalahgawtha (Chillicothe)</v>
      </c>
      <c r="F6" s="3" t="s">
        <v>140</v>
      </c>
      <c r="H6" t="str">
        <f>MID(F6,FIND(" ",F6),999)</f>
        <v xml:space="preserve"> (Chillicothe)</v>
      </c>
      <c r="K6" s="22" t="str">
        <f>MID(B6,1+FIND("",B6),999)</f>
        <v>halahgawtha</v>
      </c>
      <c r="M6" s="2" t="s">
        <v>338</v>
      </c>
    </row>
    <row r="7" spans="1:13" ht="18" customHeight="1" x14ac:dyDescent="0.2">
      <c r="A7" s="39" t="s">
        <v>18</v>
      </c>
      <c r="B7" s="46" t="str">
        <f>LEFT(E7,FIND(" ",E7,1)-1)</f>
        <v>Chaouanons</v>
      </c>
      <c r="C7" s="47" t="s">
        <v>214</v>
      </c>
      <c r="D7" s="22" t="str">
        <f>LEFT(TRIM(M7),FIND("§",SUBSTITUTE(M7," ","§",LEN(TRIM(M7))-LEN(SUBSTITUTE(TRIM(M7)," ",""))))-1)</f>
        <v>Clalskanie See</v>
      </c>
      <c r="E7" s="26" t="str">
        <f>SUBSTITUTE(A7,"("," (")</f>
        <v>Chaouanons (ShawanoShawnees)</v>
      </c>
      <c r="F7" s="3" t="s">
        <v>141</v>
      </c>
      <c r="H7" t="str">
        <f>MID(F7,FIND(" ",F7),999)</f>
        <v xml:space="preserve"> (ShawanoShawnees)</v>
      </c>
      <c r="K7" s="22" t="str">
        <f>MID(B7,1+FIND("",B7),999)</f>
        <v>haouanons</v>
      </c>
      <c r="M7" s="3" t="s">
        <v>339</v>
      </c>
    </row>
    <row r="8" spans="1:13" ht="18" customHeight="1" x14ac:dyDescent="0.2">
      <c r="A8" s="39" t="s">
        <v>1</v>
      </c>
      <c r="B8" s="46" t="str">
        <f>LEFT(A8,FIND(" ",A8,1)-1)</f>
        <v>Cheyennes</v>
      </c>
      <c r="C8" s="47" t="s">
        <v>198</v>
      </c>
      <c r="D8" s="22" t="str">
        <f>LEFT(TRIM(M8),FIND("§",SUBSTITUTE(M8," ","§",LEN(TRIM(M8))-LEN(SUBSTITUTE(TRIM(M8)," ",""))))-1)</f>
        <v>Coahuiltecans</v>
      </c>
      <c r="E8" s="29"/>
      <c r="F8" s="3" t="s">
        <v>1</v>
      </c>
      <c r="H8" t="str">
        <f>MID(F8,FIND(" ",F8),999)</f>
        <v xml:space="preserve"> (Tsitsistas Sutai)</v>
      </c>
      <c r="I8" s="20" t="str">
        <f>LEFT(A8,SEARCH(" ",A8,1))</f>
        <v xml:space="preserve">Cheyennes </v>
      </c>
      <c r="K8" s="22" t="str">
        <f>MID(B8,1+FIND("",B8),999)</f>
        <v>heyennes</v>
      </c>
      <c r="L8" t="str">
        <f>RIGHT(A8,FIND(" ",A8,1)-1)</f>
        <v>as Sutai)</v>
      </c>
      <c r="M8" s="3" t="s">
        <v>340</v>
      </c>
    </row>
    <row r="9" spans="1:13" ht="18" customHeight="1" x14ac:dyDescent="0.2">
      <c r="A9" s="39" t="s">
        <v>19</v>
      </c>
      <c r="B9" s="46" t="str">
        <f>LEFT(E9,FIND(" ",E9,1)-1)</f>
        <v>Chickasaws</v>
      </c>
      <c r="C9" s="47" t="s">
        <v>215</v>
      </c>
      <c r="D9" s="22" t="str">
        <f>LEFT(TRIM(M9),FIND("§",SUBSTITUTE(M9," ","§",LEN(TRIM(M9))-LEN(SUBSTITUTE(TRIM(M9)," ",""))))-1)</f>
        <v>Cocopah</v>
      </c>
      <c r="E9" s="26" t="str">
        <f>SUBSTITUTE(A9,"("," (")</f>
        <v>Chickasaws (Chicachas)</v>
      </c>
      <c r="F9" s="3" t="s">
        <v>142</v>
      </c>
      <c r="H9" t="str">
        <f>MID(F9,FIND(" ",F9),999)</f>
        <v xml:space="preserve"> (Chicachas)</v>
      </c>
      <c r="K9" s="22" t="str">
        <f>MID(B9,1+FIND("",B9),999)</f>
        <v>hickasaws</v>
      </c>
      <c r="M9" s="3" t="s">
        <v>341</v>
      </c>
    </row>
    <row r="10" spans="1:13" ht="18" customHeight="1" x14ac:dyDescent="0.2">
      <c r="A10" s="39" t="s">
        <v>20</v>
      </c>
      <c r="B10" s="46" t="str">
        <f>LEFT(E10,FIND(" ",E10,1)-1)</f>
        <v>Chippewa</v>
      </c>
      <c r="C10" s="47" t="s">
        <v>216</v>
      </c>
      <c r="D10" s="22" t="str">
        <f>LEFT(TRIM(M10),FIND("§",SUBSTITUTE(M10," ","§",LEN(TRIM(M10))-LEN(SUBSTITUTE(TRIM(M10)," ",""))))-1)</f>
        <v>Coeurd’alene</v>
      </c>
      <c r="E10" s="26" t="str">
        <f>SUBSTITUTE(A10,"("," (")</f>
        <v>Chippewa (Ojibwe)/Annishinabe</v>
      </c>
      <c r="F10" s="3" t="s">
        <v>143</v>
      </c>
      <c r="H10" t="str">
        <f>MID(F10,FIND(" ",F10),999)</f>
        <v xml:space="preserve"> (Ojibwe)/Annishinabe</v>
      </c>
      <c r="K10" s="22" t="str">
        <f>MID(B10,1+FIND("",B10),999)</f>
        <v>hippewa</v>
      </c>
      <c r="M10" s="3" t="s">
        <v>342</v>
      </c>
    </row>
    <row r="11" spans="1:13" ht="18" customHeight="1" x14ac:dyDescent="0.2">
      <c r="A11" s="40" t="s">
        <v>2</v>
      </c>
      <c r="B11" s="46" t="str">
        <f>LEFT(A11,FIND(" ",A11,1)-1)</f>
        <v>Chiricahua</v>
      </c>
      <c r="C11" s="47" t="s">
        <v>199</v>
      </c>
      <c r="D11" s="22" t="str">
        <f>LEFT(TRIM(M11),FIND("§",SUBSTITUTE(M11," ","§",LEN(TRIM(M11))-LEN(SUBSTITUTE(TRIM(M11)," ",""))))-1)</f>
        <v>Columbian</v>
      </c>
      <c r="E11" s="26"/>
      <c r="F11" s="2" t="s">
        <v>2</v>
      </c>
      <c r="H11" t="str">
        <f>MID(F11,FIND(" ",F11),999)</f>
        <v xml:space="preserve"> (Apaches)</v>
      </c>
      <c r="I11" s="20" t="str">
        <f>LEFT(A11,SEARCH(" ",A11,1))</f>
        <v xml:space="preserve">Chiricahua </v>
      </c>
      <c r="K11" s="22" t="str">
        <f>MID(B11,1+FIND("",B11),999)</f>
        <v>hiricahua</v>
      </c>
      <c r="L11" t="str">
        <f>RIGHT(A11,FIND(" ",A11,1)-1)</f>
        <v xml:space="preserve"> (Apaches)</v>
      </c>
      <c r="M11" s="3" t="s">
        <v>343</v>
      </c>
    </row>
    <row r="12" spans="1:13" ht="18" customHeight="1" x14ac:dyDescent="0.2">
      <c r="A12" s="40" t="s">
        <v>21</v>
      </c>
      <c r="B12" s="46" t="str">
        <f>LEFT(E12,FIND(" ",E12,1)-1)</f>
        <v>Choctaws</v>
      </c>
      <c r="C12" s="47" t="s">
        <v>217</v>
      </c>
      <c r="D12" s="22" t="str">
        <f>LEFT(TRIM(M12),FIND("§",SUBSTITUTE(M12," ","§",LEN(TRIM(M12))-LEN(SUBSTITUTE(TRIM(M12)," ",""))))-1)</f>
        <v>Coyotero White</v>
      </c>
      <c r="E12" s="26" t="str">
        <f>SUBSTITUTE(A12,"("," (")</f>
        <v>Choctaws (Chactas)</v>
      </c>
      <c r="F12" s="6" t="s">
        <v>144</v>
      </c>
      <c r="H12" t="str">
        <f>MID(F12,FIND(" ",F12),999)</f>
        <v xml:space="preserve"> (Chactas)</v>
      </c>
      <c r="K12" s="22" t="str">
        <f>MID(B12,1+FIND("",B12),999)</f>
        <v>hoctaws</v>
      </c>
      <c r="M12" s="2" t="s">
        <v>344</v>
      </c>
    </row>
    <row r="13" spans="1:13" ht="18" customHeight="1" x14ac:dyDescent="0.2">
      <c r="A13" s="39" t="s">
        <v>22</v>
      </c>
      <c r="B13" s="46" t="str">
        <f>LEFT(A13,FIND(" ",A13,1)-1)</f>
        <v>Clalskanie</v>
      </c>
      <c r="C13" s="47" t="s">
        <v>218</v>
      </c>
      <c r="D13" s="22" t="str">
        <f>LEFT(TRIM(M13),FIND("§",SUBSTITUTE(M13," ","§",LEN(TRIM(M13))-LEN(SUBSTITUTE(TRIM(M13)," ",""))))-1)</f>
        <v>Cris Crees</v>
      </c>
      <c r="E13" s="29"/>
      <c r="F13" s="3" t="s">
        <v>22</v>
      </c>
      <c r="H13" t="str">
        <f>MID(F13,FIND(" ",F13),999)</f>
        <v xml:space="preserve"> (See Oregon)</v>
      </c>
      <c r="K13" s="22" t="str">
        <f>MID(B13,1+FIND("",B13),999)</f>
        <v>lalskanie</v>
      </c>
      <c r="L13" t="str">
        <f>RIGHT(A13,FIND(" ",A13,1)-1)</f>
        <v>ee Oregon)</v>
      </c>
      <c r="M13" s="2" t="s">
        <v>345</v>
      </c>
    </row>
    <row r="14" spans="1:13" ht="18" customHeight="1" x14ac:dyDescent="0.2">
      <c r="A14" s="39" t="s">
        <v>23</v>
      </c>
      <c r="B14" s="46" t="str">
        <f>LEFT(A14,FIND(" ",A14,1)-1)</f>
        <v>Coahuiltecans</v>
      </c>
      <c r="C14" s="47" t="s">
        <v>219</v>
      </c>
      <c r="D14" s="22" t="str">
        <f>LEFT(TRIM(M14),FIND("§",SUBSTITUTE(M14," ","§",LEN(TRIM(M14))-LEN(SUBSTITUTE(TRIM(M14)," ",""))))-1)</f>
        <v>Delaware Lenapes Lennis</v>
      </c>
      <c r="E14" s="29"/>
      <c r="F14" s="3" t="s">
        <v>23</v>
      </c>
      <c r="H14" t="str">
        <f>MID(F14,FIND(" ",F14),999)</f>
        <v xml:space="preserve"> (Paikawa)</v>
      </c>
      <c r="K14" s="22" t="str">
        <f>MID(B14,1+FIND("",B14),999)</f>
        <v>oahuiltecans</v>
      </c>
      <c r="L14" t="str">
        <f>RIGHT(A14,FIND(" ",A14,1)-1)</f>
        <v>ans (Paikawa)</v>
      </c>
      <c r="M14" s="2" t="s">
        <v>346</v>
      </c>
    </row>
    <row r="15" spans="1:13" ht="18" customHeight="1" x14ac:dyDescent="0.2">
      <c r="A15" s="39" t="s">
        <v>24</v>
      </c>
      <c r="B15" s="46" t="str">
        <f>LEFT(A15,FIND(" ",A15,1)-1)</f>
        <v>Cocopah</v>
      </c>
      <c r="C15" s="47" t="s">
        <v>220</v>
      </c>
      <c r="D15" s="22" t="str">
        <f>LEFT(TRIM(M15),FIND("§",SUBSTITUTE(M15," ","§",LEN(TRIM(M15))-LEN(SUBSTITUTE(TRIM(M15)," ",""))))-1)</f>
        <v>FlancsdechienTlichosDogribs T'atsaot'ine Couteaux</v>
      </c>
      <c r="E15" s="29"/>
      <c r="F15" s="3" t="s">
        <v>24</v>
      </c>
      <c r="H15" t="str">
        <f>MID(F15,FIND(" ",F15),999)</f>
        <v xml:space="preserve"> (CucapaKwapas)</v>
      </c>
      <c r="K15" s="22" t="str">
        <f>MID(B15,1+FIND("",B15),999)</f>
        <v>ocopah</v>
      </c>
      <c r="L15" t="str">
        <f>RIGHT(A15,FIND(" ",A15,1)-1)</f>
        <v>Kwapas)</v>
      </c>
      <c r="M15" s="3" t="s">
        <v>347</v>
      </c>
    </row>
    <row r="16" spans="1:13" ht="18" customHeight="1" x14ac:dyDescent="0.2">
      <c r="A16" s="39" t="s">
        <v>136</v>
      </c>
      <c r="B16" s="46" t="str">
        <f>LEFT(A16,FIND(" ",A16,1)-1)</f>
        <v>Coeurd’alene</v>
      </c>
      <c r="C16" s="47" t="s">
        <v>200</v>
      </c>
      <c r="D16" s="22" t="str">
        <f>LEFT(TRIM(M16),FIND("§",SUBSTITUTE(M16," ","§",LEN(TRIM(M16))-LEN(SUBSTITUTE(TRIM(M16)," ",""))))-1)</f>
        <v>Fox</v>
      </c>
      <c r="E16" s="29"/>
      <c r="F16" s="3" t="s">
        <v>136</v>
      </c>
      <c r="H16" t="str">
        <f>MID(F16,FIND(" ",F16),999)</f>
        <v xml:space="preserve"> (Skitswish)</v>
      </c>
      <c r="I16" s="20" t="str">
        <f>LEFT(A16,SEARCH(" ",A16,1))</f>
        <v xml:space="preserve">Coeurd’alene </v>
      </c>
      <c r="K16" s="22" t="str">
        <f>MID(B16,1+FIND("",B16),999)</f>
        <v>oeurd’alene</v>
      </c>
      <c r="L16" t="str">
        <f>RIGHT(A16,FIND(" ",A16,1)-1)</f>
        <v xml:space="preserve"> (Skitswish)</v>
      </c>
      <c r="M16" s="8" t="s">
        <v>348</v>
      </c>
    </row>
    <row r="17" spans="1:13" ht="18" customHeight="1" x14ac:dyDescent="0.2">
      <c r="A17" s="39" t="s">
        <v>329</v>
      </c>
      <c r="B17" s="46" t="str">
        <f>LEFT(A17,FIND(" ",A17,1)-1)</f>
        <v>Columbian</v>
      </c>
      <c r="C17" s="47" t="s">
        <v>201</v>
      </c>
      <c r="D17" s="22" t="str">
        <f>LEFT(TRIM(M17),FIND("§",SUBSTITUTE(M17," ","§",LEN(TRIM(M17))-LEN(SUBSTITUTE(TRIM(M17)," ",""))))-1)</f>
        <v>Goshutes</v>
      </c>
      <c r="E17" s="29"/>
      <c r="F17" s="3" t="s">
        <v>137</v>
      </c>
      <c r="H17" t="str">
        <f>MID(F17,FIND(" ",F17),999)</f>
        <v xml:space="preserve"> (Wenatchi)</v>
      </c>
      <c r="I17" s="20" t="str">
        <f>LEFT(A17,SEARCH(" ",A17,1))</f>
        <v xml:space="preserve">Columbian </v>
      </c>
      <c r="K17" s="22" t="str">
        <f>MID(B17,1+FIND("",B17),999)</f>
        <v>olumbian</v>
      </c>
      <c r="L17" t="str">
        <f>RIGHT(A17,FIND(" ",A17,1)-1)</f>
        <v>Wenatchi)</v>
      </c>
      <c r="M17" s="3" t="s">
        <v>349</v>
      </c>
    </row>
    <row r="18" spans="1:13" ht="18" customHeight="1" x14ac:dyDescent="0.2">
      <c r="A18" s="40" t="s">
        <v>25</v>
      </c>
      <c r="B18" s="46" t="str">
        <f>LEFT(A18,FIND(" ",A18,1)-1)</f>
        <v>Coyotero</v>
      </c>
      <c r="C18" s="47" t="s">
        <v>221</v>
      </c>
      <c r="D18" s="22" t="str">
        <f>LEFT(TRIM(M18),FIND("§",SUBSTITUTE(M18," ","§",LEN(TRIM(M18))-LEN(SUBSTITUTE(TRIM(M18)," ",""))))-1)</f>
        <v>Hathawekela</v>
      </c>
      <c r="E18" s="26"/>
      <c r="F18" s="2" t="s">
        <v>25</v>
      </c>
      <c r="H18" t="str">
        <f>MID(F18,FIND(" ",F18),999)</f>
        <v xml:space="preserve"> (White mountain)</v>
      </c>
      <c r="K18" s="22" t="str">
        <f>MID(B18,1+FIND("",B18),999)</f>
        <v>oyotero</v>
      </c>
      <c r="M18" s="2" t="s">
        <v>350</v>
      </c>
    </row>
    <row r="19" spans="1:13" ht="18" customHeight="1" x14ac:dyDescent="0.2">
      <c r="A19" s="40" t="s">
        <v>26</v>
      </c>
      <c r="B19" s="46" t="str">
        <f>LEFT(E19,FIND(" ",E19,1)-1)</f>
        <v>Creeks</v>
      </c>
      <c r="C19" s="47" t="s">
        <v>222</v>
      </c>
      <c r="D19" s="22" t="str">
        <f>LEFT(TRIM(M19),FIND("§",SUBSTITUTE(M19," ","§",LEN(TRIM(M19))-LEN(SUBSTITUTE(TRIM(M19)," ",""))))-1)</f>
        <v>Heiltsuk Bella</v>
      </c>
      <c r="E19" s="26" t="str">
        <f>SUBSTITUTE(A19,"("," (")</f>
        <v>Creeks (Muskogee)</v>
      </c>
      <c r="F19" s="2" t="s">
        <v>145</v>
      </c>
      <c r="H19" t="str">
        <f>MID(F19,FIND(" ",F19),999)</f>
        <v xml:space="preserve"> (Muskogee)</v>
      </c>
      <c r="K19" s="22" t="str">
        <f>MID(B19,1+FIND("",B19),999)</f>
        <v>reeks</v>
      </c>
      <c r="M19" s="2" t="s">
        <v>351</v>
      </c>
    </row>
    <row r="20" spans="1:13" ht="18" customHeight="1" x14ac:dyDescent="0.2">
      <c r="A20" s="40" t="s">
        <v>5</v>
      </c>
      <c r="B20" s="46" t="str">
        <f>LEFT(A20,FIND(" ",A20,1)-1)</f>
        <v>Cris</v>
      </c>
      <c r="C20" s="47" t="s">
        <v>202</v>
      </c>
      <c r="D20" s="22" t="str">
        <f>LEFT(TRIM(M20),FIND("§",SUBSTITUTE(M20," ","§",LEN(TRIM(M20))-LEN(SUBSTITUTE(TRIM(M20)," ",""))))-1)</f>
        <v>Hunkpati</v>
      </c>
      <c r="E20" s="26"/>
      <c r="F20" s="2" t="s">
        <v>138</v>
      </c>
      <c r="H20" t="str">
        <f>MID(F20,FIND(" ",F20),999)</f>
        <v xml:space="preserve"> (Crees ) des plaines</v>
      </c>
      <c r="I20" s="20" t="str">
        <f>LEFT(A20,SEARCH(" ",A20,1))</f>
        <v xml:space="preserve">Cris </v>
      </c>
      <c r="K20" s="22" t="str">
        <f>MID(B20,1+FIND("",B20),999)</f>
        <v>ris</v>
      </c>
      <c r="M20" s="2" t="s">
        <v>352</v>
      </c>
    </row>
    <row r="21" spans="1:13" ht="18" customHeight="1" x14ac:dyDescent="0.2">
      <c r="A21" s="40" t="s">
        <v>27</v>
      </c>
      <c r="B21" s="46" t="str">
        <f>LEFT(A21,FIND(" ",A21,1)-1)</f>
        <v>Delaware</v>
      </c>
      <c r="C21" s="47" t="s">
        <v>223</v>
      </c>
      <c r="D21" s="22" t="str">
        <f>LEFT(TRIM(M21),FIND("§",SUBSTITUTE(M21," ","§",LEN(TRIM(M21))-LEN(SUBSTITUTE(TRIM(M21)," ",""))))-1)</f>
        <v>Innus Montagnais</v>
      </c>
      <c r="E21" s="26"/>
      <c r="F21" s="2" t="s">
        <v>27</v>
      </c>
      <c r="H21" t="str">
        <f>MID(F21,FIND(" ",F21),999)</f>
        <v xml:space="preserve"> (Lenapes Lennis Loups)</v>
      </c>
      <c r="K21" s="22" t="str">
        <f>MID(B21,1+FIND("",B21),999)</f>
        <v>elaware</v>
      </c>
      <c r="M21" s="2" t="s">
        <v>353</v>
      </c>
    </row>
    <row r="22" spans="1:13" ht="18" customHeight="1" x14ac:dyDescent="0.2">
      <c r="A22" s="40" t="s">
        <v>28</v>
      </c>
      <c r="B22" s="46" t="str">
        <f>LEFT(E22,FIND(" ",E22,1)-1)</f>
        <v>DeneduDehCho</v>
      </c>
      <c r="C22" s="47" t="s">
        <v>224</v>
      </c>
      <c r="D22" s="22" t="str">
        <f>LEFT(TRIM(M22),FIND("§",SUBSTITUTE(M22," ","§",LEN(TRIM(M22))-LEN(SUBSTITUTE(TRIM(M22)," ",""))))-1)</f>
        <v>InupiatsInupik inupiaks</v>
      </c>
      <c r="E22" s="26" t="str">
        <f>SUBSTITUTE(A22,"("," (")</f>
        <v>DeneduDehCho (esclavesdusud)</v>
      </c>
      <c r="F22" s="2" t="s">
        <v>146</v>
      </c>
      <c r="H22" t="str">
        <f>MID(F22,FIND(" ",F22),999)</f>
        <v xml:space="preserve"> (esclavesdusud)</v>
      </c>
      <c r="K22" s="22" t="str">
        <f>MID(B22,1+FIND("",B22),999)</f>
        <v>eneduDehCho</v>
      </c>
      <c r="M22" s="2" t="s">
        <v>354</v>
      </c>
    </row>
    <row r="23" spans="1:13" ht="18" customHeight="1" x14ac:dyDescent="0.2">
      <c r="A23" s="39" t="s">
        <v>29</v>
      </c>
      <c r="B23" s="46" t="str">
        <f>LEFT(E23,FIND(" ",E23,1)-1)</f>
        <v>DeneSuline</v>
      </c>
      <c r="C23" s="47" t="s">
        <v>225</v>
      </c>
      <c r="D23" s="22" t="str">
        <f>LEFT(TRIM(M23),FIND("§",SUBSTITUTE(M23," ","§",LEN(TRIM(M23))-LEN(SUBSTITUTE(TRIM(M23)," ",""))))-1)</f>
        <v>Iowas</v>
      </c>
      <c r="E23" s="26" t="str">
        <f>SUBSTITUTE(A23,"("," (")</f>
        <v>DeneSuline (Chipewyan)</v>
      </c>
      <c r="F23" s="3" t="s">
        <v>147</v>
      </c>
      <c r="H23" t="str">
        <f>MID(F23,FIND(" ",F23),999)</f>
        <v xml:space="preserve"> (Chipewyan)</v>
      </c>
      <c r="K23" s="22" t="str">
        <f>MID(B23,1+FIND("",B23),999)</f>
        <v>eneSuline</v>
      </c>
      <c r="M23" s="2" t="s">
        <v>355</v>
      </c>
    </row>
    <row r="24" spans="1:13" ht="18" customHeight="1" x14ac:dyDescent="0.2">
      <c r="A24" s="39" t="s">
        <v>30</v>
      </c>
      <c r="B24" s="46" t="str">
        <f>LEFT(E24,FIND(" ",E24,1)-1)</f>
        <v>Dunneza</v>
      </c>
      <c r="C24" s="47" t="s">
        <v>226</v>
      </c>
      <c r="D24" s="22" t="str">
        <f>LEFT(TRIM(M24),FIND("§",SUBSTITUTE(M24," ","§",LEN(TRIM(M24))-LEN(SUBSTITUTE(TRIM(M24)," ",""))))-1)</f>
        <v>Iroquois Haudenosanee les cinq</v>
      </c>
      <c r="E24" s="26" t="str">
        <f>SUBSTITUTE(A24,"("," (")</f>
        <v>Dunneza (Tsattine)</v>
      </c>
      <c r="F24" s="3" t="s">
        <v>148</v>
      </c>
      <c r="H24" t="str">
        <f>MID(F24,FIND(" ",F24),999)</f>
        <v xml:space="preserve"> (Tsattine)</v>
      </c>
      <c r="K24" s="22" t="str">
        <f>MID(B24,1+FIND("",B24),999)</f>
        <v>unneza</v>
      </c>
      <c r="M24" s="2" t="s">
        <v>356</v>
      </c>
    </row>
    <row r="25" spans="1:13" ht="18" customHeight="1" x14ac:dyDescent="0.2">
      <c r="A25" s="40" t="s">
        <v>31</v>
      </c>
      <c r="B25" s="46" t="str">
        <f>LEFT(E25,FIND(" ",E25,1)-1)</f>
        <v>Erie</v>
      </c>
      <c r="C25" s="47" t="s">
        <v>227</v>
      </c>
      <c r="D25" s="22" t="str">
        <f>LEFT(TRIM(M25),FIND("§",SUBSTITUTE(M25," ","§",LEN(TRIM(M25))-LEN(SUBSTITUTE(TRIM(M25)," ",""))))-1)</f>
        <v>Itazipacolas sans</v>
      </c>
      <c r="E25" s="26" t="str">
        <f>SUBSTITUTE(A25,"("," (")</f>
        <v>Erie (Chat)</v>
      </c>
      <c r="F25" s="2" t="s">
        <v>149</v>
      </c>
      <c r="H25" t="str">
        <f>MID(F25,FIND(" ",F25),999)</f>
        <v xml:space="preserve"> e(Chat)</v>
      </c>
      <c r="K25" s="22" t="str">
        <f>MID(B25,1+FIND("",B25),999)</f>
        <v>rie</v>
      </c>
      <c r="M25" s="3" t="s">
        <v>357</v>
      </c>
    </row>
    <row r="26" spans="1:13" ht="18" customHeight="1" x14ac:dyDescent="0.2">
      <c r="A26" s="39" t="s">
        <v>471</v>
      </c>
      <c r="B26" s="46" t="str">
        <f>LEFT(A26,FIND(" ",A26,1)-1)</f>
        <v>Flancsdechien</v>
      </c>
      <c r="C26" s="47" t="s">
        <v>472</v>
      </c>
      <c r="D26" s="22" t="str">
        <f>LEFT(TRIM(M26),FIND("§",SUBSTITUTE(M26," ","§",LEN(TRIM(M26))-LEN(SUBSTITUTE(TRIM(M26)," ",""))))-1)</f>
        <v>Kadohadacho</v>
      </c>
      <c r="E26" s="29"/>
      <c r="F26" s="3" t="s">
        <v>195</v>
      </c>
      <c r="H26" t="str">
        <f>MID(F26,FIND(" ",F26),999)</f>
        <v xml:space="preserve"> de chien (TlichosDogribs T'atsaot'ine) Couteaux jaunes </v>
      </c>
      <c r="K26" s="22" t="str">
        <f>MID(B26,1+FIND("",B26),999)</f>
        <v>lancsdechien</v>
      </c>
      <c r="M26" s="1" t="s">
        <v>358</v>
      </c>
    </row>
    <row r="27" spans="1:13" ht="18" customHeight="1" x14ac:dyDescent="0.2">
      <c r="A27" s="39" t="s">
        <v>32</v>
      </c>
      <c r="B27" s="46" t="str">
        <f>LEFT(E27,FIND(" ",E27,1)-1)</f>
        <v>Flathead</v>
      </c>
      <c r="C27" s="47" t="s">
        <v>228</v>
      </c>
      <c r="D27" s="22" t="str">
        <f>LEFT(TRIM(M27),FIND("§",SUBSTITUTE(M27," ","§",LEN(TRIM(M27))-LEN(SUBSTITUTE(TRIM(M27)," ",""))))-1)</f>
        <v>Kainai Blood</v>
      </c>
      <c r="E27" s="26" t="str">
        <f>SUBSTITUTE(A27,"("," (")</f>
        <v>Flathead (Salish)</v>
      </c>
      <c r="F27" s="7" t="s">
        <v>150</v>
      </c>
      <c r="H27" t="str">
        <f>MID(F27,FIND(" ",F27),999)</f>
        <v xml:space="preserve"> (Salish)</v>
      </c>
      <c r="K27" s="22" t="str">
        <f>MID(B27,1+FIND("",B27),999)</f>
        <v>lathead</v>
      </c>
      <c r="M27" s="5" t="s">
        <v>359</v>
      </c>
    </row>
    <row r="28" spans="1:13" ht="18" customHeight="1" x14ac:dyDescent="0.2">
      <c r="A28" s="39" t="s">
        <v>33</v>
      </c>
      <c r="B28" s="46" t="str">
        <f>LEFT(A28,FIND(" ",A28,1)-1)</f>
        <v>Fox</v>
      </c>
      <c r="C28" s="47" t="s">
        <v>473</v>
      </c>
      <c r="D28" s="22" t="str">
        <f>LEFT(TRIM(M28),FIND("§",SUBSTITUTE(M28," ","§",LEN(TRIM(M28))-LEN(SUBSTITUTE(TRIM(M28)," ",""))))-1)</f>
        <v>Kansa</v>
      </c>
      <c r="E28" s="30"/>
      <c r="F28" s="8" t="s">
        <v>33</v>
      </c>
      <c r="H28" t="str">
        <f>MID(F28,FIND(" ",F28),999)</f>
        <v xml:space="preserve"> ( Meshkwahkihawi)</v>
      </c>
      <c r="K28" s="22" t="str">
        <f>MID(B28,1+FIND("",B28),999)</f>
        <v>ox</v>
      </c>
      <c r="M28" s="2" t="s">
        <v>360</v>
      </c>
    </row>
    <row r="29" spans="1:13" ht="18" customHeight="1" x14ac:dyDescent="0.2">
      <c r="A29" s="39" t="s">
        <v>6</v>
      </c>
      <c r="B29" s="46" t="str">
        <f>LEFT(A29,FIND(" ",A29,1)-1)</f>
        <v>Goshutes</v>
      </c>
      <c r="C29" s="47" t="s">
        <v>203</v>
      </c>
      <c r="D29" s="22" t="str">
        <f>LEFT(TRIM(M29),FIND("§",SUBSTITUTE(M29," ","§",LEN(TRIM(M29))-LEN(SUBSTITUTE(TRIM(M29)," ",""))))-1)</f>
        <v>Kiowas Apaches des</v>
      </c>
      <c r="E29" s="29"/>
      <c r="F29" s="3" t="s">
        <v>6</v>
      </c>
      <c r="H29" t="str">
        <f>MID(F29,FIND(" ",F29),999)</f>
        <v xml:space="preserve"> (Gosiutes)</v>
      </c>
      <c r="I29" s="20" t="str">
        <f>LEFT(A29,SEARCH(" ",A29,1))</f>
        <v xml:space="preserve">Goshutes </v>
      </c>
      <c r="K29" s="22" t="str">
        <f>MID(B29,1+FIND("",B29),999)</f>
        <v>oshutes</v>
      </c>
      <c r="M29" s="2" t="s">
        <v>361</v>
      </c>
    </row>
    <row r="30" spans="1:13" ht="18" customHeight="1" x14ac:dyDescent="0.2">
      <c r="A30" s="40" t="s">
        <v>34</v>
      </c>
      <c r="B30" s="46" t="str">
        <f>LEFT(E30,FIND(" ",E30,1)-1)</f>
        <v>Gwich’in</v>
      </c>
      <c r="C30" s="47" t="s">
        <v>229</v>
      </c>
      <c r="D30" s="22" t="str">
        <f>LEFT(TRIM(M30),FIND("§",SUBSTITUTE(M30," ","§",LEN(TRIM(M30))-LEN(SUBSTITUTE(TRIM(M30)," ",""))))-1)</f>
        <v>Kispokotha Kispoko</v>
      </c>
      <c r="E30" s="26" t="str">
        <f>SUBSTITUTE(A30,"("," (")</f>
        <v>Gwich’in (Loucheux)</v>
      </c>
      <c r="F30" s="2" t="s">
        <v>151</v>
      </c>
      <c r="H30" t="str">
        <f>MID(F30,FIND(" ",F30),999)</f>
        <v xml:space="preserve"> (Loucheux)</v>
      </c>
      <c r="K30" s="22" t="str">
        <f>MID(B30,1+FIND("",B30),999)</f>
        <v>wich’in</v>
      </c>
      <c r="M30" s="4" t="s">
        <v>362</v>
      </c>
    </row>
    <row r="31" spans="1:13" ht="18" customHeight="1" x14ac:dyDescent="0.2">
      <c r="A31" s="40" t="s">
        <v>35</v>
      </c>
      <c r="B31" s="46" t="str">
        <f>LEFT(E31,FIND(" ",E31,1)-1)</f>
        <v>Hare</v>
      </c>
      <c r="C31" s="47" t="s">
        <v>230</v>
      </c>
      <c r="D31" s="22" t="str">
        <f>LEFT(TRIM(M31),FIND("§",SUBSTITUTE(M31," ","§",LEN(TRIM(M31))-LEN(SUBSTITUTE(TRIM(M31)," ",""))))-1)</f>
        <v>Koasati</v>
      </c>
      <c r="E31" s="26" t="str">
        <f>SUBSTITUTE(A31,"("," (")</f>
        <v>Hare (Kawchottine)</v>
      </c>
      <c r="F31" s="2" t="s">
        <v>152</v>
      </c>
      <c r="H31" t="str">
        <f>MID(F31,FIND(" ",F31),999)</f>
        <v xml:space="preserve"> (Kawchottine)</v>
      </c>
      <c r="K31" s="22" t="str">
        <f>MID(B31,1+FIND("",B31),999)</f>
        <v>are</v>
      </c>
      <c r="M31" s="2" t="s">
        <v>363</v>
      </c>
    </row>
    <row r="32" spans="1:13" ht="18" customHeight="1" x14ac:dyDescent="0.2">
      <c r="A32" s="40" t="s">
        <v>36</v>
      </c>
      <c r="B32" s="46" t="str">
        <f>LEFT(A32,FIND(" ",A32,1)-1)</f>
        <v>Hathawekela</v>
      </c>
      <c r="C32" s="47" t="s">
        <v>231</v>
      </c>
      <c r="D32" s="22" t="str">
        <f>LEFT(TRIM(M32),FIND("§",SUBSTITUTE(M32," ","§",LEN(TRIM(M32))-LEN(SUBSTITUTE(TRIM(M32)," ",""))))-1)</f>
        <v>Kootenays</v>
      </c>
      <c r="E32" s="26"/>
      <c r="F32" s="2" t="s">
        <v>36</v>
      </c>
      <c r="H32" t="str">
        <f>MID(F32,FIND(" ",F32),999)</f>
        <v xml:space="preserve"> (Shawnee)</v>
      </c>
      <c r="K32" s="22" t="str">
        <f>MID(B32,1+FIND("",B32),999)</f>
        <v>athawekela</v>
      </c>
      <c r="M32" s="5" t="s">
        <v>364</v>
      </c>
    </row>
    <row r="33" spans="1:13" ht="18" customHeight="1" x14ac:dyDescent="0.2">
      <c r="A33" s="40" t="s">
        <v>37</v>
      </c>
      <c r="B33" s="46" t="str">
        <f>LEFT(A33,FIND(" ",A33,1)-1)</f>
        <v>Heiltsuk</v>
      </c>
      <c r="C33" s="47" t="s">
        <v>232</v>
      </c>
      <c r="D33" s="22" t="str">
        <f>LEFT(TRIM(M33),FIND("§",SUBSTITUTE(M33," ","§",LEN(TRIM(M33))-LEN(SUBSTITUTE(TRIM(M33)," ",""))))-1)</f>
        <v>Kotsoteka</v>
      </c>
      <c r="E33" s="26"/>
      <c r="F33" s="2" t="s">
        <v>37</v>
      </c>
      <c r="H33" t="str">
        <f>MID(F33,FIND(" ",F33),999)</f>
        <v xml:space="preserve"> (Bella Bella)</v>
      </c>
      <c r="K33" s="22" t="str">
        <f>MID(B33,1+FIND("",B33),999)</f>
        <v>eiltsuk</v>
      </c>
      <c r="M33" s="2" t="s">
        <v>365</v>
      </c>
    </row>
    <row r="34" spans="1:13" ht="18" customHeight="1" x14ac:dyDescent="0.2">
      <c r="A34" s="40" t="s">
        <v>38</v>
      </c>
      <c r="B34" s="46" t="str">
        <f>LEFT(E34,FIND(" ",E34,1)-1)</f>
        <v>Hidatsas</v>
      </c>
      <c r="C34" s="47" t="s">
        <v>233</v>
      </c>
      <c r="D34" s="22" t="str">
        <f>LEFT(TRIM(M34),FIND("§",SUBSTITUTE(M34," ","§",LEN(TRIM(M34))-LEN(SUBSTITUTE(TRIM(M34)," ",""))))-1)</f>
        <v>Kwahadi Quahadi</v>
      </c>
      <c r="E34" s="26" t="str">
        <f>SUBSTITUTE(A34,"("," (")</f>
        <v>Hidatsas (GrosVentresduMissouri)Minnetaris</v>
      </c>
      <c r="F34" s="2" t="s">
        <v>196</v>
      </c>
      <c r="H34" t="str">
        <f>MID(F34,FIND(" ",F34),999)</f>
        <v xml:space="preserve"> (GrosVentresduMissouri)Minnetaris</v>
      </c>
      <c r="K34" s="22" t="str">
        <f>MID(B34,1+FIND("",B34),999)</f>
        <v>idatsas</v>
      </c>
      <c r="M34" s="3" t="s">
        <v>366</v>
      </c>
    </row>
    <row r="35" spans="1:13" ht="18" customHeight="1" x14ac:dyDescent="0.2">
      <c r="A35" s="40" t="s">
        <v>39</v>
      </c>
      <c r="B35" s="46" t="str">
        <f>LEFT(A35,FIND(" ",A35,1)-1)</f>
        <v>Hunkpati</v>
      </c>
      <c r="C35" s="47" t="s">
        <v>234</v>
      </c>
      <c r="D35" s="22" t="str">
        <f>LEFT(TRIM(M35),FIND("§",SUBSTITUTE(M35," ","§",LEN(TRIM(M35))-LEN(SUBSTITUTE(TRIM(M35)," ",""))))-1)</f>
        <v>Laguna</v>
      </c>
      <c r="E35" s="26"/>
      <c r="F35" s="2" t="s">
        <v>39</v>
      </c>
      <c r="H35" t="str">
        <f>MID(F35,FIND(" ",F35),999)</f>
        <v xml:space="preserve"> (Lakotas)</v>
      </c>
      <c r="K35" s="22" t="str">
        <f>MID(B35,1+FIND("",B35),999)</f>
        <v>unkpati</v>
      </c>
      <c r="M35" s="2" t="s">
        <v>367</v>
      </c>
    </row>
    <row r="36" spans="1:13" ht="18" customHeight="1" x14ac:dyDescent="0.2">
      <c r="A36" s="40" t="s">
        <v>40</v>
      </c>
      <c r="B36" s="46" t="str">
        <f>LEFT(A36,FIND(" ",A36,1)-1)</f>
        <v>Innus</v>
      </c>
      <c r="C36" s="47" t="s">
        <v>235</v>
      </c>
      <c r="D36" s="22" t="str">
        <f>LEFT(TRIM(M36),FIND("§",SUBSTITUTE(M36," ","§",LEN(TRIM(M36))-LEN(SUBSTITUTE(TRIM(M36)," ",""))))-1)</f>
        <v>Llano</v>
      </c>
      <c r="E36" s="26"/>
      <c r="F36" s="2" t="s">
        <v>40</v>
      </c>
      <c r="H36" t="str">
        <f>MID(F36,FIND(" ",F36),999)</f>
        <v xml:space="preserve"> (Montagnais Naskapi)</v>
      </c>
      <c r="K36" s="22" t="str">
        <f>MID(B36,1+FIND("",B36),999)</f>
        <v>nnus</v>
      </c>
      <c r="M36" s="9" t="s">
        <v>368</v>
      </c>
    </row>
    <row r="37" spans="1:13" ht="18" customHeight="1" x14ac:dyDescent="0.2">
      <c r="A37" s="40" t="s">
        <v>41</v>
      </c>
      <c r="B37" s="46" t="str">
        <f>LEFT(A37,FIND(" ",A37,1)-1)</f>
        <v>Inupiats(Inupik</v>
      </c>
      <c r="C37" s="47" t="s">
        <v>236</v>
      </c>
      <c r="D37" s="22" t="str">
        <f>LEFT(TRIM(M37),FIND("§",SUBSTITUTE(M37," ","§",LEN(TRIM(M37))-LEN(SUBSTITUTE(TRIM(M37)," ",""))))-1)</f>
        <v>Malécites Maliseet</v>
      </c>
      <c r="E37" s="26"/>
      <c r="F37" s="2" t="s">
        <v>153</v>
      </c>
      <c r="H37" t="str">
        <f>MID(F37,FIND(" ",F37),999)</f>
        <v xml:space="preserve"> (Inupik inupiaks) inuits</v>
      </c>
      <c r="K37" s="22" t="str">
        <f>MID(B37,1+FIND("",B37),999)</f>
        <v>nupiats(Inupik</v>
      </c>
      <c r="M37" s="4" t="s">
        <v>369</v>
      </c>
    </row>
    <row r="38" spans="1:13" ht="18" customHeight="1" x14ac:dyDescent="0.2">
      <c r="A38" s="40" t="s">
        <v>42</v>
      </c>
      <c r="B38" s="46" t="str">
        <f>LEFT(A38,FIND(" ",A38,1)-1)</f>
        <v>Iowas</v>
      </c>
      <c r="C38" s="47" t="s">
        <v>237</v>
      </c>
      <c r="D38" s="22" t="str">
        <f>LEFT(TRIM(M38),FIND("§",SUBSTITUTE(M38," ","§",LEN(TRIM(M38))-LEN(SUBSTITUTE(TRIM(M38)," ",""))))-1)</f>
        <v>Mascouten</v>
      </c>
      <c r="E38" s="26"/>
      <c r="F38" s="2" t="s">
        <v>42</v>
      </c>
      <c r="H38" t="str">
        <f>MID(F38,FIND(" ",F38),999)</f>
        <v xml:space="preserve"> (Ioway)</v>
      </c>
      <c r="K38" s="22" t="str">
        <f>MID(B38,1+FIND("",B38),999)</f>
        <v>owas</v>
      </c>
      <c r="M38" s="2" t="s">
        <v>370</v>
      </c>
    </row>
    <row r="39" spans="1:13" ht="18" customHeight="1" x14ac:dyDescent="0.2">
      <c r="A39" s="40" t="s">
        <v>43</v>
      </c>
      <c r="B39" s="46" t="str">
        <f>LEFT(A39,FIND(" ",A39,1)-1)</f>
        <v>Iroquois</v>
      </c>
      <c r="C39" s="47" t="s">
        <v>238</v>
      </c>
      <c r="D39" s="22" t="str">
        <f>LEFT(TRIM(M39),FIND("§",SUBSTITUTE(M39," ","§",LEN(TRIM(M39))-LEN(SUBSTITUTE(TRIM(M39)," ",""))))-1)</f>
        <v>Metan Dakota du</v>
      </c>
      <c r="E39" s="26"/>
      <c r="F39" s="2" t="s">
        <v>43</v>
      </c>
      <c r="H39" t="str">
        <f>MID(F39,FIND(" ",F39),999)</f>
        <v xml:space="preserve"> (Haudenosanee) (les cinq nations)</v>
      </c>
      <c r="K39" s="22" t="str">
        <f>MID(B39,1+FIND("",B39),999)</f>
        <v>roquois</v>
      </c>
      <c r="M39" s="2" t="s">
        <v>371</v>
      </c>
    </row>
    <row r="40" spans="1:13" ht="18" customHeight="1" x14ac:dyDescent="0.2">
      <c r="A40" s="39" t="s">
        <v>44</v>
      </c>
      <c r="B40" s="46" t="str">
        <f>LEFT(E40,FIND(" ",E40,1)-1)</f>
        <v>IsletadelSur</v>
      </c>
      <c r="C40" s="47" t="s">
        <v>239</v>
      </c>
      <c r="D40" s="22" t="str">
        <f>LEFT(TRIM(M40),FIND("§",SUBSTITUTE(M40," ","§",LEN(TRIM(M40))-LEN(SUBSTITUTE(TRIM(M40)," ",""))))-1)</f>
        <v>Miniconjou Sioux Lakota</v>
      </c>
      <c r="E40" s="26" t="str">
        <f>SUBSTITUTE(A40,"("," (")</f>
        <v>IsletadelSur (Tigua)</v>
      </c>
      <c r="F40" s="4" t="s">
        <v>154</v>
      </c>
      <c r="H40" t="str">
        <f>MID(F40,FIND(" ",F40),999)</f>
        <v xml:space="preserve"> (Tigua)</v>
      </c>
      <c r="K40" s="22" t="str">
        <f>MID(B40,1+FIND("",B40),999)</f>
        <v>sletadelSur</v>
      </c>
      <c r="M40" s="2" t="s">
        <v>372</v>
      </c>
    </row>
    <row r="41" spans="1:13" ht="18" customHeight="1" x14ac:dyDescent="0.2">
      <c r="A41" s="39" t="s">
        <v>45</v>
      </c>
      <c r="B41" s="46" t="str">
        <f>LEFT(A41,FIND(" ",A41,1)-1)</f>
        <v>Itazipacolas</v>
      </c>
      <c r="C41" s="47" t="s">
        <v>240</v>
      </c>
      <c r="D41" s="22" t="str">
        <f>LEFT(TRIM(M41),FIND("§",SUBSTITUTE(M41," ","§",LEN(TRIM(M41))-LEN(SUBSTITUTE(TRIM(M41)," ",""))))-1)</f>
        <v>Mohave</v>
      </c>
      <c r="E41" s="29"/>
      <c r="F41" s="3" t="s">
        <v>45</v>
      </c>
      <c r="H41" t="str">
        <f>MID(F41,FIND(" ",F41),999)</f>
        <v xml:space="preserve"> (sans sarc)</v>
      </c>
      <c r="K41" s="22" t="str">
        <f>MID(B41,1+FIND("",B41),999)</f>
        <v>tazipacolas</v>
      </c>
      <c r="M41" s="6" t="s">
        <v>373</v>
      </c>
    </row>
    <row r="42" spans="1:13" ht="18" customHeight="1" x14ac:dyDescent="0.2">
      <c r="A42" s="41" t="s">
        <v>46</v>
      </c>
      <c r="B42" s="46" t="str">
        <f>LEFT(A42,FIND(" ",A42,1)-1)</f>
        <v>Kadohadacho</v>
      </c>
      <c r="C42" s="47" t="s">
        <v>241</v>
      </c>
      <c r="D42" s="22" t="str">
        <f>LEFT(TRIM(M42),FIND("§",SUBSTITUTE(M42," ","§",LEN(TRIM(M42))-LEN(SUBSTITUTE(TRIM(M42)," ",""))))-1)</f>
        <v>Mohicans Mahicans</v>
      </c>
      <c r="E42" s="31"/>
      <c r="F42" s="1" t="s">
        <v>46</v>
      </c>
      <c r="H42" t="str">
        <f>MID(F42,FIND(" ",F42),999)</f>
        <v xml:space="preserve"> (Caddo)</v>
      </c>
      <c r="K42" s="22" t="str">
        <f>MID(B42,1+FIND("",B42),999)</f>
        <v>adohadacho</v>
      </c>
      <c r="M42" s="5" t="s">
        <v>374</v>
      </c>
    </row>
    <row r="43" spans="1:13" ht="18" customHeight="1" x14ac:dyDescent="0.2">
      <c r="A43" s="40" t="s">
        <v>47</v>
      </c>
      <c r="B43" s="46" t="str">
        <f>LEFT(A43,FIND(" ",A43,1)-1)</f>
        <v>Kainai</v>
      </c>
      <c r="C43" s="47" t="s">
        <v>242</v>
      </c>
      <c r="D43" s="22" t="str">
        <f>LEFT(TRIM(M43),FIND("§",SUBSTITUTE(M43," ","§",LEN(TRIM(M43))-LEN(SUBSTITUTE(TRIM(M43)," ",""))))-1)</f>
        <v>Moratok</v>
      </c>
      <c r="E43" s="28"/>
      <c r="F43" s="5" t="s">
        <v>47</v>
      </c>
      <c r="H43" t="str">
        <f>MID(F43,FIND(" ",F43),999)</f>
        <v xml:space="preserve"> (Blood) Piedsnoirs</v>
      </c>
      <c r="K43" s="22" t="str">
        <f>MID(B43,1+FIND("",B43),999)</f>
        <v>ainai</v>
      </c>
      <c r="M43" s="3" t="s">
        <v>375</v>
      </c>
    </row>
    <row r="44" spans="1:13" ht="18" customHeight="1" x14ac:dyDescent="0.2">
      <c r="A44" s="40" t="s">
        <v>48</v>
      </c>
      <c r="B44" s="46" t="str">
        <f>LEFT(A44,FIND(" ",A44,1)-1)</f>
        <v>Kansa</v>
      </c>
      <c r="C44" s="47" t="s">
        <v>243</v>
      </c>
      <c r="D44" s="22" t="str">
        <f>LEFT(TRIM(M44),FIND("§",SUBSTITUTE(M44," ","§",LEN(TRIM(M44))-LEN(SUBSTITUTE(TRIM(M44)," ",""))))-1)</f>
        <v>NezPercés</v>
      </c>
      <c r="E44" s="26"/>
      <c r="F44" s="2" t="s">
        <v>48</v>
      </c>
      <c r="H44" t="str">
        <f>MID(F44,FIND(" ",F44),999)</f>
        <v xml:space="preserve"> (Kaws)</v>
      </c>
      <c r="K44" s="22" t="str">
        <f>MID(B44,1+FIND("",B44),999)</f>
        <v>ansa</v>
      </c>
      <c r="M44" s="3" t="s">
        <v>376</v>
      </c>
    </row>
    <row r="45" spans="1:13" ht="18" customHeight="1" x14ac:dyDescent="0.2">
      <c r="A45" s="40" t="s">
        <v>50</v>
      </c>
      <c r="B45" s="46" t="str">
        <f>LEFT(E45,FIND(" ",E45,1)-1)</f>
        <v>Kato</v>
      </c>
      <c r="C45" s="47" t="s">
        <v>245</v>
      </c>
      <c r="D45" s="22" t="str">
        <f>LEFT(TRIM(M45),FIND("§",SUBSTITUTE(M45," ","§",LEN(TRIM(M45))-LEN(SUBSTITUTE(TRIM(M45)," ",""))))-1)</f>
        <v>Nottaways</v>
      </c>
      <c r="E45" s="26" t="str">
        <f>SUBSTITUTE(A45,"("," (")</f>
        <v>Kato (Cahto)</v>
      </c>
      <c r="F45" s="2" t="s">
        <v>156</v>
      </c>
      <c r="H45" t="str">
        <f>MID(F45,FIND(" ",F45),999)</f>
        <v xml:space="preserve"> (Cahto)</v>
      </c>
      <c r="K45" s="22" t="str">
        <f>MID(B45,1+FIND("",B45),999)</f>
        <v>ato</v>
      </c>
      <c r="M45" s="2" t="s">
        <v>377</v>
      </c>
    </row>
    <row r="46" spans="1:13" ht="18" customHeight="1" x14ac:dyDescent="0.2">
      <c r="A46" s="40" t="s">
        <v>7</v>
      </c>
      <c r="B46" s="46" t="str">
        <f>LEFT(A46,FIND(" ",A46,1)-1)</f>
        <v>Kiowas</v>
      </c>
      <c r="C46" s="47" t="s">
        <v>204</v>
      </c>
      <c r="D46" s="22" t="str">
        <f>LEFT(TRIM(M46),FIND("§",SUBSTITUTE(M46," ","§",LEN(TRIM(M46))-LEN(SUBSTITUTE(TRIM(M46)," ",""))))-1)</f>
        <v>Obispeno</v>
      </c>
      <c r="E46" s="26"/>
      <c r="F46" s="2" t="s">
        <v>7</v>
      </c>
      <c r="H46" t="str">
        <f>MID(F46,FIND(" ",F46),999)</f>
        <v xml:space="preserve"> (Apaches des plaines)</v>
      </c>
      <c r="I46" s="20" t="str">
        <f>LEFT(A46,SEARCH(" ",A46,1))</f>
        <v xml:space="preserve">Kiowas </v>
      </c>
      <c r="K46" s="22" t="str">
        <f>MID(B46,1+FIND("",B46),999)</f>
        <v>iowas</v>
      </c>
      <c r="M46" s="6" t="s">
        <v>378</v>
      </c>
    </row>
    <row r="47" spans="1:13" ht="18" customHeight="1" x14ac:dyDescent="0.2">
      <c r="A47" s="39" t="s">
        <v>52</v>
      </c>
      <c r="B47" s="46" t="str">
        <f>LEFT(A47,FIND(" ",A47,1)-1)</f>
        <v>Kispokotha</v>
      </c>
      <c r="C47" s="47" t="s">
        <v>247</v>
      </c>
      <c r="D47" s="22" t="str">
        <f>LEFT(TRIM(M47),FIND("§",SUBSTITUTE(M47," ","§",LEN(TRIM(M47))-LEN(SUBSTITUTE(TRIM(M47)," ",""))))-1)</f>
        <v>Ochethi</v>
      </c>
      <c r="E47" s="27"/>
      <c r="F47" s="4" t="s">
        <v>52</v>
      </c>
      <c r="H47" t="str">
        <f>MID(F47,FIND(" ",F47),999)</f>
        <v xml:space="preserve"> Kispoko (Shawnee)</v>
      </c>
      <c r="K47" s="22" t="str">
        <f>MID(B47,1+FIND("",B47),999)</f>
        <v>ispokotha</v>
      </c>
      <c r="M47" s="3" t="s">
        <v>379</v>
      </c>
    </row>
    <row r="48" spans="1:13" ht="18" customHeight="1" x14ac:dyDescent="0.2">
      <c r="A48" s="40" t="s">
        <v>53</v>
      </c>
      <c r="B48" s="46" t="str">
        <f>LEFT(A48,FIND(" ",A48,1)-1)</f>
        <v>Koasati</v>
      </c>
      <c r="C48" s="47" t="s">
        <v>248</v>
      </c>
      <c r="D48" s="22" t="str">
        <f>LEFT(TRIM(M48),FIND("§",SUBSTITUTE(M48," ","§",LEN(TRIM(M48))-LEN(SUBSTITUTE(TRIM(M48)," ",""))))-1)</f>
        <v>Ofo</v>
      </c>
      <c r="E48" s="26"/>
      <c r="F48" s="2" t="s">
        <v>53</v>
      </c>
      <c r="H48" t="str">
        <f>MID(F48,FIND(" ",F48),999)</f>
        <v xml:space="preserve"> (Coushatta)</v>
      </c>
      <c r="K48" s="22" t="str">
        <f>MID(B48,1+FIND("",B48),999)</f>
        <v>oasati</v>
      </c>
      <c r="M48" s="3" t="s">
        <v>380</v>
      </c>
    </row>
    <row r="49" spans="1:13" ht="18" customHeight="1" x14ac:dyDescent="0.2">
      <c r="A49" s="40" t="s">
        <v>11</v>
      </c>
      <c r="B49" s="46" t="str">
        <f>LEFT(A49,FIND(" ",A49,1)-1)</f>
        <v>Kootenays</v>
      </c>
      <c r="C49" s="47" t="s">
        <v>207</v>
      </c>
      <c r="D49" s="22" t="str">
        <f>LEFT(TRIM(M49),FIND("§",SUBSTITUTE(M49," ","§",LEN(TRIM(M49))-LEN(SUBSTITUTE(TRIM(M49)," ",""))))-1)</f>
        <v>Oglalas Lakota</v>
      </c>
      <c r="E49" s="28"/>
      <c r="F49" s="5" t="s">
        <v>11</v>
      </c>
      <c r="H49" t="str">
        <f>MID(F49,FIND(" ",F49),999)</f>
        <v xml:space="preserve"> (Ktunaxa)</v>
      </c>
      <c r="K49" s="22" t="str">
        <f>MID(B49,1+FIND("",B49),999)</f>
        <v>ootenays</v>
      </c>
      <c r="M49" s="3" t="s">
        <v>381</v>
      </c>
    </row>
    <row r="50" spans="1:13" ht="18" customHeight="1" x14ac:dyDescent="0.2">
      <c r="A50" s="40" t="s">
        <v>54</v>
      </c>
      <c r="B50" s="46" t="str">
        <f>LEFT(A50,FIND(" ",A50,1)-1)</f>
        <v>Kotsoteka</v>
      </c>
      <c r="C50" s="47" t="s">
        <v>249</v>
      </c>
      <c r="D50" s="22" t="str">
        <f>LEFT(TRIM(M50),FIND("§",SUBSTITUTE(M50," ","§",LEN(TRIM(M50))-LEN(SUBSTITUTE(TRIM(M50)," ",""))))-1)</f>
        <v>Oneida</v>
      </c>
      <c r="E50" s="26"/>
      <c r="F50" s="2" t="s">
        <v>54</v>
      </c>
      <c r="H50" t="str">
        <f>MID(F50,FIND(" ",F50),999)</f>
        <v xml:space="preserve"> (Comanche)</v>
      </c>
      <c r="K50" s="22" t="str">
        <f>MID(B50,1+FIND("",B50),999)</f>
        <v>otsoteka</v>
      </c>
      <c r="M50" s="4" t="s">
        <v>382</v>
      </c>
    </row>
    <row r="51" spans="1:13" ht="18" customHeight="1" x14ac:dyDescent="0.2">
      <c r="A51" s="39" t="s">
        <v>55</v>
      </c>
      <c r="B51" s="46" t="str">
        <f>LEFT(A51,FIND(" ",A51,1)-1)</f>
        <v>Kwahadi</v>
      </c>
      <c r="C51" s="47" t="s">
        <v>250</v>
      </c>
      <c r="D51" s="22" t="str">
        <f>LEFT(TRIM(M51),FIND("§",SUBSTITUTE(M51," ","§",LEN(TRIM(M51))-LEN(SUBSTITUTE(TRIM(M51)," ",""))))-1)</f>
        <v>Ottawas</v>
      </c>
      <c r="E51" s="29"/>
      <c r="F51" s="3" t="s">
        <v>55</v>
      </c>
      <c r="H51" t="str">
        <f>MID(F51,FIND(" ",F51),999)</f>
        <v xml:space="preserve"> Quahadi (Comanches)</v>
      </c>
      <c r="K51" s="22" t="str">
        <f>MID(B51,1+FIND("",B51),999)</f>
        <v>wahadi</v>
      </c>
      <c r="M51" s="4" t="s">
        <v>383</v>
      </c>
    </row>
    <row r="52" spans="1:13" ht="18" customHeight="1" x14ac:dyDescent="0.2">
      <c r="A52" s="39" t="s">
        <v>125</v>
      </c>
      <c r="B52" s="46" t="str">
        <f>LEFT(E52,FIND(" ",E52,1)-1)</f>
        <v>kwakwaka'wakw</v>
      </c>
      <c r="C52" s="47" t="s">
        <v>316</v>
      </c>
      <c r="D52" s="22" t="str">
        <f>LEFT(TRIM(M52),FIND("§",SUBSTITUTE(M52," ","§",LEN(TRIM(M52))-LEN(SUBSTITUTE(TRIM(M52)," ",""))))-1)</f>
        <v>Pamlicos</v>
      </c>
      <c r="E52" s="26" t="str">
        <f>SUBSTITUTE(A52,"("," (")</f>
        <v>kwakwaka'wakw (Kwakiult)</v>
      </c>
      <c r="F52" s="3" t="s">
        <v>185</v>
      </c>
      <c r="H52" t="str">
        <f>MID(F52,FIND(" ",F52),999)</f>
        <v xml:space="preserve"> (Kwakiult)</v>
      </c>
      <c r="K52" s="22" t="str">
        <f>MID(B52,1+FIND("",B52),999)</f>
        <v>wakwaka'wakw</v>
      </c>
      <c r="M52" s="3" t="s">
        <v>384</v>
      </c>
    </row>
    <row r="53" spans="1:13" ht="18" customHeight="1" x14ac:dyDescent="0.2">
      <c r="A53" s="40" t="s">
        <v>56</v>
      </c>
      <c r="B53" s="46" t="str">
        <f>LEFT(A53,FIND(" ",A53,1)-1)</f>
        <v>Laguna</v>
      </c>
      <c r="C53" s="47" t="s">
        <v>251</v>
      </c>
      <c r="D53" s="22" t="str">
        <f>LEFT(TRIM(M53),FIND("§",SUBSTITUTE(M53," ","§",LEN(TRIM(M53))-LEN(SUBSTITUTE(TRIM(M53)," ",""))))-1)</f>
        <v>Papago Tohono</v>
      </c>
      <c r="E53" s="26"/>
      <c r="F53" s="2" t="s">
        <v>56</v>
      </c>
      <c r="H53" t="str">
        <f>MID(F53,FIND(" ",F53),999)</f>
        <v xml:space="preserve"> (Pueblos)</v>
      </c>
      <c r="K53" s="22" t="str">
        <f>MID(B53,1+FIND("",B53),999)</f>
        <v>aguna</v>
      </c>
      <c r="M53" s="3" t="s">
        <v>385</v>
      </c>
    </row>
    <row r="54" spans="1:13" ht="18" customHeight="1" x14ac:dyDescent="0.2">
      <c r="A54" s="40" t="s">
        <v>58</v>
      </c>
      <c r="B54" s="46" t="str">
        <f>LEFT(A54,FIND(" ",A54,1)-1)</f>
        <v>Llano</v>
      </c>
      <c r="C54" s="47" t="s">
        <v>253</v>
      </c>
      <c r="D54" s="22" t="str">
        <f>LEFT(TRIM(M54),FIND("§",SUBSTITUTE(M54," ","§",LEN(TRIM(M54))-LEN(SUBSTITUTE(TRIM(M54)," ",""))))-1)</f>
        <v>Passamaquoddy</v>
      </c>
      <c r="E54" s="32"/>
      <c r="F54" s="9" t="s">
        <v>58</v>
      </c>
      <c r="H54" t="str">
        <f>MID(F54,FIND(" ",F54),999)</f>
        <v xml:space="preserve"> (Tonkawa)</v>
      </c>
      <c r="K54" s="22" t="str">
        <f>MID(B54,1+FIND("",B54),999)</f>
        <v>lano</v>
      </c>
      <c r="M54" s="4" t="s">
        <v>386</v>
      </c>
    </row>
    <row r="55" spans="1:13" ht="18" customHeight="1" x14ac:dyDescent="0.2">
      <c r="A55" s="39" t="s">
        <v>59</v>
      </c>
      <c r="B55" s="46" t="str">
        <f>LEFT(A55,FIND(" ",A55,1)-1)</f>
        <v>Malécites</v>
      </c>
      <c r="C55" s="47" t="s">
        <v>254</v>
      </c>
      <c r="D55" s="22" t="str">
        <f>LEFT(TRIM(M55),FIND("§",SUBSTITUTE(M55," ","§",LEN(TRIM(M55))-LEN(SUBSTITUTE(TRIM(M55)," ",""))))-1)</f>
        <v>Peau de liévre Kha-tchô-Gottiné Hare Hareskin Sahtu Esclaves du</v>
      </c>
      <c r="E55" s="27"/>
      <c r="F55" s="4" t="s">
        <v>59</v>
      </c>
      <c r="H55" t="str">
        <f>MID(F55,FIND(" ",F55),999)</f>
        <v xml:space="preserve"> Maliseet (Wolastoqiyk)</v>
      </c>
      <c r="K55" s="22" t="str">
        <f>MID(B55,1+FIND("",B55),999)</f>
        <v>alécites</v>
      </c>
      <c r="M55" s="3" t="s">
        <v>387</v>
      </c>
    </row>
    <row r="56" spans="1:13" ht="18" customHeight="1" x14ac:dyDescent="0.2">
      <c r="A56" s="40" t="s">
        <v>60</v>
      </c>
      <c r="B56" s="46" t="str">
        <f>LEFT(A56,FIND(" ",A56,1)-1)</f>
        <v>Mascouten</v>
      </c>
      <c r="C56" s="47" t="s">
        <v>255</v>
      </c>
      <c r="D56" s="22" t="str">
        <f>LEFT(TRIM(M56),FIND("§",SUBSTITUTE(M56," ","§",LEN(TRIM(M56))-LEN(SUBSTITUTE(TRIM(M56)," ",""))))-1)</f>
        <v>Pekowi</v>
      </c>
      <c r="E56" s="26"/>
      <c r="F56" s="2" t="s">
        <v>60</v>
      </c>
      <c r="H56" t="str">
        <f>MID(F56,FIND(" ",F56),999)</f>
        <v xml:space="preserve"> (Mascoutins)</v>
      </c>
      <c r="K56" s="22" t="str">
        <f>MID(B56,1+FIND("",B56),999)</f>
        <v>ascouten</v>
      </c>
      <c r="M56" s="4" t="s">
        <v>388</v>
      </c>
    </row>
    <row r="57" spans="1:13" ht="18" customHeight="1" x14ac:dyDescent="0.2">
      <c r="A57" s="39" t="s">
        <v>61</v>
      </c>
      <c r="B57" s="46" t="str">
        <f>LEFT(E57,FIND(" ",E57,1)-1)</f>
        <v>Menominee</v>
      </c>
      <c r="C57" s="47" t="s">
        <v>256</v>
      </c>
      <c r="D57" s="22" t="str">
        <f>LEFT(TRIM(M57),FIND("§",SUBSTITUTE(M57," ","§",LEN(TRIM(M57))-LEN(SUBSTITUTE(TRIM(M57)," ",""))))-1)</f>
        <v>Penobscots</v>
      </c>
      <c r="E57" s="26" t="str">
        <f>SUBSTITUTE(A57,"("," (")</f>
        <v>Menominee (Manomini)</v>
      </c>
      <c r="F57" s="3" t="s">
        <v>192</v>
      </c>
      <c r="H57" t="str">
        <f>MID(F57,FIND(" ",F57),999)</f>
        <v xml:space="preserve"> (Manomini)</v>
      </c>
      <c r="K57" s="22" t="str">
        <f>MID(B57,1+FIND("",B57),999)</f>
        <v>enominee</v>
      </c>
      <c r="M57" s="4" t="s">
        <v>389</v>
      </c>
    </row>
    <row r="58" spans="1:13" ht="18" customHeight="1" x14ac:dyDescent="0.2">
      <c r="A58" s="40" t="s">
        <v>127</v>
      </c>
      <c r="B58" s="46" t="str">
        <f>LEFT(E58,FIND(" ",E58,1)-1)</f>
        <v>Mesquakies</v>
      </c>
      <c r="C58" s="47" t="s">
        <v>318</v>
      </c>
      <c r="D58" s="22" t="str">
        <f>LEFT(TRIM(M58),FIND("§",SUBSTITUTE(M58," ","§",LEN(TRIM(M58))-LEN(SUBSTITUTE(TRIM(M58)," ",""))))-1)</f>
        <v>Pieds noirs Gens du</v>
      </c>
      <c r="E58" s="26" t="str">
        <f>SUBSTITUTE(A58,"("," (")</f>
        <v>Mesquakies (FoxRenard)</v>
      </c>
      <c r="F58" s="2" t="s">
        <v>186</v>
      </c>
      <c r="H58" t="str">
        <f>MID(F58,FIND(" ",F58),999)</f>
        <v xml:space="preserve"> (FoxRenard)</v>
      </c>
      <c r="K58" s="22" t="str">
        <f>MID(B58,1+FIND("",B58),999)</f>
        <v>esquakies</v>
      </c>
      <c r="M58" s="3" t="s">
        <v>390</v>
      </c>
    </row>
    <row r="59" spans="1:13" ht="18" customHeight="1" x14ac:dyDescent="0.2">
      <c r="A59" s="40" t="s">
        <v>63</v>
      </c>
      <c r="B59" s="46" t="str">
        <f>LEFT(A59,FIND(" ",A59,1)-1)</f>
        <v>Metan</v>
      </c>
      <c r="C59" s="47" t="s">
        <v>258</v>
      </c>
      <c r="D59" s="22" t="str">
        <f>LEFT(TRIM(M59),FIND("§",SUBSTITUTE(M59," ","§",LEN(TRIM(M59))-LEN(SUBSTITUTE(TRIM(M59)," ",""))))-1)</f>
        <v>Pieds noirs Blackfeet/Niitsitap</v>
      </c>
      <c r="E59" s="26"/>
      <c r="F59" s="2" t="s">
        <v>63</v>
      </c>
      <c r="H59" t="str">
        <f>MID(F59,FIND(" ",F59),999)</f>
        <v xml:space="preserve"> (Dakota du Nord)</v>
      </c>
      <c r="K59" s="22" t="str">
        <f>MID(B59,1+FIND("",B59),999)</f>
        <v>etan</v>
      </c>
      <c r="M59" s="3" t="s">
        <v>391</v>
      </c>
    </row>
    <row r="60" spans="1:13" ht="18" customHeight="1" x14ac:dyDescent="0.2">
      <c r="A60" s="39" t="s">
        <v>64</v>
      </c>
      <c r="B60" s="46" t="str">
        <f>LEFT(E60,FIND(" ",E60,1)-1)</f>
        <v>Mikasuki</v>
      </c>
      <c r="C60" s="47" t="s">
        <v>259</v>
      </c>
      <c r="D60" s="22" t="str">
        <f>LEFT(TRIM(M60),FIND("§",SUBSTITUTE(M60," ","§",LEN(TRIM(M60))-LEN(SUBSTITUTE(TRIM(M60)," ",""))))-1)</f>
        <v>Potawatomis</v>
      </c>
      <c r="E60" s="26" t="str">
        <f>SUBSTITUTE(A60,"("," (")</f>
        <v>Mikasuki (Miccosukee)Mikasuki</v>
      </c>
      <c r="F60" s="3" t="s">
        <v>159</v>
      </c>
      <c r="H60" t="str">
        <f>MID(F60,FIND(" ",F60),999)</f>
        <v xml:space="preserve"> Miccosukee)Mikasuki</v>
      </c>
      <c r="K60" s="22" t="str">
        <f>MID(B60,1+FIND("",B60),999)</f>
        <v>ikasuki</v>
      </c>
      <c r="M60" s="3" t="s">
        <v>392</v>
      </c>
    </row>
    <row r="61" spans="1:13" ht="18" customHeight="1" x14ac:dyDescent="0.2">
      <c r="A61" s="40" t="s">
        <v>65</v>
      </c>
      <c r="B61" s="46" t="str">
        <f>LEFT(A61,FIND(" ",A61,1)-1)</f>
        <v>Miniconjou</v>
      </c>
      <c r="C61" s="47" t="s">
        <v>260</v>
      </c>
      <c r="D61" s="22" t="str">
        <f>LEFT(TRIM(M61),FIND("§",SUBSTITUTE(M61," ","§",LEN(TRIM(M61))-LEN(SUBSTITUTE(TRIM(M61)," ",""))))-1)</f>
        <v>Quapaws</v>
      </c>
      <c r="E61" s="26"/>
      <c r="F61" s="2" t="s">
        <v>65</v>
      </c>
      <c r="H61" t="str">
        <f>MID(F61,FIND(" ",F61),999)</f>
        <v xml:space="preserve"> (Sioux Lakota Teton)</v>
      </c>
      <c r="K61" s="22" t="str">
        <f>MID(B61,1+FIND("",B61),999)</f>
        <v>iniconjou</v>
      </c>
      <c r="M61" s="3" t="s">
        <v>393</v>
      </c>
    </row>
    <row r="62" spans="1:13" ht="18" customHeight="1" x14ac:dyDescent="0.2">
      <c r="A62" s="40" t="s">
        <v>66</v>
      </c>
      <c r="B62" s="46" t="str">
        <f>LEFT(E62,FIND(" ",E62,1)-1)</f>
        <v>Miwoks</v>
      </c>
      <c r="C62" s="47" t="s">
        <v>261</v>
      </c>
      <c r="D62" s="22" t="str">
        <f>LEFT(TRIM(M62),FIND("§",SUBSTITUTE(M62," ","§",LEN(TRIM(M62))-LEN(SUBSTITUTE(TRIM(M62)," ",""))))-1)</f>
        <v>Ramapough Lenape Indian Nation Ramapough</v>
      </c>
      <c r="E62" s="26" t="str">
        <f>SUBSTITUTE(A62,"("," (")</f>
        <v>Miwoks (Me-wuk)</v>
      </c>
      <c r="F62" s="6" t="s">
        <v>160</v>
      </c>
      <c r="H62" t="str">
        <f>MID(F62,FIND(" ",F62),999)</f>
        <v xml:space="preserve"> (Me-wuk)</v>
      </c>
      <c r="K62" s="22" t="str">
        <f>MID(B62,1+FIND("",B62),999)</f>
        <v>iwoks</v>
      </c>
      <c r="M62" s="3" t="s">
        <v>394</v>
      </c>
    </row>
    <row r="63" spans="1:13" ht="18" customHeight="1" x14ac:dyDescent="0.2">
      <c r="A63" s="40" t="s">
        <v>67</v>
      </c>
      <c r="B63" s="46" t="str">
        <f>LEFT(A63,FIND(" ",A63,1)-1)</f>
        <v>Mohave(</v>
      </c>
      <c r="C63" s="47" t="s">
        <v>262</v>
      </c>
      <c r="D63" s="22" t="str">
        <f>LEFT(TRIM(M63),FIND("§",SUBSTITUTE(M63," ","§",LEN(TRIM(M63))-LEN(SUBSTITUTE(TRIM(M63)," ",""))))-1)</f>
        <v>Santees Dakotas de</v>
      </c>
      <c r="E63" s="33"/>
      <c r="F63" s="6" t="s">
        <v>193</v>
      </c>
      <c r="H63" t="str">
        <f>MID(F63,FIND(" ",F63),999)</f>
        <v xml:space="preserve"> (Mojave)</v>
      </c>
      <c r="K63" s="22" t="str">
        <f>MID(B63,1+FIND("",B63),999)</f>
        <v>ohave(</v>
      </c>
      <c r="M63" s="3" t="s">
        <v>395</v>
      </c>
    </row>
    <row r="64" spans="1:13" ht="18" customHeight="1" x14ac:dyDescent="0.2">
      <c r="A64" s="39" t="s">
        <v>68</v>
      </c>
      <c r="B64" s="46" t="str">
        <f>LEFT(E64,FIND(" ",E64,1)-1)</f>
        <v>Mohawks</v>
      </c>
      <c r="C64" s="47" t="s">
        <v>263</v>
      </c>
      <c r="D64" s="22" t="str">
        <f>LEFT(TRIM(M64),FIND("§",SUBSTITUTE(M64," ","§",LEN(TRIM(M64))-LEN(SUBSTITUTE(TRIM(M64)," ",""))))-1)</f>
        <v>Santo Domingo</v>
      </c>
      <c r="E64" s="26" t="str">
        <f>SUBSTITUTE(A64,"("," (")</f>
        <v>Mohawks (Agniers)</v>
      </c>
      <c r="F64" s="3" t="s">
        <v>161</v>
      </c>
      <c r="H64" t="str">
        <f>MID(F64,FIND(" ",F64),999)</f>
        <v xml:space="preserve"> (Agniers)</v>
      </c>
      <c r="K64" s="22" t="str">
        <f>MID(B64,1+FIND("",B64),999)</f>
        <v>ohawks</v>
      </c>
      <c r="M64" s="3" t="s">
        <v>396</v>
      </c>
    </row>
    <row r="65" spans="1:13" ht="18" customHeight="1" x14ac:dyDescent="0.2">
      <c r="A65" s="40" t="s">
        <v>69</v>
      </c>
      <c r="B65" s="46" t="str">
        <f>LEFT(A65,FIND(" ",A65,1)-1)</f>
        <v>Mohicans</v>
      </c>
      <c r="C65" s="47" t="s">
        <v>264</v>
      </c>
      <c r="D65" s="22" t="str">
        <f>LEFT(TRIM(M65),FIND("§",SUBSTITUTE(M65," ","§",LEN(TRIM(M65))-LEN(SUBSTITUTE(TRIM(M65)," ",""))))-1)</f>
        <v>Sauks Sacs Asakiwaki</v>
      </c>
      <c r="E65" s="28"/>
      <c r="F65" s="5" t="s">
        <v>69</v>
      </c>
      <c r="H65" t="str">
        <f>MID(F65,FIND(" ",F65),999)</f>
        <v xml:space="preserve"> (Mahicans Loups)</v>
      </c>
      <c r="K65" s="22" t="str">
        <f>MID(B65,1+FIND("",B65),999)</f>
        <v>ohicans</v>
      </c>
      <c r="M65" s="3" t="s">
        <v>397</v>
      </c>
    </row>
    <row r="66" spans="1:13" ht="18" customHeight="1" x14ac:dyDescent="0.2">
      <c r="A66" s="39" t="s">
        <v>70</v>
      </c>
      <c r="B66" s="46" t="str">
        <f>LEFT(E66,FIND(" ",E66,1)-1)</f>
        <v>Montauks</v>
      </c>
      <c r="C66" s="47" t="s">
        <v>265</v>
      </c>
      <c r="D66" s="22" t="str">
        <f>LEFT(TRIM(M66),FIND("§",SUBSTITUTE(M66," ","§",LEN(TRIM(M66))-LEN(SUBSTITUTE(TRIM(M66)," ",""))))-1)</f>
        <v>Shawnee</v>
      </c>
      <c r="E66" s="26" t="str">
        <f>SUBSTITUTE(A66,"("," (")</f>
        <v>Montauks (Montauketts)</v>
      </c>
      <c r="F66" s="3" t="s">
        <v>162</v>
      </c>
      <c r="H66" t="str">
        <f>MID(F66,FIND(" ",F66),999)</f>
        <v xml:space="preserve"> (Montauketts)</v>
      </c>
      <c r="K66" s="22" t="str">
        <f>MID(B66,1+FIND("",B66),999)</f>
        <v>ontauks</v>
      </c>
      <c r="M66" s="2" t="s">
        <v>398</v>
      </c>
    </row>
    <row r="67" spans="1:13" ht="18" customHeight="1" x14ac:dyDescent="0.2">
      <c r="A67" s="39" t="s">
        <v>71</v>
      </c>
      <c r="B67" s="46" t="str">
        <f>LEFT(A67,FIND(" ",A67,1)-1)</f>
        <v>Moratok</v>
      </c>
      <c r="C67" s="47" t="s">
        <v>266</v>
      </c>
      <c r="D67" s="22" t="str">
        <f>LEFT(TRIM(M67),FIND("§",SUBSTITUTE(M67," ","§",LEN(TRIM(M67))-LEN(SUBSTITUTE(TRIM(M67)," ",""))))-1)</f>
        <v>Shoshones</v>
      </c>
      <c r="E67" s="29"/>
      <c r="F67" s="3" t="s">
        <v>71</v>
      </c>
      <c r="H67" t="str">
        <f>MID(F67,FIND(" ",F67),999)</f>
        <v xml:space="preserve">  (Moratoc)</v>
      </c>
      <c r="K67" s="22" t="str">
        <f>MID(B67,1+FIND("",B67),999)</f>
        <v>oratok</v>
      </c>
      <c r="M67" s="3" t="s">
        <v>399</v>
      </c>
    </row>
    <row r="68" spans="1:13" ht="18" customHeight="1" x14ac:dyDescent="0.2">
      <c r="A68" s="39" t="s">
        <v>12</v>
      </c>
      <c r="B68" s="46" t="str">
        <f>LEFT(A68,FIND(" ",A68,1)-1)</f>
        <v>NezPercés</v>
      </c>
      <c r="C68" s="47" t="s">
        <v>208</v>
      </c>
      <c r="D68" s="22" t="str">
        <f>LEFT(TRIM(M68),FIND("§",SUBSTITUTE(M68," ","§",LEN(TRIM(M68))-LEN(SUBSTITUTE(TRIM(M68)," ",""))))-1)</f>
        <v>Sicangus Shicahu</v>
      </c>
      <c r="E68" s="29"/>
      <c r="F68" s="3" t="s">
        <v>12</v>
      </c>
      <c r="H68" t="str">
        <f>MID(F68,FIND(" ",F68),999)</f>
        <v xml:space="preserve"> (Nimíipuu)</v>
      </c>
      <c r="K68" s="22" t="str">
        <f>MID(B68,1+FIND("",B68),999)</f>
        <v>ezPercés</v>
      </c>
      <c r="M68" s="8" t="s">
        <v>400</v>
      </c>
    </row>
    <row r="69" spans="1:13" ht="18" customHeight="1" x14ac:dyDescent="0.2">
      <c r="A69" s="40" t="s">
        <v>73</v>
      </c>
      <c r="B69" s="46" t="str">
        <f>LEFT(E69,FIND(" ",E69,1)-1)</f>
        <v>Nooktas</v>
      </c>
      <c r="C69" s="47" t="s">
        <v>268</v>
      </c>
      <c r="D69" s="22" t="str">
        <f>LEFT(TRIM(M69),FIND("§",SUBSTITUTE(M69," ","§",LEN(TRIM(M69))-LEN(SUBSTITUTE(TRIM(M69)," ",""))))-1)</f>
        <v>Sihasapa Piedsnoirs Sioux</v>
      </c>
      <c r="E69" s="26" t="str">
        <f>SUBSTITUTE(A69,"("," (")</f>
        <v>Nooktas (Nuu-chah-nulth)</v>
      </c>
      <c r="F69" s="2" t="s">
        <v>164</v>
      </c>
      <c r="H69" t="str">
        <f>MID(F69,FIND(" ",F69),999)</f>
        <v xml:space="preserve"> (Nuu-chah-nulth)</v>
      </c>
      <c r="K69" s="22" t="str">
        <f>MID(B69,1+FIND("",B69),999)</f>
        <v>ooktas</v>
      </c>
      <c r="M69" s="3" t="s">
        <v>401</v>
      </c>
    </row>
    <row r="70" spans="1:13" ht="18" customHeight="1" x14ac:dyDescent="0.2">
      <c r="A70" s="40" t="s">
        <v>74</v>
      </c>
      <c r="B70" s="46" t="str">
        <f>LEFT(A70,FIND(" ",A70,1)-1)</f>
        <v>Nottaways</v>
      </c>
      <c r="C70" s="47" t="s">
        <v>269</v>
      </c>
      <c r="D70" s="22" t="str">
        <f>LEFT(TRIM(M70),FIND("§",SUBSTITUTE(M70," ","§",LEN(TRIM(M70))-LEN(SUBSTITUTE(TRIM(M70)," ",""))))-1)</f>
        <v>Stockbridge-Munsee</v>
      </c>
      <c r="E70" s="26"/>
      <c r="F70" s="2" t="s">
        <v>74</v>
      </c>
      <c r="H70" t="str">
        <f>MID(F70,FIND(" ",F70),999)</f>
        <v xml:space="preserve"> (Cheroenhaka)</v>
      </c>
      <c r="K70" s="22" t="str">
        <f>MID(B70,1+FIND("",B70),999)</f>
        <v>ottaways</v>
      </c>
      <c r="M70" s="3" t="s">
        <v>402</v>
      </c>
    </row>
    <row r="71" spans="1:13" ht="18" customHeight="1" x14ac:dyDescent="0.2">
      <c r="A71" s="39" t="s">
        <v>75</v>
      </c>
      <c r="B71" s="46" t="str">
        <f>LEFT(E71,FIND(" ",E71,1)-1)</f>
        <v>Nuuchahnulth</v>
      </c>
      <c r="C71" s="47" t="s">
        <v>270</v>
      </c>
      <c r="D71" s="22" t="str">
        <f>LEFT(TRIM(M71),FIND("§",SUBSTITUTE(M71," ","§",LEN(TRIM(M71))-LEN(SUBSTITUTE(TRIM(M71)," ",""))))-1)</f>
        <v>Susquehannocks</v>
      </c>
      <c r="E71" s="26" t="str">
        <f>SUBSTITUTE(A71,"("," (")</f>
        <v>Nuuchahnulth (Nooktas)</v>
      </c>
      <c r="F71" s="3" t="s">
        <v>165</v>
      </c>
      <c r="H71" t="str">
        <f>MID(F71,FIND(" ",F71),999)</f>
        <v xml:space="preserve"> (Nooktas)</v>
      </c>
      <c r="K71" s="22" t="str">
        <f>MID(B71,1+FIND("",B71),999)</f>
        <v>uuchahnulth</v>
      </c>
      <c r="M71" s="3" t="s">
        <v>403</v>
      </c>
    </row>
    <row r="72" spans="1:13" ht="18" customHeight="1" x14ac:dyDescent="0.2">
      <c r="A72" s="39" t="s">
        <v>76</v>
      </c>
      <c r="B72" s="46" t="str">
        <f>LEFT(E72,FIND(" ",E72,1)-1)</f>
        <v>Nuxalk</v>
      </c>
      <c r="C72" s="47" t="s">
        <v>271</v>
      </c>
      <c r="D72" s="22" t="str">
        <f>LEFT(TRIM(M72),FIND("§",SUBSTITUTE(M72," ","§",LEN(TRIM(M72))-LEN(SUBSTITUTE(TRIM(M72)," ",""))))-1)</f>
        <v>Tache Tachi</v>
      </c>
      <c r="E72" s="26" t="str">
        <f>SUBSTITUTE(A72,"("," (")</f>
        <v>Nuxalk (BellaCoola)</v>
      </c>
      <c r="F72" s="3" t="s">
        <v>194</v>
      </c>
      <c r="H72" t="str">
        <f>MID(F72,FIND(" ",F72),999)</f>
        <v xml:space="preserve"> (BellaCoola)</v>
      </c>
      <c r="K72" s="22" t="str">
        <f>MID(B72,1+FIND("",B72),999)</f>
        <v>uxalk</v>
      </c>
      <c r="M72" s="2" t="s">
        <v>404</v>
      </c>
    </row>
    <row r="73" spans="1:13" ht="18" customHeight="1" x14ac:dyDescent="0.2">
      <c r="A73" s="40" t="s">
        <v>77</v>
      </c>
      <c r="B73" s="46" t="str">
        <f>LEFT(A73,FIND(" ",A73,1)-1)</f>
        <v>Obispeno</v>
      </c>
      <c r="C73" s="47" t="s">
        <v>272</v>
      </c>
      <c r="D73" s="22" t="str">
        <f>LEFT(TRIM(M73),FIND("§",SUBSTITUTE(M73," ","§",LEN(TRIM(M73))-LEN(SUBSTITUTE(TRIM(M73)," ",""))))-1)</f>
        <v xml:space="preserve">Taidnapam </v>
      </c>
      <c r="E73" s="33"/>
      <c r="F73" s="6" t="s">
        <v>77</v>
      </c>
      <c r="H73" t="str">
        <f>MID(F73,FIND(" ",F73),999)</f>
        <v xml:space="preserve"> (Chumash)</v>
      </c>
      <c r="K73" s="22" t="str">
        <f>MID(B73,1+FIND("",B73),999)</f>
        <v>bispeno</v>
      </c>
      <c r="M73" s="3" t="s">
        <v>405</v>
      </c>
    </row>
    <row r="74" spans="1:13" ht="18" customHeight="1" x14ac:dyDescent="0.2">
      <c r="A74" s="39" t="s">
        <v>78</v>
      </c>
      <c r="B74" s="46" t="str">
        <f>LEFT(A74,FIND(" ",A74,1)-1)</f>
        <v>Ochethi</v>
      </c>
      <c r="C74" s="47" t="s">
        <v>273</v>
      </c>
      <c r="D74" s="22" t="str">
        <f>LEFT(TRIM(M74),FIND("§",SUBSTITUTE(M74," ","§",LEN(TRIM(M74))-LEN(SUBSTITUTE(TRIM(M74)," ",""))))-1)</f>
        <v>Te-Moak</v>
      </c>
      <c r="E74" s="29"/>
      <c r="F74" s="3" t="s">
        <v>78</v>
      </c>
      <c r="H74" t="str">
        <f>MID(F74,FIND(" ",F74),999)</f>
        <v xml:space="preserve"> (Sakowin)</v>
      </c>
      <c r="K74" s="22" t="str">
        <f>MID(B74,1+FIND("",B74),999)</f>
        <v>chethi</v>
      </c>
      <c r="M74" s="2" t="s">
        <v>406</v>
      </c>
    </row>
    <row r="75" spans="1:13" ht="18" customHeight="1" x14ac:dyDescent="0.2">
      <c r="A75" s="39" t="s">
        <v>79</v>
      </c>
      <c r="B75" s="46" t="str">
        <f>LEFT(A75,FIND(" ",A75,1)-1)</f>
        <v>Ofo</v>
      </c>
      <c r="C75" s="47" t="s">
        <v>274</v>
      </c>
      <c r="D75" s="22" t="str">
        <f>LEFT(TRIM(M75),FIND("§",SUBSTITUTE(M75," ","§",LEN(TRIM(M75))-LEN(SUBSTITUTE(TRIM(M75)," ",""))))-1)</f>
        <v>Têtes Plates</v>
      </c>
      <c r="E75" s="29"/>
      <c r="F75" s="3" t="s">
        <v>79</v>
      </c>
      <c r="H75" t="str">
        <f>MID(F75,FIND(" ",F75),999)</f>
        <v xml:space="preserve"> (Ofogoulas)</v>
      </c>
      <c r="K75" s="22" t="str">
        <f>MID(B75,1+FIND("",B75),999)</f>
        <v>fo</v>
      </c>
      <c r="M75" s="3" t="s">
        <v>407</v>
      </c>
    </row>
    <row r="76" spans="1:13" ht="18" customHeight="1" x14ac:dyDescent="0.2">
      <c r="A76" s="39" t="s">
        <v>80</v>
      </c>
      <c r="B76" s="46" t="str">
        <f>LEFT(A76,FIND(" ",A76,1)-1)</f>
        <v>Oglalas</v>
      </c>
      <c r="C76" s="47" t="s">
        <v>275</v>
      </c>
      <c r="D76" s="22" t="str">
        <f>LEFT(TRIM(M76),FIND("§",SUBSTITUTE(M76," ","§",LEN(TRIM(M76))-LEN(SUBSTITUTE(TRIM(M76)," ",""))))-1)</f>
        <v>TetonsLakotas</v>
      </c>
      <c r="E76" s="29"/>
      <c r="F76" s="3" t="s">
        <v>80</v>
      </c>
      <c r="H76" t="str">
        <f>MID(F76,FIND(" ",F76),999)</f>
        <v xml:space="preserve"> (Lakota Teton)</v>
      </c>
      <c r="K76" s="22" t="str">
        <f>MID(B76,1+FIND("",B76),999)</f>
        <v>glalas</v>
      </c>
      <c r="M76" s="3" t="s">
        <v>408</v>
      </c>
    </row>
    <row r="77" spans="1:13" ht="18" customHeight="1" x14ac:dyDescent="0.2">
      <c r="A77" s="39" t="s">
        <v>81</v>
      </c>
      <c r="B77" s="46" t="str">
        <f>LEFT(A77,FIND(" ",A77,1)-1)</f>
        <v>Oneida</v>
      </c>
      <c r="C77" s="47" t="s">
        <v>276</v>
      </c>
      <c r="D77" s="22" t="str">
        <f>LEFT(TRIM(M77),FIND("§",SUBSTITUTE(M77," ","§",LEN(TRIM(M77))-LEN(SUBSTITUTE(TRIM(M77)," ",""))))-1)</f>
        <v>Timucua</v>
      </c>
      <c r="E77" s="27"/>
      <c r="F77" s="4" t="s">
        <v>81</v>
      </c>
      <c r="H77" t="str">
        <f>MID(F77,FIND(" ",F77),999)</f>
        <v xml:space="preserve"> (Onneiouts)</v>
      </c>
      <c r="K77" s="22" t="str">
        <f>MID(B77,1+FIND("",B77),999)</f>
        <v>neida</v>
      </c>
      <c r="M77" s="3" t="s">
        <v>409</v>
      </c>
    </row>
    <row r="78" spans="1:13" ht="18" customHeight="1" x14ac:dyDescent="0.2">
      <c r="A78" s="39" t="s">
        <v>82</v>
      </c>
      <c r="B78" s="46" t="str">
        <f>LEFT(E78,FIND(" ",E78,1)-1)</f>
        <v>Oohenonpa</v>
      </c>
      <c r="C78" s="47" t="s">
        <v>277</v>
      </c>
      <c r="D78" s="22" t="str">
        <f>LEFT(TRIM(M78),FIND("§",SUBSTITUTE(M78," ","§",LEN(TRIM(M78))-LEN(SUBSTITUTE(TRIM(M78)," ",""))))-1)</f>
        <v>Tontos</v>
      </c>
      <c r="E78" s="26" t="str">
        <f>SUBSTITUTE(A78,"("," (")</f>
        <v>Oohenonpa (Two-Kettle)</v>
      </c>
      <c r="F78" s="3" t="s">
        <v>166</v>
      </c>
      <c r="H78" t="str">
        <f>MID(F78,FIND(" ",F78),999)</f>
        <v xml:space="preserve"> (Two-Kettle)</v>
      </c>
      <c r="K78" s="22" t="str">
        <f>MID(B78,1+FIND("",B78),999)</f>
        <v>ohenonpa</v>
      </c>
      <c r="M78" s="2" t="s">
        <v>410</v>
      </c>
    </row>
    <row r="79" spans="1:13" ht="18" customHeight="1" x14ac:dyDescent="0.2">
      <c r="A79" s="39" t="s">
        <v>8</v>
      </c>
      <c r="B79" s="46" t="str">
        <f>LEFT(A79,FIND(" ",A79,1)-1)</f>
        <v>Ottawas</v>
      </c>
      <c r="C79" s="47" t="s">
        <v>205</v>
      </c>
      <c r="D79" s="22" t="str">
        <f>LEFT(TRIM(M79),FIND("§",SUBSTITUTE(M79," ","§",LEN(TRIM(M79))-LEN(SUBSTITUTE(TRIM(M79)," ",""))))-1)</f>
        <v>Wampanoag Pokanoket Nauset</v>
      </c>
      <c r="E79" s="27"/>
      <c r="F79" s="4" t="s">
        <v>8</v>
      </c>
      <c r="H79" t="str">
        <f>MID(F79,FIND(" ",F79),999)</f>
        <v xml:space="preserve"> (OdawasOutaouais)</v>
      </c>
      <c r="I79" s="20" t="str">
        <f>LEFT(A79,SEARCH(" ",A79,1))</f>
        <v xml:space="preserve">Ottawas </v>
      </c>
      <c r="K79" s="22" t="str">
        <f>MID(B79,1+FIND("",B79),999)</f>
        <v>ttawas</v>
      </c>
      <c r="M79" s="9" t="s">
        <v>411</v>
      </c>
    </row>
    <row r="80" spans="1:13" ht="18" customHeight="1" x14ac:dyDescent="0.2">
      <c r="A80" s="40" t="s">
        <v>83</v>
      </c>
      <c r="B80" s="46" t="str">
        <f>LEFT(E80,FIND(" ",E80,1)-1)</f>
        <v>Paipai</v>
      </c>
      <c r="C80" s="47" t="s">
        <v>278</v>
      </c>
      <c r="D80" s="22" t="str">
        <f>LEFT(TRIM(M80),FIND("§",SUBSTITUTE(M80," ","§",LEN(TRIM(M80))-LEN(SUBSTITUTE(TRIM(M80)," ",""))))-1)</f>
        <v>Wichita</v>
      </c>
      <c r="E80" s="26" t="str">
        <f>SUBSTITUTE(A80,"("," (")</f>
        <v>Paipai (Akwa'ala)</v>
      </c>
      <c r="F80" s="2" t="s">
        <v>167</v>
      </c>
      <c r="H80" t="str">
        <f>MID(F80,FIND(" ",F80),999)</f>
        <v xml:space="preserve"> (Akwa'ala)</v>
      </c>
      <c r="K80" s="22" t="str">
        <f>MID(B80,1+FIND("",B80),999)</f>
        <v>aipai</v>
      </c>
      <c r="M80" s="3" t="s">
        <v>412</v>
      </c>
    </row>
    <row r="81" spans="1:13" ht="18" customHeight="1" x14ac:dyDescent="0.2">
      <c r="A81" s="40" t="s">
        <v>15</v>
      </c>
      <c r="B81" s="46" t="str">
        <f>LEFT(E81,FIND(" ",E81,1)-1)</f>
        <v>Palouses</v>
      </c>
      <c r="C81" s="47" t="s">
        <v>211</v>
      </c>
      <c r="D81" s="22" t="str">
        <f>LEFT(TRIM(M81),FIND("§",SUBSTITUTE(M81," ","§",LEN(TRIM(M81))-LEN(SUBSTITUTE(TRIM(M81)," ",""))))-1)</f>
        <v>Winnebagos</v>
      </c>
      <c r="E81" s="26" t="str">
        <f>SUBSTITUTE(A81,"("," (")</f>
        <v>Palouses (Palus)</v>
      </c>
      <c r="F81" s="2" t="s">
        <v>139</v>
      </c>
      <c r="H81" t="str">
        <f>MID(F81,FIND(" ",F81),999)</f>
        <v xml:space="preserve"> (Palus)</v>
      </c>
      <c r="K81" s="22" t="str">
        <f>MID(B81,1+FIND("",B81),999)</f>
        <v>alouses</v>
      </c>
      <c r="M81" s="3" t="s">
        <v>413</v>
      </c>
    </row>
    <row r="82" spans="1:13" ht="18" customHeight="1" x14ac:dyDescent="0.2">
      <c r="A82" s="39" t="s">
        <v>86</v>
      </c>
      <c r="B82" s="46" t="str">
        <f>LEFT(A82,FIND(" ",A82,1)-1)</f>
        <v>Pamlicos</v>
      </c>
      <c r="C82" s="47" t="s">
        <v>281</v>
      </c>
      <c r="D82" s="22" t="str">
        <f>LEFT(TRIM(M82),FIND("§",SUBSTITUTE(M82," ","§",LEN(TRIM(M82))-LEN(SUBSTITUTE(TRIM(M82)," ",""))))-1)</f>
        <v>Wyandot</v>
      </c>
      <c r="E82" s="29"/>
      <c r="F82" s="3" t="s">
        <v>86</v>
      </c>
      <c r="H82" t="str">
        <f>MID(F82,FIND(" ",F82),999)</f>
        <v xml:space="preserve"> (Secotans)</v>
      </c>
      <c r="K82" s="22" t="str">
        <f>MID(B82,1+FIND("",B82),999)</f>
        <v>amlicos</v>
      </c>
      <c r="M82" s="3" t="s">
        <v>414</v>
      </c>
    </row>
    <row r="83" spans="1:13" ht="18" customHeight="1" x14ac:dyDescent="0.2">
      <c r="A83" s="39" t="s">
        <v>87</v>
      </c>
      <c r="B83" s="46" t="str">
        <f>LEFT(A83,FIND(" ",A83,1)-1)</f>
        <v>Papago</v>
      </c>
      <c r="C83" s="47" t="s">
        <v>282</v>
      </c>
      <c r="D83" s="22" t="str">
        <f>LEFT(TRIM(M83),FIND("§",SUBSTITUTE(M83," ","§",LEN(TRIM(M83))-LEN(SUBSTITUTE(TRIM(M83)," ",""))))-1)</f>
        <v>Wyandots Ontario</v>
      </c>
      <c r="E83" s="29"/>
      <c r="F83" s="3" t="s">
        <v>87</v>
      </c>
      <c r="H83" t="str">
        <f>MID(F83,FIND(" ",F83),999)</f>
        <v xml:space="preserve"> (Tohono O’odham)</v>
      </c>
      <c r="K83" s="22" t="str">
        <f>MID(B83,1+FIND("",B83),999)</f>
        <v>apago</v>
      </c>
      <c r="M83" s="10" t="s">
        <v>415</v>
      </c>
    </row>
    <row r="84" spans="1:13" ht="18" customHeight="1" x14ac:dyDescent="0.2">
      <c r="A84" s="39" t="s">
        <v>9</v>
      </c>
      <c r="B84" s="46" t="str">
        <f>LEFT(A84,FIND(" ",A84,1)-1)</f>
        <v>Passamaquoddy</v>
      </c>
      <c r="C84" s="47" t="s">
        <v>206</v>
      </c>
      <c r="D84" s="22" t="str">
        <f>LEFT(TRIM(M84),FIND("§",SUBSTITUTE(M84," ","§",LEN(TRIM(M84))-LEN(SUBSTITUTE(TRIM(M84)," ",""))))-1)</f>
        <v>Yakina</v>
      </c>
      <c r="E84" s="27"/>
      <c r="F84" s="4" t="s">
        <v>9</v>
      </c>
      <c r="H84" t="str">
        <f>MID(F84,FIND(" ",F84),999)</f>
        <v xml:space="preserve"> (Etchemins)</v>
      </c>
      <c r="I84" s="20" t="str">
        <f>LEFT(A84,SEARCH(" ",A84,1))</f>
        <v xml:space="preserve">Passamaquoddy </v>
      </c>
      <c r="K84" s="22" t="str">
        <f>MID(B84,1+FIND("",B84),999)</f>
        <v>assamaquoddy</v>
      </c>
      <c r="M84" s="3" t="s">
        <v>416</v>
      </c>
    </row>
    <row r="85" spans="1:13" ht="18" customHeight="1" x14ac:dyDescent="0.2">
      <c r="A85" s="39" t="s">
        <v>88</v>
      </c>
      <c r="B85" s="46" t="str">
        <f>LEFT(E85,FIND(" ",E85,1)-1)</f>
        <v>Pawnees</v>
      </c>
      <c r="C85" s="47" t="s">
        <v>283</v>
      </c>
      <c r="D85" s="22" t="str">
        <f>LEFT(TRIM(M85),FIND("§",SUBSTITUTE(M85," ","§",LEN(TRIM(M85))-LEN(SUBSTITUTE(TRIM(M85)," ",""))))-1)</f>
        <v>Yamparikas</v>
      </c>
      <c r="E85" s="26" t="str">
        <f>SUBSTITUTE(A85,"("," (")</f>
        <v>Pawnees (ParikiPanis)</v>
      </c>
      <c r="F85" s="8" t="s">
        <v>168</v>
      </c>
      <c r="H85" t="str">
        <f>MID(F85,FIND(" ",F85),999)</f>
        <v xml:space="preserve"> (ParikiPanis)</v>
      </c>
      <c r="K85" s="22" t="str">
        <f>MID(B85,1+FIND("",B85),999)</f>
        <v>awnees</v>
      </c>
      <c r="M85" s="4" t="s">
        <v>417</v>
      </c>
    </row>
    <row r="86" spans="1:13" ht="18" customHeight="1" x14ac:dyDescent="0.2">
      <c r="A86" s="39" t="s">
        <v>89</v>
      </c>
      <c r="B86" s="46" t="str">
        <f>LEFT(A86,FIND(" ",A86,1)-1)</f>
        <v>Peau</v>
      </c>
      <c r="C86" s="47" t="s">
        <v>474</v>
      </c>
      <c r="D86" s="22" t="str">
        <f>LEFT(TRIM(M86),FIND("§",SUBSTITUTE(M86," ","§",LEN(TRIM(M86))-LEN(SUBSTITUTE(TRIM(M86)," ",""))))-1)</f>
        <v>Yumas Yumans Yums</v>
      </c>
      <c r="E86" s="29"/>
      <c r="F86" s="3" t="s">
        <v>89</v>
      </c>
      <c r="H86" t="str">
        <f>MID(F86,FIND(" ",F86),999)</f>
        <v xml:space="preserve"> de liévre (Kha-tchô-Gottiné) Hare Hareskin Sahtu Esclaves du nord</v>
      </c>
      <c r="K86" s="22" t="str">
        <f>MID(B86,1+FIND("",B86),999)</f>
        <v>eau</v>
      </c>
      <c r="M86" s="6" t="s">
        <v>418</v>
      </c>
    </row>
    <row r="87" spans="1:13" ht="18" customHeight="1" x14ac:dyDescent="0.2">
      <c r="A87" s="39" t="s">
        <v>90</v>
      </c>
      <c r="B87" s="46" t="str">
        <f>LEFT(A87,FIND(" ",A87,1)-1)</f>
        <v>Pekowi</v>
      </c>
      <c r="C87" s="47" t="s">
        <v>231</v>
      </c>
      <c r="D87" s="22" t="e">
        <f>LEFT(TRIM(M87),FIND("§",SUBSTITUTE(M87," ","§",LEN(TRIM(M87))-LEN(SUBSTITUTE(TRIM(M87)," ",""))))-1)</f>
        <v>#VALUE!</v>
      </c>
      <c r="E87" s="27"/>
      <c r="F87" s="4" t="s">
        <v>90</v>
      </c>
      <c r="H87" t="str">
        <f>MID(F87,FIND(" ",F87),999)</f>
        <v xml:space="preserve"> (Shawnee)</v>
      </c>
      <c r="K87" s="22" t="str">
        <f>MID(B87,1+FIND("",B87),999)</f>
        <v>ekowi</v>
      </c>
      <c r="M87" s="2" t="s">
        <v>419</v>
      </c>
    </row>
    <row r="88" spans="1:13" ht="18" customHeight="1" x14ac:dyDescent="0.2">
      <c r="A88" s="39" t="s">
        <v>49</v>
      </c>
      <c r="B88" s="46" t="str">
        <f>LEFT(E88,FIND(" ",E88,1)-1)</f>
        <v>Pend’oreille</v>
      </c>
      <c r="C88" s="47" t="s">
        <v>244</v>
      </c>
      <c r="D88" s="22" t="e">
        <f>LEFT(TRIM(M88),FIND("§",SUBSTITUTE(M88," ","§",LEN(TRIM(M88))-LEN(SUBSTITUTE(TRIM(M88)," ",""))))-1)</f>
        <v>#VALUE!</v>
      </c>
      <c r="E88" s="26" t="str">
        <f>SUBSTITUTE(A88,"("," (")</f>
        <v>Pend’oreille (Kalispel)</v>
      </c>
      <c r="F88" s="4" t="s">
        <v>155</v>
      </c>
      <c r="H88" t="str">
        <f>MID(F88,FIND(" ",F88),999)</f>
        <v xml:space="preserve"> (Kalispel)</v>
      </c>
      <c r="K88" s="22" t="str">
        <f>MID(B88,1+FIND("",B88),999)</f>
        <v>end’oreille</v>
      </c>
      <c r="M88" s="2" t="s">
        <v>420</v>
      </c>
    </row>
    <row r="89" spans="1:13" ht="18" customHeight="1" x14ac:dyDescent="0.2">
      <c r="A89" s="39" t="s">
        <v>91</v>
      </c>
      <c r="B89" s="46" t="str">
        <f>LEFT(A89,FIND(" ",A89,1)-1)</f>
        <v>Penobscots</v>
      </c>
      <c r="C89" s="47" t="s">
        <v>284</v>
      </c>
      <c r="D89" s="22" t="e">
        <f>LEFT(TRIM(M89),FIND("§",SUBSTITUTE(M89," ","§",LEN(TRIM(M89))-LEN(SUBSTITUTE(TRIM(M89)," ",""))))-1)</f>
        <v>#VALUE!</v>
      </c>
      <c r="E89" s="27"/>
      <c r="F89" s="4" t="s">
        <v>91</v>
      </c>
      <c r="H89" t="str">
        <f>MID(F89,FIND(" ",F89),999)</f>
        <v xml:space="preserve"> (Pentagouets)</v>
      </c>
      <c r="K89" s="22" t="str">
        <f>MID(B89,1+FIND("",B89),999)</f>
        <v>enobscots</v>
      </c>
      <c r="M89" s="3" t="s">
        <v>421</v>
      </c>
    </row>
    <row r="90" spans="1:13" ht="18" customHeight="1" x14ac:dyDescent="0.2">
      <c r="A90" s="39" t="s">
        <v>92</v>
      </c>
      <c r="B90" s="46" t="str">
        <f>LEFT(E90,FIND(" ",E90,1)-1)</f>
        <v>Pétuns</v>
      </c>
      <c r="C90" s="47" t="s">
        <v>285</v>
      </c>
      <c r="D90" s="22" t="e">
        <f>LEFT(TRIM(M90),FIND("§",SUBSTITUTE(M90," ","§",LEN(TRIM(M90))-LEN(SUBSTITUTE(TRIM(M90)," ",""))))-1)</f>
        <v>#VALUE!</v>
      </c>
      <c r="E90" s="26" t="str">
        <f>SUBSTITUTE(A90,"("," (")</f>
        <v>Pétuns (Tionontatis)</v>
      </c>
      <c r="F90" s="3" t="s">
        <v>169</v>
      </c>
      <c r="H90" t="str">
        <f>MID(F90,FIND(" ",F90),999)</f>
        <v xml:space="preserve"> (Tionontatis)</v>
      </c>
      <c r="K90" s="22" t="str">
        <f>MID(B90,1+FIND("",B90),999)</f>
        <v>étuns</v>
      </c>
      <c r="M90" s="3" t="s">
        <v>422</v>
      </c>
    </row>
    <row r="91" spans="1:13" ht="18" customHeight="1" x14ac:dyDescent="0.2">
      <c r="A91" s="39" t="s">
        <v>477</v>
      </c>
      <c r="B91" s="46" t="str">
        <f>LEFT(A91,FIND(" ",A91,1)-1)</f>
        <v>Piedsnoirs</v>
      </c>
      <c r="C91" s="47" t="s">
        <v>476</v>
      </c>
      <c r="D91" s="22" t="e">
        <f>LEFT(TRIM(M91),FIND("§",SUBSTITUTE(M91," ","§",LEN(TRIM(M91))-LEN(SUBSTITUTE(TRIM(M91)," ",""))))-1)</f>
        <v>#VALUE!</v>
      </c>
      <c r="E91" s="29"/>
      <c r="F91" s="3" t="s">
        <v>10</v>
      </c>
      <c r="H91" t="str">
        <f>MID(F91,FIND(" ",F91),999)</f>
        <v xml:space="preserve"> noirs (Gens du sang)</v>
      </c>
      <c r="I91" s="20" t="str">
        <f>LEFT(A91,SEARCH(" ",A91,1))</f>
        <v xml:space="preserve">Piedsnoirs </v>
      </c>
      <c r="K91" s="22" t="str">
        <f>MID(B91,1+FIND("",B91),999)</f>
        <v>iedsnoirs</v>
      </c>
      <c r="M91" s="3" t="s">
        <v>423</v>
      </c>
    </row>
    <row r="92" spans="1:13" ht="18" customHeight="1" x14ac:dyDescent="0.2">
      <c r="A92" s="39" t="s">
        <v>478</v>
      </c>
      <c r="B92" s="46" t="str">
        <f>LEFT(A92,FIND(" ",A92,1)-1)</f>
        <v>Piedsnoirs</v>
      </c>
      <c r="C92" s="47" t="s">
        <v>475</v>
      </c>
      <c r="D92" s="22" t="e">
        <f>LEFT(TRIM(M92),FIND("§",SUBSTITUTE(M92," ","§",LEN(TRIM(M92))-LEN(SUBSTITUTE(TRIM(M92)," ",""))))-1)</f>
        <v>#VALUE!</v>
      </c>
      <c r="E92" s="29"/>
      <c r="F92" s="3" t="s">
        <v>93</v>
      </c>
      <c r="H92" t="str">
        <f>MID(F92,FIND(" ",F92),999)</f>
        <v xml:space="preserve"> noirs Blackfeet/Niitsitap i(Pikuni)</v>
      </c>
      <c r="K92" s="22" t="str">
        <f>MID(B92,1+FIND("",B92),999)</f>
        <v>iedsnoirs</v>
      </c>
      <c r="M92" s="3" t="s">
        <v>424</v>
      </c>
    </row>
    <row r="93" spans="1:13" ht="18" customHeight="1" x14ac:dyDescent="0.2">
      <c r="A93" s="39" t="s">
        <v>51</v>
      </c>
      <c r="B93" s="46" t="str">
        <f>LEFT(E93,FIND(" ",E93,1)-1)</f>
        <v>Piikunisdusud</v>
      </c>
      <c r="C93" s="47" t="s">
        <v>246</v>
      </c>
      <c r="D93" s="22" t="e">
        <f>LEFT(TRIM(M93),FIND("§",SUBSTITUTE(M93," ","§",LEN(TRIM(M93))-LEN(SUBSTITUTE(TRIM(M93)," ",""))))-1)</f>
        <v>#VALUE!</v>
      </c>
      <c r="E93" s="26" t="str">
        <f>SUBSTITUTE(A93,"("," (")</f>
        <v>Piikunisdusud (Peigans)Piedsnoirs</v>
      </c>
      <c r="F93" s="3" t="s">
        <v>157</v>
      </c>
      <c r="H93" t="str">
        <f>MID(F93,FIND(" ",F93),999)</f>
        <v xml:space="preserve"> (Peigans)Piedsnoirs</v>
      </c>
      <c r="K93" s="22" t="str">
        <f>MID(B93,1+FIND("",B93),999)</f>
        <v>iikunisdusud</v>
      </c>
      <c r="M93" s="6" t="s">
        <v>425</v>
      </c>
    </row>
    <row r="94" spans="1:13" ht="18" customHeight="1" x14ac:dyDescent="0.2">
      <c r="A94" s="39" t="s">
        <v>94</v>
      </c>
      <c r="B94" s="46" t="str">
        <f>LEFT(A94,FIND(" ",A94,1)-1)</f>
        <v>Potawatomis</v>
      </c>
      <c r="C94" s="47" t="s">
        <v>286</v>
      </c>
      <c r="D94" s="22" t="e">
        <f>LEFT(TRIM(M94),FIND("§",SUBSTITUTE(M94," ","§",LEN(TRIM(M94))-LEN(SUBSTITUTE(TRIM(M94)," ",""))))-1)</f>
        <v>#VALUE!</v>
      </c>
      <c r="E94" s="29"/>
      <c r="F94" s="3" t="s">
        <v>94</v>
      </c>
      <c r="H94" t="str">
        <f>MID(F94,FIND(" ",F94),999)</f>
        <v xml:space="preserve"> (Potéouatamis)</v>
      </c>
      <c r="K94" s="22" t="str">
        <f>MID(B94,1+FIND("",B94),999)</f>
        <v>otawatomis</v>
      </c>
      <c r="M94" s="2" t="s">
        <v>426</v>
      </c>
    </row>
    <row r="95" spans="1:13" ht="18" customHeight="1" x14ac:dyDescent="0.2">
      <c r="A95" s="39" t="s">
        <v>95</v>
      </c>
      <c r="B95" s="46" t="str">
        <f>LEFT(E95,FIND(" ",E95,1)-1)</f>
        <v>Potomacs</v>
      </c>
      <c r="C95" s="47" t="s">
        <v>287</v>
      </c>
      <c r="D95" s="22" t="e">
        <f>LEFT(TRIM(M95),FIND("§",SUBSTITUTE(M95," ","§",LEN(TRIM(M95))-LEN(SUBSTITUTE(TRIM(M95)," ",""))))-1)</f>
        <v>#VALUE!</v>
      </c>
      <c r="E95" s="26" t="str">
        <f>SUBSTITUTE(A95,"("," (")</f>
        <v>Potomacs (Patawomecks)</v>
      </c>
      <c r="F95" s="3" t="s">
        <v>170</v>
      </c>
      <c r="H95" t="str">
        <f>MID(F95,FIND(" ",F95),999)</f>
        <v xml:space="preserve"> (Patawomecks)</v>
      </c>
      <c r="K95" s="22" t="str">
        <f>MID(B95,1+FIND("",B95),999)</f>
        <v>otomacs</v>
      </c>
      <c r="M95" s="2" t="s">
        <v>427</v>
      </c>
    </row>
    <row r="96" spans="1:13" ht="18" customHeight="1" x14ac:dyDescent="0.2">
      <c r="A96" s="39" t="s">
        <v>96</v>
      </c>
      <c r="B96" s="46" t="str">
        <f>LEFT(E96,FIND(" ",E96,1)-1)</f>
        <v>Quapaw </v>
      </c>
      <c r="C96" s="47" t="s">
        <v>470</v>
      </c>
      <c r="D96" s="22" t="e">
        <f>LEFT(TRIM(M96),FIND("§",SUBSTITUTE(M96," ","§",LEN(TRIM(M96))-LEN(SUBSTITUTE(TRIM(M96)," ",""))))-1)</f>
        <v>#VALUE!</v>
      </c>
      <c r="E96" s="26" t="str">
        <f>SUBSTITUTE(A96,"("," (")</f>
        <v>Quapaw  (Arkansas)</v>
      </c>
      <c r="F96" s="10" t="s">
        <v>96</v>
      </c>
      <c r="H96" t="e">
        <f>MID(F96,FIND(" ",F96),999)</f>
        <v>#VALUE!</v>
      </c>
      <c r="K96" s="22" t="str">
        <f>MID(B96,1+FIND("",B96),999)</f>
        <v>uapaw </v>
      </c>
      <c r="M96" s="3" t="s">
        <v>428</v>
      </c>
    </row>
    <row r="97" spans="1:13" ht="18" customHeight="1" x14ac:dyDescent="0.2">
      <c r="A97" s="39" t="s">
        <v>97</v>
      </c>
      <c r="B97" s="46" t="str">
        <f>LEFT(A97,FIND(" ",A97,1)-1)</f>
        <v>Quapaws</v>
      </c>
      <c r="C97" s="47" t="s">
        <v>288</v>
      </c>
      <c r="D97" s="22" t="e">
        <f>LEFT(TRIM(M97),FIND("§",SUBSTITUTE(M97," ","§",LEN(TRIM(M97))-LEN(SUBSTITUTE(TRIM(M97)," ",""))))-1)</f>
        <v>#VALUE!</v>
      </c>
      <c r="E97" s="29"/>
      <c r="F97" s="3" t="s">
        <v>97</v>
      </c>
      <c r="H97" t="str">
        <f>MID(F97,FIND(" ",F97),999)</f>
        <v xml:space="preserve"> (Arkansas)</v>
      </c>
      <c r="K97" s="22" t="str">
        <f>MID(B97,1+FIND("",B97),999)</f>
        <v>uapaws</v>
      </c>
      <c r="M97" s="3" t="s">
        <v>429</v>
      </c>
    </row>
    <row r="98" spans="1:13" ht="18" customHeight="1" x14ac:dyDescent="0.2">
      <c r="A98" s="39" t="s">
        <v>98</v>
      </c>
      <c r="B98" s="46" t="str">
        <f>LEFT(A98,FIND(" ",A98,1)-1)</f>
        <v>Ramapough</v>
      </c>
      <c r="C98" s="47" t="s">
        <v>289</v>
      </c>
      <c r="D98" s="22" t="e">
        <f>LEFT(TRIM(M98),FIND("§",SUBSTITUTE(M98," ","§",LEN(TRIM(M98))-LEN(SUBSTITUTE(TRIM(M98)," ",""))))-1)</f>
        <v>#VALUE!</v>
      </c>
      <c r="E98" s="29"/>
      <c r="F98" s="3" t="s">
        <v>98</v>
      </c>
      <c r="H98" t="str">
        <f>MID(F98,FIND(" ",F98),999)</f>
        <v xml:space="preserve"> Lenape Indian Nation (Ramapough Mountain)</v>
      </c>
      <c r="K98" s="22" t="str">
        <f>MID(B98,1+FIND("",B98),999)</f>
        <v>amapough</v>
      </c>
      <c r="M98" s="2" t="s">
        <v>430</v>
      </c>
    </row>
    <row r="99" spans="1:13" ht="18" customHeight="1" x14ac:dyDescent="0.2">
      <c r="A99" s="39" t="s">
        <v>99</v>
      </c>
      <c r="B99" s="46" t="str">
        <f>LEFT(A99,FIND(" ",A99,1)-1)</f>
        <v>Santees</v>
      </c>
      <c r="C99" s="47" t="s">
        <v>290</v>
      </c>
      <c r="D99" s="22" t="e">
        <f>LEFT(TRIM(M99),FIND("§",SUBSTITUTE(M99," ","§",LEN(TRIM(M99))-LEN(SUBSTITUTE(TRIM(M99)," ",""))))-1)</f>
        <v>#VALUE!</v>
      </c>
      <c r="E99" s="29"/>
      <c r="F99" s="3" t="s">
        <v>99</v>
      </c>
      <c r="H99" t="str">
        <f>MID(F99,FIND(" ",F99),999)</f>
        <v xml:space="preserve"> (Dakotas de l’est)</v>
      </c>
      <c r="K99" s="22" t="str">
        <f>MID(B99,1+FIND("",B99),999)</f>
        <v>antees</v>
      </c>
      <c r="M99" s="7" t="s">
        <v>431</v>
      </c>
    </row>
    <row r="100" spans="1:13" ht="18" customHeight="1" x14ac:dyDescent="0.2">
      <c r="A100" s="39" t="s">
        <v>100</v>
      </c>
      <c r="B100" s="46" t="str">
        <f>LEFT(A100,FIND(" ",A100,1)-1)</f>
        <v>Santo</v>
      </c>
      <c r="C100" s="47" t="s">
        <v>291</v>
      </c>
      <c r="D100" s="22" t="e">
        <f>LEFT(TRIM(M100),FIND("§",SUBSTITUTE(M100," ","§",LEN(TRIM(M100))-LEN(SUBSTITUTE(TRIM(M100)," ",""))))-1)</f>
        <v>#VALUE!</v>
      </c>
      <c r="E100" s="29"/>
      <c r="F100" s="3" t="s">
        <v>100</v>
      </c>
      <c r="H100" t="str">
        <f>MID(F100,FIND(" ",F100),999)</f>
        <v xml:space="preserve"> Domingo (Kewa)</v>
      </c>
      <c r="K100" s="22" t="str">
        <f>MID(B100,1+FIND("",B100),999)</f>
        <v>anto</v>
      </c>
      <c r="M100" s="2" t="s">
        <v>432</v>
      </c>
    </row>
    <row r="101" spans="1:13" ht="18" customHeight="1" x14ac:dyDescent="0.2">
      <c r="A101" s="39" t="s">
        <v>101</v>
      </c>
      <c r="B101" s="46" t="str">
        <f>LEFT(A101,FIND(" ",A101,1)-1)</f>
        <v>Sauks</v>
      </c>
      <c r="C101" s="47" t="s">
        <v>292</v>
      </c>
      <c r="D101" s="22" t="e">
        <f>LEFT(TRIM(M101),FIND("§",SUBSTITUTE(M101," ","§",LEN(TRIM(M101))-LEN(SUBSTITUTE(TRIM(M101)," ",""))))-1)</f>
        <v>#VALUE!</v>
      </c>
      <c r="E101" s="29"/>
      <c r="F101" s="3" t="s">
        <v>101</v>
      </c>
      <c r="H101" t="str">
        <f>MID(F101,FIND(" ",F101),999)</f>
        <v xml:space="preserve"> (Sacs Asakiwaki) Fox</v>
      </c>
      <c r="K101" s="22" t="str">
        <f>MID(B101,1+FIND("",B101),999)</f>
        <v>auks</v>
      </c>
      <c r="M101" s="2" t="s">
        <v>433</v>
      </c>
    </row>
    <row r="102" spans="1:13" ht="18" customHeight="1" x14ac:dyDescent="0.2">
      <c r="A102" s="40" t="s">
        <v>102</v>
      </c>
      <c r="B102" s="46" t="str">
        <f>LEFT(A102,FIND(" ",A102,1)-1)</f>
        <v>Shawnee</v>
      </c>
      <c r="C102" s="47" t="s">
        <v>293</v>
      </c>
      <c r="D102" s="22" t="e">
        <f>LEFT(TRIM(M102),FIND("§",SUBSTITUTE(M102," ","§",LEN(TRIM(M102))-LEN(SUBSTITUTE(TRIM(M102)," ",""))))-1)</f>
        <v>#VALUE!</v>
      </c>
      <c r="E102" s="26"/>
      <c r="F102" s="2" t="s">
        <v>102</v>
      </c>
      <c r="H102" t="str">
        <f>MID(F102,FIND(" ",F102),999)</f>
        <v xml:space="preserve"> (Chaouanons)</v>
      </c>
      <c r="K102" s="22" t="str">
        <f>MID(B102,1+FIND("",B102),999)</f>
        <v>hawnee</v>
      </c>
      <c r="M102" s="2" t="s">
        <v>434</v>
      </c>
    </row>
    <row r="103" spans="1:13" ht="18" customHeight="1" x14ac:dyDescent="0.2">
      <c r="A103" s="39" t="s">
        <v>57</v>
      </c>
      <c r="B103" s="46" t="str">
        <f>LEFT(A103,FIND(" ",A103,1)-1)</f>
        <v>Shoshones</v>
      </c>
      <c r="C103" s="47" t="s">
        <v>252</v>
      </c>
      <c r="D103" s="22" t="e">
        <f>LEFT(TRIM(M103),FIND("§",SUBSTITUTE(M103," ","§",LEN(TRIM(M103))-LEN(SUBSTITUTE(TRIM(M103)," ",""))))-1)</f>
        <v>#VALUE!</v>
      </c>
      <c r="E103" s="29"/>
      <c r="F103" s="3" t="s">
        <v>57</v>
      </c>
      <c r="H103" t="str">
        <f>MID(F103,FIND(" ",F103),999)</f>
        <v xml:space="preserve"> (Snakes)</v>
      </c>
      <c r="K103" s="22" t="str">
        <f>MID(B103,1+FIND("",B103),999)</f>
        <v>hoshones</v>
      </c>
      <c r="M103" s="4" t="s">
        <v>435</v>
      </c>
    </row>
    <row r="104" spans="1:13" ht="18" customHeight="1" x14ac:dyDescent="0.2">
      <c r="A104" s="40" t="s">
        <v>104</v>
      </c>
      <c r="B104" s="46" t="str">
        <f>LEFT(E104,FIND(" ",E104,1)-1)</f>
        <v>Shuswap</v>
      </c>
      <c r="C104" s="47" t="s">
        <v>295</v>
      </c>
      <c r="D104" s="22" t="e">
        <f>LEFT(TRIM(M104),FIND("§",SUBSTITUTE(M104," ","§",LEN(TRIM(M104))-LEN(SUBSTITUTE(TRIM(M104)," ",""))))-1)</f>
        <v>#VALUE!</v>
      </c>
      <c r="E104" s="26" t="str">
        <f>SUBSTITUTE(A104,"("," (")</f>
        <v>Shuswap (Secwepemc)</v>
      </c>
      <c r="F104" s="2" t="s">
        <v>172</v>
      </c>
      <c r="H104" t="str">
        <f>MID(F104,FIND(" ",F104),999)</f>
        <v xml:space="preserve"> (Secwepemc)</v>
      </c>
      <c r="K104" s="22" t="str">
        <f>MID(B104,1+FIND("",B104),999)</f>
        <v>huswap</v>
      </c>
      <c r="M104" s="4" t="s">
        <v>436</v>
      </c>
    </row>
    <row r="105" spans="1:13" ht="18" customHeight="1" x14ac:dyDescent="0.2">
      <c r="A105" s="42" t="s">
        <v>105</v>
      </c>
      <c r="B105" s="46" t="str">
        <f>LEFT(A105,FIND(" ",A105,1)-1)</f>
        <v>Sicangus</v>
      </c>
      <c r="C105" s="47" t="s">
        <v>296</v>
      </c>
      <c r="D105" s="22" t="e">
        <f>LEFT(TRIM(M105),FIND("§",SUBSTITUTE(M105," ","§",LEN(TRIM(M105))-LEN(SUBSTITUTE(TRIM(M105)," ",""))))-1)</f>
        <v>#VALUE!</v>
      </c>
      <c r="E105" s="30"/>
      <c r="F105" s="51" t="s">
        <v>105</v>
      </c>
      <c r="H105" t="str">
        <f>MID(F105,FIND(" ",F105),999)</f>
        <v xml:space="preserve"> (Shicahu Brûlé)</v>
      </c>
      <c r="K105" s="22" t="str">
        <f>MID(B105,1+FIND("",B105),999)</f>
        <v>icangus</v>
      </c>
      <c r="M105" s="11" t="s">
        <v>437</v>
      </c>
    </row>
    <row r="106" spans="1:13" ht="18" customHeight="1" x14ac:dyDescent="0.2">
      <c r="A106" s="42" t="s">
        <v>106</v>
      </c>
      <c r="B106" s="46" t="str">
        <f>LEFT(A106,FIND(" ",A106,1)-1)</f>
        <v>Sihasapa(</v>
      </c>
      <c r="C106" s="47" t="s">
        <v>297</v>
      </c>
      <c r="D106" s="22" t="e">
        <f>LEFT(TRIM(M106),FIND("§",SUBSTITUTE(M106," ","§",LEN(TRIM(M106))-LEN(SUBSTITUTE(TRIM(M106)," ",""))))-1)</f>
        <v>#VALUE!</v>
      </c>
      <c r="E106" s="29"/>
      <c r="F106" s="12" t="s">
        <v>173</v>
      </c>
      <c r="H106" t="str">
        <f>MID(F106,FIND(" ",F106),999)</f>
        <v xml:space="preserve"> ( Piedsnoirs )Sioux Lakota</v>
      </c>
      <c r="K106" s="22" t="str">
        <f>MID(B106,1+FIND("",B106),999)</f>
        <v>ihasapa(</v>
      </c>
      <c r="M106" s="12" t="s">
        <v>438</v>
      </c>
    </row>
    <row r="107" spans="1:13" ht="18" customHeight="1" x14ac:dyDescent="0.2">
      <c r="A107" s="42" t="s">
        <v>62</v>
      </c>
      <c r="B107" s="46" t="str">
        <f>LEFT(E107,FIND(" ",E107,1)-1)</f>
        <v>Siksika</v>
      </c>
      <c r="C107" s="47" t="s">
        <v>257</v>
      </c>
      <c r="D107" s="22" t="e">
        <f>LEFT(TRIM(M107),FIND("§",SUBSTITUTE(M107," ","§",LEN(TRIM(M107))-LEN(SUBSTITUTE(TRIM(M107)," ",""))))-1)</f>
        <v>#VALUE!</v>
      </c>
      <c r="E107" s="26" t="str">
        <f>SUBSTITUTE(A107,"("," (")</f>
        <v>Siksika (PiedsnoirBlackfoot)</v>
      </c>
      <c r="F107" s="12" t="s">
        <v>158</v>
      </c>
      <c r="H107" t="str">
        <f>MID(F107,FIND(" ",F107),999)</f>
        <v xml:space="preserve"> (PiedsnoirBlackfoot)</v>
      </c>
      <c r="K107" s="22" t="str">
        <f>MID(B107,1+FIND("",B107),999)</f>
        <v>iksika</v>
      </c>
      <c r="M107" s="12" t="s">
        <v>439</v>
      </c>
    </row>
    <row r="108" spans="1:13" ht="18" customHeight="1" x14ac:dyDescent="0.2">
      <c r="A108" s="42" t="s">
        <v>108</v>
      </c>
      <c r="B108" s="46" t="str">
        <f>LEFT(E108,FIND(" ",E108,1)-1)</f>
        <v>Sotaae'o</v>
      </c>
      <c r="C108" s="47" t="s">
        <v>299</v>
      </c>
      <c r="D108" s="22" t="e">
        <f>LEFT(TRIM(M108),FIND("§",SUBSTITUTE(M108," ","§",LEN(TRIM(M108))-LEN(SUBSTITUTE(TRIM(M108)," ",""))))-1)</f>
        <v>#VALUE!</v>
      </c>
      <c r="E108" s="26" t="str">
        <f>SUBSTITUTE(A108,"("," (")</f>
        <v>Sotaae'o (Cheyennes)</v>
      </c>
      <c r="F108" s="12" t="s">
        <v>175</v>
      </c>
      <c r="H108" t="str">
        <f>MID(F108,FIND(" ",F108),999)</f>
        <v xml:space="preserve"> (Cheyennes)</v>
      </c>
      <c r="K108" s="22" t="str">
        <f>MID(B108,1+FIND("",B108),999)</f>
        <v>otaae'o</v>
      </c>
      <c r="M108" s="12" t="s">
        <v>440</v>
      </c>
    </row>
    <row r="109" spans="1:13" ht="18" customHeight="1" x14ac:dyDescent="0.2">
      <c r="A109" s="42" t="s">
        <v>109</v>
      </c>
      <c r="B109" s="46" t="str">
        <f>LEFT(E109,FIND(" ",E109,1)-1)</f>
        <v>Stadaconans</v>
      </c>
      <c r="C109" s="47" t="s">
        <v>300</v>
      </c>
      <c r="D109" s="22" t="e">
        <f>LEFT(TRIM(M109),FIND("§",SUBSTITUTE(M109," ","§",LEN(TRIM(M109))-LEN(SUBSTITUTE(TRIM(M109)," ",""))))-1)</f>
        <v>#VALUE!</v>
      </c>
      <c r="E109" s="26" t="str">
        <f>SUBSTITUTE(A109,"("," (")</f>
        <v>Stadaconans (Laurentins)</v>
      </c>
      <c r="F109" s="12" t="s">
        <v>176</v>
      </c>
      <c r="H109" t="str">
        <f>MID(F109,FIND(" ",F109),999)</f>
        <v xml:space="preserve"> (Laurentins)</v>
      </c>
      <c r="K109" s="22" t="str">
        <f>MID(B109,1+FIND("",B109),999)</f>
        <v>tadaconans</v>
      </c>
      <c r="M109" s="12" t="s">
        <v>441</v>
      </c>
    </row>
    <row r="110" spans="1:13" ht="18" customHeight="1" x14ac:dyDescent="0.2">
      <c r="A110" s="42" t="s">
        <v>110</v>
      </c>
      <c r="B110" s="46" t="str">
        <f>LEFT(A110,FIND(" ",A110,1)-1)</f>
        <v>Stockbridge-Munsee</v>
      </c>
      <c r="C110" s="47" t="s">
        <v>301</v>
      </c>
      <c r="D110" s="22" t="e">
        <f>LEFT(TRIM(M110),FIND("§",SUBSTITUTE(M110," ","§",LEN(TRIM(M110))-LEN(SUBSTITUTE(TRIM(M110)," ",""))))-1)</f>
        <v>#VALUE!</v>
      </c>
      <c r="E110" s="29"/>
      <c r="F110" s="12" t="s">
        <v>110</v>
      </c>
      <c r="H110" t="str">
        <f>MID(F110,FIND(" ",F110),999)</f>
        <v xml:space="preserve"> (Housatonic)</v>
      </c>
      <c r="K110" s="22" t="str">
        <f>MID(B110,1+FIND("",B110),999)</f>
        <v>tockbridge-Munsee</v>
      </c>
      <c r="M110" s="24" t="s">
        <v>442</v>
      </c>
    </row>
    <row r="111" spans="1:13" ht="18" customHeight="1" x14ac:dyDescent="0.2">
      <c r="A111" s="42" t="s">
        <v>72</v>
      </c>
      <c r="B111" s="46" t="str">
        <f>LEFT(E111,FIND(" ",E111,1)-1)</f>
        <v>Stoney</v>
      </c>
      <c r="C111" s="47" t="s">
        <v>267</v>
      </c>
      <c r="D111" s="22" t="e">
        <f>LEFT(TRIM(M111),FIND("§",SUBSTITUTE(M111," ","§",LEN(TRIM(M111))-LEN(SUBSTITUTE(TRIM(M111)," ",""))))-1)</f>
        <v>#VALUE!</v>
      </c>
      <c r="E111" s="26" t="str">
        <f>SUBSTITUTE(A111,"("," (")</f>
        <v>Stoney (Nakodas)</v>
      </c>
      <c r="F111" s="51" t="s">
        <v>163</v>
      </c>
      <c r="H111" t="str">
        <f>MID(F111,FIND(" ",F111),999)</f>
        <v xml:space="preserve"> (Nakodas)</v>
      </c>
      <c r="K111" s="22" t="str">
        <f>MID(B111,1+FIND("",B111),999)</f>
        <v>toney</v>
      </c>
      <c r="M111" s="12" t="s">
        <v>443</v>
      </c>
    </row>
    <row r="112" spans="1:13" ht="18" customHeight="1" x14ac:dyDescent="0.2">
      <c r="A112" s="39" t="s">
        <v>112</v>
      </c>
      <c r="B112" s="46" t="str">
        <f>LEFT(A112,FIND(" ",A112,1)-1)</f>
        <v>Susquehannocks</v>
      </c>
      <c r="C112" s="47" t="s">
        <v>303</v>
      </c>
      <c r="D112" s="22" t="e">
        <f>LEFT(TRIM(M112),FIND("§",SUBSTITUTE(M112," ","§",LEN(TRIM(M112))-LEN(SUBSTITUTE(TRIM(M112)," ",""))))-1)</f>
        <v>#VALUE!</v>
      </c>
      <c r="E112" s="29"/>
      <c r="F112" s="3" t="s">
        <v>112</v>
      </c>
      <c r="H112" t="str">
        <f>MID(F112,FIND(" ",F112),999)</f>
        <v xml:space="preserve"> (Andastes)</v>
      </c>
      <c r="K112" s="22" t="str">
        <f>MID(B112,1+FIND("",B112),999)</f>
        <v>usquehannocks</v>
      </c>
      <c r="M112" s="3" t="s">
        <v>444</v>
      </c>
    </row>
    <row r="113" spans="1:13" ht="18" customHeight="1" x14ac:dyDescent="0.2">
      <c r="A113" s="40" t="s">
        <v>113</v>
      </c>
      <c r="B113" s="46" t="str">
        <f>LEFT(A113,FIND(" ",A113,1)-1)</f>
        <v>Tache</v>
      </c>
      <c r="C113" s="47" t="s">
        <v>304</v>
      </c>
      <c r="D113" s="22" t="e">
        <f>LEFT(TRIM(M113),FIND("§",SUBSTITUTE(M113," ","§",LEN(TRIM(M113))-LEN(SUBSTITUTE(TRIM(M113)," ",""))))-1)</f>
        <v>#VALUE!</v>
      </c>
      <c r="E113" s="26"/>
      <c r="F113" s="2" t="s">
        <v>113</v>
      </c>
      <c r="H113" t="str">
        <f>MID(F113,FIND(" ",F113),999)</f>
        <v xml:space="preserve"> Tachi (Yokuts)</v>
      </c>
      <c r="K113" s="22" t="str">
        <f>MID(B113,1+FIND("",B113),999)</f>
        <v>ache</v>
      </c>
      <c r="M113" s="8" t="s">
        <v>445</v>
      </c>
    </row>
    <row r="114" spans="1:13" ht="18" customHeight="1" x14ac:dyDescent="0.2">
      <c r="A114" s="39" t="s">
        <v>114</v>
      </c>
      <c r="B114" s="46" t="str">
        <f>LEFT(A114,FIND(" ",A114,1)-1)</f>
        <v>Taidnapam</v>
      </c>
      <c r="C114" s="47" t="s">
        <v>305</v>
      </c>
      <c r="D114" s="22" t="e">
        <f>LEFT(TRIM(M114),FIND("§",SUBSTITUTE(M114," ","§",LEN(TRIM(M114))-LEN(SUBSTITUTE(TRIM(M114)," ",""))))-1)</f>
        <v>#VALUE!</v>
      </c>
      <c r="E114" s="29"/>
      <c r="F114" s="3" t="s">
        <v>114</v>
      </c>
      <c r="H114" t="str">
        <f>MID(F114,FIND(" ",F114),999)</f>
        <v xml:space="preserve">  (Upper Cowlitz) </v>
      </c>
      <c r="K114" s="22" t="str">
        <f>MID(B114,1+FIND("",B114),999)</f>
        <v>aidnapam</v>
      </c>
      <c r="M114" s="2" t="s">
        <v>446</v>
      </c>
    </row>
    <row r="115" spans="1:13" ht="18" customHeight="1" x14ac:dyDescent="0.2">
      <c r="A115" s="43" t="s">
        <v>115</v>
      </c>
      <c r="B115" s="46" t="str">
        <f>LEFT(E115,FIND(" ",E115,1)-1)</f>
        <v>Tanaina</v>
      </c>
      <c r="C115" s="47" t="s">
        <v>306</v>
      </c>
      <c r="D115" s="22" t="e">
        <f>LEFT(TRIM(M115),FIND("§",SUBSTITUTE(M115," ","§",LEN(TRIM(M115))-LEN(SUBSTITUTE(TRIM(M115)," ",""))))-1)</f>
        <v>#VALUE!</v>
      </c>
      <c r="E115" s="26" t="str">
        <f>SUBSTITUTE(A115,"("," (")</f>
        <v>Tanaina (dena’ina)</v>
      </c>
      <c r="F115" s="13" t="s">
        <v>177</v>
      </c>
      <c r="H115" t="str">
        <f>MID(F115,FIND(" ",F115),999)</f>
        <v xml:space="preserve"> (dena’ina)</v>
      </c>
      <c r="K115" s="22" t="str">
        <f>MID(B115,1+FIND("",B115),999)</f>
        <v>anaina</v>
      </c>
      <c r="M115" s="13" t="s">
        <v>447</v>
      </c>
    </row>
    <row r="116" spans="1:13" ht="18" customHeight="1" x14ac:dyDescent="0.2">
      <c r="A116" s="49" t="s">
        <v>84</v>
      </c>
      <c r="B116" s="46" t="str">
        <f>LEFT(A116,FIND(" ",A116,1)-1)</f>
        <v>Te-Moak</v>
      </c>
      <c r="C116" s="47" t="s">
        <v>279</v>
      </c>
      <c r="D116" s="22" t="e">
        <f>LEFT(TRIM(M116),FIND("§",SUBSTITUTE(M116," ","§",LEN(TRIM(M116))-LEN(SUBSTITUTE(TRIM(M116)," ",""))))-1)</f>
        <v>#VALUE!</v>
      </c>
      <c r="E116" s="26"/>
      <c r="F116" s="52" t="s">
        <v>84</v>
      </c>
      <c r="H116" t="str">
        <f>MID(F116,FIND(" ",F116),999)</f>
        <v xml:space="preserve"> (Shoshone)</v>
      </c>
      <c r="K116" s="22" t="str">
        <f>MID(B116,1+FIND("",B116),999)</f>
        <v>e-Moak</v>
      </c>
      <c r="M116" s="13" t="s">
        <v>448</v>
      </c>
    </row>
    <row r="117" spans="1:13" ht="18" customHeight="1" x14ac:dyDescent="0.2">
      <c r="A117" s="44" t="s">
        <v>85</v>
      </c>
      <c r="B117" s="46" t="str">
        <f>LEFT(A117,FIND(" ",A117,1)-1)</f>
        <v>Têtes</v>
      </c>
      <c r="C117" s="47" t="s">
        <v>280</v>
      </c>
      <c r="D117" s="22" t="e">
        <f>LEFT(TRIM(M117),FIND("§",SUBSTITUTE(M117," ","§",LEN(TRIM(M117))-LEN(SUBSTITUTE(TRIM(M117)," ",""))))-1)</f>
        <v>#VALUE!</v>
      </c>
      <c r="E117" s="29"/>
      <c r="F117" s="14" t="s">
        <v>85</v>
      </c>
      <c r="H117" t="str">
        <f>MID(F117,FIND(" ",F117),999)</f>
        <v xml:space="preserve"> Plates (Salish)</v>
      </c>
      <c r="K117" s="22" t="str">
        <f>MID(B117,1+FIND("",B117),999)</f>
        <v>êtes</v>
      </c>
      <c r="M117" s="14" t="s">
        <v>449</v>
      </c>
    </row>
    <row r="118" spans="1:13" ht="18" customHeight="1" x14ac:dyDescent="0.2">
      <c r="A118" s="48" t="s">
        <v>116</v>
      </c>
      <c r="B118" s="46" t="str">
        <f>LEFT(A118,FIND(" ",A118,1)-1)</f>
        <v>Tetons(Lakotas</v>
      </c>
      <c r="C118" s="47" t="s">
        <v>307</v>
      </c>
      <c r="D118" s="22" t="e">
        <f>LEFT(TRIM(M118),FIND("§",SUBSTITUTE(M118," ","§",LEN(TRIM(M118))-LEN(SUBSTITUTE(TRIM(M118)," ",""))))-1)</f>
        <v>#VALUE!</v>
      </c>
      <c r="E118" s="29"/>
      <c r="F118" s="50" t="s">
        <v>178</v>
      </c>
      <c r="H118" t="str">
        <f>MID(F118,FIND(" ",F118),999)</f>
        <v xml:space="preserve"> s(Lakotas Titunwans)</v>
      </c>
      <c r="K118" s="22" t="str">
        <f>MID(B118,1+FIND("",B118),999)</f>
        <v>etons(Lakotas</v>
      </c>
      <c r="M118" s="23" t="s">
        <v>450</v>
      </c>
    </row>
    <row r="119" spans="1:13" ht="18" customHeight="1" x14ac:dyDescent="0.2">
      <c r="A119" s="39" t="s">
        <v>117</v>
      </c>
      <c r="B119" s="46" t="str">
        <f>LEFT(E119,FIND(" ",E119,1)-1)</f>
        <v>Thompson</v>
      </c>
      <c r="C119" s="47" t="s">
        <v>308</v>
      </c>
      <c r="D119" s="22" t="e">
        <f>LEFT(TRIM(M119),FIND("§",SUBSTITUTE(M119," ","§",LEN(TRIM(M119))-LEN(SUBSTITUTE(TRIM(M119)," ",""))))-1)</f>
        <v>#VALUE!</v>
      </c>
      <c r="E119" s="26" t="str">
        <f>SUBSTITUTE(A119,"("," (")</f>
        <v>Thompson (Nlaka'pamux)</v>
      </c>
      <c r="F119" s="3" t="s">
        <v>179</v>
      </c>
      <c r="H119" t="str">
        <f>MID(F119,FIND(" ",F119),999)</f>
        <v xml:space="preserve"> (Nlaka'pamux)</v>
      </c>
      <c r="K119" s="22" t="str">
        <f>MID(B119,1+FIND("",B119),999)</f>
        <v>hompson</v>
      </c>
      <c r="M119" s="8" t="s">
        <v>451</v>
      </c>
    </row>
    <row r="120" spans="1:13" ht="18" customHeight="1" x14ac:dyDescent="0.2">
      <c r="A120" s="39" t="s">
        <v>118</v>
      </c>
      <c r="B120" s="46" t="str">
        <f>LEFT(A120,FIND(" ",A120,1)-1)</f>
        <v>Timucua</v>
      </c>
      <c r="C120" s="47" t="s">
        <v>309</v>
      </c>
      <c r="D120" s="22" t="e">
        <f>LEFT(TRIM(M120),FIND("§",SUBSTITUTE(M120," ","§",LEN(TRIM(M120))-LEN(SUBSTITUTE(TRIM(M120)," ",""))))-1)</f>
        <v>#VALUE!</v>
      </c>
      <c r="E120" s="29"/>
      <c r="F120" s="3" t="s">
        <v>118</v>
      </c>
      <c r="H120" t="str">
        <f>MID(F120,FIND(" ",F120),999)</f>
        <v xml:space="preserve"> (Utinas)</v>
      </c>
      <c r="K120" s="22" t="str">
        <f>MID(B120,1+FIND("",B120),999)</f>
        <v>imucua</v>
      </c>
      <c r="M120" s="3" t="s">
        <v>452</v>
      </c>
    </row>
    <row r="121" spans="1:13" ht="18" customHeight="1" x14ac:dyDescent="0.2">
      <c r="A121" s="40" t="s">
        <v>119</v>
      </c>
      <c r="B121" s="46" t="str">
        <f>LEFT(E121,FIND(" ",E121,1)-1)</f>
        <v>Tipai</v>
      </c>
      <c r="C121" s="47" t="s">
        <v>310</v>
      </c>
      <c r="D121" s="22" t="e">
        <f>LEFT(TRIM(M121),FIND("§",SUBSTITUTE(M121," ","§",LEN(TRIM(M121))-LEN(SUBSTITUTE(TRIM(M121)," ",""))))-1)</f>
        <v>#VALUE!</v>
      </c>
      <c r="E121" s="26" t="str">
        <f>SUBSTITUTE(A121,"("," (")</f>
        <v>Tipai (Kumeyaay)</v>
      </c>
      <c r="F121" s="2" t="s">
        <v>180</v>
      </c>
      <c r="H121" t="str">
        <f>MID(F121,FIND(" ",F121),999)</f>
        <v xml:space="preserve"> (Kumeyaay)</v>
      </c>
      <c r="K121" s="22" t="str">
        <f>MID(B121,1+FIND("",B121),999)</f>
        <v>ipai</v>
      </c>
      <c r="M121" s="3" t="s">
        <v>453</v>
      </c>
    </row>
    <row r="122" spans="1:13" ht="18" customHeight="1" x14ac:dyDescent="0.2">
      <c r="A122" s="40" t="s">
        <v>120</v>
      </c>
      <c r="B122" s="46" t="str">
        <f>LEFT(A122,FIND(" ",A122,1)-1)</f>
        <v>Tontos</v>
      </c>
      <c r="C122" s="47" t="s">
        <v>311</v>
      </c>
      <c r="D122" s="22" t="e">
        <f>LEFT(TRIM(M122),FIND("§",SUBSTITUTE(M122," ","§",LEN(TRIM(M122))-LEN(SUBSTITUTE(TRIM(M122)," ",""))))-1)</f>
        <v>#VALUE!</v>
      </c>
      <c r="E122" s="26"/>
      <c r="F122" s="2" t="s">
        <v>120</v>
      </c>
      <c r="H122" t="str">
        <f>MID(F122,FIND(" ",F122),999)</f>
        <v xml:space="preserve"> (Mogollon)</v>
      </c>
      <c r="K122" s="22" t="str">
        <f>MID(B122,1+FIND("",B122),999)</f>
        <v>ontos</v>
      </c>
      <c r="M122" s="10" t="s">
        <v>454</v>
      </c>
    </row>
    <row r="123" spans="1:13" ht="18" customHeight="1" x14ac:dyDescent="0.2">
      <c r="A123" s="39" t="s">
        <v>121</v>
      </c>
      <c r="B123" s="46" t="str">
        <f>LEFT(E123,FIND(" ",E123,1)-1)</f>
        <v>Tsitsistas</v>
      </c>
      <c r="C123" s="47" t="s">
        <v>312</v>
      </c>
      <c r="D123" s="22" t="e">
        <f>LEFT(TRIM(M123),FIND("§",SUBSTITUTE(M123," ","§",LEN(TRIM(M123))-LEN(SUBSTITUTE(TRIM(M123)," ",""))))-1)</f>
        <v>#VALUE!</v>
      </c>
      <c r="E123" s="26" t="str">
        <f>SUBSTITUTE(A123,"("," (")</f>
        <v>Tsitsistas (SutasCheyennes)</v>
      </c>
      <c r="F123" s="3" t="s">
        <v>181</v>
      </c>
      <c r="H123" t="str">
        <f>MID(F123,FIND(" ",F123),999)</f>
        <v xml:space="preserve"> (SutasCheyennes)</v>
      </c>
      <c r="K123" s="22" t="str">
        <f>MID(B123,1+FIND("",B123),999)</f>
        <v>sitsistas</v>
      </c>
      <c r="M123" s="3" t="s">
        <v>455</v>
      </c>
    </row>
    <row r="124" spans="1:13" ht="18" customHeight="1" x14ac:dyDescent="0.2">
      <c r="A124" s="40" t="s">
        <v>122</v>
      </c>
      <c r="B124" s="46" t="str">
        <f>LEFT(E124,FIND(" ",E124,1)-1)</f>
        <v>TsuuT’ina</v>
      </c>
      <c r="C124" s="47" t="s">
        <v>313</v>
      </c>
      <c r="D124" s="22" t="e">
        <f>LEFT(TRIM(M124),FIND("§",SUBSTITUTE(M124," ","§",LEN(TRIM(M124))-LEN(SUBSTITUTE(TRIM(M124)," ",""))))-1)</f>
        <v>#VALUE!</v>
      </c>
      <c r="E124" s="26" t="str">
        <f>SUBSTITUTE(A124,"("," (")</f>
        <v>TsuuT’ina (SarsiSarcee)</v>
      </c>
      <c r="F124" s="2" t="s">
        <v>182</v>
      </c>
      <c r="H124" t="str">
        <f>MID(F124,FIND(" ",F124),999)</f>
        <v xml:space="preserve"> (SarsiSarcee)</v>
      </c>
      <c r="K124" s="22" t="str">
        <f>MID(B124,1+FIND("",B124),999)</f>
        <v>suuT’ina</v>
      </c>
      <c r="M124" s="2" t="s">
        <v>456</v>
      </c>
    </row>
    <row r="125" spans="1:13" ht="18" customHeight="1" x14ac:dyDescent="0.2">
      <c r="A125" s="39" t="s">
        <v>123</v>
      </c>
      <c r="B125" s="46" t="str">
        <f>LEFT(E125,FIND(" ",E125,1)-1)</f>
        <v>TwoKeettles</v>
      </c>
      <c r="C125" s="47" t="s">
        <v>314</v>
      </c>
      <c r="D125" s="22" t="e">
        <f>LEFT(TRIM(M125),FIND("§",SUBSTITUTE(M125," ","§",LEN(TRIM(M125))-LEN(SUBSTITUTE(TRIM(M125)," ",""))))-1)</f>
        <v>#VALUE!</v>
      </c>
      <c r="E125" s="26" t="str">
        <f>SUBSTITUTE(A125,"("," (")</f>
        <v>TwoKeettles (OoheNopa)</v>
      </c>
      <c r="F125" s="3" t="s">
        <v>183</v>
      </c>
      <c r="H125" t="str">
        <f>MID(F125,FIND(" ",F125),999)</f>
        <v xml:space="preserve"> (OoheNopa)</v>
      </c>
      <c r="K125" s="22" t="str">
        <f>MID(B125,1+FIND("",B125),999)</f>
        <v>woKeettles</v>
      </c>
      <c r="M125" s="3" t="s">
        <v>457</v>
      </c>
    </row>
    <row r="126" spans="1:13" ht="18" customHeight="1" x14ac:dyDescent="0.2">
      <c r="A126" s="39" t="s">
        <v>124</v>
      </c>
      <c r="B126" s="46" t="str">
        <f>LEFT(E126,FIND(" ",E126,1)-1)</f>
        <v>UpperKushkokwim</v>
      </c>
      <c r="C126" s="47" t="s">
        <v>315</v>
      </c>
      <c r="D126" s="22" t="e">
        <f>LEFT(TRIM(M126),FIND("§",SUBSTITUTE(M126," ","§",LEN(TRIM(M126))-LEN(SUBSTITUTE(TRIM(M126)," ",""))))-1)</f>
        <v>#VALUE!</v>
      </c>
      <c r="E126" s="26" t="str">
        <f>SUBSTITUTE(A126,"("," (")</f>
        <v>UpperKushkokwim (Kolchan)</v>
      </c>
      <c r="F126" s="3" t="s">
        <v>184</v>
      </c>
      <c r="H126" t="str">
        <f>MID(F126,FIND(" ",F126),999)</f>
        <v xml:space="preserve"> (Kolchan)</v>
      </c>
      <c r="K126" s="22" t="str">
        <f>MID(B126,1+FIND("",B126),999)</f>
        <v>pperKushkokwim</v>
      </c>
      <c r="M126" s="3" t="s">
        <v>458</v>
      </c>
    </row>
    <row r="127" spans="1:13" ht="18" customHeight="1" x14ac:dyDescent="0.2">
      <c r="A127" s="39" t="s">
        <v>103</v>
      </c>
      <c r="B127" s="46" t="str">
        <f>LEFT(E127,FIND(" ",E127,1)-1)</f>
        <v>Utes</v>
      </c>
      <c r="C127" s="47" t="s">
        <v>294</v>
      </c>
      <c r="D127" s="22" t="e">
        <f>LEFT(TRIM(M127),FIND("§",SUBSTITUTE(M127," ","§",LEN(TRIM(M127))-LEN(SUBSTITUTE(TRIM(M127)," ",""))))-1)</f>
        <v>#VALUE!</v>
      </c>
      <c r="E127" s="26" t="str">
        <f>SUBSTITUTE(A127,"("," (")</f>
        <v>Utes (Païutes)</v>
      </c>
      <c r="F127" s="3" t="s">
        <v>171</v>
      </c>
      <c r="H127" t="str">
        <f>MID(F127,FIND(" ",F127),999)</f>
        <v xml:space="preserve"> (Païutes)</v>
      </c>
      <c r="K127" s="22" t="str">
        <f>MID(B127,1+FIND("",B127),999)</f>
        <v>tes</v>
      </c>
      <c r="M127" s="3" t="s">
        <v>459</v>
      </c>
    </row>
    <row r="128" spans="1:13" ht="18" customHeight="1" x14ac:dyDescent="0.2">
      <c r="A128" s="40" t="s">
        <v>126</v>
      </c>
      <c r="B128" s="46" t="str">
        <f>LEFT(A128,FIND(" ",A128,1)-1)</f>
        <v>Wampanoag</v>
      </c>
      <c r="C128" s="47" t="s">
        <v>317</v>
      </c>
      <c r="D128" s="22" t="e">
        <f>LEFT(TRIM(M128),FIND("§",SUBSTITUTE(M128," ","§",LEN(TRIM(M128))-LEN(SUBSTITUTE(TRIM(M128)," ",""))))-1)</f>
        <v>#VALUE!</v>
      </c>
      <c r="E128" s="32"/>
      <c r="F128" s="9" t="s">
        <v>126</v>
      </c>
      <c r="H128" t="str">
        <f>MID(F128,FIND(" ",F128),999)</f>
        <v xml:space="preserve"> (Pokanoket Nauset Sakonnet)</v>
      </c>
      <c r="K128" s="22" t="str">
        <f>MID(B128,1+FIND("",B128),999)</f>
        <v>ampanoag</v>
      </c>
      <c r="M128" s="3" t="s">
        <v>460</v>
      </c>
    </row>
    <row r="129" spans="1:13" ht="18" customHeight="1" x14ac:dyDescent="0.2">
      <c r="A129" s="39" t="s">
        <v>128</v>
      </c>
      <c r="B129" s="46" t="str">
        <f>LEFT(A129,FIND(" ",A129,1)-1)</f>
        <v>Wichita</v>
      </c>
      <c r="C129" s="47" t="s">
        <v>319</v>
      </c>
      <c r="D129" s="22" t="e">
        <f>LEFT(TRIM(M129),FIND("§",SUBSTITUTE(M129," ","§",LEN(TRIM(M129))-LEN(SUBSTITUTE(TRIM(M129)," ",""))))-1)</f>
        <v>#VALUE!</v>
      </c>
      <c r="E129" s="29"/>
      <c r="F129" s="3" t="s">
        <v>128</v>
      </c>
      <c r="H129" t="str">
        <f>MID(F129,FIND(" ",F129),999)</f>
        <v xml:space="preserve"> (Kitikiti'sh)</v>
      </c>
      <c r="K129" s="22" t="str">
        <f>MID(B129,1+FIND("",B129),999)</f>
        <v>ichita</v>
      </c>
      <c r="M129" s="3" t="s">
        <v>461</v>
      </c>
    </row>
    <row r="130" spans="1:13" ht="18" customHeight="1" x14ac:dyDescent="0.2">
      <c r="A130" s="39" t="s">
        <v>129</v>
      </c>
      <c r="B130" s="46" t="str">
        <f>LEFT(A130,FIND(" ",A130,1)-1)</f>
        <v>Winnebagos</v>
      </c>
      <c r="C130" s="47" t="s">
        <v>320</v>
      </c>
      <c r="D130" s="22" t="e">
        <f>LEFT(TRIM(M130),FIND("§",SUBSTITUTE(M130," ","§",LEN(TRIM(M130))-LEN(SUBSTITUTE(TRIM(M130)," ",""))))-1)</f>
        <v>#VALUE!</v>
      </c>
      <c r="E130" s="29"/>
      <c r="F130" s="3" t="s">
        <v>129</v>
      </c>
      <c r="H130" t="str">
        <f>MID(F130,FIND(" ",F130),999)</f>
        <v xml:space="preserve"> (Puants)</v>
      </c>
      <c r="K130" s="22" t="str">
        <f>MID(B130,1+FIND("",B130),999)</f>
        <v>innebagos</v>
      </c>
      <c r="M130" s="2" t="s">
        <v>462</v>
      </c>
    </row>
    <row r="131" spans="1:13" ht="18" customHeight="1" x14ac:dyDescent="0.2">
      <c r="A131" s="39" t="s">
        <v>130</v>
      </c>
      <c r="B131" s="46" t="str">
        <f>LEFT(A131,FIND(" ",A131,1)-1)</f>
        <v>Wyandot</v>
      </c>
      <c r="C131" s="47" t="s">
        <v>321</v>
      </c>
      <c r="D131" s="22" t="e">
        <f>LEFT(TRIM(M131),FIND("§",SUBSTITUTE(M131," ","§",LEN(TRIM(M131))-LEN(SUBSTITUTE(TRIM(M131)," ",""))))-1)</f>
        <v>#VALUE!</v>
      </c>
      <c r="E131" s="29"/>
      <c r="F131" s="3" t="s">
        <v>130</v>
      </c>
      <c r="H131" t="str">
        <f>MID(F131,FIND(" ",F131),999)</f>
        <v xml:space="preserve"> (Hurons-Wendats)</v>
      </c>
      <c r="K131" s="22" t="str">
        <f>MID(B131,1+FIND("",B131),999)</f>
        <v>yandot</v>
      </c>
      <c r="M131" s="3" t="s">
        <v>463</v>
      </c>
    </row>
    <row r="132" spans="1:13" ht="18" customHeight="1" x14ac:dyDescent="0.2">
      <c r="A132" s="39" t="s">
        <v>131</v>
      </c>
      <c r="B132" s="46" t="str">
        <f>LEFT(A132,FIND(" ",A132,1)-1)</f>
        <v>Wyandots</v>
      </c>
      <c r="C132" s="47" t="s">
        <v>322</v>
      </c>
      <c r="D132" s="22" t="e">
        <f>LEFT(TRIM(M132),FIND("§",SUBSTITUTE(M132," ","§",LEN(TRIM(M132))-LEN(SUBSTITUTE(TRIM(M132)," ",""))))-1)</f>
        <v>#VALUE!</v>
      </c>
      <c r="E132" s="34"/>
      <c r="F132" s="10" t="s">
        <v>131</v>
      </c>
      <c r="H132" t="str">
        <f>MID(F132,FIND(" ",F132),999)</f>
        <v xml:space="preserve"> (Ontario Michigan)</v>
      </c>
      <c r="K132" s="22" t="str">
        <f>MID(B132,1+FIND("",B132),999)</f>
        <v>yandots</v>
      </c>
      <c r="M132" s="2" t="s">
        <v>464</v>
      </c>
    </row>
    <row r="133" spans="1:13" ht="18" customHeight="1" x14ac:dyDescent="0.2">
      <c r="A133" s="39" t="s">
        <v>132</v>
      </c>
      <c r="B133" s="46" t="str">
        <f>LEFT(E133,FIND(" ",E133,1)-1)</f>
        <v>Yakamas</v>
      </c>
      <c r="C133" s="47" t="s">
        <v>323</v>
      </c>
      <c r="D133" s="22" t="e">
        <f>LEFT(TRIM(M133),FIND("§",SUBSTITUTE(M133," ","§",LEN(TRIM(M133))-LEN(SUBSTITUTE(TRIM(M133)," ",""))))-1)</f>
        <v>#VALUE!</v>
      </c>
      <c r="E133" s="26" t="str">
        <f>SUBSTITUTE(A133,"("," (")</f>
        <v>Yakamas (Yakimas)</v>
      </c>
      <c r="F133" s="3" t="s">
        <v>187</v>
      </c>
      <c r="H133" t="str">
        <f>MID(F133,FIND(" ",F133),999)</f>
        <v xml:space="preserve"> (Yakimas)</v>
      </c>
      <c r="K133" s="22" t="str">
        <f>MID(B133,1+FIND("",B133),999)</f>
        <v>akamas</v>
      </c>
      <c r="M133" s="3" t="s">
        <v>465</v>
      </c>
    </row>
    <row r="134" spans="1:13" ht="18" customHeight="1" x14ac:dyDescent="0.2">
      <c r="A134" s="39" t="s">
        <v>133</v>
      </c>
      <c r="B134" s="46" t="str">
        <f>LEFT(A134,FIND(" ",A134,1)-1)</f>
        <v>Yakina</v>
      </c>
      <c r="C134" s="47" t="s">
        <v>324</v>
      </c>
      <c r="D134" s="22" t="e">
        <f>LEFT(TRIM(M134),FIND("§",SUBSTITUTE(M134," ","§",LEN(TRIM(M134))-LEN(SUBSTITUTE(TRIM(M134)," ",""))))-1)</f>
        <v>#VALUE!</v>
      </c>
      <c r="E134" s="29"/>
      <c r="F134" s="3" t="s">
        <v>133</v>
      </c>
      <c r="H134" t="str">
        <f>MID(F134,FIND(" ",F134),999)</f>
        <v xml:space="preserve"> (Yakona)</v>
      </c>
      <c r="K134" s="22" t="str">
        <f>MID(B134,1+FIND("",B134),999)</f>
        <v>akina</v>
      </c>
      <c r="M134" s="3" t="s">
        <v>466</v>
      </c>
    </row>
    <row r="135" spans="1:13" ht="18" customHeight="1" x14ac:dyDescent="0.2">
      <c r="A135" s="39" t="s">
        <v>134</v>
      </c>
      <c r="B135" s="46" t="str">
        <f>LEFT(A135,FIND(" ",A135,1)-1)</f>
        <v>Yamparikas</v>
      </c>
      <c r="C135" s="47" t="s">
        <v>325</v>
      </c>
      <c r="D135" s="22" t="e">
        <f>LEFT(TRIM(M135),FIND("§",SUBSTITUTE(M135," ","§",LEN(TRIM(M135))-LEN(SUBSTITUTE(TRIM(M135)," ",""))))-1)</f>
        <v>#VALUE!</v>
      </c>
      <c r="E135" s="27"/>
      <c r="F135" s="4" t="s">
        <v>134</v>
      </c>
      <c r="H135" t="str">
        <f>MID(F135,FIND(" ",F135),999)</f>
        <v xml:space="preserve"> (Comanches)</v>
      </c>
      <c r="K135" s="22" t="str">
        <f>MID(B135,1+FIND("",B135),999)</f>
        <v>amparikas</v>
      </c>
      <c r="M135" s="3" t="s">
        <v>467</v>
      </c>
    </row>
    <row r="136" spans="1:13" ht="18" customHeight="1" x14ac:dyDescent="0.2">
      <c r="A136" s="39" t="s">
        <v>107</v>
      </c>
      <c r="B136" s="46" t="str">
        <f>LEFT(E136,FIND(" ",E136,1)-1)</f>
        <v>Yampas</v>
      </c>
      <c r="C136" s="47" t="s">
        <v>298</v>
      </c>
      <c r="D136" s="22" t="e">
        <f>LEFT(TRIM(M136),FIND("§",SUBSTITUTE(M136," ","§",LEN(TRIM(M136))-LEN(SUBSTITUTE(TRIM(M136)," ",""))))-1)</f>
        <v>#VALUE!</v>
      </c>
      <c r="E136" s="26" t="str">
        <f>SUBSTITUTE(A136,"("," (")</f>
        <v>Yampas (Utes)</v>
      </c>
      <c r="F136" s="3" t="s">
        <v>174</v>
      </c>
      <c r="H136" t="str">
        <f>MID(F136,FIND(" ",F136),999)</f>
        <v xml:space="preserve"> (Utes)</v>
      </c>
      <c r="K136" s="22" t="str">
        <f>MID(B136,1+FIND("",B136),999)</f>
        <v>ampas</v>
      </c>
      <c r="M136" s="2" t="s">
        <v>468</v>
      </c>
    </row>
    <row r="137" spans="1:13" ht="18" customHeight="1" x14ac:dyDescent="0.2">
      <c r="A137" s="40" t="s">
        <v>111</v>
      </c>
      <c r="B137" s="46" t="str">
        <f>LEFT(A137,FIND(" ",A137,1)-1)</f>
        <v>Yumas</v>
      </c>
      <c r="C137" s="47" t="s">
        <v>302</v>
      </c>
      <c r="D137" s="22" t="e">
        <f>LEFT(TRIM(M137),FIND("§",SUBSTITUTE(M137," ","§",LEN(TRIM(M137))-LEN(SUBSTITUTE(TRIM(M137)," ",""))))-1)</f>
        <v>#VALUE!</v>
      </c>
      <c r="E137" s="33"/>
      <c r="F137" s="6" t="s">
        <v>111</v>
      </c>
      <c r="H137" t="str">
        <f>MID(F137,FIND(" ",F137),999)</f>
        <v xml:space="preserve"> Yumans Yums  (Quechuans)</v>
      </c>
      <c r="K137" s="22" t="str">
        <f>MID(B137,1+FIND("",B137),999)</f>
        <v>umas</v>
      </c>
      <c r="M137" s="3" t="s">
        <v>469</v>
      </c>
    </row>
    <row r="138" spans="1:13" ht="18" customHeight="1" x14ac:dyDescent="0.2">
      <c r="K138" s="22" t="str">
        <f>MID(B138,1+FIND("",B138),999)</f>
        <v/>
      </c>
    </row>
  </sheetData>
  <autoFilter ref="A1:L137" xr:uid="{3962BA91-2215-0E46-A4EF-0431A85F1812}">
    <sortState xmlns:xlrd2="http://schemas.microsoft.com/office/spreadsheetml/2017/richdata2" ref="A2:L138">
      <sortCondition ref="B1:B137"/>
    </sortState>
  </autoFilter>
  <hyperlinks>
    <hyperlink ref="A42" r:id="rId1" xr:uid="{974B9932-3C80-2748-ACC3-7964DFFE09AE}"/>
    <hyperlink ref="F42" r:id="rId2" xr:uid="{B7BE6925-D917-EA43-80A4-111B88AFB225}"/>
    <hyperlink ref="M26" r:id="rId3" xr:uid="{9CB9EC34-606B-D341-A407-6BCA4D0647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79D3C-24A1-CB4C-87C3-0B20F8C2F83F}">
  <dimension ref="A2:B25"/>
  <sheetViews>
    <sheetView zoomScaleNormal="150" zoomScaleSheetLayoutView="100" workbookViewId="0">
      <selection activeCell="B2" sqref="B2"/>
    </sheetView>
  </sheetViews>
  <sheetFormatPr defaultRowHeight="15" x14ac:dyDescent="0.2"/>
  <cols>
    <col min="1" max="1" width="64.30078125" customWidth="1"/>
    <col min="2" max="2" width="42.23828125" customWidth="1"/>
  </cols>
  <sheetData>
    <row r="2" spans="1:2" x14ac:dyDescent="0.2">
      <c r="A2" s="18" t="s">
        <v>0</v>
      </c>
      <c r="B2" s="22" t="e">
        <f>MID(A2,1+FIND(" ",A2),999)</f>
        <v>#VALUE!</v>
      </c>
    </row>
    <row r="3" spans="1:2" x14ac:dyDescent="0.2">
      <c r="A3" s="3" t="s">
        <v>1</v>
      </c>
    </row>
    <row r="4" spans="1:2" x14ac:dyDescent="0.2">
      <c r="A4" s="2" t="s">
        <v>2</v>
      </c>
    </row>
    <row r="5" spans="1:2" x14ac:dyDescent="0.2">
      <c r="A5" s="3" t="s">
        <v>3</v>
      </c>
    </row>
    <row r="6" spans="1:2" x14ac:dyDescent="0.2">
      <c r="A6" s="3" t="s">
        <v>4</v>
      </c>
    </row>
    <row r="7" spans="1:2" x14ac:dyDescent="0.2">
      <c r="A7" s="2" t="s">
        <v>5</v>
      </c>
    </row>
    <row r="8" spans="1:2" x14ac:dyDescent="0.2">
      <c r="A8" s="3" t="s">
        <v>6</v>
      </c>
    </row>
    <row r="9" spans="1:2" x14ac:dyDescent="0.2">
      <c r="A9" s="2" t="s">
        <v>7</v>
      </c>
    </row>
    <row r="10" spans="1:2" x14ac:dyDescent="0.2">
      <c r="A10" s="4" t="s">
        <v>8</v>
      </c>
    </row>
    <row r="11" spans="1:2" x14ac:dyDescent="0.2">
      <c r="A11" s="4" t="s">
        <v>9</v>
      </c>
    </row>
    <row r="12" spans="1:2" x14ac:dyDescent="0.2">
      <c r="A12" s="3" t="s">
        <v>10</v>
      </c>
    </row>
    <row r="13" spans="1:2" x14ac:dyDescent="0.2">
      <c r="A13" s="5" t="s">
        <v>11</v>
      </c>
    </row>
    <row r="14" spans="1:2" x14ac:dyDescent="0.2">
      <c r="A14" s="3" t="s">
        <v>12</v>
      </c>
    </row>
    <row r="15" spans="1:2" x14ac:dyDescent="0.2">
      <c r="A15" s="4" t="s">
        <v>13</v>
      </c>
    </row>
    <row r="16" spans="1:2" x14ac:dyDescent="0.2">
      <c r="A16" s="5" t="s">
        <v>14</v>
      </c>
    </row>
    <row r="17" spans="1:1" x14ac:dyDescent="0.2">
      <c r="A17" s="2" t="s">
        <v>15</v>
      </c>
    </row>
    <row r="18" spans="1:1" x14ac:dyDescent="0.2">
      <c r="A18" s="2" t="s">
        <v>16</v>
      </c>
    </row>
    <row r="19" spans="1:1" x14ac:dyDescent="0.2">
      <c r="A19" s="3" t="s">
        <v>17</v>
      </c>
    </row>
    <row r="20" spans="1:1" x14ac:dyDescent="0.2">
      <c r="A20" s="3" t="s">
        <v>18</v>
      </c>
    </row>
    <row r="21" spans="1:1" x14ac:dyDescent="0.2">
      <c r="A21" s="3" t="s">
        <v>19</v>
      </c>
    </row>
    <row r="22" spans="1:1" x14ac:dyDescent="0.2">
      <c r="A22" s="3" t="s">
        <v>20</v>
      </c>
    </row>
    <row r="23" spans="1:1" x14ac:dyDescent="0.2">
      <c r="A23" s="6" t="s">
        <v>21</v>
      </c>
    </row>
    <row r="24" spans="1:1" x14ac:dyDescent="0.2">
      <c r="A24" s="3" t="s">
        <v>22</v>
      </c>
    </row>
    <row r="25" spans="1:1" x14ac:dyDescent="0.2">
      <c r="A25" s="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2022-04-17T00:32:25Z</dcterms:created>
</cp:coreProperties>
</file>