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28" yWindow="65" windowWidth="22739" windowHeight="10551" activeTab="1"/>
  </bookViews>
  <sheets>
    <sheet name="Feuil1" sheetId="1" r:id="rId1"/>
    <sheet name="Feuil4" sheetId="4" r:id="rId2"/>
  </sheets>
  <definedNames>
    <definedName name="DonnéesExternes_1" localSheetId="1" hidden="1">Feuil4!$A$1:$C$6</definedName>
    <definedName name="DonnéesExternes_2" localSheetId="1" hidden="1">Feuil4!$E$1:$G$16</definedName>
    <definedName name="DonnéesExternes_3" localSheetId="1" hidden="1">Feuil4!$I$1:$K$12</definedName>
  </definedNames>
  <calcPr calcId="145621" iterate="1"/>
</workbook>
</file>

<file path=xl/calcChain.xml><?xml version="1.0" encoding="utf-8"?>
<calcChain xmlns="http://schemas.openxmlformats.org/spreadsheetml/2006/main">
  <c r="N20" i="1" l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N34" i="1"/>
  <c r="O34" i="1"/>
  <c r="N35" i="1"/>
  <c r="O35" i="1"/>
  <c r="N36" i="1"/>
  <c r="O36" i="1"/>
  <c r="N37" i="1"/>
  <c r="O37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19" i="1"/>
  <c r="O19" i="1"/>
  <c r="N19" i="1"/>
  <c r="Q13" i="1" l="1"/>
  <c r="P13" i="1" s="1"/>
  <c r="Q12" i="1"/>
  <c r="P12" i="1" s="1"/>
  <c r="Q11" i="1"/>
  <c r="P11" i="1" s="1"/>
  <c r="Q10" i="1"/>
  <c r="P10" i="1" s="1"/>
  <c r="Q9" i="1"/>
  <c r="P9" i="1" s="1"/>
  <c r="Q8" i="1"/>
  <c r="P8" i="1" s="1"/>
  <c r="Q5" i="1"/>
  <c r="P5" i="1" s="1"/>
  <c r="Q4" i="1"/>
  <c r="P4" i="1" s="1"/>
  <c r="Q7" i="1"/>
  <c r="P7" i="1" s="1"/>
  <c r="Q6" i="1"/>
  <c r="P6" i="1" s="1"/>
  <c r="Q3" i="1"/>
  <c r="P3" i="1" s="1"/>
</calcChain>
</file>

<file path=xl/connections.xml><?xml version="1.0" encoding="utf-8"?>
<connections xmlns="http://schemas.openxmlformats.org/spreadsheetml/2006/main">
  <connection id="1" keepAlive="1" name="Requête - Table3" description="Connexion à la requête « Table3 » dans le classeur." type="5" refreshedVersion="4" background="1" saveData="1">
    <dbPr connection="provider=Microsoft.Mashup.OleDb.1;data source=$EmbeddedMashup(601bcd3a-753c-406d-ad6d-57c634e26950)$;location=Table3;extended properties=&quot;UEsDBBQAAgAIAMBwdl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DAcH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HB2UjGtamVPAgAAnQYAABMAHABGb3JtdWxhcy9TZWN0aW9uMS5tIKIYACigFAAAAAAAAAAAAAAAAAAAAAAAAAAAAKWUzY7TMBDH75X6Dla4JCgqWva46qGKVggoW6lZ4BBFyE0Gam1iB2e8tIryQPsc+2Jr5ztNCwJ6qTP++P/mPx7nECETnPj1/9XNfDaf5XsqISb3dJcAVVdkSRLA+Yzony+UjEBHbg8RJAtPSQkcvwr5sBPiwXaK4I6msLTavVZYBp7gqBeF8xnjw1POaF3/h9b1UMutj3jVTpJICpY/P5H4yGnKfiogMeQkEongXA9ylWWSpc9Pltar9iw+84w9CtzgHqQnEpXy3K6RXFJYnkgzBMsl1ictSTlapR6vECXbKTTxLzQBJS2nQ/EmYpD3cltIxSO0Qv8A7ha9fOn0Zl8QnrjfeD+2vma7gxwh/iAYt9vCGg98ph3QabcFMLEma2NGVxeXmK0fGY8Xa/iOG4UgHbeBuz1klMctxNvekHqiGteudO4PT75QibPhTvOdFCrTklvxa1CBKmpPiS6LFNa9QJqQhGGu54BGe7JmOS58ldrBWkdDxyV4zIBwle5AVmSNeiXebPrWrEKjSAJj7BLhgC4xhyzrzS7xRAyEcpoc0dyEQdzQdZ8NYvMdluXU7CHDbxw/sUqnP4Zv7oCOr2sLrBPEuhZ/XNQBrmJD56kcRdqD6WgHdDYFfeb7NFNIzSPWmloX4E3Q1yh8HTTehJ3iFoSMwXRB03vDlqym+p4c0bnFJI8qtfaijIC6a2Nu7/DOjL0pB1jmOYhJ9fxM0XxI9Ivdk02z+Au8XtUXEid9YYL2JSK3OKezMTCLVR4Bjxn/MW7I08nS0W/VGYCbF1BLAQItABQAAgAIAMBwdlL2oNNWqwAAAPoAAAASAAAAAAAAAAAAAAAAAAAAAABDb25maWcvUGFja2FnZS54bWxQSwECLQAUAAIACADAcHZSD8rpq6QAAADpAAAAEwAAAAAAAAAAAAAAAAD3AAAAW0NvbnRlbnRfVHlwZXNdLnhtbFBLAQItABQAAgAIAMBwdlIxrWplTwIAAJ0GAAATAAAAAAAAAAAAAAAAAOgBAABGb3JtdWxhcy9TZWN0aW9uMS5tUEsFBgAAAAADAAMAwgAAAIQEAAAAAA==&quot;" command="SELECT * FROM [Table3]"/>
  </connection>
  <connection id="2" keepAlive="1" name="Requête - Tableau1" description="Connexion à la requête « Tableau1 » dans le classeur." type="5" refreshedVersion="4" background="1" saveData="1">
    <dbPr connection="provider=Microsoft.Mashup.OleDb.1;data source=$EmbeddedMashup(601bcd3a-753c-406d-ad6d-57c634e26950)$;location=Tableau1;extended properties=&quot;UEsDBBQAAgAIAMBwdl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DAcH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HB2UhxU4epnAAAAfQAAABMAHABGb3JtdWxhcy9TZWN0aW9uMS5tIKIYACigFAAAAAAAAAAAAAAAAAAAAAAAAAAAACtOTS7JzM9TCIbQhta8XLxcxRmJRakpCiGJSTmpiaWGCrYKOaklvFwKQBCcX1qUnAoUca1ITs3Rcy4tKkrNKwnPL8pOys/P1tCsjvZLzE21VYLpVYqtjXbOzysBKorl5crMQzbFGgBQSwECLQAUAAIACADAcHZS9qDTVqsAAAD6AAAAEgAAAAAAAAAAAAAAAAAAAAAAQ29uZmlnL1BhY2thZ2UueG1sUEsBAi0AFAACAAgAwHB2Ug/K6aukAAAA6QAAABMAAAAAAAAAAAAAAAAA9wAAAFtDb250ZW50X1R5cGVzXS54bWxQSwECLQAUAAIACADAcHZSHFTh6mcAAAB9AAAAEwAAAAAAAAAAAAAAAADoAQAARm9ybXVsYXMvU2VjdGlvbjEubVBLBQYAAAAAAwADAMIAAACcAgAAAAA=&quot;" command="SELECT * FROM [Tableau1]"/>
  </connection>
  <connection id="3" keepAlive="1" name="Requête - Tableau3" description="Connexion à la requête « Tableau3 » dans le classeur." type="5" refreshedVersion="4" background="1" saveData="1">
    <dbPr connection="provider=Microsoft.Mashup.OleDb.1;data source=$EmbeddedMashup(601bcd3a-753c-406d-ad6d-57c634e26950)$;location=Tableau3;extended properties=UEsDBBQAAgAIAMBwdl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DAcHZ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HB2UjDX67LmAAAAjwEAABMAHABGb3JtdWxhcy9TZWN0aW9uMS5tIKIYACigFAAAAAAAAAAAAAAAAAAAAAAAAAAAAJ2OTWrDMBCF9wbfYVA3MZhA6TJkUUSWbaDpzyJkIcsDEZE0jjQKLcYHyjlysao1bhaFLjqbebz5+V5EzYY8bMZ+uyiLsoh7FbCFZ9VYVOkOlmCRywJybSgFjdlZvWu0c5lCQM9vFA4N0WFW9dtH5XAppluxG7aSPOelXT2+uJmGoAOZeDlD++GVM8eE0GIETZa8zyKmrgvGXc4i875v5i++MyfiNe8xSLLJ+TgbI9XQC0muYxQ1iIeMVJ7FkPU9czBN4i//VVlMQVQ/UeQvGMYr7gkdnXAC/SN43V/xQ1UWxv8JXnwCUEsBAi0AFAACAAgAwHB2Uvag01arAAAA+gAAABIAAAAAAAAAAAAAAAAAAAAAAENvbmZpZy9QYWNrYWdlLnhtbFBLAQItABQAAgAIAMBwdlIPyumrpAAAAOkAAAATAAAAAAAAAAAAAAAAAPcAAABbQ29udGVudF9UeXBlc10ueG1sUEsBAi0AFAACAAgAwHB2UjDX67LmAAAAjwEAABMAAAAAAAAAAAAAAAAA6AEAAEZvcm11bGFzL1NlY3Rpb24xLm1QSwUGAAAAAAMAAwDCAAAAGwMAAAAA" command="SELECT * FROM [Tableau3]"/>
  </connection>
</connections>
</file>

<file path=xl/sharedStrings.xml><?xml version="1.0" encoding="utf-8"?>
<sst xmlns="http://schemas.openxmlformats.org/spreadsheetml/2006/main" count="66" uniqueCount="20">
  <si>
    <t>Site</t>
  </si>
  <si>
    <t>A</t>
  </si>
  <si>
    <t>B</t>
  </si>
  <si>
    <t>C</t>
  </si>
  <si>
    <t>D</t>
  </si>
  <si>
    <t>E</t>
  </si>
  <si>
    <t>Lits</t>
  </si>
  <si>
    <t>Compte</t>
  </si>
  <si>
    <t>Montant</t>
  </si>
  <si>
    <t>Répartition dans les sites</t>
  </si>
  <si>
    <t>Code analytique</t>
  </si>
  <si>
    <t>Imputation</t>
  </si>
  <si>
    <t>Colonne1</t>
  </si>
  <si>
    <t>Colonne2</t>
  </si>
  <si>
    <t>Colonne3</t>
  </si>
  <si>
    <t>Valeur</t>
  </si>
  <si>
    <t>c</t>
  </si>
  <si>
    <t>d</t>
  </si>
  <si>
    <t>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</si>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</sst>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C_H_F_-;\-* #,##0.00\ _C_H_F_-;_-* &quot;-&quot;??\ _C_H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/>
    <xf numFmtId="0" fontId="0" fillId="2" borderId="0" xfId="0" applyFill="1"/>
    <xf numFmtId="0" fontId="2" fillId="0" borderId="0" xfId="0" applyFont="1"/>
    <xf numFmtId="43" fontId="2" fillId="0" borderId="0" xfId="1" applyFont="1"/>
    <xf numFmtId="0" fontId="3" fillId="2" borderId="0" xfId="0" applyFont="1" applyFill="1"/>
    <xf numFmtId="0" fontId="3" fillId="0" borderId="0" xfId="0" applyFont="1"/>
    <xf numFmtId="43" fontId="3" fillId="0" borderId="0" xfId="1" applyFont="1"/>
    <xf numFmtId="0" fontId="4" fillId="0" borderId="0" xfId="0" applyFont="1"/>
    <xf numFmtId="43" fontId="4" fillId="0" borderId="0" xfId="1" applyFont="1"/>
    <xf numFmtId="0" fontId="4" fillId="2" borderId="0" xfId="0" applyFont="1" applyFill="1"/>
    <xf numFmtId="0" fontId="2" fillId="2" borderId="0" xfId="0" applyFont="1" applyFill="1"/>
    <xf numFmtId="0" fontId="5" fillId="2" borderId="0" xfId="0" applyFont="1" applyFill="1"/>
    <xf numFmtId="0" fontId="5" fillId="0" borderId="0" xfId="0" applyFont="1"/>
    <xf numFmtId="43" fontId="5" fillId="0" borderId="0" xfId="1" applyFont="1"/>
    <xf numFmtId="0" fontId="0" fillId="2" borderId="0" xfId="0" applyFill="1" applyAlignment="1">
      <alignment horizontal="center"/>
    </xf>
    <xf numFmtId="0" fontId="0" fillId="0" borderId="0" xfId="0" quotePrefix="1" applyNumberFormat="1" applyAlignment="1"/>
    <xf numFmtId="0" fontId="0" fillId="0" borderId="0" xfId="0" applyNumberFormat="1" applyAlignment="1"/>
    <xf numFmtId="0" fontId="0" fillId="0" borderId="0" xfId="0" quotePrefix="1" applyNumberFormat="1"/>
    <xf numFmtId="0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2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1"/>
      <tableStyleElement type="headerRow" dxfId="20"/>
      <tableStyleElement type="firstRowStripe" dxfId="19"/>
    </tableStyle>
    <tableStyle name="TableStyleQueryResult" pivot="0" count="3">
      <tableStyleElement type="wholeTable" dxfId="18"/>
      <tableStyleElement type="headerRow" dxfId="17"/>
      <tableStyleElement type="firstRowStripe" dxfId="16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Site" tableColumnId="12"/>
      <queryTableField id="2" name="Lits" tableColumnId="13"/>
      <queryTableField id="3" name="Code analytique" tableColumnId="14"/>
    </queryTableFields>
  </queryTableRefresh>
</queryTable>
</file>

<file path=xl/queryTables/queryTable2.xml><?xml version="1.0" encoding="utf-8"?>
<queryTable xmlns="http://schemas.openxmlformats.org/spreadsheetml/2006/main" name="DonnéesExternes_2" connectionId="3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Compte" tableColumnId="36"/>
      <queryTableField id="2" name="Montant" tableColumnId="37"/>
      <queryTableField id="3" name="Valeur" tableColumnId="38"/>
    </queryTableFields>
  </queryTableRefresh>
</queryTable>
</file>

<file path=xl/queryTables/queryTable3.xml><?xml version="1.0" encoding="utf-8"?>
<queryTable xmlns="http://schemas.openxmlformats.org/spreadsheetml/2006/main" name="DonnéesExternes_3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Code analytique" tableColumnId="52"/>
      <queryTableField id="2" name="Compte" tableColumnId="53"/>
      <queryTableField id="3" name="Imputation" tableColumnId="5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ableau1" displayName="Tableau1" ref="A2:C7" totalsRowShown="0">
  <autoFilter ref="A2:C7"/>
  <tableColumns count="3">
    <tableColumn id="1" name="Site"/>
    <tableColumn id="2" name="Lits"/>
    <tableColumn id="3" name="Code analytiqu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2:F100" totalsRowShown="0" headerRowDxfId="13">
  <autoFilter ref="A12:F100"/>
  <tableColumns count="6">
    <tableColumn id="1" name="Compte"/>
    <tableColumn id="2" name="Montant"/>
    <tableColumn id="3" name="Répartition dans les sites"/>
    <tableColumn id="4" name="Colonne1"/>
    <tableColumn id="5" name="Colonne2"/>
    <tableColumn id="6" name="Colonne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_2" displayName="Tableau1_2" ref="A1:C6" tableType="queryTable" totalsRowShown="0" headerRowDxfId="15" dataDxfId="14">
  <autoFilter ref="A1:C6"/>
  <tableColumns count="3">
    <tableColumn id="12" uniqueName="12" name="Site" queryTableFieldId="1" dataDxfId="2"/>
    <tableColumn id="13" uniqueName="13" name="Lits" queryTableFieldId="2" dataDxfId="1"/>
    <tableColumn id="14" uniqueName="14" name="Code analytique" queryTableFieldId="3" dataDxfId="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4" name="Tableau3_2" displayName="Tableau3_2" ref="E1:G16" tableType="queryTable" totalsRowShown="0" headerRowDxfId="12" dataDxfId="11">
  <autoFilter ref="E1:G16"/>
  <tableColumns count="3">
    <tableColumn id="36" uniqueName="36" name="Compte" queryTableFieldId="1" dataDxfId="8"/>
    <tableColumn id="37" uniqueName="37" name="Montant" queryTableFieldId="2" dataDxfId="7"/>
    <tableColumn id="38" uniqueName="38" name="Valeur" queryTableFieldId="3" dataDxfId="6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6" name="Table3" displayName="Table3" ref="I1:K12" tableType="queryTable" totalsRowShown="0" headerRowDxfId="10" dataDxfId="9">
  <autoFilter ref="I1:K12"/>
  <tableColumns count="3">
    <tableColumn id="52" uniqueName="52" name="Code analytique" queryTableFieldId="1" dataDxfId="5"/>
    <tableColumn id="53" uniqueName="53" name="Compte" queryTableFieldId="2" dataDxfId="4"/>
    <tableColumn id="54" uniqueName="54" name="Imputation" queryTableFieldId="3" dataDxfId="3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workbookViewId="0">
      <selection activeCell="B15" sqref="B15"/>
    </sheetView>
  </sheetViews>
  <sheetFormatPr baseColWidth="10" defaultRowHeight="15.05" x14ac:dyDescent="0.3"/>
  <cols>
    <col min="2" max="2" width="12.5546875" bestFit="1" customWidth="1"/>
    <col min="3" max="3" width="22.44140625" customWidth="1"/>
    <col min="4" max="6" width="10.109375" customWidth="1"/>
    <col min="7" max="7" width="1.88671875" bestFit="1" customWidth="1"/>
    <col min="8" max="8" width="2.44140625" customWidth="1"/>
    <col min="9" max="9" width="2.109375" customWidth="1"/>
    <col min="10" max="10" width="2.33203125" customWidth="1"/>
    <col min="11" max="13" width="1.77734375" customWidth="1"/>
    <col min="14" max="14" width="13.44140625" bestFit="1" customWidth="1"/>
  </cols>
  <sheetData>
    <row r="1" spans="1:17" x14ac:dyDescent="0.3">
      <c r="N1" s="15" t="s">
        <v>11</v>
      </c>
      <c r="O1" s="15"/>
      <c r="P1" s="15"/>
    </row>
    <row r="2" spans="1:17" x14ac:dyDescent="0.3">
      <c r="A2" t="s">
        <v>0</v>
      </c>
      <c r="B2" t="s">
        <v>6</v>
      </c>
      <c r="C2" t="s">
        <v>10</v>
      </c>
      <c r="N2" s="2" t="s">
        <v>10</v>
      </c>
      <c r="O2" s="2" t="s">
        <v>7</v>
      </c>
      <c r="P2" s="2" t="s">
        <v>8</v>
      </c>
    </row>
    <row r="3" spans="1:17" x14ac:dyDescent="0.3">
      <c r="A3" t="s">
        <v>1</v>
      </c>
      <c r="B3">
        <v>100</v>
      </c>
      <c r="C3">
        <v>200</v>
      </c>
      <c r="N3" s="5">
        <v>200</v>
      </c>
      <c r="O3" s="5">
        <v>4200</v>
      </c>
      <c r="P3" s="5">
        <f>+Q3</f>
        <v>433.8</v>
      </c>
      <c r="Q3">
        <f>+MROUND(B13/290*B3,0.05)</f>
        <v>433.8</v>
      </c>
    </row>
    <row r="4" spans="1:17" x14ac:dyDescent="0.3">
      <c r="A4" t="s">
        <v>2</v>
      </c>
      <c r="B4">
        <v>120</v>
      </c>
      <c r="C4">
        <v>250</v>
      </c>
      <c r="N4" s="5">
        <v>200</v>
      </c>
      <c r="O4" s="5">
        <v>4200</v>
      </c>
      <c r="P4" s="5">
        <f>+Q4</f>
        <v>520.55000000000007</v>
      </c>
      <c r="Q4">
        <f>+MROUND(B13/290*B4,0.05)</f>
        <v>520.55000000000007</v>
      </c>
    </row>
    <row r="5" spans="1:17" x14ac:dyDescent="0.3">
      <c r="A5" t="s">
        <v>3</v>
      </c>
      <c r="B5">
        <v>80</v>
      </c>
      <c r="C5">
        <v>350</v>
      </c>
      <c r="N5" s="5">
        <v>200</v>
      </c>
      <c r="O5" s="5">
        <v>4200</v>
      </c>
      <c r="P5" s="5">
        <f>+Q5</f>
        <v>303.65000000000003</v>
      </c>
      <c r="Q5">
        <f>+MROUND(B13/290*B7,0.05)</f>
        <v>303.65000000000003</v>
      </c>
    </row>
    <row r="6" spans="1:17" x14ac:dyDescent="0.3">
      <c r="A6" t="s">
        <v>4</v>
      </c>
      <c r="B6">
        <v>150</v>
      </c>
      <c r="C6">
        <v>400</v>
      </c>
      <c r="N6" s="10">
        <v>350</v>
      </c>
      <c r="O6" s="10">
        <v>4250</v>
      </c>
      <c r="P6" s="10">
        <f t="shared" ref="P6:P7" si="0">+Q6</f>
        <v>173.9</v>
      </c>
      <c r="Q6">
        <f>+MROUND(B14/230*B5,0.05)</f>
        <v>173.9</v>
      </c>
    </row>
    <row r="7" spans="1:17" x14ac:dyDescent="0.3">
      <c r="A7" t="s">
        <v>5</v>
      </c>
      <c r="B7">
        <v>70</v>
      </c>
      <c r="C7">
        <v>450</v>
      </c>
      <c r="N7" s="10">
        <v>400</v>
      </c>
      <c r="O7" s="10">
        <v>4250</v>
      </c>
      <c r="P7" s="10">
        <f t="shared" si="0"/>
        <v>326.10000000000002</v>
      </c>
      <c r="Q7">
        <f>+MROUND(B14/230*B6,0.05)</f>
        <v>326.10000000000002</v>
      </c>
    </row>
    <row r="8" spans="1:17" x14ac:dyDescent="0.3">
      <c r="N8" s="11">
        <v>200</v>
      </c>
      <c r="O8" s="11">
        <v>4100</v>
      </c>
      <c r="P8" s="11">
        <f>+Q8</f>
        <v>35.35</v>
      </c>
      <c r="Q8">
        <f>+MROUND(B15/420*B4,0.05)</f>
        <v>35.35</v>
      </c>
    </row>
    <row r="9" spans="1:17" x14ac:dyDescent="0.3">
      <c r="N9" s="11">
        <v>200</v>
      </c>
      <c r="O9" s="11">
        <v>4100</v>
      </c>
      <c r="P9" s="11">
        <f t="shared" ref="P9:P13" si="1">+Q9</f>
        <v>23.55</v>
      </c>
      <c r="Q9">
        <f>+MROUND(B15/420*B5,0.05)</f>
        <v>23.55</v>
      </c>
    </row>
    <row r="10" spans="1:17" x14ac:dyDescent="0.3">
      <c r="N10" s="11">
        <v>200</v>
      </c>
      <c r="O10" s="11">
        <v>4100</v>
      </c>
      <c r="P10" s="11">
        <f t="shared" si="1"/>
        <v>44.2</v>
      </c>
      <c r="Q10">
        <f>+MROUND(B15/420*B6,0.05)</f>
        <v>44.2</v>
      </c>
    </row>
    <row r="11" spans="1:17" x14ac:dyDescent="0.3">
      <c r="N11" s="11">
        <v>200</v>
      </c>
      <c r="O11" s="11">
        <v>4100</v>
      </c>
      <c r="P11" s="11">
        <f t="shared" si="1"/>
        <v>20.650000000000002</v>
      </c>
      <c r="Q11">
        <f>+MROUND(B15/420*B7,0.05)</f>
        <v>20.650000000000002</v>
      </c>
    </row>
    <row r="12" spans="1:17" x14ac:dyDescent="0.3">
      <c r="A12" t="s">
        <v>7</v>
      </c>
      <c r="B12" t="s">
        <v>8</v>
      </c>
      <c r="C12" s="1" t="s">
        <v>9</v>
      </c>
      <c r="D12" s="1" t="s">
        <v>12</v>
      </c>
      <c r="E12" s="1" t="s">
        <v>13</v>
      </c>
      <c r="F12" s="1" t="s">
        <v>14</v>
      </c>
      <c r="G12" s="1"/>
      <c r="H12" s="1"/>
      <c r="I12" s="1"/>
      <c r="N12" s="12">
        <v>350</v>
      </c>
      <c r="O12" s="12">
        <v>4250</v>
      </c>
      <c r="P12" s="12">
        <f t="shared" si="1"/>
        <v>160</v>
      </c>
      <c r="Q12">
        <f>+MROUND(B16/250*B3,0.05)</f>
        <v>160</v>
      </c>
    </row>
    <row r="13" spans="1:17" x14ac:dyDescent="0.3">
      <c r="A13" s="6">
        <v>4200</v>
      </c>
      <c r="B13" s="7">
        <v>1258</v>
      </c>
      <c r="C13" s="6" t="s">
        <v>1</v>
      </c>
      <c r="D13" s="6" t="s">
        <v>2</v>
      </c>
      <c r="E13" s="6" t="s">
        <v>5</v>
      </c>
      <c r="F13" s="3"/>
      <c r="G13" s="3"/>
      <c r="H13" s="3"/>
      <c r="I13" s="3"/>
      <c r="J13" s="3"/>
      <c r="K13" s="3"/>
      <c r="L13" s="3"/>
      <c r="M13" s="3"/>
      <c r="N13" s="12">
        <v>400</v>
      </c>
      <c r="O13" s="12">
        <v>4250</v>
      </c>
      <c r="P13" s="12">
        <f t="shared" si="1"/>
        <v>240</v>
      </c>
      <c r="Q13">
        <f>+MROUND(B16/250*B6,0.05)</f>
        <v>240</v>
      </c>
    </row>
    <row r="14" spans="1:17" x14ac:dyDescent="0.3">
      <c r="A14" s="8">
        <v>4250</v>
      </c>
      <c r="B14" s="9">
        <v>500</v>
      </c>
      <c r="C14" s="8" t="s">
        <v>3</v>
      </c>
      <c r="D14" s="8" t="s">
        <v>4</v>
      </c>
      <c r="E14" s="3"/>
      <c r="F14" s="3"/>
      <c r="G14" s="3"/>
      <c r="H14" s="3"/>
      <c r="I14" s="3"/>
      <c r="J14" s="3"/>
      <c r="K14" s="3"/>
      <c r="L14" s="3"/>
      <c r="M14" s="3"/>
    </row>
    <row r="15" spans="1:17" x14ac:dyDescent="0.3">
      <c r="A15" s="3">
        <v>4100</v>
      </c>
      <c r="B15" s="4">
        <v>123.75</v>
      </c>
      <c r="C15" s="3" t="s">
        <v>2</v>
      </c>
      <c r="D15" s="3" t="s">
        <v>3</v>
      </c>
      <c r="E15" s="3" t="s">
        <v>4</v>
      </c>
      <c r="F15" s="3" t="s">
        <v>5</v>
      </c>
      <c r="G15" s="3"/>
      <c r="H15" s="3"/>
      <c r="I15" s="3"/>
      <c r="J15" s="3"/>
      <c r="K15" s="3"/>
      <c r="L15" s="3"/>
      <c r="M15" s="3"/>
    </row>
    <row r="16" spans="1:17" x14ac:dyDescent="0.3">
      <c r="A16" s="13">
        <v>4350</v>
      </c>
      <c r="B16" s="14">
        <v>400</v>
      </c>
      <c r="C16" s="13" t="s">
        <v>1</v>
      </c>
      <c r="D16" s="13" t="s">
        <v>4</v>
      </c>
      <c r="E16" s="3"/>
      <c r="F16" s="3"/>
      <c r="G16" s="3"/>
      <c r="H16" s="3"/>
      <c r="I16" s="3"/>
      <c r="J16" s="3"/>
      <c r="K16" s="3"/>
      <c r="L16" s="3"/>
      <c r="M16" s="3"/>
    </row>
    <row r="17" spans="1:16" x14ac:dyDescent="0.3">
      <c r="A17">
        <v>4500</v>
      </c>
      <c r="B17" s="20">
        <v>100</v>
      </c>
      <c r="C17" t="s">
        <v>19</v>
      </c>
      <c r="N17" s="15" t="s">
        <v>11</v>
      </c>
      <c r="O17" s="15"/>
      <c r="P17" s="15"/>
    </row>
    <row r="18" spans="1:16" x14ac:dyDescent="0.3">
      <c r="A18">
        <v>4300</v>
      </c>
      <c r="B18" s="20">
        <v>200</v>
      </c>
      <c r="C18" t="s">
        <v>16</v>
      </c>
      <c r="D18" t="s">
        <v>17</v>
      </c>
      <c r="N18" s="2" t="s">
        <v>10</v>
      </c>
      <c r="O18" s="2" t="s">
        <v>7</v>
      </c>
      <c r="P18" s="2" t="s">
        <v>8</v>
      </c>
    </row>
    <row r="19" spans="1:16" x14ac:dyDescent="0.3">
      <c r="A19">
        <v>4200</v>
      </c>
      <c r="B19">
        <v>125</v>
      </c>
      <c r="C19" t="s">
        <v>18</v>
      </c>
      <c r="N19">
        <f>+IF(ISNUMBER(Feuil4!I2),Feuil4!I2,"")</f>
        <v>200</v>
      </c>
      <c r="O19">
        <f>+IF(ISNUMBER(Feuil4!J2),Feuil4!J2,"")</f>
        <v>4200</v>
      </c>
      <c r="P19">
        <f>+IF(ISNUMBER(Feuil4!K2),MROUND(Feuil4!K2,0.05),"")</f>
        <v>433.8</v>
      </c>
    </row>
    <row r="20" spans="1:16" x14ac:dyDescent="0.3">
      <c r="N20">
        <f>+IF(ISNUMBER(Feuil4!I3),Feuil4!I3,"")</f>
        <v>200</v>
      </c>
      <c r="O20">
        <f>+IF(ISNUMBER(Feuil4!J3),Feuil4!J3,"")</f>
        <v>4350</v>
      </c>
      <c r="P20">
        <f>+IF(ISNUMBER(Feuil4!K3),MROUND(Feuil4!K3,0.05),"")</f>
        <v>160</v>
      </c>
    </row>
    <row r="21" spans="1:16" x14ac:dyDescent="0.3">
      <c r="N21">
        <f>+IF(ISNUMBER(Feuil4!I4),Feuil4!I4,"")</f>
        <v>250</v>
      </c>
      <c r="O21">
        <f>+IF(ISNUMBER(Feuil4!J4),Feuil4!J4,"")</f>
        <v>4100</v>
      </c>
      <c r="P21">
        <f>+IF(ISNUMBER(Feuil4!K4),MROUND(Feuil4!K4,0.05),"")</f>
        <v>35.35</v>
      </c>
    </row>
    <row r="22" spans="1:16" x14ac:dyDescent="0.3">
      <c r="N22">
        <f>+IF(ISNUMBER(Feuil4!I5),Feuil4!I5,"")</f>
        <v>250</v>
      </c>
      <c r="O22">
        <f>+IF(ISNUMBER(Feuil4!J5),Feuil4!J5,"")</f>
        <v>4200</v>
      </c>
      <c r="P22">
        <f>+IF(ISNUMBER(Feuil4!K5),MROUND(Feuil4!K5,0.05),"")</f>
        <v>520.55000000000007</v>
      </c>
    </row>
    <row r="23" spans="1:16" x14ac:dyDescent="0.3">
      <c r="N23">
        <f>+IF(ISNUMBER(Feuil4!I6),Feuil4!I6,"")</f>
        <v>350</v>
      </c>
      <c r="O23">
        <f>+IF(ISNUMBER(Feuil4!J6),Feuil4!J6,"")</f>
        <v>4100</v>
      </c>
      <c r="P23">
        <f>+IF(ISNUMBER(Feuil4!K6),MROUND(Feuil4!K6,0.05),"")</f>
        <v>23.55</v>
      </c>
    </row>
    <row r="24" spans="1:16" x14ac:dyDescent="0.3">
      <c r="N24">
        <f>+IF(ISNUMBER(Feuil4!I7),Feuil4!I7,"")</f>
        <v>350</v>
      </c>
      <c r="O24">
        <f>+IF(ISNUMBER(Feuil4!J7),Feuil4!J7,"")</f>
        <v>4250</v>
      </c>
      <c r="P24">
        <f>+IF(ISNUMBER(Feuil4!K7),MROUND(Feuil4!K7,0.05),"")</f>
        <v>139.15</v>
      </c>
    </row>
    <row r="25" spans="1:16" x14ac:dyDescent="0.3">
      <c r="N25">
        <f>+IF(ISNUMBER(Feuil4!I8),Feuil4!I8,"")</f>
        <v>400</v>
      </c>
      <c r="O25">
        <f>+IF(ISNUMBER(Feuil4!J8),Feuil4!J8,"")</f>
        <v>4100</v>
      </c>
      <c r="P25">
        <f>+IF(ISNUMBER(Feuil4!K8),MROUND(Feuil4!K8,0.05),"")</f>
        <v>44.2</v>
      </c>
    </row>
    <row r="26" spans="1:16" x14ac:dyDescent="0.3">
      <c r="N26">
        <f>+IF(ISNUMBER(Feuil4!I9),Feuil4!I9,"")</f>
        <v>400</v>
      </c>
      <c r="O26">
        <f>+IF(ISNUMBER(Feuil4!J9),Feuil4!J9,"")</f>
        <v>4250</v>
      </c>
      <c r="P26">
        <f>+IF(ISNUMBER(Feuil4!K9),MROUND(Feuil4!K9,0.05),"")</f>
        <v>260.85000000000002</v>
      </c>
    </row>
    <row r="27" spans="1:16" x14ac:dyDescent="0.3">
      <c r="N27">
        <f>+IF(ISNUMBER(Feuil4!I10),Feuil4!I10,"")</f>
        <v>400</v>
      </c>
      <c r="O27">
        <f>+IF(ISNUMBER(Feuil4!J10),Feuil4!J10,"")</f>
        <v>4350</v>
      </c>
      <c r="P27">
        <f>+IF(ISNUMBER(Feuil4!K10),MROUND(Feuil4!K10,0.05),"")</f>
        <v>240</v>
      </c>
    </row>
    <row r="28" spans="1:16" x14ac:dyDescent="0.3">
      <c r="N28">
        <f>+IF(ISNUMBER(Feuil4!I11),Feuil4!I11,"")</f>
        <v>450</v>
      </c>
      <c r="O28">
        <f>+IF(ISNUMBER(Feuil4!J11),Feuil4!J11,"")</f>
        <v>4100</v>
      </c>
      <c r="P28">
        <f>+IF(ISNUMBER(Feuil4!K11),MROUND(Feuil4!K11,0.05),"")</f>
        <v>20.650000000000002</v>
      </c>
    </row>
    <row r="29" spans="1:16" x14ac:dyDescent="0.3">
      <c r="N29" t="str">
        <f>+IF(ISNUMBER(Feuil4!#REF!),Feuil4!#REF!,"")</f>
        <v/>
      </c>
      <c r="O29" t="str">
        <f>+IF(ISNUMBER(Feuil4!#REF!),Feuil4!#REF!,"")</f>
        <v/>
      </c>
      <c r="P29" t="str">
        <f>+IF(ISNUMBER(Feuil4!#REF!),MROUND(Feuil4!#REF!,0.05),"")</f>
        <v/>
      </c>
    </row>
    <row r="30" spans="1:16" x14ac:dyDescent="0.3">
      <c r="N30" t="str">
        <f>+IF(ISNUMBER(Feuil4!#REF!),Feuil4!#REF!,"")</f>
        <v/>
      </c>
      <c r="O30" t="str">
        <f>+IF(ISNUMBER(Feuil4!#REF!),Feuil4!#REF!,"")</f>
        <v/>
      </c>
      <c r="P30" t="str">
        <f>+IF(ISNUMBER(Feuil4!#REF!),MROUND(Feuil4!#REF!,0.05),"")</f>
        <v/>
      </c>
    </row>
    <row r="31" spans="1:16" x14ac:dyDescent="0.3">
      <c r="N31" t="str">
        <f>+IF(ISNUMBER(Feuil4!I13),Feuil4!I13,"")</f>
        <v/>
      </c>
      <c r="O31" t="str">
        <f>+IF(ISNUMBER(Feuil4!J13),Feuil4!J13,"")</f>
        <v/>
      </c>
      <c r="P31" t="str">
        <f>+IF(ISNUMBER(Feuil4!K13),MROUND(Feuil4!K13,0.05),"")</f>
        <v/>
      </c>
    </row>
    <row r="32" spans="1:16" x14ac:dyDescent="0.3">
      <c r="N32" t="str">
        <f>+IF(ISNUMBER(Feuil4!I14),Feuil4!I14,"")</f>
        <v/>
      </c>
      <c r="O32" t="str">
        <f>+IF(ISNUMBER(Feuil4!J14),Feuil4!J14,"")</f>
        <v/>
      </c>
      <c r="P32" t="str">
        <f>+IF(ISNUMBER(Feuil4!K14),MROUND(Feuil4!K14,0.05),"")</f>
        <v/>
      </c>
    </row>
    <row r="33" spans="14:16" x14ac:dyDescent="0.3">
      <c r="N33" t="str">
        <f>+IF(ISNUMBER(Feuil4!I15),Feuil4!I15,"")</f>
        <v/>
      </c>
      <c r="O33" t="str">
        <f>+IF(ISNUMBER(Feuil4!J15),Feuil4!J15,"")</f>
        <v/>
      </c>
      <c r="P33" t="str">
        <f>+IF(ISNUMBER(Feuil4!K15),MROUND(Feuil4!K15,0.05),"")</f>
        <v/>
      </c>
    </row>
    <row r="34" spans="14:16" x14ac:dyDescent="0.3">
      <c r="N34" t="str">
        <f>+IF(ISNUMBER(Feuil4!I16),Feuil4!I16,"")</f>
        <v/>
      </c>
      <c r="O34" t="str">
        <f>+IF(ISNUMBER(Feuil4!J16),Feuil4!J16,"")</f>
        <v/>
      </c>
      <c r="P34" t="str">
        <f>+IF(ISNUMBER(Feuil4!K16),MROUND(Feuil4!K16,0.05),"")</f>
        <v/>
      </c>
    </row>
    <row r="35" spans="14:16" x14ac:dyDescent="0.3">
      <c r="N35" t="str">
        <f>+IF(ISNUMBER(Feuil4!I17),Feuil4!I17,"")</f>
        <v/>
      </c>
      <c r="O35" t="str">
        <f>+IF(ISNUMBER(Feuil4!J17),Feuil4!J17,"")</f>
        <v/>
      </c>
      <c r="P35" t="str">
        <f>+IF(ISNUMBER(Feuil4!K17),MROUND(Feuil4!K17,0.05),"")</f>
        <v/>
      </c>
    </row>
    <row r="36" spans="14:16" x14ac:dyDescent="0.3">
      <c r="N36" t="str">
        <f>+IF(ISNUMBER(Feuil4!I18),Feuil4!I18,"")</f>
        <v/>
      </c>
      <c r="O36" t="str">
        <f>+IF(ISNUMBER(Feuil4!J18),Feuil4!J18,"")</f>
        <v/>
      </c>
      <c r="P36" t="str">
        <f>+IF(ISNUMBER(Feuil4!K18),MROUND(Feuil4!K18,0.05),"")</f>
        <v/>
      </c>
    </row>
    <row r="37" spans="14:16" x14ac:dyDescent="0.3">
      <c r="N37" t="str">
        <f>+IF(ISNUMBER(Feuil4!I19),Feuil4!I19,"")</f>
        <v/>
      </c>
      <c r="O37" t="str">
        <f>+IF(ISNUMBER(Feuil4!J19),Feuil4!J19,"")</f>
        <v/>
      </c>
    </row>
  </sheetData>
  <mergeCells count="2">
    <mergeCell ref="N1:P1"/>
    <mergeCell ref="N17:P17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G15" sqref="G15"/>
    </sheetView>
  </sheetViews>
  <sheetFormatPr baseColWidth="10" defaultRowHeight="15.05" x14ac:dyDescent="0.3"/>
  <cols>
    <col min="1" max="1" width="6" customWidth="1"/>
    <col min="2" max="2" width="5.6640625" customWidth="1"/>
    <col min="3" max="3" width="15.6640625" customWidth="1"/>
    <col min="4" max="4" width="5.6640625" bestFit="1" customWidth="1"/>
    <col min="5" max="5" width="9.21875" bestFit="1" customWidth="1"/>
    <col min="6" max="6" width="9.88671875" bestFit="1" customWidth="1"/>
    <col min="7" max="7" width="8.109375" bestFit="1" customWidth="1"/>
    <col min="9" max="9" width="15.6640625" customWidth="1"/>
    <col min="10" max="10" width="9.21875" customWidth="1"/>
    <col min="11" max="11" width="12" bestFit="1" customWidth="1"/>
  </cols>
  <sheetData>
    <row r="1" spans="1:11" x14ac:dyDescent="0.3">
      <c r="A1" s="17" t="s">
        <v>0</v>
      </c>
      <c r="B1" s="17" t="s">
        <v>6</v>
      </c>
      <c r="C1" s="16" t="s">
        <v>10</v>
      </c>
      <c r="E1" s="17" t="s">
        <v>7</v>
      </c>
      <c r="F1" s="17" t="s">
        <v>8</v>
      </c>
      <c r="G1" s="17" t="s">
        <v>15</v>
      </c>
      <c r="I1" s="18" t="s">
        <v>10</v>
      </c>
      <c r="J1" s="19" t="s">
        <v>7</v>
      </c>
      <c r="K1" s="19" t="s">
        <v>11</v>
      </c>
    </row>
    <row r="2" spans="1:11" x14ac:dyDescent="0.3">
      <c r="A2" s="17" t="s">
        <v>1</v>
      </c>
      <c r="B2" s="17">
        <v>100</v>
      </c>
      <c r="C2" s="16">
        <v>200</v>
      </c>
      <c r="E2" s="17">
        <v>4200</v>
      </c>
      <c r="F2" s="17">
        <v>1258</v>
      </c>
      <c r="G2" s="17" t="s">
        <v>1</v>
      </c>
      <c r="I2" s="19">
        <v>200</v>
      </c>
      <c r="J2" s="19">
        <v>4200</v>
      </c>
      <c r="K2" s="19">
        <v>433.79310344827587</v>
      </c>
    </row>
    <row r="3" spans="1:11" x14ac:dyDescent="0.3">
      <c r="A3" s="17" t="s">
        <v>2</v>
      </c>
      <c r="B3" s="17">
        <v>120</v>
      </c>
      <c r="C3" s="16">
        <v>250</v>
      </c>
      <c r="E3" s="17">
        <v>4200</v>
      </c>
      <c r="F3" s="17">
        <v>1258</v>
      </c>
      <c r="G3" s="17" t="s">
        <v>2</v>
      </c>
      <c r="I3" s="19">
        <v>200</v>
      </c>
      <c r="J3" s="19">
        <v>4350</v>
      </c>
      <c r="K3" s="19">
        <v>160</v>
      </c>
    </row>
    <row r="4" spans="1:11" x14ac:dyDescent="0.3">
      <c r="A4" s="17" t="s">
        <v>3</v>
      </c>
      <c r="B4" s="17">
        <v>80</v>
      </c>
      <c r="C4" s="16">
        <v>350</v>
      </c>
      <c r="E4" s="17">
        <v>4200</v>
      </c>
      <c r="F4" s="17">
        <v>1258</v>
      </c>
      <c r="G4" s="17" t="s">
        <v>5</v>
      </c>
      <c r="I4" s="19">
        <v>250</v>
      </c>
      <c r="J4" s="19">
        <v>4100</v>
      </c>
      <c r="K4" s="19">
        <v>35.357142857142854</v>
      </c>
    </row>
    <row r="5" spans="1:11" x14ac:dyDescent="0.3">
      <c r="A5" s="17" t="s">
        <v>4</v>
      </c>
      <c r="B5" s="17">
        <v>150</v>
      </c>
      <c r="C5" s="16">
        <v>400</v>
      </c>
      <c r="E5" s="17">
        <v>4250</v>
      </c>
      <c r="F5" s="17">
        <v>400</v>
      </c>
      <c r="G5" s="17" t="s">
        <v>3</v>
      </c>
      <c r="I5" s="19">
        <v>250</v>
      </c>
      <c r="J5" s="19">
        <v>4200</v>
      </c>
      <c r="K5" s="19">
        <v>520.55172413793105</v>
      </c>
    </row>
    <row r="6" spans="1:11" x14ac:dyDescent="0.3">
      <c r="A6" s="17" t="s">
        <v>5</v>
      </c>
      <c r="B6" s="17">
        <v>70</v>
      </c>
      <c r="C6" s="16">
        <v>450</v>
      </c>
      <c r="E6" s="17">
        <v>4250</v>
      </c>
      <c r="F6" s="17">
        <v>400</v>
      </c>
      <c r="G6" s="17" t="s">
        <v>4</v>
      </c>
      <c r="I6" s="19">
        <v>350</v>
      </c>
      <c r="J6" s="19">
        <v>4100</v>
      </c>
      <c r="K6" s="19">
        <v>23.571428571428569</v>
      </c>
    </row>
    <row r="7" spans="1:11" x14ac:dyDescent="0.3">
      <c r="E7" s="17">
        <v>4100</v>
      </c>
      <c r="F7" s="17">
        <v>123.75</v>
      </c>
      <c r="G7" s="17" t="s">
        <v>2</v>
      </c>
      <c r="I7" s="19">
        <v>350</v>
      </c>
      <c r="J7" s="19">
        <v>4250</v>
      </c>
      <c r="K7" s="19">
        <v>139.13043478260869</v>
      </c>
    </row>
    <row r="8" spans="1:11" x14ac:dyDescent="0.3">
      <c r="E8" s="17">
        <v>4100</v>
      </c>
      <c r="F8" s="17">
        <v>123.75</v>
      </c>
      <c r="G8" s="17" t="s">
        <v>3</v>
      </c>
      <c r="I8" s="19">
        <v>400</v>
      </c>
      <c r="J8" s="19">
        <v>4100</v>
      </c>
      <c r="K8" s="19">
        <v>44.196428571428569</v>
      </c>
    </row>
    <row r="9" spans="1:11" x14ac:dyDescent="0.3">
      <c r="E9" s="17">
        <v>4100</v>
      </c>
      <c r="F9" s="17">
        <v>123.75</v>
      </c>
      <c r="G9" s="17" t="s">
        <v>4</v>
      </c>
      <c r="I9" s="19">
        <v>400</v>
      </c>
      <c r="J9" s="19">
        <v>4250</v>
      </c>
      <c r="K9" s="19">
        <v>260.86956521739131</v>
      </c>
    </row>
    <row r="10" spans="1:11" x14ac:dyDescent="0.3">
      <c r="E10" s="17">
        <v>4100</v>
      </c>
      <c r="F10" s="17">
        <v>123.75</v>
      </c>
      <c r="G10" s="17" t="s">
        <v>5</v>
      </c>
      <c r="I10" s="19">
        <v>400</v>
      </c>
      <c r="J10" s="19">
        <v>4350</v>
      </c>
      <c r="K10" s="19">
        <v>240</v>
      </c>
    </row>
    <row r="11" spans="1:11" x14ac:dyDescent="0.3">
      <c r="E11" s="17">
        <v>4350</v>
      </c>
      <c r="F11" s="17">
        <v>400</v>
      </c>
      <c r="G11" s="17" t="s">
        <v>1</v>
      </c>
      <c r="I11" s="19">
        <v>450</v>
      </c>
      <c r="J11" s="19">
        <v>4100</v>
      </c>
      <c r="K11" s="19">
        <v>20.625</v>
      </c>
    </row>
    <row r="12" spans="1:11" x14ac:dyDescent="0.3">
      <c r="E12" s="17">
        <v>4350</v>
      </c>
      <c r="F12" s="17">
        <v>400</v>
      </c>
      <c r="G12" s="17" t="s">
        <v>4</v>
      </c>
      <c r="I12" s="19">
        <v>450</v>
      </c>
      <c r="J12" s="19">
        <v>4200</v>
      </c>
      <c r="K12" s="19">
        <v>303.65517241379314</v>
      </c>
    </row>
    <row r="13" spans="1:11" x14ac:dyDescent="0.3">
      <c r="E13" s="17">
        <v>4500</v>
      </c>
      <c r="F13" s="17">
        <v>100</v>
      </c>
      <c r="G13" s="17" t="s">
        <v>19</v>
      </c>
    </row>
    <row r="14" spans="1:11" x14ac:dyDescent="0.3">
      <c r="E14" s="17">
        <v>4300</v>
      </c>
      <c r="F14" s="17">
        <v>200</v>
      </c>
      <c r="G14" s="17" t="s">
        <v>16</v>
      </c>
    </row>
    <row r="15" spans="1:11" x14ac:dyDescent="0.3">
      <c r="E15" s="17">
        <v>4300</v>
      </c>
      <c r="F15" s="17">
        <v>200</v>
      </c>
      <c r="G15" s="17" t="s">
        <v>17</v>
      </c>
    </row>
    <row r="16" spans="1:11" x14ac:dyDescent="0.3">
      <c r="E16" s="17">
        <v>4200</v>
      </c>
      <c r="F16" s="17">
        <v>125</v>
      </c>
      <c r="G16" s="17" t="s">
        <v>18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406523-1BDE-4F8A-8056-66A37A24EE4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Christophe Boy</cp:lastModifiedBy>
  <dcterms:created xsi:type="dcterms:W3CDTF">2021-03-22T09:00:50Z</dcterms:created>
  <dcterms:modified xsi:type="dcterms:W3CDTF">2021-03-22T13:28:28Z</dcterms:modified>
</cp:coreProperties>
</file>