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Quentin\Desktop\"/>
    </mc:Choice>
  </mc:AlternateContent>
  <xr:revisionPtr revIDLastSave="0" documentId="13_ncr:1_{EAAADAE5-F9E6-4E01-8168-C6913FBE7061}" xr6:coauthVersionLast="47" xr6:coauthVersionMax="47" xr10:uidLastSave="{00000000-0000-0000-0000-000000000000}"/>
  <bookViews>
    <workbookView xWindow="-120" yWindow="-120" windowWidth="29040" windowHeight="15840" tabRatio="759" activeTab="4" xr2:uid="{00000000-000D-0000-FFFF-FFFF00000000}"/>
  </bookViews>
  <sheets>
    <sheet name="Tableau 2022" sheetId="9" r:id="rId1"/>
    <sheet name="Général" sheetId="5" state="hidden" r:id="rId2"/>
    <sheet name="Totaux &amp; Ratios" sheetId="10" state="hidden" r:id="rId3"/>
    <sheet name="Top Charges" sheetId="14" state="hidden" r:id="rId4"/>
    <sheet name="Dynamique" sheetId="19" r:id="rId5"/>
  </sheets>
  <definedNames>
    <definedName name="Segment_Mois">#N/A</definedName>
  </definedNames>
  <calcPr calcId="191029"/>
  <pivotCaches>
    <pivotCache cacheId="0" r:id="rId6"/>
    <pivotCache cacheId="1" r:id="rId7"/>
  </pivotCaches>
  <extLst>
    <ext xmlns:x14="http://schemas.microsoft.com/office/spreadsheetml/2009/9/main" uri="{BBE1A952-AA13-448e-AADC-164F8A28A991}">
      <x14:slicerCaches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Q3" i="14" l="1"/>
  <c r="P2" i="14"/>
  <c r="M48" i="14" a="1"/>
  <c r="M48" i="14" s="1"/>
  <c r="M47" i="14"/>
  <c r="M46" i="14" a="1"/>
  <c r="M46" i="14" s="1"/>
  <c r="M45" i="14" a="1"/>
  <c r="M45" i="14" s="1"/>
  <c r="M44" i="14" a="1"/>
  <c r="M44" i="14" s="1"/>
  <c r="M43" i="14" a="1"/>
  <c r="M43" i="14" s="1"/>
  <c r="M42" i="14" a="1"/>
  <c r="M42" i="14" s="1"/>
  <c r="M41" i="14" a="1"/>
  <c r="M41" i="14" s="1"/>
  <c r="M40" i="14" a="1"/>
  <c r="M40" i="14" s="1"/>
  <c r="M39" i="14" a="1"/>
  <c r="M39" i="14" s="1"/>
  <c r="M38" i="14" a="1"/>
  <c r="M38" i="14" s="1"/>
  <c r="M37" i="14" a="1"/>
  <c r="M37" i="14" s="1"/>
  <c r="M36" i="14" a="1"/>
  <c r="M36" i="14" s="1"/>
  <c r="M35" i="14" a="1"/>
  <c r="M35" i="14" s="1"/>
  <c r="M34" i="14" a="1"/>
  <c r="M34" i="14" s="1"/>
  <c r="M33" i="14" a="1"/>
  <c r="M33" i="14" s="1"/>
  <c r="M32" i="14" a="1"/>
  <c r="M32" i="14" s="1"/>
  <c r="M31" i="14" a="1"/>
  <c r="M31" i="14" s="1"/>
  <c r="M30" i="14" a="1"/>
  <c r="M30" i="14" s="1"/>
  <c r="M29" i="14" a="1"/>
  <c r="M29" i="14" s="1"/>
  <c r="M28" i="14" a="1"/>
  <c r="M28" i="14" s="1"/>
  <c r="M27" i="14" a="1"/>
  <c r="M27" i="14" s="1"/>
  <c r="M26" i="14" a="1"/>
  <c r="M26" i="14" s="1"/>
  <c r="M25" i="14" a="1"/>
  <c r="M25" i="14" s="1"/>
  <c r="M24" i="14" a="1"/>
  <c r="M24" i="14" s="1"/>
  <c r="M23" i="14" a="1"/>
  <c r="M23" i="14" s="1"/>
  <c r="M22" i="14" a="1"/>
  <c r="M22" i="14" s="1"/>
  <c r="M21" i="14" a="1"/>
  <c r="M21" i="14" s="1"/>
  <c r="M20" i="14" a="1"/>
  <c r="M20" i="14" s="1"/>
  <c r="M19" i="14" a="1"/>
  <c r="M19" i="14" s="1"/>
  <c r="M18" i="14" a="1"/>
  <c r="M18" i="14" s="1"/>
  <c r="M17" i="14" a="1"/>
  <c r="M17" i="14" s="1"/>
  <c r="M16" i="14" a="1"/>
  <c r="M16" i="14" s="1"/>
  <c r="M15" i="14" a="1"/>
  <c r="M15" i="14" s="1"/>
  <c r="M14" i="14" a="1"/>
  <c r="M14" i="14" s="1"/>
  <c r="M13" i="14" a="1"/>
  <c r="M13" i="14" s="1"/>
  <c r="M12" i="14" a="1"/>
  <c r="M12" i="14" s="1"/>
  <c r="M11" i="14" a="1"/>
  <c r="M11" i="14" s="1"/>
  <c r="M10" i="14" a="1"/>
  <c r="M10" i="14" s="1"/>
  <c r="M9" i="14" a="1"/>
  <c r="M9" i="14" s="1"/>
  <c r="M8" i="14" a="1"/>
  <c r="M8" i="14" s="1"/>
  <c r="M7" i="14" a="1"/>
  <c r="M7" i="14" s="1"/>
  <c r="M6" i="14" a="1"/>
  <c r="M6" i="14" s="1"/>
  <c r="M5" i="14" a="1"/>
  <c r="M5" i="14" s="1"/>
  <c r="M4" i="14" a="1"/>
  <c r="M4" i="14" s="1"/>
  <c r="M3" i="14" a="1"/>
  <c r="M3" i="14" s="1"/>
  <c r="A1" i="19" a="1"/>
  <c r="A1" i="19" l="1"/>
  <c r="C9" i="10"/>
  <c r="C7" i="10"/>
  <c r="P16" i="14" a="1"/>
  <c r="P16" i="14" l="1"/>
  <c r="Q17" i="14" s="1"/>
  <c r="C6" i="10"/>
  <c r="C8" i="10"/>
  <c r="Q5" i="14"/>
  <c r="Q6" i="14"/>
  <c r="Q7" i="14"/>
  <c r="Q8" i="14"/>
  <c r="Q9" i="14"/>
  <c r="Q10" i="14"/>
  <c r="Q11" i="14"/>
  <c r="Q12" i="14"/>
  <c r="Q4" i="14"/>
  <c r="S4" i="14" l="1"/>
  <c r="R4" i="14"/>
  <c r="S3" i="14"/>
  <c r="R3" i="14"/>
  <c r="S12" i="14"/>
  <c r="R12" i="14"/>
  <c r="S11" i="14"/>
  <c r="R11" i="14"/>
  <c r="S10" i="14"/>
  <c r="R10" i="14"/>
  <c r="S9" i="14"/>
  <c r="R9" i="14"/>
  <c r="S8" i="14"/>
  <c r="R8" i="14"/>
  <c r="S7" i="14"/>
  <c r="R7" i="14"/>
  <c r="S6" i="14"/>
  <c r="R6" i="14"/>
  <c r="S5" i="14"/>
  <c r="R5" i="14"/>
  <c r="C5" i="10" l="1"/>
  <c r="R17" i="14" l="1"/>
  <c r="Q20" i="14"/>
  <c r="R20" i="14" s="1"/>
  <c r="Q26" i="14"/>
  <c r="R26" i="14" s="1"/>
  <c r="Q19" i="14"/>
  <c r="R19" i="14" s="1"/>
  <c r="Q18" i="14"/>
  <c r="R18" i="14" s="1"/>
  <c r="Q25" i="14"/>
  <c r="R25" i="14" s="1"/>
  <c r="Q22" i="14"/>
  <c r="R22" i="14" s="1"/>
  <c r="Q24" i="14"/>
  <c r="R24" i="14" s="1"/>
  <c r="Q23" i="14"/>
  <c r="R23" i="14" s="1"/>
  <c r="Q21" i="14"/>
  <c r="R21" i="14" s="1"/>
  <c r="S17" i="14" l="1"/>
  <c r="S24" i="14"/>
  <c r="S19" i="14"/>
  <c r="S22" i="14"/>
  <c r="S25" i="14"/>
  <c r="S18" i="14"/>
  <c r="S21" i="14"/>
  <c r="S23" i="14"/>
  <c r="S26" i="14"/>
  <c r="S20" i="14"/>
  <c r="C10" i="10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906E214-95CB-4357-B4E0-66F5D65EAAB3}" keepAlive="1" name="Requête - Aout" description="Connexion à la requête « Aout » dans le classeur." type="5" refreshedVersion="8" background="1" saveData="1">
    <dbPr connection="Provider=Microsoft.Mashup.OleDb.1;Data Source=$Workbook$;Location=Aout;Extended Properties=&quot;&quot;" command="SELECT * FROM [Aout]"/>
  </connection>
  <connection id="2" xr16:uid="{9DE1E31E-6E1F-4E4B-9556-2FA0BA203445}" keepAlive="1" name="Requête - Avril" description="Connexion à la requête « Avril » dans le classeur." type="5" refreshedVersion="7" background="1" saveData="1">
    <dbPr connection="Provider=Microsoft.Mashup.OleDb.1;Data Source=$Workbook$;Location=Avril;Extended Properties=&quot;&quot;" command="SELECT * FROM [Avril]"/>
  </connection>
  <connection id="3" xr16:uid="{EBDB5DD9-74B2-4B66-BAB5-68006F46AE48}" keepAlive="1" name="Requête - Avril2" description="Connexion à la requête « Avril2 » dans le classeur." type="5" refreshedVersion="7" background="1" saveData="1">
    <dbPr connection="Provider=Microsoft.Mashup.OleDb.1;Data Source=$Workbook$;Location=Avril2;Extended Properties=&quot;&quot;" command="SELECT * FROM [Avril2]"/>
  </connection>
  <connection id="4" xr16:uid="{FD8ADD4B-6503-45E6-BD93-AC993D53B054}" keepAlive="1" name="Requête - fev 2 (2)" description="Connexion à la requête « fev 2 (2) » dans le classeur." type="5" refreshedVersion="8" background="1" saveData="1">
    <dbPr connection="Provider=Microsoft.Mashup.OleDb.1;Data Source=$Workbook$;Location=&quot;fev 2 (2)&quot;;Extended Properties=&quot;&quot;" command="SELECT * FROM [fev 2 (2)]"/>
  </connection>
  <connection id="5" xr16:uid="{4BAC8560-5C37-4B30-A983-8A8A737E152E}" keepAlive="1" name="Requête - general_ledger-fec_20220323102003" description="Connexion à la requête « general_ledger-fec_20220323102003 » dans le classeur." type="5" refreshedVersion="8" background="1" saveData="1">
    <dbPr connection="Provider=Microsoft.Mashup.OleDb.1;Data Source=$Workbook$;Location=general_ledger-fec_20220323102003;Extended Properties=&quot;&quot;" command="SELECT * FROM [general_ledger-fec_20220323102003]"/>
  </connection>
  <connection id="6" xr16:uid="{8ED78AA8-8B79-4E96-8859-80C6EC03F817}" keepAlive="1" name="Requête - general_ledger-fec_20220323102026" description="Connexion à la requête « general_ledger-fec_20220323102026 » dans le classeur." type="5" refreshedVersion="8" background="1" saveData="1">
    <dbPr connection="Provider=Microsoft.Mashup.OleDb.1;Data Source=$Workbook$;Location=general_ledger-fec_20220323102026;Extended Properties=&quot;&quot;" command="SELECT * FROM [general_ledger-fec_20220323102026]"/>
  </connection>
  <connection id="7" xr16:uid="{78EE4CDC-5056-4484-BE34-BBE8CFE8B7BE}" keepAlive="1" name="Requête - general_ledger-fec_20220323102041" description="Connexion à la requête « general_ledger-fec_20220323102041 » dans le classeur." type="5" refreshedVersion="8" background="1" saveData="1">
    <dbPr connection="Provider=Microsoft.Mashup.OleDb.1;Data Source=$Workbook$;Location=general_ledger-fec_20220323102041;Extended Properties=&quot;&quot;" command="SELECT * FROM [general_ledger-fec_20220323102041]"/>
  </connection>
  <connection id="8" xr16:uid="{D09FB4F4-B922-4C90-8CFB-F2920A6B7E03}" keepAlive="1" name="Requête - juillet" description="Connexion à la requête « juillet » dans le classeur." type="5" refreshedVersion="8" background="1" saveData="1">
    <dbPr connection="Provider=Microsoft.Mashup.OleDb.1;Data Source=$Workbook$;Location=juillet;Extended Properties=&quot;&quot;" command="SELECT * FROM [juillet]"/>
  </connection>
  <connection id="9" xr16:uid="{53072639-5D52-46C2-8A5B-B105F48E168D}" keepAlive="1" name="Requête - juin" description="Connexion à la requête « juin » dans le classeur." type="5" refreshedVersion="8" background="1" saveData="1">
    <dbPr connection="Provider=Microsoft.Mashup.OleDb.1;Data Source=$Workbook$;Location=juin;Extended Properties=&quot;&quot;" command="SELECT * FROM [juin]"/>
  </connection>
  <connection id="10" xr16:uid="{4ACC9669-5E53-4157-B860-A9CB3BA81C71}" keepAlive="1" name="Requête - Mai" description="Connexion à la requête « Mai » dans le classeur." type="5" refreshedVersion="8" background="1" saveData="1">
    <dbPr connection="Provider=Microsoft.Mashup.OleDb.1;Data Source=$Workbook$;Location=Mai;Extended Properties=&quot;&quot;" command="SELECT * FROM [Mai]"/>
  </connection>
  <connection id="11" xr16:uid="{0839DB39-8DA2-4256-9608-CC3C89D0A3EF}" keepAlive="1" name="Requête - Mars" description="Connexion à la requête « Mars » dans le classeur." type="5" refreshedVersion="8" background="1" saveData="1">
    <dbPr connection="Provider=Microsoft.Mashup.OleDb.1;Data Source=$Workbook$;Location=Mars;Extended Properties=&quot;&quot;" command="SELECT * FROM [Mar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<sst xmlns="http://schemas.openxmlformats.org/spreadsheetml/2006/main" count="121" uniqueCount="90">
  <si>
    <t>ACHATS PRESTATION WINPHYS</t>
  </si>
  <si>
    <t>ACCOUNTING_PURCHASE_JOURNAL</t>
  </si>
  <si>
    <t>ACHATS PRESTATIONS STAND ART</t>
  </si>
  <si>
    <t>MISSIONS</t>
  </si>
  <si>
    <t>CARBURANTS</t>
  </si>
  <si>
    <t>Entretien et réparations</t>
  </si>
  <si>
    <t>ACHATS PRESTATION PHONE DESIGN</t>
  </si>
  <si>
    <t>TRANSPORT SUR ACHAT</t>
  </si>
  <si>
    <t>ACHAT MATERIEL HORS UE</t>
  </si>
  <si>
    <t>ACHATS MATERIEL DE TELEPHONIE</t>
  </si>
  <si>
    <t>ACHATS PRESTATIONS</t>
  </si>
  <si>
    <t>ACHATS PRESTATIONS ORANGE</t>
  </si>
  <si>
    <t>FRAIS DE DEPLACEMENTS</t>
  </si>
  <si>
    <t>ACHATS PRESTATIONS NETFLIX</t>
  </si>
  <si>
    <t>MAT.DE BUREAU ET INFORMATIQ</t>
  </si>
  <si>
    <t>TRANSPORT SUR VENTES</t>
  </si>
  <si>
    <t>ACHATS PRESTATIONS FREE</t>
  </si>
  <si>
    <t>ACHATS PRESTATIONS OVH</t>
  </si>
  <si>
    <t>ACHATS PRESTATIONS DEEZER</t>
  </si>
  <si>
    <t>FOURN. PETITS EQUIP / OUTILL</t>
  </si>
  <si>
    <t>ACHATS PREST. SERVER TECK</t>
  </si>
  <si>
    <t>ACHATS PRESTATIONS SPOTIFY</t>
  </si>
  <si>
    <t>ENTRETIEN MAT. DE TRANSPORT</t>
  </si>
  <si>
    <t>Déplacements, missions et réceptions</t>
  </si>
  <si>
    <t>PRODUITS ENTRETIEN</t>
  </si>
  <si>
    <t>ACHATS PRESTATIONS SFR</t>
  </si>
  <si>
    <t>HONORAIRES</t>
  </si>
  <si>
    <t>HONORAIRES SOCIAL</t>
  </si>
  <si>
    <t>HONORAIRES JURIDIQUE</t>
  </si>
  <si>
    <t>ACHATS PRESTATIONS CANAL SAT</t>
  </si>
  <si>
    <t>FOURN. BUREAU PETITS LOGICIELS</t>
  </si>
  <si>
    <t>FORMATION CONTINUE</t>
  </si>
  <si>
    <t>POURBOIRES</t>
  </si>
  <si>
    <t>ACHATS PRESTATIONS 1&amp;1</t>
  </si>
  <si>
    <t>ACHATS PRESTAT. CREDIT MUTUEL</t>
  </si>
  <si>
    <t>ENTRETIEN REPAR.S/BIENS IMMOB.</t>
  </si>
  <si>
    <t>ACHATS PRESTATIONS KEYYO</t>
  </si>
  <si>
    <t>LOCATIONS FORD LEASE</t>
  </si>
  <si>
    <t>LOCATION DE VEHICULES</t>
  </si>
  <si>
    <t>ACHAT MATERIEL VISIO</t>
  </si>
  <si>
    <t>Agencements et aménagements de terrains</t>
  </si>
  <si>
    <t>ELECTRICITE CHAUFFAGE</t>
  </si>
  <si>
    <t>TELECOMMUNICATIONS</t>
  </si>
  <si>
    <t>BQ</t>
  </si>
  <si>
    <t>SI</t>
  </si>
  <si>
    <t>Achats</t>
  </si>
  <si>
    <t>FA</t>
  </si>
  <si>
    <t>CA</t>
  </si>
  <si>
    <t>Primes d'assurances</t>
  </si>
  <si>
    <t>LOCATION FONTAINE</t>
  </si>
  <si>
    <t>Achats / CA</t>
  </si>
  <si>
    <t>Excédent / CA</t>
  </si>
  <si>
    <t>Total exercice</t>
  </si>
  <si>
    <t>Excédent</t>
  </si>
  <si>
    <t>Montant</t>
  </si>
  <si>
    <t>SCI PILOVE</t>
  </si>
  <si>
    <t>LOCATION DES LOCAUX</t>
  </si>
  <si>
    <t>Étiquettes de lignes</t>
  </si>
  <si>
    <t>Total général</t>
  </si>
  <si>
    <t>Somme de Montant</t>
  </si>
  <si>
    <t>Ch ext</t>
  </si>
  <si>
    <t>Colonne1</t>
  </si>
  <si>
    <t>Colonne2</t>
  </si>
  <si>
    <t>Colonne3</t>
  </si>
  <si>
    <t>Colonne4</t>
  </si>
  <si>
    <t>Mois</t>
  </si>
  <si>
    <t>Masse sal / CA</t>
  </si>
  <si>
    <t>Ch ext / CA</t>
  </si>
  <si>
    <t>Charges fi / CA</t>
  </si>
  <si>
    <t>Somme de CA</t>
  </si>
  <si>
    <t>Somme de Excédent</t>
  </si>
  <si>
    <t>Masse sal</t>
  </si>
  <si>
    <t>Somme de Masse sal</t>
  </si>
  <si>
    <t>Var du CA</t>
  </si>
  <si>
    <t>Somme de Excédent / CA</t>
  </si>
  <si>
    <t xml:space="preserve"> Achats</t>
  </si>
  <si>
    <t xml:space="preserve"> Ch ext</t>
  </si>
  <si>
    <t>Somme de Var du CA</t>
  </si>
  <si>
    <t>% Achats / CA</t>
  </si>
  <si>
    <t>% Ch ext / CA</t>
  </si>
  <si>
    <t>% Masse sal / CA</t>
  </si>
  <si>
    <t>Masse Sal</t>
  </si>
  <si>
    <t>Charges ext</t>
  </si>
  <si>
    <t>Charges fi</t>
  </si>
  <si>
    <t>Autres</t>
  </si>
  <si>
    <t>Marchandises</t>
  </si>
  <si>
    <t>Services</t>
  </si>
  <si>
    <t xml:space="preserve"> Services</t>
  </si>
  <si>
    <t xml:space="preserve"> Marchandises</t>
  </si>
  <si>
    <t xml:space="preserve"> 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</si>
</sst>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9">
    <numFmt numFmtId="44" formatCode="_-* #,##0.00\ &quot;€&quot;_-;\-* #,##0.00\ &quot;€&quot;_-;_-* &quot;-&quot;??\ &quot;€&quot;_-;_-@_-"/>
    <numFmt numFmtId="164" formatCode="_-* #,##0.0\ &quot;€&quot;_-;\-* #,##0.0\ &quot;€&quot;_-;_-* &quot;-&quot;??\ &quot;€&quot;_-;_-@_-"/>
    <numFmt numFmtId="165" formatCode="_-* #,##0.0\ &quot;€&quot;_-;\-* #,##0.0\ &quot;€&quot;_-;_-* &quot;-&quot;?\ &quot;€&quot;_-;_-@_-"/>
    <numFmt numFmtId="166" formatCode="_-* #,##0.00\ &quot;€&quot;_-;\-* #,##0.00\ &quot;€&quot;_-;_-* &quot;-&quot;?\ &quot;€&quot;_-;_-@_-"/>
    <numFmt numFmtId="167" formatCode="0.0%"/>
    <numFmt numFmtId="168" formatCode="_-* #,##0\ &quot;€&quot;_-;\-* #,##0\ &quot;€&quot;_-;_-* &quot;-&quot;??\ &quot;€&quot;_-;_-@_-"/>
    <numFmt numFmtId="169" formatCode="[$-40C]mmm\-yy;@"/>
    <numFmt numFmtId="170" formatCode="#,##0\ &quot;€&quot;"/>
    <numFmt numFmtId="171" formatCode="[$-F800]dddd\,\ mmmm\ dd\,\ yyyy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  <charset val="1"/>
    </font>
    <font>
      <sz val="8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3" fillId="0" borderId="0"/>
    <xf numFmtId="9" fontId="1" fillId="0" borderId="0" applyFont="0" applyFill="0" applyBorder="0" applyAlignment="0" applyProtection="0"/>
  </cellStyleXfs>
  <cellXfs count="66">
    <xf numFmtId="0" fontId="0" fillId="0" borderId="0" xfId="0"/>
    <xf numFmtId="0" fontId="0" fillId="0" borderId="0" xfId="0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49" fontId="0" fillId="0" borderId="6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5" fillId="0" borderId="0" xfId="0" applyFont="1" applyBorder="1" applyAlignment="1">
      <alignment horizontal="center"/>
    </xf>
    <xf numFmtId="164" fontId="0" fillId="0" borderId="1" xfId="1" applyNumberFormat="1" applyFont="1" applyBorder="1" applyAlignment="1">
      <alignment horizontal="center"/>
    </xf>
    <xf numFmtId="44" fontId="0" fillId="0" borderId="1" xfId="1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NumberFormat="1"/>
    <xf numFmtId="44" fontId="0" fillId="0" borderId="0" xfId="0" applyNumberFormat="1" applyAlignment="1">
      <alignment horizontal="center"/>
    </xf>
    <xf numFmtId="165" fontId="0" fillId="0" borderId="1" xfId="0" applyNumberFormat="1" applyBorder="1" applyAlignment="1">
      <alignment horizontal="center"/>
    </xf>
    <xf numFmtId="44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44" fontId="0" fillId="0" borderId="4" xfId="1" applyFont="1" applyBorder="1" applyAlignment="1">
      <alignment horizontal="center"/>
    </xf>
    <xf numFmtId="9" fontId="0" fillId="0" borderId="1" xfId="3" applyFont="1" applyBorder="1" applyAlignment="1">
      <alignment horizontal="center"/>
    </xf>
    <xf numFmtId="167" fontId="0" fillId="0" borderId="1" xfId="3" applyNumberFormat="1" applyFont="1" applyBorder="1" applyAlignment="1">
      <alignment horizontal="center"/>
    </xf>
    <xf numFmtId="167" fontId="0" fillId="0" borderId="0" xfId="3" applyNumberFormat="1" applyFont="1" applyAlignment="1">
      <alignment horizontal="center"/>
    </xf>
    <xf numFmtId="9" fontId="0" fillId="0" borderId="1" xfId="0" applyNumberFormat="1" applyBorder="1" applyAlignment="1">
      <alignment horizontal="center"/>
    </xf>
    <xf numFmtId="164" fontId="0" fillId="0" borderId="1" xfId="1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44" fontId="0" fillId="0" borderId="0" xfId="1" applyFont="1" applyAlignment="1">
      <alignment horizontal="center"/>
    </xf>
    <xf numFmtId="0" fontId="0" fillId="0" borderId="0" xfId="1" applyNumberFormat="1" applyFont="1" applyAlignment="1">
      <alignment horizontal="center"/>
    </xf>
    <xf numFmtId="0" fontId="2" fillId="0" borderId="0" xfId="0" applyFont="1" applyBorder="1" applyAlignment="1">
      <alignment horizontal="center"/>
    </xf>
    <xf numFmtId="44" fontId="0" fillId="0" borderId="0" xfId="1" applyFont="1" applyBorder="1" applyAlignment="1">
      <alignment horizontal="center"/>
    </xf>
    <xf numFmtId="166" fontId="0" fillId="0" borderId="0" xfId="0" applyNumberFormat="1" applyBorder="1" applyAlignment="1">
      <alignment horizontal="center"/>
    </xf>
    <xf numFmtId="44" fontId="0" fillId="0" borderId="0" xfId="0" applyNumberFormat="1" applyBorder="1" applyAlignment="1">
      <alignment horizontal="center"/>
    </xf>
    <xf numFmtId="44" fontId="2" fillId="0" borderId="0" xfId="0" applyNumberFormat="1" applyFont="1" applyBorder="1" applyAlignment="1">
      <alignment horizontal="center"/>
    </xf>
    <xf numFmtId="167" fontId="0" fillId="0" borderId="7" xfId="3" applyNumberFormat="1" applyFont="1" applyBorder="1" applyAlignment="1">
      <alignment horizontal="center"/>
    </xf>
    <xf numFmtId="9" fontId="0" fillId="0" borderId="7" xfId="3" applyFont="1" applyBorder="1" applyAlignment="1">
      <alignment horizontal="center"/>
    </xf>
    <xf numFmtId="9" fontId="0" fillId="0" borderId="7" xfId="0" applyNumberFormat="1" applyBorder="1" applyAlignment="1">
      <alignment horizontal="center"/>
    </xf>
    <xf numFmtId="9" fontId="0" fillId="0" borderId="0" xfId="0" applyNumberFormat="1" applyAlignment="1">
      <alignment horizontal="center"/>
    </xf>
    <xf numFmtId="167" fontId="0" fillId="0" borderId="0" xfId="0" applyNumberFormat="1"/>
    <xf numFmtId="49" fontId="0" fillId="0" borderId="0" xfId="0" applyNumberFormat="1" applyAlignment="1">
      <alignment horizontal="center"/>
    </xf>
    <xf numFmtId="168" fontId="0" fillId="0" borderId="0" xfId="1" applyNumberFormat="1" applyFont="1" applyAlignment="1">
      <alignment horizontal="center"/>
    </xf>
    <xf numFmtId="0" fontId="0" fillId="0" borderId="0" xfId="0" applyFont="1" applyAlignment="1">
      <alignment horizontal="center"/>
    </xf>
    <xf numFmtId="167" fontId="0" fillId="0" borderId="7" xfId="0" applyNumberFormat="1" applyBorder="1" applyAlignment="1">
      <alignment horizontal="center"/>
    </xf>
    <xf numFmtId="17" fontId="0" fillId="0" borderId="4" xfId="0" applyNumberFormat="1" applyBorder="1" applyAlignment="1">
      <alignment horizontal="center"/>
    </xf>
    <xf numFmtId="49" fontId="0" fillId="0" borderId="0" xfId="1" applyNumberFormat="1" applyFont="1" applyAlignment="1">
      <alignment horizontal="center"/>
    </xf>
    <xf numFmtId="49" fontId="0" fillId="0" borderId="0" xfId="1" applyNumberFormat="1" applyFont="1" applyBorder="1" applyAlignment="1">
      <alignment horizontal="center"/>
    </xf>
    <xf numFmtId="169" fontId="0" fillId="0" borderId="0" xfId="0" applyNumberFormat="1" applyAlignment="1">
      <alignment horizontal="center"/>
    </xf>
    <xf numFmtId="169" fontId="0" fillId="0" borderId="0" xfId="0" applyNumberFormat="1"/>
    <xf numFmtId="169" fontId="0" fillId="0" borderId="0" xfId="1" applyNumberFormat="1" applyFont="1" applyAlignment="1">
      <alignment horizontal="center"/>
    </xf>
    <xf numFmtId="169" fontId="0" fillId="0" borderId="0" xfId="1" applyNumberFormat="1" applyFont="1" applyAlignment="1"/>
    <xf numFmtId="169" fontId="0" fillId="0" borderId="0" xfId="0" pivotButton="1" applyNumberFormat="1" applyAlignment="1"/>
    <xf numFmtId="169" fontId="0" fillId="0" borderId="0" xfId="0" applyNumberFormat="1" applyAlignment="1"/>
    <xf numFmtId="169" fontId="0" fillId="0" borderId="0" xfId="0" pivotButton="1" applyNumberFormat="1"/>
    <xf numFmtId="169" fontId="0" fillId="0" borderId="0" xfId="0" applyNumberFormat="1" applyAlignment="1">
      <alignment horizontal="left"/>
    </xf>
    <xf numFmtId="169" fontId="0" fillId="0" borderId="0" xfId="0" applyNumberFormat="1" applyAlignment="1">
      <alignment horizontal="left" indent="1"/>
    </xf>
    <xf numFmtId="170" fontId="0" fillId="0" borderId="0" xfId="1" applyNumberFormat="1" applyFont="1" applyAlignment="1">
      <alignment horizontal="center"/>
    </xf>
    <xf numFmtId="170" fontId="0" fillId="0" borderId="0" xfId="1" applyNumberFormat="1" applyFont="1" applyBorder="1" applyAlignment="1">
      <alignment horizontal="center"/>
    </xf>
    <xf numFmtId="169" fontId="0" fillId="0" borderId="4" xfId="0" applyNumberFormat="1" applyBorder="1" applyAlignment="1">
      <alignment horizontal="center"/>
    </xf>
    <xf numFmtId="170" fontId="0" fillId="0" borderId="0" xfId="0" applyNumberFormat="1" applyAlignment="1"/>
    <xf numFmtId="170" fontId="0" fillId="0" borderId="0" xfId="0" applyNumberFormat="1"/>
    <xf numFmtId="49" fontId="0" fillId="0" borderId="7" xfId="0" applyNumberFormat="1" applyBorder="1" applyAlignment="1">
      <alignment horizontal="center"/>
    </xf>
    <xf numFmtId="9" fontId="0" fillId="0" borderId="0" xfId="3" applyNumberFormat="1" applyFont="1" applyAlignment="1">
      <alignment horizontal="center"/>
    </xf>
    <xf numFmtId="9" fontId="0" fillId="0" borderId="0" xfId="3" applyNumberFormat="1" applyFont="1" applyBorder="1" applyAlignment="1">
      <alignment horizontal="center"/>
    </xf>
    <xf numFmtId="171" fontId="0" fillId="0" borderId="0" xfId="0" applyNumberFormat="1" applyAlignment="1">
      <alignment horizontal="center"/>
    </xf>
    <xf numFmtId="169" fontId="1" fillId="0" borderId="0" xfId="0" applyNumberFormat="1" applyFont="1" applyAlignment="1">
      <alignment horizontal="center"/>
    </xf>
    <xf numFmtId="170" fontId="1" fillId="0" borderId="0" xfId="0" applyNumberFormat="1" applyFont="1" applyAlignment="1">
      <alignment horizontal="center"/>
    </xf>
  </cellXfs>
  <cellStyles count="4">
    <cellStyle name="Monétaire" xfId="1" builtinId="4"/>
    <cellStyle name="Normal" xfId="0" builtinId="0"/>
    <cellStyle name="Normal 2" xfId="2" xr:uid="{71FD1C9D-0D7B-458C-80F6-831F46582D0A}"/>
    <cellStyle name="Pourcentage" xfId="3" builtinId="5"/>
  </cellStyles>
  <dxfs count="280"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70" formatCode="#,##0\ &quot;€&quot;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7" formatCode="0.0%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7" formatCode="0.0%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70" formatCode="#,##0\ &quot;€&quot;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7" formatCode="0.0%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7" formatCode="0.0%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70" formatCode="#,##0\ &quot;€&quot;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70" formatCode="#,##0\ &quot;€&quot;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70" formatCode="#,##0\ &quot;€&quot;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70" formatCode="#,##0\ &quot;€&quot;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7" formatCode="0.0%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7" formatCode="0.0%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70" formatCode="#,##0\ &quot;€&quot;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7" formatCode="0.0%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7" formatCode="0.0%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70" formatCode="#,##0\ &quot;€&quot;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70" formatCode="#,##0\ &quot;€&quot;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70" formatCode="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0" formatCode="#,##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0" formatCode="#,##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0" formatCode="#,##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0" formatCode="#,##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0" formatCode="#,##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0" formatCode="#,##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0" formatCode="#,##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0" formatCode="#,##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0" formatCode="#,##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0" formatCode="#,##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0" formatCode="#,##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[$-40C]mmm\-yy;@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0" formatCode="#,##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0" formatCode="#,##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0" formatCode="#,##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0" formatCode="#,##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0" formatCode="#,##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0" formatCode="#,##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0" formatCode="#,##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0" formatCode="#,##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0" formatCode="#,##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0" formatCode="#,##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[$-40C]mmm\-yy;@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[$-40C]mmm\-yy;@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[$-40C]mmm\-yy;@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alignment horizontal="center" vertical="bottom" textRotation="0" wrapText="0" indent="0" justifyLastLine="0" shrinkToFit="0" readingOrder="0"/>
    </dxf>
    <dxf>
      <numFmt numFmtId="170" formatCode="#,##0\ &quot;€&quot;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70" formatCode="#,##0\ &quot;€&quot;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70" formatCode="#,##0\ &quot;€&quot;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7" formatCode="0.0%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7" formatCode="0.0%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70" formatCode="#,##0\ &quot;€&quot;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7" formatCode="0.0%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70" formatCode="#,##0\ &quot;€&quot;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numFmt numFmtId="170" formatCode="#,##0\ &quot;€&quot;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numFmt numFmtId="167" formatCode="0.0%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numFmt numFmtId="169" formatCode="[$-40C]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0.0%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theme="0"/>
          <bgColor theme="1" tint="0.14996795556505021"/>
        </patternFill>
      </fill>
    </dxf>
  </dxfs>
  <tableStyles count="1" defaultTableStyle="TableStyleMedium2" defaultPivotStyle="PivotStyleLight16">
    <tableStyle name="Spécial" pivot="0" table="0" count="4" xr9:uid="{72C34FB7-B462-4B49-8803-CD394EFD1D86}">
      <tableStyleElement type="wholeTable" dxfId="279"/>
    </tableStyle>
  </tableStyles>
  <extLst>
    <ext xmlns:x14="http://schemas.microsoft.com/office/spreadsheetml/2009/9/main" uri="{46F421CA-312F-682f-3DD2-61675219B42D}">
      <x14:dxfs count="3">
        <dxf>
          <font>
            <color theme="0"/>
          </font>
          <fill>
            <patternFill>
              <bgColor rgb="FF00B0F0"/>
            </patternFill>
          </fill>
        </dxf>
        <dxf>
          <font>
            <color theme="0"/>
          </font>
          <fill>
            <patternFill>
              <bgColor rgb="FF00B0F0"/>
            </patternFill>
          </fill>
        </dxf>
        <dxf>
          <font>
            <color theme="0"/>
          </font>
          <fill>
            <patternFill>
              <bgColor rgb="FF0070C0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pécial">
          <x14:slicerStyleElements>
            <x14:slicerStyleElement type="unselectedItemWithData" dxfId="2"/>
            <x14:slicerStyleElement type="selectedItemWithData" dxfId="1"/>
            <x14:slicerStyleElement type="hoveredSelectedItemWith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'Top Charges'!$P$16</c:f>
          <c:strCache>
            <c:ptCount val="1"/>
            <c:pt idx="0">
              <c:v>août-22</c:v>
            </c:pt>
          </c:strCache>
        </c:strRef>
      </c:tx>
      <c:layout>
        <c:manualLayout>
          <c:xMode val="edge"/>
          <c:yMode val="edge"/>
          <c:x val="2.3210056229108177E-2"/>
          <c:y val="0.90962099125364426"/>
        </c:manualLayout>
      </c:layout>
      <c:overlay val="1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spPr>
            <a:gradFill>
              <a:gsLst>
                <a:gs pos="0">
                  <a:schemeClr val="accent1">
                    <a:lumMod val="5000"/>
                    <a:lumOff val="95000"/>
                  </a:schemeClr>
                </a:gs>
                <a:gs pos="46000">
                  <a:schemeClr val="accent1"/>
                </a:gs>
                <a:gs pos="100000">
                  <a:schemeClr val="accent1">
                    <a:lumMod val="30000"/>
                    <a:lumOff val="70000"/>
                  </a:schemeClr>
                </a:gs>
              </a:gsLst>
              <a:lin ang="5400000" scaled="1"/>
            </a:gradFill>
          </c:spPr>
          <c:dPt>
            <c:idx val="0"/>
            <c:bubble3D val="0"/>
            <c:spPr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46000">
                    <a:schemeClr val="accent1"/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07FB-4245-BC37-CC0646A2EE57}"/>
              </c:ext>
            </c:extLst>
          </c:dPt>
          <c:dPt>
            <c:idx val="1"/>
            <c:bubble3D val="0"/>
            <c:spPr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46000">
                    <a:schemeClr val="accent1"/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07FB-4245-BC37-CC0646A2EE57}"/>
              </c:ext>
            </c:extLst>
          </c:dPt>
          <c:dPt>
            <c:idx val="2"/>
            <c:bubble3D val="0"/>
            <c:spPr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46000">
                    <a:schemeClr val="accent1"/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07FB-4245-BC37-CC0646A2EE57}"/>
              </c:ext>
            </c:extLst>
          </c:dPt>
          <c:dPt>
            <c:idx val="3"/>
            <c:bubble3D val="0"/>
            <c:spPr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46000">
                    <a:schemeClr val="accent1"/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07FB-4245-BC37-CC0646A2EE57}"/>
              </c:ext>
            </c:extLst>
          </c:dPt>
          <c:dPt>
            <c:idx val="4"/>
            <c:bubble3D val="0"/>
            <c:spPr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46000">
                    <a:schemeClr val="accent1"/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07FB-4245-BC37-CC0646A2EE57}"/>
              </c:ext>
            </c:extLst>
          </c:dPt>
          <c:dPt>
            <c:idx val="5"/>
            <c:bubble3D val="0"/>
            <c:spPr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46000">
                    <a:schemeClr val="accent1"/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BA7D-4DB2-A72D-12C44246BE36}"/>
              </c:ext>
            </c:extLst>
          </c:dPt>
          <c:dPt>
            <c:idx val="6"/>
            <c:bubble3D val="0"/>
            <c:spPr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46000">
                    <a:schemeClr val="accent1"/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BA7D-4DB2-A72D-12C44246BE36}"/>
              </c:ext>
            </c:extLst>
          </c:dPt>
          <c:dPt>
            <c:idx val="7"/>
            <c:bubble3D val="0"/>
            <c:spPr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46000">
                    <a:schemeClr val="accent1"/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BA7D-4DB2-A72D-12C44246BE36}"/>
              </c:ext>
            </c:extLst>
          </c:dPt>
          <c:dPt>
            <c:idx val="8"/>
            <c:bubble3D val="0"/>
            <c:spPr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46000">
                    <a:schemeClr val="accent1"/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BA7D-4DB2-A72D-12C44246BE36}"/>
              </c:ext>
            </c:extLst>
          </c:dPt>
          <c:dPt>
            <c:idx val="9"/>
            <c:bubble3D val="0"/>
            <c:spPr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46000">
                    <a:schemeClr val="accent1"/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BA7D-4DB2-A72D-12C44246BE36}"/>
              </c:ext>
            </c:extLst>
          </c:dPt>
          <c:dLbls>
            <c:dLbl>
              <c:idx val="0"/>
              <c:layout>
                <c:manualLayout>
                  <c:x val="3.2622391701961469E-2"/>
                  <c:y val="0.25476611341949601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07FB-4245-BC37-CC0646A2EE57}"/>
                </c:ext>
              </c:extLst>
            </c:dLbl>
            <c:dLbl>
              <c:idx val="1"/>
              <c:layout>
                <c:manualLayout>
                  <c:x val="-3.7805366750597952E-2"/>
                  <c:y val="-2.6730332177865523E-3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07FB-4245-BC37-CC0646A2EE57}"/>
                </c:ext>
              </c:extLst>
            </c:dLbl>
            <c:dLbl>
              <c:idx val="2"/>
              <c:layout>
                <c:manualLayout>
                  <c:x val="9.6740991488213513E-3"/>
                  <c:y val="-1.9430836451566003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07FB-4245-BC37-CC0646A2EE57}"/>
                </c:ext>
              </c:extLst>
            </c:dLbl>
            <c:dLbl>
              <c:idx val="3"/>
              <c:layout>
                <c:manualLayout>
                  <c:x val="-5.1615277062329823E-2"/>
                  <c:y val="-2.1554754635262428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07FB-4245-BC37-CC0646A2EE57}"/>
                </c:ext>
              </c:extLst>
            </c:dLbl>
            <c:dLbl>
              <c:idx val="4"/>
              <c:layout>
                <c:manualLayout>
                  <c:x val="-2.3336971972773284E-2"/>
                  <c:y val="-0.14892495580909529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07FB-4245-BC37-CC0646A2EE57}"/>
                </c:ext>
              </c:extLst>
            </c:dLbl>
            <c:dLbl>
              <c:idx val="5"/>
              <c:layout>
                <c:manualLayout>
                  <c:x val="-0.12332678378234144"/>
                  <c:y val="0.32639011960239667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BA7D-4DB2-A72D-12C44246BE36}"/>
                </c:ext>
              </c:extLst>
            </c:dLbl>
            <c:dLbl>
              <c:idx val="6"/>
              <c:layout>
                <c:manualLayout>
                  <c:x val="-0.15497402011439881"/>
                  <c:y val="1.6520894071914479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BA7D-4DB2-A72D-12C44246BE36}"/>
                </c:ext>
              </c:extLst>
            </c:dLbl>
            <c:dLbl>
              <c:idx val="7"/>
              <c:layout>
                <c:manualLayout>
                  <c:x val="0.13349750874486346"/>
                  <c:y val="-5.2570877619889357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BA7D-4DB2-A72D-12C44246BE36}"/>
                </c:ext>
              </c:extLst>
            </c:dLbl>
            <c:dLbl>
              <c:idx val="8"/>
              <c:layout>
                <c:manualLayout>
                  <c:x val="0.43388301046472705"/>
                  <c:y val="0.13702623906705538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BA7D-4DB2-A72D-12C44246BE36}"/>
                </c:ext>
              </c:extLst>
            </c:dLbl>
            <c:dLbl>
              <c:idx val="9"/>
              <c:layout>
                <c:manualLayout>
                  <c:x val="0.19639764992407371"/>
                  <c:y val="3.2069970845481029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BA7D-4DB2-A72D-12C44246BE3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cap="none" spc="0" baseline="0">
                    <a:ln w="0"/>
                    <a:solidFill>
                      <a:schemeClr val="tx1"/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'Top Charges'!$Q$17:$R$26</c:f>
              <c:strCache>
                <c:ptCount val="10"/>
                <c:pt idx="0">
                  <c:v> #REF! </c:v>
                </c:pt>
                <c:pt idx="1">
                  <c:v> #REF! </c:v>
                </c:pt>
                <c:pt idx="2">
                  <c:v> #REF! </c:v>
                </c:pt>
                <c:pt idx="3">
                  <c:v> #REF! </c:v>
                </c:pt>
                <c:pt idx="4">
                  <c:v> #REF! </c:v>
                </c:pt>
                <c:pt idx="5">
                  <c:v> #REF! </c:v>
                </c:pt>
                <c:pt idx="6">
                  <c:v> #REF! </c:v>
                </c:pt>
                <c:pt idx="7">
                  <c:v> #REF! </c:v>
                </c:pt>
                <c:pt idx="8">
                  <c:v> #REF! </c:v>
                </c:pt>
                <c:pt idx="9">
                  <c:v> #REF! </c:v>
                </c:pt>
              </c:strCache>
            </c:strRef>
          </c:cat>
          <c:val>
            <c:numRef>
              <c:f>'Top Charges'!$S$17:$S$26</c:f>
              <c:numCache>
                <c:formatCode>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7FB-4245-BC37-CC0646A2EE57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test.xlsx]Dynamique!Tableau croisé dynamique21</c:name>
    <c:fmtId val="1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Dynamique!$C$17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Dynamique!$B$18:$B$23</c:f>
              <c:strCache>
                <c:ptCount val="5"/>
                <c:pt idx="0">
                  <c:v>avr-22</c:v>
                </c:pt>
                <c:pt idx="1">
                  <c:v>mai-22</c:v>
                </c:pt>
                <c:pt idx="2">
                  <c:v>juin-22</c:v>
                </c:pt>
                <c:pt idx="3">
                  <c:v>juil-22</c:v>
                </c:pt>
                <c:pt idx="4">
                  <c:v>août-22</c:v>
                </c:pt>
              </c:strCache>
            </c:strRef>
          </c:cat>
          <c:val>
            <c:numRef>
              <c:f>Dynamique!$C$18:$C$23</c:f>
              <c:numCache>
                <c:formatCode>#\ ##0\ "€"</c:formatCode>
                <c:ptCount val="5"/>
                <c:pt idx="0">
                  <c:v>56275.030000000013</c:v>
                </c:pt>
                <c:pt idx="1">
                  <c:v>55281.45</c:v>
                </c:pt>
                <c:pt idx="2">
                  <c:v>67065.89</c:v>
                </c:pt>
                <c:pt idx="3">
                  <c:v>58252.709999999992</c:v>
                </c:pt>
                <c:pt idx="4">
                  <c:v>50070.880000000005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C3E-48B0-A7E7-DB2990CDF777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82"/>
        <c:axId val="429969472"/>
        <c:axId val="884738776"/>
      </c:barChart>
      <c:catAx>
        <c:axId val="429969472"/>
        <c:scaling>
          <c:orientation val="minMax"/>
        </c:scaling>
        <c:delete val="0"/>
        <c:axPos val="l"/>
        <c:numFmt formatCode="[$-40C]mmm\-yy;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4738776"/>
        <c:crosses val="autoZero"/>
        <c:auto val="1"/>
        <c:lblAlgn val="ctr"/>
        <c:lblOffset val="100"/>
        <c:noMultiLvlLbl val="0"/>
      </c:catAx>
      <c:valAx>
        <c:axId val="884738776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crossAx val="4299694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test.xlsx]Dynamique!Tableau croisé dynamique22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Dynamique!$F$17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Dynamique!$E$18:$E$23</c:f>
              <c:strCache>
                <c:ptCount val="5"/>
                <c:pt idx="0">
                  <c:v>01/04/2022</c:v>
                </c:pt>
                <c:pt idx="1">
                  <c:v>01/05/2022</c:v>
                </c:pt>
                <c:pt idx="2">
                  <c:v>01/06/2022</c:v>
                </c:pt>
                <c:pt idx="3">
                  <c:v>01/07/2022</c:v>
                </c:pt>
                <c:pt idx="4">
                  <c:v>01/08/2022</c:v>
                </c:pt>
              </c:strCache>
            </c:strRef>
          </c:cat>
          <c:val>
            <c:numRef>
              <c:f>Dynamique!$F$18:$F$23</c:f>
              <c:numCache>
                <c:formatCode>#\ ##0\ "€"</c:formatCode>
                <c:ptCount val="5"/>
                <c:pt idx="0">
                  <c:v>11691.31</c:v>
                </c:pt>
                <c:pt idx="1">
                  <c:v>13324.080000000002</c:v>
                </c:pt>
                <c:pt idx="2">
                  <c:v>14078.24</c:v>
                </c:pt>
                <c:pt idx="3">
                  <c:v>12596.759999999998</c:v>
                </c:pt>
                <c:pt idx="4">
                  <c:v>12565.169999999998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F03-4B35-B39E-62CBBCAEB11E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2"/>
        <c:axId val="916842840"/>
        <c:axId val="916844480"/>
      </c:barChart>
      <c:catAx>
        <c:axId val="916842840"/>
        <c:scaling>
          <c:orientation val="minMax"/>
        </c:scaling>
        <c:delete val="0"/>
        <c:axPos val="l"/>
        <c:numFmt formatCode="General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6844480"/>
        <c:crosses val="autoZero"/>
        <c:auto val="1"/>
        <c:lblAlgn val="ctr"/>
        <c:lblOffset val="100"/>
        <c:noMultiLvlLbl val="0"/>
      </c:catAx>
      <c:valAx>
        <c:axId val="91684448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crossAx val="9168428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test.xlsx]Dynamique!Tableau croisé dynamique34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Dynamique!$I$17</c:f>
              <c:strCache>
                <c:ptCount val="1"/>
                <c:pt idx="0">
                  <c:v> Achats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Dynamique!$H$18:$H$23</c:f>
              <c:strCache>
                <c:ptCount val="5"/>
                <c:pt idx="0">
                  <c:v>01/04/2022</c:v>
                </c:pt>
                <c:pt idx="1">
                  <c:v>01/05/2022</c:v>
                </c:pt>
                <c:pt idx="2">
                  <c:v>01/06/2022</c:v>
                </c:pt>
                <c:pt idx="3">
                  <c:v>01/07/2022</c:v>
                </c:pt>
                <c:pt idx="4">
                  <c:v>01/08/2022</c:v>
                </c:pt>
              </c:strCache>
            </c:strRef>
          </c:cat>
          <c:val>
            <c:numRef>
              <c:f>Dynamique!$I$18:$I$23</c:f>
              <c:numCache>
                <c:formatCode>#\ ##0\ "€"</c:formatCode>
                <c:ptCount val="5"/>
                <c:pt idx="0">
                  <c:v>18553.599999999999</c:v>
                </c:pt>
                <c:pt idx="1">
                  <c:v>31344.550000000021</c:v>
                </c:pt>
                <c:pt idx="2">
                  <c:v>27676.670000000006</c:v>
                </c:pt>
                <c:pt idx="3">
                  <c:v>27389.480000000014</c:v>
                </c:pt>
                <c:pt idx="4">
                  <c:v>25408.400000000009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FD0-45D4-91BC-119DBF065599}"/>
            </c:ext>
          </c:extLst>
        </c:ser>
        <c:ser>
          <c:idx val="1"/>
          <c:order val="1"/>
          <c:tx>
            <c:strRef>
              <c:f>Dynamique!$J$17</c:f>
              <c:strCache>
                <c:ptCount val="1"/>
                <c:pt idx="0">
                  <c:v> Ch ext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Dynamique!$H$18:$H$23</c:f>
              <c:strCache>
                <c:ptCount val="5"/>
                <c:pt idx="0">
                  <c:v>01/04/2022</c:v>
                </c:pt>
                <c:pt idx="1">
                  <c:v>01/05/2022</c:v>
                </c:pt>
                <c:pt idx="2">
                  <c:v>01/06/2022</c:v>
                </c:pt>
                <c:pt idx="3">
                  <c:v>01/07/2022</c:v>
                </c:pt>
                <c:pt idx="4">
                  <c:v>01/08/2022</c:v>
                </c:pt>
              </c:strCache>
            </c:strRef>
          </c:cat>
          <c:val>
            <c:numRef>
              <c:f>Dynamique!$J$18:$J$23</c:f>
              <c:numCache>
                <c:formatCode>#\ ##0\ "€"</c:formatCode>
                <c:ptCount val="5"/>
                <c:pt idx="0">
                  <c:v>11747.969999999998</c:v>
                </c:pt>
                <c:pt idx="1">
                  <c:v>9609.5600000000013</c:v>
                </c:pt>
                <c:pt idx="2">
                  <c:v>13117.109999999997</c:v>
                </c:pt>
                <c:pt idx="3">
                  <c:v>15294.490000000002</c:v>
                </c:pt>
                <c:pt idx="4">
                  <c:v>14382.41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FD0-45D4-91BC-119DBF06559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954776264"/>
        <c:axId val="954770360"/>
      </c:barChart>
      <c:catAx>
        <c:axId val="95477626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4770360"/>
        <c:crosses val="autoZero"/>
        <c:auto val="1"/>
        <c:lblAlgn val="ctr"/>
        <c:lblOffset val="100"/>
        <c:noMultiLvlLbl val="0"/>
      </c:catAx>
      <c:valAx>
        <c:axId val="95477036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crossAx val="9547762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test.xlsx]Dynamique!Tableau croisé dynamique25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Dynamique!$M$17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Dynamique!$L$18:$L$23</c:f>
              <c:strCache>
                <c:ptCount val="5"/>
                <c:pt idx="0">
                  <c:v>01/04/2022</c:v>
                </c:pt>
                <c:pt idx="1">
                  <c:v>01/05/2022</c:v>
                </c:pt>
                <c:pt idx="2">
                  <c:v>01/06/2022</c:v>
                </c:pt>
                <c:pt idx="3">
                  <c:v>01/07/2022</c:v>
                </c:pt>
                <c:pt idx="4">
                  <c:v>01/08/2022</c:v>
                </c:pt>
              </c:strCache>
            </c:strRef>
          </c:cat>
          <c:val>
            <c:numRef>
              <c:f>Dynamique!$M$18:$M$23</c:f>
              <c:numCache>
                <c:formatCode>#\ ##0\ "€"</c:formatCode>
                <c:ptCount val="5"/>
                <c:pt idx="0">
                  <c:v>13785.400000000016</c:v>
                </c:pt>
                <c:pt idx="1">
                  <c:v>-2808.9900000000271</c:v>
                </c:pt>
                <c:pt idx="2">
                  <c:v>10937.800000000003</c:v>
                </c:pt>
                <c:pt idx="3">
                  <c:v>258.82999999997264</c:v>
                </c:pt>
                <c:pt idx="4">
                  <c:v>-3837.9399999999951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2F5-496F-BA69-DA621B8FD5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18320752"/>
        <c:axId val="918321408"/>
      </c:barChart>
      <c:catAx>
        <c:axId val="918320752"/>
        <c:scaling>
          <c:orientation val="minMax"/>
        </c:scaling>
        <c:delete val="0"/>
        <c:axPos val="b"/>
        <c:numFmt formatCode="[$-40C]mmm\-yy;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8321408"/>
        <c:crosses val="autoZero"/>
        <c:auto val="1"/>
        <c:lblAlgn val="ctr"/>
        <c:lblOffset val="100"/>
        <c:noMultiLvlLbl val="0"/>
      </c:catAx>
      <c:valAx>
        <c:axId val="918321408"/>
        <c:scaling>
          <c:orientation val="minMax"/>
        </c:scaling>
        <c:delete val="0"/>
        <c:axPos val="l"/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83207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test.xlsx]Dynamique!Tableau croisé dynamique27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Dynamique!$F$31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Dynamique!$E$32:$E$37</c:f>
              <c:strCache>
                <c:ptCount val="5"/>
                <c:pt idx="0">
                  <c:v>01/04/2022</c:v>
                </c:pt>
                <c:pt idx="1">
                  <c:v>01/05/2022</c:v>
                </c:pt>
                <c:pt idx="2">
                  <c:v>01/06/2022</c:v>
                </c:pt>
                <c:pt idx="3">
                  <c:v>01/07/2022</c:v>
                </c:pt>
                <c:pt idx="4">
                  <c:v>01/08/2022</c:v>
                </c:pt>
              </c:strCache>
            </c:strRef>
          </c:cat>
          <c:val>
            <c:numRef>
              <c:f>Dynamique!$F$32:$F$37</c:f>
              <c:numCache>
                <c:formatCode>0.0%</c:formatCode>
                <c:ptCount val="5"/>
                <c:pt idx="0">
                  <c:v>0.20775306561364776</c:v>
                </c:pt>
                <c:pt idx="1">
                  <c:v>0.24102262151227949</c:v>
                </c:pt>
                <c:pt idx="2">
                  <c:v>0.20991654625026224</c:v>
                </c:pt>
                <c:pt idx="3">
                  <c:v>0.21624333013863217</c:v>
                </c:pt>
                <c:pt idx="4">
                  <c:v>0.25094765660200097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4B2-4658-97FD-E209FC12F5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40573832"/>
        <c:axId val="940574160"/>
      </c:barChart>
      <c:catAx>
        <c:axId val="9405738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40574160"/>
        <c:crosses val="autoZero"/>
        <c:auto val="1"/>
        <c:lblAlgn val="ctr"/>
        <c:lblOffset val="100"/>
        <c:noMultiLvlLbl val="0"/>
      </c:catAx>
      <c:valAx>
        <c:axId val="940574160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405738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test.xlsx]Dynamique!Tableau croisé dynamique35</c:name>
    <c:fmtId val="1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Dynamique!$I$31</c:f>
              <c:strCache>
                <c:ptCount val="1"/>
                <c:pt idx="0">
                  <c:v>% Achats / CA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Dynamique!$H$32:$H$37</c:f>
              <c:strCache>
                <c:ptCount val="5"/>
                <c:pt idx="0">
                  <c:v>01/04/2022</c:v>
                </c:pt>
                <c:pt idx="1">
                  <c:v>01/05/2022</c:v>
                </c:pt>
                <c:pt idx="2">
                  <c:v>01/06/2022</c:v>
                </c:pt>
                <c:pt idx="3">
                  <c:v>01/07/2022</c:v>
                </c:pt>
                <c:pt idx="4">
                  <c:v>01/08/2022</c:v>
                </c:pt>
              </c:strCache>
            </c:strRef>
          </c:cat>
          <c:val>
            <c:numRef>
              <c:f>Dynamique!$I$32:$I$37</c:f>
              <c:numCache>
                <c:formatCode>0.0%</c:formatCode>
                <c:ptCount val="5"/>
                <c:pt idx="0">
                  <c:v>0.32969507079782978</c:v>
                </c:pt>
                <c:pt idx="1">
                  <c:v>0.56699941843059509</c:v>
                </c:pt>
                <c:pt idx="2">
                  <c:v>0.41267878499785815</c:v>
                </c:pt>
                <c:pt idx="3">
                  <c:v>0.47018379059103033</c:v>
                </c:pt>
                <c:pt idx="4">
                  <c:v>0.50744864080679242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4AD-4BD7-8230-4E4CB2ABE4E1}"/>
            </c:ext>
          </c:extLst>
        </c:ser>
        <c:ser>
          <c:idx val="1"/>
          <c:order val="1"/>
          <c:tx>
            <c:strRef>
              <c:f>Dynamique!$J$31</c:f>
              <c:strCache>
                <c:ptCount val="1"/>
                <c:pt idx="0">
                  <c:v>% Ch ext / CA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Dynamique!$H$32:$H$37</c:f>
              <c:strCache>
                <c:ptCount val="5"/>
                <c:pt idx="0">
                  <c:v>01/04/2022</c:v>
                </c:pt>
                <c:pt idx="1">
                  <c:v>01/05/2022</c:v>
                </c:pt>
                <c:pt idx="2">
                  <c:v>01/06/2022</c:v>
                </c:pt>
                <c:pt idx="3">
                  <c:v>01/07/2022</c:v>
                </c:pt>
                <c:pt idx="4">
                  <c:v>01/08/2022</c:v>
                </c:pt>
              </c:strCache>
            </c:strRef>
          </c:cat>
          <c:val>
            <c:numRef>
              <c:f>Dynamique!$J$32:$J$37</c:f>
              <c:numCache>
                <c:formatCode>0.0%</c:formatCode>
                <c:ptCount val="5"/>
                <c:pt idx="0">
                  <c:v>0.20875990648072501</c:v>
                </c:pt>
                <c:pt idx="1">
                  <c:v>0.17382973854701717</c:v>
                </c:pt>
                <c:pt idx="2">
                  <c:v>0.19558541607365529</c:v>
                </c:pt>
                <c:pt idx="3">
                  <c:v>0.26255413696633179</c:v>
                </c:pt>
                <c:pt idx="4">
                  <c:v>0.28724100714826661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4AD-4BD7-8230-4E4CB2ABE4E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15129704"/>
        <c:axId val="915129048"/>
      </c:barChart>
      <c:catAx>
        <c:axId val="9151297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5129048"/>
        <c:crosses val="autoZero"/>
        <c:auto val="1"/>
        <c:lblAlgn val="ctr"/>
        <c:lblOffset val="100"/>
        <c:noMultiLvlLbl val="0"/>
      </c:catAx>
      <c:valAx>
        <c:axId val="915129048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51297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test.xlsx]Dynamique!Tableau croisé dynamique36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Dynamique!$C$31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Dynamique!$B$32:$B$37</c:f>
              <c:strCache>
                <c:ptCount val="5"/>
                <c:pt idx="0">
                  <c:v>01/04/2022</c:v>
                </c:pt>
                <c:pt idx="1">
                  <c:v>01/05/2022</c:v>
                </c:pt>
                <c:pt idx="2">
                  <c:v>01/06/2022</c:v>
                </c:pt>
                <c:pt idx="3">
                  <c:v>01/07/2022</c:v>
                </c:pt>
                <c:pt idx="4">
                  <c:v>01/08/2022</c:v>
                </c:pt>
              </c:strCache>
            </c:strRef>
          </c:cat>
          <c:val>
            <c:numRef>
              <c:f>Dynamique!$C$32:$C$37</c:f>
              <c:numCache>
                <c:formatCode>0.0%</c:formatCode>
                <c:ptCount val="5"/>
                <c:pt idx="0">
                  <c:v>0.21572174191067545</c:v>
                </c:pt>
                <c:pt idx="1">
                  <c:v>-1.7655788011130623E-2</c:v>
                </c:pt>
                <c:pt idx="2">
                  <c:v>0.21317168779038906</c:v>
                </c:pt>
                <c:pt idx="3">
                  <c:v>-0.13141076633740353</c:v>
                </c:pt>
                <c:pt idx="4">
                  <c:v>-0.14045406642884062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9AC-4B7F-8441-CCE4F687267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39003792"/>
        <c:axId val="939001496"/>
      </c:barChart>
      <c:catAx>
        <c:axId val="939003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9001496"/>
        <c:crosses val="autoZero"/>
        <c:auto val="1"/>
        <c:lblAlgn val="ctr"/>
        <c:lblOffset val="100"/>
        <c:noMultiLvlLbl val="0"/>
      </c:catAx>
      <c:valAx>
        <c:axId val="9390014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90037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test.xlsx]Dynamique!Tableau croisé dynamique37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Dynamique!$M$59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Dynamique!$L$60:$L$72</c:f>
              <c:multiLvlStrCache>
                <c:ptCount val="6"/>
                <c:lvl>
                  <c:pt idx="0">
                    <c:v>100,0%</c:v>
                  </c:pt>
                  <c:pt idx="1">
                    <c:v>40,1%</c:v>
                  </c:pt>
                  <c:pt idx="2">
                    <c:v>23,7%</c:v>
                  </c:pt>
                  <c:pt idx="3">
                    <c:v>21,8%</c:v>
                  </c:pt>
                  <c:pt idx="4">
                    <c:v>0,4%</c:v>
                  </c:pt>
                  <c:pt idx="5">
                    <c:v>9,7%</c:v>
                  </c:pt>
                </c:lvl>
                <c:lvl>
                  <c:pt idx="0">
                    <c:v>CA</c:v>
                  </c:pt>
                  <c:pt idx="1">
                    <c:v>Achats</c:v>
                  </c:pt>
                  <c:pt idx="2">
                    <c:v>Masse Sal</c:v>
                  </c:pt>
                  <c:pt idx="3">
                    <c:v>Charges ext</c:v>
                  </c:pt>
                  <c:pt idx="4">
                    <c:v>Charges fi</c:v>
                  </c:pt>
                  <c:pt idx="5">
                    <c:v>Excédent</c:v>
                  </c:pt>
                </c:lvl>
              </c:multiLvlStrCache>
            </c:multiLvlStrRef>
          </c:cat>
          <c:val>
            <c:numRef>
              <c:f>Dynamique!$M$60:$M$72</c:f>
              <c:numCache>
                <c:formatCode>#\ ##0\ "€"</c:formatCode>
                <c:ptCount val="6"/>
                <c:pt idx="0">
                  <c:v>592948.66</c:v>
                </c:pt>
                <c:pt idx="1">
                  <c:v>237810.42000000004</c:v>
                </c:pt>
                <c:pt idx="2">
                  <c:v>140458.13</c:v>
                </c:pt>
                <c:pt idx="3">
                  <c:v>129188.75999999998</c:v>
                </c:pt>
                <c:pt idx="4">
                  <c:v>2636.17</c:v>
                </c:pt>
                <c:pt idx="5">
                  <c:v>57509.559999999918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088-40BC-AA7E-C5D56E943C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60313296"/>
        <c:axId val="960307392"/>
      </c:barChart>
      <c:catAx>
        <c:axId val="9603132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0307392"/>
        <c:crosses val="autoZero"/>
        <c:auto val="1"/>
        <c:lblAlgn val="ctr"/>
        <c:lblOffset val="100"/>
        <c:noMultiLvlLbl val="0"/>
      </c:catAx>
      <c:valAx>
        <c:axId val="960307392"/>
        <c:scaling>
          <c:orientation val="minMax"/>
        </c:scaling>
        <c:delete val="1"/>
        <c:axPos val="l"/>
        <c:numFmt formatCode="#\ ##0\ &quot;€&quot;" sourceLinked="1"/>
        <c:majorTickMark val="none"/>
        <c:minorTickMark val="none"/>
        <c:tickLblPos val="nextTo"/>
        <c:crossAx val="9603132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test.xlsx]Dynamique!Tableau croisé dynamique43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Dynamique!$C$75</c:f>
              <c:strCache>
                <c:ptCount val="1"/>
                <c:pt idx="0">
                  <c:v> Services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Dynamique!$B$76:$B$81</c:f>
              <c:strCache>
                <c:ptCount val="5"/>
                <c:pt idx="0">
                  <c:v>01/04/2022</c:v>
                </c:pt>
                <c:pt idx="1">
                  <c:v>01/05/2022</c:v>
                </c:pt>
                <c:pt idx="2">
                  <c:v>01/06/2022</c:v>
                </c:pt>
                <c:pt idx="3">
                  <c:v>01/07/2022</c:v>
                </c:pt>
                <c:pt idx="4">
                  <c:v>01/08/2022</c:v>
                </c:pt>
              </c:strCache>
            </c:strRef>
          </c:cat>
          <c:val>
            <c:numRef>
              <c:f>Dynamique!$C$76:$C$81</c:f>
              <c:numCache>
                <c:formatCode>#\ ##0\ "€"</c:formatCode>
                <c:ptCount val="5"/>
                <c:pt idx="0">
                  <c:v>46614.720000000016</c:v>
                </c:pt>
                <c:pt idx="1">
                  <c:v>42659.229999999996</c:v>
                </c:pt>
                <c:pt idx="2">
                  <c:v>46965.08</c:v>
                </c:pt>
                <c:pt idx="3">
                  <c:v>49414.29</c:v>
                </c:pt>
                <c:pt idx="4">
                  <c:v>43788.530000000006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B76-45F9-96D6-51616FB2F764}"/>
            </c:ext>
          </c:extLst>
        </c:ser>
        <c:ser>
          <c:idx val="1"/>
          <c:order val="1"/>
          <c:tx>
            <c:strRef>
              <c:f>Dynamique!$D$75</c:f>
              <c:strCache>
                <c:ptCount val="1"/>
                <c:pt idx="0">
                  <c:v> Marchandises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Dynamique!$B$76:$B$81</c:f>
              <c:strCache>
                <c:ptCount val="5"/>
                <c:pt idx="0">
                  <c:v>01/04/2022</c:v>
                </c:pt>
                <c:pt idx="1">
                  <c:v>01/05/2022</c:v>
                </c:pt>
                <c:pt idx="2">
                  <c:v>01/06/2022</c:v>
                </c:pt>
                <c:pt idx="3">
                  <c:v>01/07/2022</c:v>
                </c:pt>
                <c:pt idx="4">
                  <c:v>01/08/2022</c:v>
                </c:pt>
              </c:strCache>
            </c:strRef>
          </c:cat>
          <c:val>
            <c:numRef>
              <c:f>Dynamique!$D$76:$D$81</c:f>
              <c:numCache>
                <c:formatCode>#\ ##0\ "€"</c:formatCode>
                <c:ptCount val="5"/>
                <c:pt idx="0">
                  <c:v>9308.59</c:v>
                </c:pt>
                <c:pt idx="1">
                  <c:v>12475.5</c:v>
                </c:pt>
                <c:pt idx="2">
                  <c:v>19781.39</c:v>
                </c:pt>
                <c:pt idx="3">
                  <c:v>8519</c:v>
                </c:pt>
                <c:pt idx="4">
                  <c:v>5962.93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B76-45F9-96D6-51616FB2F764}"/>
            </c:ext>
          </c:extLst>
        </c:ser>
        <c:ser>
          <c:idx val="2"/>
          <c:order val="2"/>
          <c:tx>
            <c:strRef>
              <c:f>Dynamique!$E$75</c:f>
              <c:strCache>
                <c:ptCount val="1"/>
                <c:pt idx="0">
                  <c:v> Autres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Dynamique!$B$76:$B$81</c:f>
              <c:strCache>
                <c:ptCount val="5"/>
                <c:pt idx="0">
                  <c:v>01/04/2022</c:v>
                </c:pt>
                <c:pt idx="1">
                  <c:v>01/05/2022</c:v>
                </c:pt>
                <c:pt idx="2">
                  <c:v>01/06/2022</c:v>
                </c:pt>
                <c:pt idx="3">
                  <c:v>01/07/2022</c:v>
                </c:pt>
                <c:pt idx="4">
                  <c:v>01/08/2022</c:v>
                </c:pt>
              </c:strCache>
            </c:strRef>
          </c:cat>
          <c:val>
            <c:numRef>
              <c:f>Dynamique!$E$76:$E$81</c:f>
              <c:numCache>
                <c:formatCode>#\ ##0\ "€"</c:formatCode>
                <c:ptCount val="5"/>
                <c:pt idx="0">
                  <c:v>351.72</c:v>
                </c:pt>
                <c:pt idx="1">
                  <c:v>146.72</c:v>
                </c:pt>
                <c:pt idx="2">
                  <c:v>319.42</c:v>
                </c:pt>
                <c:pt idx="3">
                  <c:v>319.42</c:v>
                </c:pt>
                <c:pt idx="4">
                  <c:v>319.42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B76-45F9-96D6-51616FB2F76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43332776"/>
        <c:axId val="943327528"/>
      </c:barChart>
      <c:catAx>
        <c:axId val="9433327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43327528"/>
        <c:crosses val="autoZero"/>
        <c:auto val="1"/>
        <c:lblAlgn val="ctr"/>
        <c:lblOffset val="100"/>
        <c:noMultiLvlLbl val="0"/>
      </c:catAx>
      <c:valAx>
        <c:axId val="943327528"/>
        <c:scaling>
          <c:orientation val="minMax"/>
        </c:scaling>
        <c:delete val="1"/>
        <c:axPos val="l"/>
        <c:numFmt formatCode="#\ ##0\ &quot;€&quot;" sourceLinked="1"/>
        <c:majorTickMark val="none"/>
        <c:minorTickMark val="none"/>
        <c:tickLblPos val="nextTo"/>
        <c:crossAx val="9433327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hart" Target="../charts/chart9.xml"/><Relationship Id="rId3" Type="http://schemas.openxmlformats.org/officeDocument/2006/relationships/chart" Target="../charts/chart4.xml"/><Relationship Id="rId7" Type="http://schemas.openxmlformats.org/officeDocument/2006/relationships/chart" Target="../charts/chart8.xml"/><Relationship Id="rId2" Type="http://schemas.openxmlformats.org/officeDocument/2006/relationships/chart" Target="../charts/chart3.xml"/><Relationship Id="rId1" Type="http://schemas.openxmlformats.org/officeDocument/2006/relationships/chart" Target="../charts/chart2.xml"/><Relationship Id="rId6" Type="http://schemas.openxmlformats.org/officeDocument/2006/relationships/chart" Target="../charts/chart7.xml"/><Relationship Id="rId5" Type="http://schemas.openxmlformats.org/officeDocument/2006/relationships/chart" Target="../charts/chart6.xml"/><Relationship Id="rId4" Type="http://schemas.openxmlformats.org/officeDocument/2006/relationships/chart" Target="../charts/chart5.xml"/><Relationship Id="rId9" Type="http://schemas.openxmlformats.org/officeDocument/2006/relationships/chart" Target="../charts/chart10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213921</xdr:colOff>
      <xdr:row>0</xdr:row>
      <xdr:rowOff>104775</xdr:rowOff>
    </xdr:from>
    <xdr:ext cx="184731" cy="530658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3F793511-6807-425E-858A-32AD2DCA9D68}"/>
            </a:ext>
          </a:extLst>
        </xdr:cNvPr>
        <xdr:cNvSpPr txBox="1"/>
      </xdr:nvSpPr>
      <xdr:spPr>
        <a:xfrm>
          <a:off x="7071921" y="104775"/>
          <a:ext cx="184731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2800">
            <a:solidFill>
              <a:schemeClr val="bg1"/>
            </a:solidFill>
          </a:endParaRPr>
        </a:p>
      </xdr:txBody>
    </xdr:sp>
    <xdr:clientData/>
  </xdr:oneCellAnchor>
  <xdr:twoCellAnchor>
    <xdr:from>
      <xdr:col>8</xdr:col>
      <xdr:colOff>123825</xdr:colOff>
      <xdr:row>3</xdr:row>
      <xdr:rowOff>38100</xdr:rowOff>
    </xdr:from>
    <xdr:to>
      <xdr:col>15</xdr:col>
      <xdr:colOff>409575</xdr:colOff>
      <xdr:row>3</xdr:row>
      <xdr:rowOff>47625</xdr:rowOff>
    </xdr:to>
    <xdr:cxnSp macro="">
      <xdr:nvCxnSpPr>
        <xdr:cNvPr id="16" name="Connecteur droit 15">
          <a:extLst>
            <a:ext uri="{FF2B5EF4-FFF2-40B4-BE49-F238E27FC236}">
              <a16:creationId xmlns:a16="http://schemas.microsoft.com/office/drawing/2014/main" id="{60C02FEF-D6E9-47C7-9F03-CFC956EA7E06}"/>
            </a:ext>
          </a:extLst>
        </xdr:cNvPr>
        <xdr:cNvCxnSpPr/>
      </xdr:nvCxnSpPr>
      <xdr:spPr>
        <a:xfrm flipV="1">
          <a:off x="6219825" y="609600"/>
          <a:ext cx="5619750" cy="95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11</xdr:col>
      <xdr:colOff>23</xdr:colOff>
      <xdr:row>3</xdr:row>
      <xdr:rowOff>66675</xdr:rowOff>
    </xdr:from>
    <xdr:ext cx="184731" cy="468013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4906F7DF-A386-45C7-9889-F6FC7A94EFB0}"/>
            </a:ext>
          </a:extLst>
        </xdr:cNvPr>
        <xdr:cNvSpPr txBox="1"/>
      </xdr:nvSpPr>
      <xdr:spPr>
        <a:xfrm>
          <a:off x="8382023" y="638175"/>
          <a:ext cx="184731" cy="468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2400" b="0">
            <a:solidFill>
              <a:schemeClr val="bg1"/>
            </a:solidFill>
          </a:endParaRPr>
        </a:p>
      </xdr:txBody>
    </xdr:sp>
    <xdr:clientData/>
  </xdr:oneCellAnchor>
  <xdr:oneCellAnchor>
    <xdr:from>
      <xdr:col>1</xdr:col>
      <xdr:colOff>714375</xdr:colOff>
      <xdr:row>6</xdr:row>
      <xdr:rowOff>104773</xdr:rowOff>
    </xdr:from>
    <xdr:ext cx="4648200" cy="311496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8FE97C5-4E04-4EE1-BF20-E0CBDAE7AF7C}"/>
            </a:ext>
          </a:extLst>
        </xdr:cNvPr>
        <xdr:cNvSpPr txBox="1"/>
      </xdr:nvSpPr>
      <xdr:spPr>
        <a:xfrm>
          <a:off x="1476375" y="1247773"/>
          <a:ext cx="4648200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400">
              <a:solidFill>
                <a:schemeClr val="bg1"/>
              </a:solidFill>
            </a:rPr>
            <a:t>Évolution du Chiffre</a:t>
          </a:r>
          <a:r>
            <a:rPr lang="fr-FR" sz="1400" baseline="0">
              <a:solidFill>
                <a:schemeClr val="bg1"/>
              </a:solidFill>
            </a:rPr>
            <a:t> d'affaires</a:t>
          </a:r>
          <a:endParaRPr lang="fr-FR" sz="1400">
            <a:solidFill>
              <a:schemeClr val="bg1"/>
            </a:solidFill>
          </a:endParaRPr>
        </a:p>
      </xdr:txBody>
    </xdr:sp>
    <xdr:clientData/>
  </xdr:oneCellAnchor>
  <xdr:oneCellAnchor>
    <xdr:from>
      <xdr:col>1</xdr:col>
      <xdr:colOff>714376</xdr:colOff>
      <xdr:row>16</xdr:row>
      <xdr:rowOff>133351</xdr:rowOff>
    </xdr:from>
    <xdr:ext cx="4648200" cy="311496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B99D7A9F-7FDC-477C-B476-12A4B7BA56E1}"/>
            </a:ext>
          </a:extLst>
        </xdr:cNvPr>
        <xdr:cNvSpPr txBox="1"/>
      </xdr:nvSpPr>
      <xdr:spPr>
        <a:xfrm>
          <a:off x="1476376" y="3181351"/>
          <a:ext cx="4648200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400">
              <a:solidFill>
                <a:schemeClr val="bg1"/>
              </a:solidFill>
            </a:rPr>
            <a:t>Évolution de</a:t>
          </a:r>
          <a:r>
            <a:rPr lang="fr-FR" sz="1400" baseline="0">
              <a:solidFill>
                <a:schemeClr val="bg1"/>
              </a:solidFill>
            </a:rPr>
            <a:t> la masse salariale</a:t>
          </a:r>
          <a:endParaRPr lang="fr-FR" sz="1400">
            <a:solidFill>
              <a:schemeClr val="bg1"/>
            </a:solidFill>
          </a:endParaRPr>
        </a:p>
      </xdr:txBody>
    </xdr:sp>
    <xdr:clientData/>
  </xdr:oneCellAnchor>
  <xdr:oneCellAnchor>
    <xdr:from>
      <xdr:col>1</xdr:col>
      <xdr:colOff>723901</xdr:colOff>
      <xdr:row>28</xdr:row>
      <xdr:rowOff>9526</xdr:rowOff>
    </xdr:from>
    <xdr:ext cx="4648200" cy="311496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3FE3B0C3-D1B0-44E3-8F63-02A812BB3DD3}"/>
            </a:ext>
          </a:extLst>
        </xdr:cNvPr>
        <xdr:cNvSpPr txBox="1"/>
      </xdr:nvSpPr>
      <xdr:spPr>
        <a:xfrm>
          <a:off x="1485901" y="5343526"/>
          <a:ext cx="4648200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400">
              <a:solidFill>
                <a:schemeClr val="bg1"/>
              </a:solidFill>
            </a:rPr>
            <a:t>Évolution de</a:t>
          </a:r>
          <a:r>
            <a:rPr lang="fr-FR" sz="1400" baseline="0">
              <a:solidFill>
                <a:schemeClr val="bg1"/>
              </a:solidFill>
            </a:rPr>
            <a:t>s achats et des charges externes</a:t>
          </a:r>
        </a:p>
      </xdr:txBody>
    </xdr:sp>
    <xdr:clientData/>
  </xdr:oneCellAnchor>
  <xdr:oneCellAnchor>
    <xdr:from>
      <xdr:col>8</xdr:col>
      <xdr:colOff>600076</xdr:colOff>
      <xdr:row>36</xdr:row>
      <xdr:rowOff>9526</xdr:rowOff>
    </xdr:from>
    <xdr:ext cx="2905123" cy="311496"/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3B3F4986-5C34-47F9-A45F-8024F9EED5C0}"/>
            </a:ext>
          </a:extLst>
        </xdr:cNvPr>
        <xdr:cNvSpPr txBox="1"/>
      </xdr:nvSpPr>
      <xdr:spPr>
        <a:xfrm>
          <a:off x="6696076" y="6867526"/>
          <a:ext cx="2905123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400" b="0">
              <a:solidFill>
                <a:schemeClr val="bg1"/>
              </a:solidFill>
            </a:rPr>
            <a:t>Évolution de</a:t>
          </a:r>
          <a:r>
            <a:rPr lang="fr-FR" sz="1400" b="0" baseline="0">
              <a:solidFill>
                <a:schemeClr val="bg1"/>
              </a:solidFill>
            </a:rPr>
            <a:t> l'Excédent par mois</a:t>
          </a:r>
        </a:p>
      </xdr:txBody>
    </xdr:sp>
    <xdr:clientData/>
  </xdr:oneCellAnchor>
  <xdr:oneCellAnchor>
    <xdr:from>
      <xdr:col>12</xdr:col>
      <xdr:colOff>685801</xdr:colOff>
      <xdr:row>36</xdr:row>
      <xdr:rowOff>0</xdr:rowOff>
    </xdr:from>
    <xdr:ext cx="1676400" cy="248851"/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2E1A0878-1910-4293-854E-4E49DA231E00}"/>
            </a:ext>
          </a:extLst>
        </xdr:cNvPr>
        <xdr:cNvSpPr txBox="1"/>
      </xdr:nvSpPr>
      <xdr:spPr>
        <a:xfrm>
          <a:off x="9829801" y="6858000"/>
          <a:ext cx="1676400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000" b="0" baseline="0">
              <a:solidFill>
                <a:schemeClr val="bg1"/>
              </a:solidFill>
            </a:rPr>
            <a:t>% Masse salariale / CA</a:t>
          </a:r>
        </a:p>
      </xdr:txBody>
    </xdr:sp>
    <xdr:clientData/>
  </xdr:oneCellAnchor>
  <xdr:oneCellAnchor>
    <xdr:from>
      <xdr:col>15</xdr:col>
      <xdr:colOff>114300</xdr:colOff>
      <xdr:row>6</xdr:row>
      <xdr:rowOff>114301</xdr:rowOff>
    </xdr:from>
    <xdr:ext cx="5029199" cy="311496"/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CD10F70B-FCF6-4AAE-A38C-BA319D698E53}"/>
            </a:ext>
          </a:extLst>
        </xdr:cNvPr>
        <xdr:cNvSpPr txBox="1"/>
      </xdr:nvSpPr>
      <xdr:spPr>
        <a:xfrm>
          <a:off x="11544300" y="1257301"/>
          <a:ext cx="5029199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400">
              <a:solidFill>
                <a:schemeClr val="bg1"/>
              </a:solidFill>
            </a:rPr>
            <a:t>Totaux</a:t>
          </a:r>
          <a:r>
            <a:rPr lang="fr-FR" sz="1400" baseline="0">
              <a:solidFill>
                <a:schemeClr val="bg1"/>
              </a:solidFill>
            </a:rPr>
            <a:t> e</a:t>
          </a:r>
          <a:endParaRPr lang="fr-FR" sz="1400">
            <a:solidFill>
              <a:schemeClr val="bg1"/>
            </a:solidFill>
          </a:endParaRPr>
        </a:p>
      </xdr:txBody>
    </xdr:sp>
    <xdr:clientData/>
  </xdr:oneCellAnchor>
  <xdr:twoCellAnchor editAs="oneCell">
    <xdr:from>
      <xdr:col>0</xdr:col>
      <xdr:colOff>76200</xdr:colOff>
      <xdr:row>6</xdr:row>
      <xdr:rowOff>76201</xdr:rowOff>
    </xdr:from>
    <xdr:to>
      <xdr:col>1</xdr:col>
      <xdr:colOff>638175</xdr:colOff>
      <xdr:row>27</xdr:row>
      <xdr:rowOff>85725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Mois">
              <a:extLst>
                <a:ext uri="{FF2B5EF4-FFF2-40B4-BE49-F238E27FC236}">
                  <a16:creationId xmlns:a16="http://schemas.microsoft.com/office/drawing/2014/main" id="{2D6E1459-B7B7-C514-F79A-3FCDA180BEB4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6200" y="1219201"/>
              <a:ext cx="1323975" cy="40100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380999</xdr:colOff>
      <xdr:row>27</xdr:row>
      <xdr:rowOff>85724</xdr:rowOff>
    </xdr:from>
    <xdr:to>
      <xdr:col>18</xdr:col>
      <xdr:colOff>742949</xdr:colOff>
      <xdr:row>44</xdr:row>
      <xdr:rowOff>114299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F2BEFB1-78C9-480D-AD5F-CFE8936A79C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44</xdr:row>
      <xdr:rowOff>28576</xdr:rowOff>
    </xdr:from>
    <xdr:to>
      <xdr:col>3</xdr:col>
      <xdr:colOff>200025</xdr:colOff>
      <xdr:row>53</xdr:row>
      <xdr:rowOff>133350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7CDF7A0-2E23-4EA1-8D24-4B09645C3B7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847725</xdr:colOff>
      <xdr:row>44</xdr:row>
      <xdr:rowOff>114300</xdr:rowOff>
    </xdr:from>
    <xdr:to>
      <xdr:col>6</xdr:col>
      <xdr:colOff>314325</xdr:colOff>
      <xdr:row>53</xdr:row>
      <xdr:rowOff>152400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99E13A0C-52F6-4B91-B382-BA2C8757016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19050</xdr:colOff>
      <xdr:row>45</xdr:row>
      <xdr:rowOff>19050</xdr:rowOff>
    </xdr:from>
    <xdr:to>
      <xdr:col>9</xdr:col>
      <xdr:colOff>1333500</xdr:colOff>
      <xdr:row>52</xdr:row>
      <xdr:rowOff>57150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A1039D3E-0874-4ED7-ADF8-D78D63D970D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10</xdr:col>
      <xdr:colOff>857250</xdr:colOff>
      <xdr:row>44</xdr:row>
      <xdr:rowOff>38099</xdr:rowOff>
    </xdr:from>
    <xdr:to>
      <xdr:col>13</xdr:col>
      <xdr:colOff>66675</xdr:colOff>
      <xdr:row>53</xdr:row>
      <xdr:rowOff>123824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BB0B0EC3-2C19-4358-8E6C-065D3BEFC1E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714375</xdr:colOff>
      <xdr:row>57</xdr:row>
      <xdr:rowOff>152400</xdr:rowOff>
    </xdr:from>
    <xdr:to>
      <xdr:col>5</xdr:col>
      <xdr:colOff>847725</xdr:colOff>
      <xdr:row>69</xdr:row>
      <xdr:rowOff>85724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422C2580-D78C-4BAA-B16E-A40803831F4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6</xdr:col>
      <xdr:colOff>371475</xdr:colOff>
      <xdr:row>57</xdr:row>
      <xdr:rowOff>114300</xdr:rowOff>
    </xdr:from>
    <xdr:to>
      <xdr:col>10</xdr:col>
      <xdr:colOff>0</xdr:colOff>
      <xdr:row>68</xdr:row>
      <xdr:rowOff>152400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0CB79FEF-2A90-40E8-A6F4-36CA1812539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685800</xdr:colOff>
      <xdr:row>57</xdr:row>
      <xdr:rowOff>76199</xdr:rowOff>
    </xdr:from>
    <xdr:to>
      <xdr:col>3</xdr:col>
      <xdr:colOff>19050</xdr:colOff>
      <xdr:row>69</xdr:row>
      <xdr:rowOff>9524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C6AB7D41-84E7-45B5-BC59-48B172362BE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15</xdr:col>
      <xdr:colOff>9525</xdr:colOff>
      <xdr:row>56</xdr:row>
      <xdr:rowOff>104775</xdr:rowOff>
    </xdr:from>
    <xdr:to>
      <xdr:col>20</xdr:col>
      <xdr:colOff>352425</xdr:colOff>
      <xdr:row>70</xdr:row>
      <xdr:rowOff>180975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42D5046-51FD-45F6-B30C-0990EA3F13B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5</xdr:col>
      <xdr:colOff>695325</xdr:colOff>
      <xdr:row>74</xdr:row>
      <xdr:rowOff>104775</xdr:rowOff>
    </xdr:from>
    <xdr:to>
      <xdr:col>10</xdr:col>
      <xdr:colOff>381000</xdr:colOff>
      <xdr:row>88</xdr:row>
      <xdr:rowOff>180975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7C763AFC-2657-486B-B630-EAD0DE7DF1F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Quentin" refreshedDate="44846.630713194441" createdVersion="7" refreshedVersion="8" minRefreshableVersion="3" recordCount="6" xr:uid="{740610C5-5BDF-416F-9623-E82A8B49A4D9}">
  <cacheSource type="worksheet">
    <worksheetSource name="Tableau2"/>
  </cacheSource>
  <cacheFields count="3">
    <cacheField name="Total exercice" numFmtId="0">
      <sharedItems count="9">
        <s v="CA"/>
        <s v="Masse Sal"/>
        <s v="Charges ext"/>
        <s v="Achats"/>
        <s v="Charges fi"/>
        <s v="Excédent"/>
        <s v="Charges externes" u="1"/>
        <s v="Charges financières" u="1"/>
        <s v="Masse salariale" u="1"/>
      </sharedItems>
    </cacheField>
    <cacheField name="Montant" numFmtId="44">
      <sharedItems containsSemiMixedTypes="0" containsString="0" containsNumber="1" minValue="2636.17" maxValue="592948.66"/>
    </cacheField>
    <cacheField name="% CA" numFmtId="167">
      <sharedItems containsSemiMixedTypes="0" containsString="0" containsNumber="1" minValue="2.7303680653798152E-3" maxValue="1" count="56">
        <n v="1"/>
        <n v="0.23688076131245495"/>
        <n v="0.21787511923882241"/>
        <n v="0.40106409887156169"/>
        <n v="4.4458655155743161E-3"/>
        <n v="9.6989105262502678E-2"/>
        <n v="0.24902580924939552" u="1"/>
        <n v="0.36623673167219312" u="1"/>
        <n v="0.37679897254324529" u="1"/>
        <n v="0.24427970354163128" u="1"/>
        <n v="7.0305285667542197E-2" u="1"/>
        <n v="0.12605346644572049" u="1"/>
        <n v="0.17140307764639037" u="1"/>
        <n v="0.34777550361707305" u="1"/>
        <n v="0.3817642781047213" u="1"/>
        <n v="3.9665097363167081E-3" u="1"/>
        <n v="0.14936946634784579" u="1"/>
        <n v="3.5367547122562189E-3" u="1"/>
        <n v="2.7303680653798152E-3" u="1"/>
        <n v="0.24172333240899163" u="1"/>
        <n v="0.21147734210083158" u="1"/>
        <n v="0.23558333885022884" u="1"/>
        <n v="0.28279746528478844" u="1"/>
        <n v="0.15873353424718697" u="1"/>
        <n v="0.23790803888870213" u="1"/>
        <n v="0.3407391624057482" u="1"/>
        <n v="0.16421892673336547" u="1"/>
        <n v="0.20734363038596992" u="1"/>
        <n v="0.24261463711832354" u="1"/>
        <n v="0.21195117348228937" u="1"/>
        <n v="0.1869400989475703" u="1"/>
        <n v="0.35110056218458213" u="1"/>
        <n v="0.36345425867039338" u="1"/>
        <n v="0.25466216015891369" u="1"/>
        <n v="0.29227668774789073" u="1"/>
        <n v="3.5187092510489122E-3" u="1"/>
        <n v="8.196262362093934E-2" u="1"/>
        <n v="0.3579841309628734" u="1"/>
        <n v="0.20533782951014065" u="1"/>
        <n v="0.17538428495762032" u="1"/>
        <n v="0.12010481963299176" u="1"/>
        <n v="0.20690420457287037" u="1"/>
        <n v="3.2854945551572083E-3" u="1"/>
        <n v="3.9586516862360676E-3" u="1"/>
        <n v="3.3956226065465066E-3" u="1"/>
        <n v="0.39125200519350789" u="1"/>
        <n v="4.683170441381228E-3" u="1"/>
        <n v="0.20044606827031233" u="1"/>
        <n v="0.24240386715962034" u="1"/>
        <n v="3.0528606747431586E-3" u="1"/>
        <n v="0.11300425668554699" u="1"/>
        <n v="0.37851279450813147" u="1"/>
        <n v="0.10063039745865687" u="1"/>
        <n v="5.3333425742924994E-3" u="1"/>
        <n v="0.21253805930470548" u="1"/>
        <n v="0.44127410076512535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Quentin" refreshedDate="44846.674988425926" createdVersion="7" refreshedVersion="8" minRefreshableVersion="3" recordCount="11" xr:uid="{D77B6B79-9DEB-4E04-987F-2BAA35A208B6}">
  <cacheSource type="worksheet">
    <worksheetSource name="Tableau12"/>
  </cacheSource>
  <cacheFields count="15">
    <cacheField name="Mois" numFmtId="169">
      <sharedItems containsSemiMixedTypes="0" containsNonDate="0" containsDate="1" containsString="0" minDate="2021-10-01T00:00:00" maxDate="2022-08-02T00:00:00" count="11">
        <d v="2021-10-01T00:00:00"/>
        <d v="2021-11-01T00:00:00"/>
        <d v="2021-12-01T00:00:00"/>
        <d v="2022-01-01T00:00:00"/>
        <d v="2022-02-01T00:00:00"/>
        <d v="2022-03-01T00:00:00"/>
        <d v="2022-04-01T00:00:00"/>
        <d v="2022-05-01T00:00:00"/>
        <d v="2022-06-01T00:00:00"/>
        <d v="2022-07-01T00:00:00"/>
        <d v="2022-08-01T00:00:00"/>
      </sharedItems>
    </cacheField>
    <cacheField name="CA" numFmtId="170">
      <sharedItems containsSemiMixedTypes="0" containsString="0" containsNumber="1" minValue="46289.399999999994" maxValue="67065.89"/>
    </cacheField>
    <cacheField name="Masse sal" numFmtId="170">
      <sharedItems containsSemiMixedTypes="0" containsString="0" containsNumber="1" minValue="10063.42" maxValue="18586.46"/>
    </cacheField>
    <cacheField name="Achats" numFmtId="170">
      <sharedItems containsSemiMixedTypes="0" containsString="0" containsNumber="1" minValue="14464.479999999994" maxValue="31344.550000000021"/>
    </cacheField>
    <cacheField name="Ch ext" numFmtId="170">
      <sharedItems containsSemiMixedTypes="0" containsString="0" containsNumber="1" minValue="6034.170000000001" maxValue="16931.669999999998"/>
    </cacheField>
    <cacheField name="Excédent" numFmtId="170">
      <sharedItems containsSemiMixedTypes="0" containsString="0" containsNumber="1" minValue="-3837.9399999999951" maxValue="15962.860000000008"/>
    </cacheField>
    <cacheField name="Achats / CA" numFmtId="9">
      <sharedItems containsSemiMixedTypes="0" containsString="0" containsNumber="1" minValue="0.30548036248754057" maxValue="0.56699941843059509"/>
    </cacheField>
    <cacheField name="Masse sal / CA" numFmtId="9">
      <sharedItems containsSemiMixedTypes="0" containsString="0" containsNumber="1" minValue="0.19793913522889084" maxValue="0.39631119445868918"/>
    </cacheField>
    <cacheField name="Ch ext / CA" numFmtId="9">
      <sharedItems containsSemiMixedTypes="0" containsString="0" containsNumber="1" minValue="0.11621626845466664" maxValue="0.35615907745617792"/>
    </cacheField>
    <cacheField name="Excédent / CA" numFmtId="9">
      <sharedItems containsSemiMixedTypes="0" containsString="0" containsNumber="1" minValue="-7.6650140760457869E-2" maxValue="0.27642445647995323"/>
    </cacheField>
    <cacheField name="Charges fi / CA" numFmtId="9">
      <sharedItems containsSemiMixedTypes="0" containsString="0" containsNumber="1" minValue="-1.1873992749960035E-2" maxValue="9.6431298990550997E-3"/>
    </cacheField>
    <cacheField name="Var du CA" numFmtId="9">
      <sharedItems containsSemiMixedTypes="0" containsString="0" containsNumber="1" minValue="-0.19841919081022205" maxValue="0.21572174191067545"/>
    </cacheField>
    <cacheField name="Services" numFmtId="170">
      <sharedItems containsSemiMixedTypes="0" containsString="0" containsNumber="1" minValue="39952.879999999997" maxValue="49414.29"/>
    </cacheField>
    <cacheField name="Marchandises" numFmtId="170">
      <sharedItems containsSemiMixedTypes="0" containsString="0" containsNumber="1" minValue="3884.75" maxValue="19781.39"/>
    </cacheField>
    <cacheField name="Autres" numFmtId="170">
      <sharedItems containsSemiMixedTypes="0" containsString="0" containsNumber="1" minValue="0" maxValue="538.91999999999996"/>
    </cacheField>
  </cacheFields>
  <extLst>
    <ext xmlns:x14="http://schemas.microsoft.com/office/spreadsheetml/2009/9/main" uri="{725AE2AE-9491-48be-B2B4-4EB974FC3084}">
      <x14:pivotCacheDefinition pivotCacheId="195628352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n v="592948.66"/>
    <x v="0"/>
  </r>
  <r>
    <x v="1"/>
    <n v="140458.13"/>
    <x v="1"/>
  </r>
  <r>
    <x v="2"/>
    <n v="129188.75999999998"/>
    <x v="2"/>
  </r>
  <r>
    <x v="3"/>
    <n v="237810.42000000004"/>
    <x v="3"/>
  </r>
  <r>
    <x v="4"/>
    <n v="2636.17"/>
    <x v="4"/>
  </r>
  <r>
    <x v="5"/>
    <n v="57509.559999999918"/>
    <x v="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n v="52165.479999999996"/>
    <n v="10325.59"/>
    <n v="16140.4"/>
    <n v="16931.669999999998"/>
    <n v="5596.1499999999942"/>
    <n v="0.30940767726090129"/>
    <n v="0.19793913522889084"/>
    <n v="0.32457613732299595"/>
    <n v="0.10727688118656235"/>
    <n v="8.4203193376156046E-3"/>
    <n v="0"/>
    <n v="44353.679999999993"/>
    <n v="7811.8"/>
    <n v="0"/>
  </r>
  <r>
    <x v="1"/>
    <n v="46898.649999999987"/>
    <n v="18586.46"/>
    <n v="20410.610000000019"/>
    <n v="6034.170000000001"/>
    <n v="-1019.6400000000358"/>
    <n v="0.43520677034413624"/>
    <n v="0.39631119445868918"/>
    <n v="0.1286640447006471"/>
    <n v="-2.1741350763828726E-2"/>
    <n v="9.3659412371145043E-3"/>
    <n v="-0.10096389413075485"/>
    <n v="42647.679999999986"/>
    <n v="3884.75"/>
    <n v="366.22"/>
  </r>
  <r>
    <x v="2"/>
    <n v="50128.97"/>
    <n v="14696.76"/>
    <n v="20627.699999999997"/>
    <n v="7633.24"/>
    <n v="5211.8000000000029"/>
    <n v="0.41149259599788302"/>
    <n v="0.29317897415406702"/>
    <n v="0.15227202952703794"/>
    <n v="0.10396782539118603"/>
    <n v="-7.4180658409698022E-3"/>
    <n v="6.8878741712181807E-2"/>
    <n v="40970.85"/>
    <n v="8791.9"/>
    <n v="366.22"/>
  </r>
  <r>
    <x v="3"/>
    <n v="52772.559999999983"/>
    <n v="10644.3"/>
    <n v="18153.760000000002"/>
    <n v="6133.0300000000007"/>
    <n v="8941.039999999979"/>
    <n v="0.34399998787248537"/>
    <n v="0.20170141452300216"/>
    <n v="0.11621626845466664"/>
    <n v="0.16942592892973132"/>
    <n v="8.3234544619400722E-3"/>
    <n v="5.273577334623037E-2"/>
    <n v="43392.649999999987"/>
    <n v="8840.99"/>
    <n v="538.91999999999996"/>
  </r>
  <r>
    <x v="4"/>
    <n v="57747.640000000007"/>
    <n v="11886.04"/>
    <n v="17640.77"/>
    <n v="11818.719999999996"/>
    <n v="15962.860000000008"/>
    <n v="0.30548036248754057"/>
    <n v="0.20582728575574688"/>
    <n v="0.20466152383023781"/>
    <n v="0.27642445647995323"/>
    <n v="7.6063714465214498E-3"/>
    <n v="9.4273993908956188E-2"/>
    <n v="42341.42"/>
    <n v="15040"/>
    <n v="366.22"/>
  </r>
  <r>
    <x v="5"/>
    <n v="46289.399999999994"/>
    <n v="10063.42"/>
    <n v="14464.479999999994"/>
    <n v="16486.39"/>
    <n v="4482.25"/>
    <n v="0.3124793149187502"/>
    <n v="0.21740225624008955"/>
    <n v="0.35615907745617792"/>
    <n v="9.6831023949327508E-2"/>
    <n v="-1.1873992749960035E-2"/>
    <n v="-0.19841919081022205"/>
    <n v="39952.879999999997"/>
    <n v="6143"/>
    <n v="193.52"/>
  </r>
  <r>
    <x v="6"/>
    <n v="56275.030000000013"/>
    <n v="11691.31"/>
    <n v="18553.599999999999"/>
    <n v="11747.969999999998"/>
    <n v="13785.400000000016"/>
    <n v="0.32969507079782978"/>
    <n v="0.20775306561364776"/>
    <n v="0.20875990648072501"/>
    <n v="0.24496477389705545"/>
    <n v="7.8054156523772603E-3"/>
    <n v="0.21572174191067545"/>
    <n v="46614.720000000016"/>
    <n v="9308.59"/>
    <n v="351.72"/>
  </r>
  <r>
    <x v="7"/>
    <n v="55281.45"/>
    <n v="13324.080000000002"/>
    <n v="31344.550000000021"/>
    <n v="9609.5600000000013"/>
    <n v="-2808.9900000000271"/>
    <n v="0.56699941843059509"/>
    <n v="0.24102262151227949"/>
    <n v="0.17382973854701717"/>
    <n v="-5.0812523911728566E-2"/>
    <n v="0"/>
    <n v="-1.7655788011130623E-2"/>
    <n v="42659.229999999996"/>
    <n v="12475.5"/>
    <n v="146.72"/>
  </r>
  <r>
    <x v="8"/>
    <n v="67065.89"/>
    <n v="14078.24"/>
    <n v="27676.670000000006"/>
    <n v="13117.109999999997"/>
    <n v="10937.800000000003"/>
    <n v="0.41267878499785815"/>
    <n v="0.20991654625026224"/>
    <n v="0.19558541607365529"/>
    <n v="0.16309035785553586"/>
    <n v="6.5495291272508272E-3"/>
    <n v="0.21317168779038906"/>
    <n v="46965.08"/>
    <n v="19781.39"/>
    <n v="319.42"/>
  </r>
  <r>
    <x v="9"/>
    <n v="58252.709999999992"/>
    <n v="12596.759999999998"/>
    <n v="27389.480000000014"/>
    <n v="15294.490000000002"/>
    <n v="258.82999999997264"/>
    <n v="0.47018379059103033"/>
    <n v="0.21624333013863217"/>
    <n v="0.26255413696633179"/>
    <n v="4.443226761466937E-3"/>
    <n v="7.5417950512516934E-3"/>
    <n v="-0.13141076633740353"/>
    <n v="49414.29"/>
    <n v="8519"/>
    <n v="319.42"/>
  </r>
  <r>
    <x v="10"/>
    <n v="50070.880000000005"/>
    <n v="12565.169999999998"/>
    <n v="25408.400000000009"/>
    <n v="14382.41"/>
    <n v="-3837.9399999999951"/>
    <n v="0.50744864080679242"/>
    <n v="0.25094765660200097"/>
    <n v="0.28724100714826661"/>
    <n v="-7.6650140760457869E-2"/>
    <n v="9.6431298990550997E-3"/>
    <n v="-0.14045406642884062"/>
    <n v="43788.530000000006"/>
    <n v="5962.93"/>
    <n v="319.4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FE65591-F504-471C-9B94-6EBC3A793E17}" name="Tableau croisé dynamique43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7" indent="0" outline="1" outlineData="1" multipleFieldFilters="0" chartFormat="4">
  <location ref="B75:E81" firstHeaderRow="0" firstDataRow="1" firstDataCol="1"/>
  <pivotFields count="15">
    <pivotField axis="axisRow" showAll="0">
      <items count="12">
        <item h="1" x="0"/>
        <item h="1" x="1"/>
        <item h="1" x="2"/>
        <item h="1" x="3"/>
        <item h="1" x="4"/>
        <item h="1" x="5"/>
        <item x="6"/>
        <item x="7"/>
        <item x="8"/>
        <item x="9"/>
        <item x="10"/>
        <item t="default"/>
      </items>
    </pivotField>
    <pivotField numFmtId="44" showAll="0"/>
    <pivotField numFmtId="44" showAll="0"/>
    <pivotField numFmtId="44" showAll="0"/>
    <pivotField numFmtId="44" showAll="0"/>
    <pivotField numFmtId="44" showAll="0"/>
    <pivotField numFmtId="167" showAll="0"/>
    <pivotField numFmtId="167" showAll="0"/>
    <pivotField numFmtId="167" showAll="0"/>
    <pivotField numFmtId="167" showAll="0"/>
    <pivotField numFmtId="167" showAll="0"/>
    <pivotField numFmtId="167" showAll="0"/>
    <pivotField dataField="1" numFmtId="164" showAll="0"/>
    <pivotField dataField="1" numFmtId="164" showAll="0"/>
    <pivotField dataField="1" numFmtId="164" showAll="0"/>
  </pivotFields>
  <rowFields count="1">
    <field x="0"/>
  </rowFields>
  <rowItems count="6">
    <i>
      <x v="6"/>
    </i>
    <i>
      <x v="7"/>
    </i>
    <i>
      <x v="8"/>
    </i>
    <i>
      <x v="9"/>
    </i>
    <i>
      <x v="10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 Services" fld="12" baseField="0" baseItem="0"/>
    <dataField name=" Marchandises" fld="13" baseField="0" baseItem="0"/>
    <dataField name=" Autres" fld="14" baseField="0" baseItem="0"/>
  </dataFields>
  <formats count="6">
    <format dxfId="189">
      <pivotArea type="all" dataOnly="0" outline="0" fieldPosition="0"/>
    </format>
    <format dxfId="188">
      <pivotArea field="0" type="button" dataOnly="0" labelOnly="1" outline="0" axis="axisRow" fieldPosition="0"/>
    </format>
    <format dxfId="187">
      <pivotArea dataOnly="0" labelOnly="1" fieldPosition="0">
        <references count="1">
          <reference field="0" count="0"/>
        </references>
      </pivotArea>
    </format>
    <format dxfId="186">
      <pivotArea dataOnly="0" labelOnly="1" grandRow="1" outline="0" fieldPosition="0"/>
    </format>
    <format dxfId="18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84">
      <pivotArea outline="0" collapsedLevelsAreSubtotals="1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259B6CB-5DBA-4F1D-9FF7-EF83CD9F7170}" name="Tableau croisé dynamique34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7" indent="0" outline="1" outlineData="1" multipleFieldFilters="0" chartFormat="3">
  <location ref="H17:J23" firstHeaderRow="0" firstDataRow="1" firstDataCol="1"/>
  <pivotFields count="15">
    <pivotField axis="axisRow" showAll="0">
      <items count="12">
        <item h="1" x="0"/>
        <item h="1" x="1"/>
        <item h="1" x="2"/>
        <item h="1" x="3"/>
        <item h="1" x="4"/>
        <item h="1" x="5"/>
        <item x="6"/>
        <item x="7"/>
        <item x="8"/>
        <item x="9"/>
        <item x="10"/>
        <item t="default"/>
      </items>
    </pivotField>
    <pivotField numFmtId="44" showAll="0"/>
    <pivotField numFmtId="44" showAll="0"/>
    <pivotField dataField="1" numFmtId="44" showAll="0"/>
    <pivotField dataField="1" numFmtId="44" showAll="0"/>
    <pivotField numFmtId="44" showAll="0"/>
    <pivotField numFmtId="167" showAll="0"/>
    <pivotField numFmtId="167" showAll="0"/>
    <pivotField numFmtId="167" showAll="0"/>
    <pivotField numFmtId="167" showAll="0"/>
    <pivotField numFmtId="167" showAll="0"/>
    <pivotField numFmtId="167" showAll="0"/>
    <pivotField numFmtId="164" showAll="0"/>
    <pivotField numFmtId="164" showAll="0"/>
    <pivotField numFmtId="164" showAll="0"/>
  </pivotFields>
  <rowFields count="1">
    <field x="0"/>
  </rowFields>
  <rowItems count="6">
    <i>
      <x v="6"/>
    </i>
    <i>
      <x v="7"/>
    </i>
    <i>
      <x v="8"/>
    </i>
    <i>
      <x v="9"/>
    </i>
    <i>
      <x v="10"/>
    </i>
    <i t="grand">
      <x/>
    </i>
  </rowItems>
  <colFields count="1">
    <field x="-2"/>
  </colFields>
  <colItems count="2">
    <i>
      <x/>
    </i>
    <i i="1">
      <x v="1"/>
    </i>
  </colItems>
  <dataFields count="2">
    <dataField name=" Achats" fld="3" baseField="0" baseItem="0"/>
    <dataField name=" Ch ext" fld="4" baseField="0" baseItem="0"/>
  </dataFields>
  <formats count="6">
    <format dxfId="195">
      <pivotArea type="all" dataOnly="0" outline="0" fieldPosition="0"/>
    </format>
    <format dxfId="194">
      <pivotArea field="0" type="button" dataOnly="0" labelOnly="1" outline="0" axis="axisRow" fieldPosition="0"/>
    </format>
    <format dxfId="193">
      <pivotArea dataOnly="0" labelOnly="1" fieldPosition="0">
        <references count="1">
          <reference field="0" count="0"/>
        </references>
      </pivotArea>
    </format>
    <format dxfId="192">
      <pivotArea dataOnly="0" labelOnly="1" grandRow="1" outline="0" fieldPosition="0"/>
    </format>
    <format dxfId="19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90">
      <pivotArea outline="0" collapsedLevelsAreSubtotals="1" fieldPosition="0"/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7742AC4-05D3-4868-864F-8EC5AAEEC1E9}" name="Tableau croisé dynamique37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7" indent="0" outline="1" outlineData="1" multipleFieldFilters="0" chartFormat="3">
  <location ref="L59:M72" firstHeaderRow="1" firstDataRow="1" firstDataCol="1"/>
  <pivotFields count="3">
    <pivotField axis="axisRow" showAll="0">
      <items count="10">
        <item x="0"/>
        <item x="3"/>
        <item m="1" x="6"/>
        <item m="1" x="8"/>
        <item m="1" x="7"/>
        <item x="1"/>
        <item x="2"/>
        <item x="4"/>
        <item x="5"/>
        <item t="default"/>
      </items>
    </pivotField>
    <pivotField dataField="1" numFmtId="44" showAll="0"/>
    <pivotField axis="axisRow" numFmtId="167" showAll="0">
      <items count="57">
        <item m="1" x="43"/>
        <item m="1" x="36"/>
        <item m="1" x="19"/>
        <item m="1" x="25"/>
        <item m="1" x="55"/>
        <item x="0"/>
        <item m="1" x="34"/>
        <item m="1" x="27"/>
        <item m="1" x="51"/>
        <item m="1" x="44"/>
        <item m="1" x="10"/>
        <item m="1" x="22"/>
        <item m="1" x="47"/>
        <item m="1" x="7"/>
        <item m="1" x="42"/>
        <item m="1" x="52"/>
        <item m="1" x="9"/>
        <item m="1" x="39"/>
        <item m="1" x="32"/>
        <item m="1" x="46"/>
        <item m="1" x="12"/>
        <item m="1" x="33"/>
        <item m="1" x="30"/>
        <item m="1" x="37"/>
        <item m="1" x="53"/>
        <item m="1" x="23"/>
        <item m="1" x="6"/>
        <item m="1" x="54"/>
        <item m="1" x="31"/>
        <item m="1" x="18"/>
        <item m="1" x="16"/>
        <item m="1" x="28"/>
        <item m="1" x="29"/>
        <item m="1" x="13"/>
        <item m="1" x="35"/>
        <item m="1" x="26"/>
        <item m="1" x="48"/>
        <item m="1" x="41"/>
        <item m="1" x="8"/>
        <item m="1" x="49"/>
        <item m="1" x="40"/>
        <item m="1" x="24"/>
        <item m="1" x="38"/>
        <item m="1" x="14"/>
        <item m="1" x="17"/>
        <item m="1" x="11"/>
        <item m="1" x="21"/>
        <item m="1" x="20"/>
        <item m="1" x="45"/>
        <item m="1" x="15"/>
        <item m="1" x="50"/>
        <item x="1"/>
        <item x="2"/>
        <item x="3"/>
        <item x="4"/>
        <item x="5"/>
        <item t="default"/>
      </items>
    </pivotField>
  </pivotFields>
  <rowFields count="2">
    <field x="0"/>
    <field x="2"/>
  </rowFields>
  <rowItems count="13">
    <i>
      <x/>
    </i>
    <i r="1">
      <x v="5"/>
    </i>
    <i>
      <x v="1"/>
    </i>
    <i r="1">
      <x v="53"/>
    </i>
    <i>
      <x v="5"/>
    </i>
    <i r="1">
      <x v="51"/>
    </i>
    <i>
      <x v="6"/>
    </i>
    <i r="1">
      <x v="52"/>
    </i>
    <i>
      <x v="7"/>
    </i>
    <i r="1">
      <x v="54"/>
    </i>
    <i>
      <x v="8"/>
    </i>
    <i r="1">
      <x v="55"/>
    </i>
    <i t="grand">
      <x/>
    </i>
  </rowItems>
  <colItems count="1">
    <i/>
  </colItems>
  <dataFields count="1">
    <dataField name="Somme de Montant" fld="1" baseField="0" baseItem="0" numFmtId="170"/>
  </dataFields>
  <formats count="12">
    <format dxfId="207">
      <pivotArea type="all" dataOnly="0" outline="0" fieldPosition="0"/>
    </format>
    <format dxfId="206">
      <pivotArea field="0" type="button" dataOnly="0" labelOnly="1" outline="0" axis="axisRow" fieldPosition="0"/>
    </format>
    <format dxfId="205">
      <pivotArea dataOnly="0" labelOnly="1" fieldPosition="0">
        <references count="1">
          <reference field="0" count="0"/>
        </references>
      </pivotArea>
    </format>
    <format dxfId="204">
      <pivotArea dataOnly="0" labelOnly="1" grandRow="1" outline="0" fieldPosition="0"/>
    </format>
    <format dxfId="203">
      <pivotArea dataOnly="0" labelOnly="1" fieldPosition="0">
        <references count="2">
          <reference field="0" count="1" selected="0">
            <x v="0"/>
          </reference>
          <reference field="2" count="1">
            <x v="5"/>
          </reference>
        </references>
      </pivotArea>
    </format>
    <format dxfId="202">
      <pivotArea dataOnly="0" labelOnly="1" fieldPosition="0">
        <references count="2">
          <reference field="0" count="1" selected="0">
            <x v="1"/>
          </reference>
          <reference field="2" count="1">
            <x v="53"/>
          </reference>
        </references>
      </pivotArea>
    </format>
    <format dxfId="201">
      <pivotArea dataOnly="0" labelOnly="1" fieldPosition="0">
        <references count="2">
          <reference field="0" count="1" selected="0">
            <x v="5"/>
          </reference>
          <reference field="2" count="1">
            <x v="51"/>
          </reference>
        </references>
      </pivotArea>
    </format>
    <format dxfId="200">
      <pivotArea dataOnly="0" labelOnly="1" fieldPosition="0">
        <references count="2">
          <reference field="0" count="1" selected="0">
            <x v="6"/>
          </reference>
          <reference field="2" count="1">
            <x v="52"/>
          </reference>
        </references>
      </pivotArea>
    </format>
    <format dxfId="199">
      <pivotArea dataOnly="0" labelOnly="1" fieldPosition="0">
        <references count="2">
          <reference field="0" count="1" selected="0">
            <x v="7"/>
          </reference>
          <reference field="2" count="1">
            <x v="54"/>
          </reference>
        </references>
      </pivotArea>
    </format>
    <format dxfId="198">
      <pivotArea dataOnly="0" labelOnly="1" fieldPosition="0">
        <references count="2">
          <reference field="0" count="1" selected="0">
            <x v="8"/>
          </reference>
          <reference field="2" count="1">
            <x v="55"/>
          </reference>
        </references>
      </pivotArea>
    </format>
    <format dxfId="197">
      <pivotArea dataOnly="0" labelOnly="1" outline="0" axis="axisValues" fieldPosition="0"/>
    </format>
    <format dxfId="196">
      <pivotArea outline="0" collapsedLevelsAreSubtotals="1" fieldPosition="0"/>
    </format>
  </format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DF6774F-4C33-4393-91D0-6B3514182414}" name="Tableau croisé dynamique27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7" indent="0" outline="1" outlineData="1" multipleFieldFilters="0" chartFormat="3">
  <location ref="E31:F37" firstHeaderRow="1" firstDataRow="1" firstDataCol="1"/>
  <pivotFields count="15">
    <pivotField axis="axisRow" showAll="0">
      <items count="12">
        <item h="1" x="0"/>
        <item h="1" x="1"/>
        <item h="1" x="2"/>
        <item h="1" x="3"/>
        <item h="1" x="4"/>
        <item h="1" x="5"/>
        <item x="6"/>
        <item x="7"/>
        <item x="8"/>
        <item x="9"/>
        <item x="10"/>
        <item t="default"/>
      </items>
    </pivotField>
    <pivotField numFmtId="44" showAll="0"/>
    <pivotField numFmtId="44" showAll="0"/>
    <pivotField numFmtId="44" showAll="0"/>
    <pivotField numFmtId="44" showAll="0"/>
    <pivotField numFmtId="44" showAll="0"/>
    <pivotField numFmtId="167" showAll="0"/>
    <pivotField dataField="1" numFmtId="167" showAll="0"/>
    <pivotField numFmtId="167" showAll="0"/>
    <pivotField numFmtId="167" showAll="0"/>
    <pivotField numFmtId="167" showAll="0"/>
    <pivotField numFmtId="167" showAll="0"/>
    <pivotField numFmtId="164" showAll="0"/>
    <pivotField numFmtId="164" showAll="0"/>
    <pivotField numFmtId="164" showAll="0"/>
  </pivotFields>
  <rowFields count="1">
    <field x="0"/>
  </rowFields>
  <rowItems count="6">
    <i>
      <x v="6"/>
    </i>
    <i>
      <x v="7"/>
    </i>
    <i>
      <x v="8"/>
    </i>
    <i>
      <x v="9"/>
    </i>
    <i>
      <x v="10"/>
    </i>
    <i t="grand">
      <x/>
    </i>
  </rowItems>
  <colItems count="1">
    <i/>
  </colItems>
  <dataFields count="1">
    <dataField name="% Masse sal / CA" fld="7" baseField="0" baseItem="0" numFmtId="167"/>
  </dataFields>
  <formats count="6">
    <format dxfId="213">
      <pivotArea type="all" dataOnly="0" outline="0" fieldPosition="0"/>
    </format>
    <format dxfId="212">
      <pivotArea field="0" type="button" dataOnly="0" labelOnly="1" outline="0" axis="axisRow" fieldPosition="0"/>
    </format>
    <format dxfId="211">
      <pivotArea dataOnly="0" labelOnly="1" fieldPosition="0">
        <references count="1">
          <reference field="0" count="0"/>
        </references>
      </pivotArea>
    </format>
    <format dxfId="210">
      <pivotArea dataOnly="0" labelOnly="1" grandRow="1" outline="0" fieldPosition="0"/>
    </format>
    <format dxfId="209">
      <pivotArea dataOnly="0" labelOnly="1" outline="0" axis="axisValues" fieldPosition="0"/>
    </format>
    <format dxfId="208">
      <pivotArea outline="0" collapsedLevelsAreSubtotals="1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699CA4D-102B-4EE7-9A59-4E7434067403}" name="Tableau croisé dynamique35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7" indent="0" outline="1" outlineData="1" multipleFieldFilters="0" chartFormat="6">
  <location ref="H31:J37" firstHeaderRow="0" firstDataRow="1" firstDataCol="1"/>
  <pivotFields count="15">
    <pivotField axis="axisRow" showAll="0">
      <items count="12">
        <item h="1" x="0"/>
        <item h="1" x="1"/>
        <item h="1" x="2"/>
        <item h="1" x="3"/>
        <item h="1" x="4"/>
        <item h="1" x="5"/>
        <item x="6"/>
        <item x="7"/>
        <item x="8"/>
        <item x="9"/>
        <item x="10"/>
        <item t="default"/>
      </items>
    </pivotField>
    <pivotField numFmtId="44" showAll="0"/>
    <pivotField numFmtId="44" showAll="0"/>
    <pivotField numFmtId="44" showAll="0"/>
    <pivotField numFmtId="44" showAll="0"/>
    <pivotField numFmtId="44" showAll="0"/>
    <pivotField dataField="1" numFmtId="167" showAll="0"/>
    <pivotField numFmtId="167" showAll="0"/>
    <pivotField dataField="1" numFmtId="167" showAll="0"/>
    <pivotField numFmtId="167" showAll="0"/>
    <pivotField numFmtId="167" showAll="0"/>
    <pivotField numFmtId="167" showAll="0"/>
    <pivotField numFmtId="164" showAll="0"/>
    <pivotField numFmtId="164" showAll="0"/>
    <pivotField numFmtId="164" showAll="0"/>
  </pivotFields>
  <rowFields count="1">
    <field x="0"/>
  </rowFields>
  <rowItems count="6">
    <i>
      <x v="6"/>
    </i>
    <i>
      <x v="7"/>
    </i>
    <i>
      <x v="8"/>
    </i>
    <i>
      <x v="9"/>
    </i>
    <i>
      <x v="10"/>
    </i>
    <i t="grand">
      <x/>
    </i>
  </rowItems>
  <colFields count="1">
    <field x="-2"/>
  </colFields>
  <colItems count="2">
    <i>
      <x/>
    </i>
    <i i="1">
      <x v="1"/>
    </i>
  </colItems>
  <dataFields count="2">
    <dataField name="% Achats / CA" fld="6" baseField="0" baseItem="0"/>
    <dataField name="% Ch ext / CA" fld="8" baseField="0" baseItem="0"/>
  </dataFields>
  <formats count="6">
    <format dxfId="219">
      <pivotArea type="all" dataOnly="0" outline="0" fieldPosition="0"/>
    </format>
    <format dxfId="218">
      <pivotArea field="0" type="button" dataOnly="0" labelOnly="1" outline="0" axis="axisRow" fieldPosition="0"/>
    </format>
    <format dxfId="217">
      <pivotArea dataOnly="0" labelOnly="1" fieldPosition="0">
        <references count="1">
          <reference field="0" count="0"/>
        </references>
      </pivotArea>
    </format>
    <format dxfId="216">
      <pivotArea dataOnly="0" labelOnly="1" grandRow="1" outline="0" fieldPosition="0"/>
    </format>
    <format dxfId="21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14">
      <pivotArea outline="0" collapsedLevelsAreSubtotals="1" fieldPosition="0"/>
    </format>
  </formats>
  <chartFormats count="2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11EC92-4360-429B-A101-4084A5A4A3FA}" name="Tableau croisé dynamique21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7" indent="0" outline="1" outlineData="1" multipleFieldFilters="0" chartFormat="5">
  <location ref="B17:C23" firstHeaderRow="1" firstDataRow="1" firstDataCol="1"/>
  <pivotFields count="15">
    <pivotField name="Mois" axis="axisRow" numFmtId="17" showAll="0" defaultSubtotal="0">
      <items count="11">
        <item h="1" x="0"/>
        <item h="1" x="1"/>
        <item h="1" x="2"/>
        <item h="1" x="3"/>
        <item h="1" x="4"/>
        <item h="1" x="5"/>
        <item x="6"/>
        <item x="7"/>
        <item x="8"/>
        <item x="9"/>
        <item x="10"/>
      </items>
    </pivotField>
    <pivotField dataField="1" numFmtId="44" showAll="0"/>
    <pivotField numFmtId="44" showAll="0"/>
    <pivotField numFmtId="44" showAll="0"/>
    <pivotField numFmtId="44" showAll="0"/>
    <pivotField numFmtId="44" showAll="0"/>
    <pivotField numFmtId="167" showAll="0"/>
    <pivotField numFmtId="167" showAll="0"/>
    <pivotField numFmtId="167" showAll="0"/>
    <pivotField numFmtId="167" showAll="0"/>
    <pivotField numFmtId="167" showAll="0"/>
    <pivotField numFmtId="167" showAll="0"/>
    <pivotField numFmtId="164" showAll="0"/>
    <pivotField numFmtId="164" showAll="0"/>
    <pivotField numFmtId="164" showAll="0"/>
  </pivotFields>
  <rowFields count="1">
    <field x="0"/>
  </rowFields>
  <rowItems count="6">
    <i>
      <x v="6"/>
    </i>
    <i>
      <x v="7"/>
    </i>
    <i>
      <x v="8"/>
    </i>
    <i>
      <x v="9"/>
    </i>
    <i>
      <x v="10"/>
    </i>
    <i t="grand">
      <x/>
    </i>
  </rowItems>
  <colItems count="1">
    <i/>
  </colItems>
  <dataFields count="1">
    <dataField name="Somme de CA" fld="1" baseField="0" baseItem="0" numFmtId="170"/>
  </dataFields>
  <formats count="12">
    <format dxfId="231">
      <pivotArea type="all" dataOnly="0" outline="0" fieldPosition="0"/>
    </format>
    <format dxfId="230">
      <pivotArea outline="0" collapsedLevelsAreSubtotals="1" fieldPosition="0"/>
    </format>
    <format dxfId="229">
      <pivotArea field="0" type="button" dataOnly="0" labelOnly="1" outline="0" axis="axisRow" fieldPosition="0"/>
    </format>
    <format dxfId="228">
      <pivotArea dataOnly="0" labelOnly="1" fieldPosition="0">
        <references count="1">
          <reference field="0" count="0"/>
        </references>
      </pivotArea>
    </format>
    <format dxfId="227">
      <pivotArea dataOnly="0" labelOnly="1" grandRow="1" outline="0" fieldPosition="0"/>
    </format>
    <format dxfId="226">
      <pivotArea dataOnly="0" labelOnly="1" outline="0" axis="axisValues" fieldPosition="0"/>
    </format>
    <format dxfId="225">
      <pivotArea type="all" dataOnly="0" outline="0" fieldPosition="0"/>
    </format>
    <format dxfId="224">
      <pivotArea field="0" type="button" dataOnly="0" labelOnly="1" outline="0" axis="axisRow" fieldPosition="0"/>
    </format>
    <format dxfId="223">
      <pivotArea dataOnly="0" labelOnly="1" fieldPosition="0">
        <references count="1">
          <reference field="0" count="0"/>
        </references>
      </pivotArea>
    </format>
    <format dxfId="222">
      <pivotArea dataOnly="0" labelOnly="1" grandRow="1" outline="0" fieldPosition="0"/>
    </format>
    <format dxfId="221">
      <pivotArea dataOnly="0" labelOnly="1" outline="0" axis="axisValues" fieldPosition="0"/>
    </format>
    <format dxfId="220">
      <pivotArea outline="0" collapsedLevelsAreSubtotals="1" fieldPosition="0"/>
    </format>
  </format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9795562-B06C-4448-8C11-8E5BABFA6331}" name="Tableau croisé dynamique41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7" indent="0" outline="1" outlineData="1" multipleFieldFilters="0">
  <location ref="O17:O23" firstHeaderRow="1" firstDataRow="1" firstDataCol="1"/>
  <pivotFields count="15">
    <pivotField axis="axisRow" showAll="0">
      <items count="12">
        <item h="1" x="0"/>
        <item h="1" x="1"/>
        <item h="1" x="2"/>
        <item h="1" x="3"/>
        <item h="1" x="4"/>
        <item h="1" x="5"/>
        <item x="6"/>
        <item x="7"/>
        <item x="8"/>
        <item x="9"/>
        <item x="10"/>
        <item t="default"/>
      </items>
    </pivotField>
    <pivotField numFmtId="44" showAll="0"/>
    <pivotField numFmtId="44" showAll="0"/>
    <pivotField numFmtId="44" showAll="0"/>
    <pivotField numFmtId="44" showAll="0"/>
    <pivotField numFmtId="44" showAll="0"/>
    <pivotField numFmtId="167" showAll="0"/>
    <pivotField numFmtId="167" showAll="0"/>
    <pivotField numFmtId="167" showAll="0"/>
    <pivotField numFmtId="167" showAll="0"/>
    <pivotField numFmtId="167" showAll="0"/>
    <pivotField numFmtId="167" showAll="0"/>
    <pivotField numFmtId="164" showAll="0"/>
    <pivotField numFmtId="164" showAll="0"/>
    <pivotField numFmtId="164" showAll="0"/>
  </pivotFields>
  <rowFields count="1">
    <field x="0"/>
  </rowFields>
  <rowItems count="6">
    <i>
      <x v="6"/>
    </i>
    <i>
      <x v="7"/>
    </i>
    <i>
      <x v="8"/>
    </i>
    <i>
      <x v="9"/>
    </i>
    <i>
      <x v="10"/>
    </i>
    <i t="grand">
      <x/>
    </i>
  </rowItems>
  <colItems count="1">
    <i/>
  </colItems>
  <formats count="4">
    <format dxfId="235">
      <pivotArea type="all" dataOnly="0" outline="0" fieldPosition="0"/>
    </format>
    <format dxfId="234">
      <pivotArea field="0" type="button" dataOnly="0" labelOnly="1" outline="0" axis="axisRow" fieldPosition="0"/>
    </format>
    <format dxfId="233">
      <pivotArea dataOnly="0" labelOnly="1" fieldPosition="0">
        <references count="1">
          <reference field="0" count="0"/>
        </references>
      </pivotArea>
    </format>
    <format dxfId="232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A99465C-3638-408B-BDCD-678FD5807C1B}" name="Tableau croisé dynamique36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7" indent="0" outline="1" outlineData="1" multipleFieldFilters="0" chartFormat="4">
  <location ref="B31:C37" firstHeaderRow="1" firstDataRow="1" firstDataCol="1"/>
  <pivotFields count="15">
    <pivotField axis="axisRow" showAll="0">
      <items count="12">
        <item h="1" x="0"/>
        <item h="1" x="1"/>
        <item h="1" x="2"/>
        <item h="1" x="3"/>
        <item h="1" x="4"/>
        <item h="1" x="5"/>
        <item x="6"/>
        <item x="7"/>
        <item x="8"/>
        <item x="9"/>
        <item x="10"/>
        <item t="default"/>
      </items>
    </pivotField>
    <pivotField numFmtId="44" showAll="0"/>
    <pivotField numFmtId="44" showAll="0"/>
    <pivotField numFmtId="44" showAll="0"/>
    <pivotField numFmtId="44" showAll="0"/>
    <pivotField numFmtId="44" showAll="0"/>
    <pivotField numFmtId="167" showAll="0"/>
    <pivotField numFmtId="167" showAll="0"/>
    <pivotField numFmtId="167" showAll="0"/>
    <pivotField numFmtId="167" showAll="0"/>
    <pivotField numFmtId="167" showAll="0"/>
    <pivotField dataField="1" numFmtId="167" showAll="0"/>
    <pivotField numFmtId="164" showAll="0"/>
    <pivotField numFmtId="164" showAll="0"/>
    <pivotField numFmtId="164" showAll="0"/>
  </pivotFields>
  <rowFields count="1">
    <field x="0"/>
  </rowFields>
  <rowItems count="6">
    <i>
      <x v="6"/>
    </i>
    <i>
      <x v="7"/>
    </i>
    <i>
      <x v="8"/>
    </i>
    <i>
      <x v="9"/>
    </i>
    <i>
      <x v="10"/>
    </i>
    <i t="grand">
      <x/>
    </i>
  </rowItems>
  <colItems count="1">
    <i/>
  </colItems>
  <dataFields count="1">
    <dataField name="Somme de Var du CA" fld="11" baseField="0" baseItem="0" numFmtId="167"/>
  </dataFields>
  <formats count="6">
    <format dxfId="241">
      <pivotArea type="all" dataOnly="0" outline="0" fieldPosition="0"/>
    </format>
    <format dxfId="240">
      <pivotArea field="0" type="button" dataOnly="0" labelOnly="1" outline="0" axis="axisRow" fieldPosition="0"/>
    </format>
    <format dxfId="239">
      <pivotArea dataOnly="0" labelOnly="1" grandRow="1" outline="0" fieldPosition="0"/>
    </format>
    <format dxfId="238">
      <pivotArea dataOnly="0" labelOnly="1" outline="0" axis="axisValues" fieldPosition="0"/>
    </format>
    <format dxfId="237">
      <pivotArea outline="0" collapsedLevelsAreSubtotals="1" fieldPosition="0"/>
    </format>
    <format dxfId="236">
      <pivotArea dataOnly="0" labelOnly="1" fieldPosition="0">
        <references count="1">
          <reference field="0" count="0"/>
        </references>
      </pivotArea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2004095-CB92-49CA-A633-E790DB03BC37}" name="Tableau croisé dynamique22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7" indent="0" outline="1" outlineData="1" multipleFieldFilters="0" chartFormat="3">
  <location ref="E17:F23" firstHeaderRow="1" firstDataRow="1" firstDataCol="1"/>
  <pivotFields count="15">
    <pivotField axis="axisRow" showAll="0">
      <items count="12">
        <item h="1" x="0"/>
        <item h="1" x="1"/>
        <item h="1" x="2"/>
        <item h="1" x="3"/>
        <item h="1" x="4"/>
        <item h="1" x="5"/>
        <item x="6"/>
        <item x="7"/>
        <item x="8"/>
        <item x="9"/>
        <item x="10"/>
        <item t="default"/>
      </items>
    </pivotField>
    <pivotField numFmtId="44" showAll="0"/>
    <pivotField dataField="1" numFmtId="44" showAll="0"/>
    <pivotField numFmtId="44" showAll="0"/>
    <pivotField numFmtId="44" showAll="0"/>
    <pivotField numFmtId="44" showAll="0"/>
    <pivotField numFmtId="167" showAll="0"/>
    <pivotField numFmtId="167" showAll="0"/>
    <pivotField numFmtId="167" showAll="0"/>
    <pivotField numFmtId="167" showAll="0"/>
    <pivotField numFmtId="167" showAll="0"/>
    <pivotField numFmtId="167" showAll="0"/>
    <pivotField numFmtId="164" showAll="0"/>
    <pivotField numFmtId="164" showAll="0"/>
    <pivotField numFmtId="164" showAll="0"/>
  </pivotFields>
  <rowFields count="1">
    <field x="0"/>
  </rowFields>
  <rowItems count="6">
    <i>
      <x v="6"/>
    </i>
    <i>
      <x v="7"/>
    </i>
    <i>
      <x v="8"/>
    </i>
    <i>
      <x v="9"/>
    </i>
    <i>
      <x v="10"/>
    </i>
    <i t="grand">
      <x/>
    </i>
  </rowItems>
  <colItems count="1">
    <i/>
  </colItems>
  <dataFields count="1">
    <dataField name="Somme de Masse sal" fld="2" baseField="0" baseItem="0" numFmtId="170"/>
  </dataFields>
  <formats count="12">
    <format dxfId="253">
      <pivotArea type="all" dataOnly="0" outline="0" fieldPosition="0"/>
    </format>
    <format dxfId="252">
      <pivotArea outline="0" collapsedLevelsAreSubtotals="1" fieldPosition="0"/>
    </format>
    <format dxfId="251">
      <pivotArea field="0" type="button" dataOnly="0" labelOnly="1" outline="0" axis="axisRow" fieldPosition="0"/>
    </format>
    <format dxfId="250">
      <pivotArea dataOnly="0" labelOnly="1" fieldPosition="0">
        <references count="1">
          <reference field="0" count="0"/>
        </references>
      </pivotArea>
    </format>
    <format dxfId="249">
      <pivotArea dataOnly="0" labelOnly="1" grandRow="1" outline="0" fieldPosition="0"/>
    </format>
    <format dxfId="248">
      <pivotArea dataOnly="0" labelOnly="1" outline="0" axis="axisValues" fieldPosition="0"/>
    </format>
    <format dxfId="247">
      <pivotArea type="all" dataOnly="0" outline="0" fieldPosition="0"/>
    </format>
    <format dxfId="246">
      <pivotArea field="0" type="button" dataOnly="0" labelOnly="1" outline="0" axis="axisRow" fieldPosition="0"/>
    </format>
    <format dxfId="245">
      <pivotArea dataOnly="0" labelOnly="1" fieldPosition="0">
        <references count="1">
          <reference field="0" count="0"/>
        </references>
      </pivotArea>
    </format>
    <format dxfId="244">
      <pivotArea dataOnly="0" labelOnly="1" grandRow="1" outline="0" fieldPosition="0"/>
    </format>
    <format dxfId="243">
      <pivotArea dataOnly="0" labelOnly="1" outline="0" axis="axisValues" fieldPosition="0"/>
    </format>
    <format dxfId="242">
      <pivotArea outline="0" collapsedLevelsAreSubtotals="1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152B23-A233-448A-9156-81FB8A5D967F}" name="Tableau croisé dynamique25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7" indent="0" outline="1" outlineData="1" multipleFieldFilters="0" chartFormat="4">
  <location ref="L17:M23" firstHeaderRow="1" firstDataRow="1" firstDataCol="1"/>
  <pivotFields count="15">
    <pivotField axis="axisRow" showAll="0">
      <items count="12">
        <item h="1" x="0"/>
        <item h="1" x="1"/>
        <item h="1" x="2"/>
        <item h="1" x="3"/>
        <item h="1" x="4"/>
        <item h="1" x="5"/>
        <item x="6"/>
        <item x="7"/>
        <item x="8"/>
        <item x="9"/>
        <item x="10"/>
        <item t="default"/>
      </items>
    </pivotField>
    <pivotField numFmtId="44" showAll="0"/>
    <pivotField numFmtId="44" showAll="0"/>
    <pivotField numFmtId="44" showAll="0"/>
    <pivotField numFmtId="44" showAll="0"/>
    <pivotField dataField="1" numFmtId="44" showAll="0"/>
    <pivotField numFmtId="167" showAll="0"/>
    <pivotField numFmtId="167" showAll="0"/>
    <pivotField numFmtId="167" showAll="0"/>
    <pivotField numFmtId="167" showAll="0"/>
    <pivotField numFmtId="167" showAll="0"/>
    <pivotField numFmtId="167" showAll="0"/>
    <pivotField numFmtId="164" showAll="0"/>
    <pivotField numFmtId="164" showAll="0"/>
    <pivotField numFmtId="164" showAll="0"/>
  </pivotFields>
  <rowFields count="1">
    <field x="0"/>
  </rowFields>
  <rowItems count="6">
    <i>
      <x v="6"/>
    </i>
    <i>
      <x v="7"/>
    </i>
    <i>
      <x v="8"/>
    </i>
    <i>
      <x v="9"/>
    </i>
    <i>
      <x v="10"/>
    </i>
    <i t="grand">
      <x/>
    </i>
  </rowItems>
  <colItems count="1">
    <i/>
  </colItems>
  <dataFields count="1">
    <dataField name="Somme de Excédent" fld="5" baseField="0" baseItem="0" numFmtId="170"/>
  </dataFields>
  <formats count="12">
    <format dxfId="265">
      <pivotArea type="all" dataOnly="0" outline="0" fieldPosition="0"/>
    </format>
    <format dxfId="264">
      <pivotArea outline="0" collapsedLevelsAreSubtotals="1" fieldPosition="0"/>
    </format>
    <format dxfId="263">
      <pivotArea field="0" type="button" dataOnly="0" labelOnly="1" outline="0" axis="axisRow" fieldPosition="0"/>
    </format>
    <format dxfId="262">
      <pivotArea dataOnly="0" labelOnly="1" fieldPosition="0">
        <references count="1">
          <reference field="0" count="0"/>
        </references>
      </pivotArea>
    </format>
    <format dxfId="261">
      <pivotArea dataOnly="0" labelOnly="1" grandRow="1" outline="0" fieldPosition="0"/>
    </format>
    <format dxfId="260">
      <pivotArea dataOnly="0" labelOnly="1" outline="0" axis="axisValues" fieldPosition="0"/>
    </format>
    <format dxfId="259">
      <pivotArea type="all" dataOnly="0" outline="0" fieldPosition="0"/>
    </format>
    <format dxfId="258">
      <pivotArea field="0" type="button" dataOnly="0" labelOnly="1" outline="0" axis="axisRow" fieldPosition="0"/>
    </format>
    <format dxfId="257">
      <pivotArea dataOnly="0" labelOnly="1" fieldPosition="0">
        <references count="1">
          <reference field="0" count="0"/>
        </references>
      </pivotArea>
    </format>
    <format dxfId="256">
      <pivotArea dataOnly="0" labelOnly="1" grandRow="1" outline="0" fieldPosition="0"/>
    </format>
    <format dxfId="255">
      <pivotArea dataOnly="0" labelOnly="1" outline="0" axis="axisValues" fieldPosition="0"/>
    </format>
    <format dxfId="254">
      <pivotArea outline="0" collapsedLevelsAreSubtotals="1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D13717F-5A54-42F8-8D4B-AA7BAB70E459}" name="Tableau croisé dynamique29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7" indent="0" outline="1" outlineData="1" multipleFieldFilters="0">
  <location ref="L31:M37" firstHeaderRow="1" firstDataRow="1" firstDataCol="1"/>
  <pivotFields count="15">
    <pivotField axis="axisRow" showAll="0">
      <items count="12">
        <item h="1" x="0"/>
        <item h="1" x="1"/>
        <item h="1" x="2"/>
        <item h="1" x="3"/>
        <item h="1" x="4"/>
        <item h="1" x="5"/>
        <item x="6"/>
        <item x="7"/>
        <item x="8"/>
        <item x="9"/>
        <item x="10"/>
        <item t="default"/>
      </items>
    </pivotField>
    <pivotField numFmtId="44" showAll="0"/>
    <pivotField numFmtId="44" showAll="0"/>
    <pivotField numFmtId="44" showAll="0"/>
    <pivotField numFmtId="44" showAll="0"/>
    <pivotField numFmtId="44" showAll="0"/>
    <pivotField numFmtId="167" showAll="0"/>
    <pivotField numFmtId="167" showAll="0"/>
    <pivotField numFmtId="167" showAll="0"/>
    <pivotField dataField="1" numFmtId="167" showAll="0"/>
    <pivotField numFmtId="167" showAll="0"/>
    <pivotField numFmtId="167" showAll="0"/>
    <pivotField numFmtId="164" showAll="0"/>
    <pivotField numFmtId="164" showAll="0"/>
    <pivotField numFmtId="164" showAll="0"/>
  </pivotFields>
  <rowFields count="1">
    <field x="0"/>
  </rowFields>
  <rowItems count="6">
    <i>
      <x v="6"/>
    </i>
    <i>
      <x v="7"/>
    </i>
    <i>
      <x v="8"/>
    </i>
    <i>
      <x v="9"/>
    </i>
    <i>
      <x v="10"/>
    </i>
    <i t="grand">
      <x/>
    </i>
  </rowItems>
  <colItems count="1">
    <i/>
  </colItems>
  <dataFields count="1">
    <dataField name="Somme de Excédent / CA" fld="9" baseField="0" baseItem="0" numFmtId="167"/>
  </dataFields>
  <formats count="6">
    <format dxfId="271">
      <pivotArea type="all" dataOnly="0" outline="0" fieldPosition="0"/>
    </format>
    <format dxfId="270">
      <pivotArea field="0" type="button" dataOnly="0" labelOnly="1" outline="0" axis="axisRow" fieldPosition="0"/>
    </format>
    <format dxfId="269">
      <pivotArea dataOnly="0" labelOnly="1" fieldPosition="0">
        <references count="1">
          <reference field="0" count="0"/>
        </references>
      </pivotArea>
    </format>
    <format dxfId="268">
      <pivotArea dataOnly="0" labelOnly="1" grandRow="1" outline="0" fieldPosition="0"/>
    </format>
    <format dxfId="267">
      <pivotArea dataOnly="0" labelOnly="1" outline="0" axis="axisValues" fieldPosition="0"/>
    </format>
    <format dxfId="266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C0EE6D7B-98F7-4F9C-AF03-CFD74A280835}" sourceName="Mois">
  <pivotTables>
    <pivotTable tabId="19" name="Tableau croisé dynamique21"/>
    <pivotTable tabId="19" name="Tableau croisé dynamique22"/>
    <pivotTable tabId="19" name="Tableau croisé dynamique25"/>
    <pivotTable tabId="19" name="Tableau croisé dynamique27"/>
    <pivotTable tabId="19" name="Tableau croisé dynamique29"/>
    <pivotTable tabId="19" name="Tableau croisé dynamique34"/>
    <pivotTable tabId="19" name="Tableau croisé dynamique35"/>
    <pivotTable tabId="19" name="Tableau croisé dynamique36"/>
    <pivotTable tabId="19" name="Tableau croisé dynamique41"/>
    <pivotTable tabId="19" name="Tableau croisé dynamique43"/>
  </pivotTables>
  <data>
    <tabular pivotCacheId="1956283529">
      <items count="11">
        <i x="0"/>
        <i x="1"/>
        <i x="2"/>
        <i x="3"/>
        <i x="4"/>
        <i x="5"/>
        <i x="6" s="1"/>
        <i x="7" s="1"/>
        <i x="8" s="1"/>
        <i x="9" s="1"/>
        <i x="10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47843C9C-339E-4066-B1FC-C29EBEE12210}" cache="Segment_Mois" caption="Mois" style="Spécial" lockedPosition="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DB677FC-3EB6-4F58-AFB1-464281E928DF}" name="Tableau2" displayName="Tableau2" ref="B4:D10" totalsRowShown="0" headerRowBorderDxfId="276" tableBorderDxfId="275">
  <autoFilter ref="B4:D10" xr:uid="{FDB677FC-3EB6-4F58-AFB1-464281E928DF}"/>
  <tableColumns count="3">
    <tableColumn id="1" xr3:uid="{31D170CF-8C60-4152-B27C-14E211B264EC}" name="Total exercice" dataDxfId="274"/>
    <tableColumn id="2" xr3:uid="{4777B50C-AD17-4EB5-BE4C-83EDDECBA9BF}" name="Montant" dataDxfId="273" dataCellStyle="Monétaire"/>
    <tableColumn id="3" xr3:uid="{BBC3D663-1E02-4B44-A679-2F44F7F77AB7}" name="Colonne1" dataDxfId="272" dataCellStyle="Pourcentage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4A530066-C565-45BE-BF17-432EDB443F37}" name="Tableau12" displayName="Tableau12" ref="B2:P14" totalsRowCount="1" headerRowDxfId="183" dataDxfId="182" headerRowCellStyle="Monétaire" dataCellStyle="Pourcentage">
  <autoFilter ref="B2:P13" xr:uid="{4A530066-C565-45BE-BF17-432EDB443F3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578B2AA0-3A1D-403F-9393-F39485642921}" name="Mois" dataDxfId="181" totalsRowDxfId="180" dataCellStyle="Monétaire" totalsRowCellStyle="Monétaire"/>
    <tableColumn id="2" xr3:uid="{17A5A812-3A2B-43C3-A999-3991A305D594}" name="CA" dataDxfId="179" totalsRowDxfId="178" dataCellStyle="Monétaire" totalsRowCellStyle="Monétaire"/>
    <tableColumn id="3" xr3:uid="{F407B240-45A4-4722-8818-C171CFF40728}" name="Masse sal" dataDxfId="177" totalsRowDxfId="176" dataCellStyle="Monétaire" totalsRowCellStyle="Monétaire"/>
    <tableColumn id="4" xr3:uid="{3EBB4929-7346-47E7-9D48-CAFE2107142E}" name="Achats" dataDxfId="175" totalsRowDxfId="174" dataCellStyle="Monétaire" totalsRowCellStyle="Monétaire"/>
    <tableColumn id="5" xr3:uid="{55B4D80E-3C1D-474F-A3DF-AE909C1E3C2B}" name="Ch ext" dataDxfId="173" totalsRowDxfId="172" dataCellStyle="Monétaire" totalsRowCellStyle="Monétaire"/>
    <tableColumn id="6" xr3:uid="{E186CD17-7CA5-4400-B081-2E165D5BB35B}" name="Excédent" dataDxfId="171" totalsRowDxfId="170" dataCellStyle="Monétaire" totalsRowCellStyle="Monétaire"/>
    <tableColumn id="7" xr3:uid="{31BE0295-AA9E-4DB3-9A1E-C17E6A83173A}" name="Achats / CA" dataDxfId="169" totalsRowDxfId="168" dataCellStyle="Pourcentage" totalsRowCellStyle="Pourcentage"/>
    <tableColumn id="8" xr3:uid="{E6BED621-7A5A-4E21-B5C0-06A50EACF2CF}" name="Masse sal / CA" dataDxfId="167" totalsRowDxfId="166" dataCellStyle="Pourcentage" totalsRowCellStyle="Pourcentage"/>
    <tableColumn id="9" xr3:uid="{AEA82206-A65C-48FA-AF32-726987E6A211}" name="Ch ext / CA" dataDxfId="165" totalsRowDxfId="164" dataCellStyle="Pourcentage" totalsRowCellStyle="Pourcentage"/>
    <tableColumn id="10" xr3:uid="{E7B09152-B97E-4F86-B000-A4D2CBE3D4AC}" name="Excédent / CA" dataDxfId="163" totalsRowDxfId="162" dataCellStyle="Pourcentage" totalsRowCellStyle="Pourcentage"/>
    <tableColumn id="11" xr3:uid="{EF3F6A27-90F4-4E4D-B01F-6C6A7EB7C3CB}" name="Charges fi / CA" dataDxfId="161" totalsRowDxfId="160" dataCellStyle="Pourcentage" totalsRowCellStyle="Pourcentage"/>
    <tableColumn id="12" xr3:uid="{DBAC5BC2-6EBC-482D-AC70-898D74254045}" name="Var du CA" dataDxfId="159" totalsRowDxfId="158" dataCellStyle="Pourcentage" totalsRowCellStyle="Pourcentage"/>
    <tableColumn id="13" xr3:uid="{2F1FDD6E-B2D0-4EC5-8F1B-A6033CAC9681}" name="Services" dataDxfId="157" totalsRowDxfId="156" dataCellStyle="Monétaire" totalsRowCellStyle="Monétaire"/>
    <tableColumn id="14" xr3:uid="{8F394383-0849-4FC3-B2D1-9F5014AACB43}" name="Marchandises" dataDxfId="155" totalsRowDxfId="154" dataCellStyle="Monétaire" totalsRowCellStyle="Monétaire"/>
    <tableColumn id="15" xr3:uid="{1281744F-5650-4984-884D-80F99C90002E}" name="Autres" dataDxfId="153" totalsRowDxfId="152" dataCellStyle="Monétaire" totalsRowCellStyle="Monétair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13" Type="http://schemas.openxmlformats.org/officeDocument/2006/relationships/drawing" Target="../drawings/drawing3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12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11" Type="http://schemas.openxmlformats.org/officeDocument/2006/relationships/pivotTable" Target="../pivotTables/pivotTable11.xml"/><Relationship Id="rId5" Type="http://schemas.openxmlformats.org/officeDocument/2006/relationships/pivotTable" Target="../pivotTables/pivotTable5.xml"/><Relationship Id="rId10" Type="http://schemas.openxmlformats.org/officeDocument/2006/relationships/pivotTable" Target="../pivotTables/pivotTable10.xml"/><Relationship Id="rId4" Type="http://schemas.openxmlformats.org/officeDocument/2006/relationships/pivotTable" Target="../pivotTables/pivotTable4.xml"/><Relationship Id="rId9" Type="http://schemas.openxmlformats.org/officeDocument/2006/relationships/pivotTable" Target="../pivotTables/pivotTable9.xml"/><Relationship Id="rId1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B5479A-F778-471E-BED4-480E5CEA67A9}">
  <sheetPr codeName="Feuil1"/>
  <dimension ref="A1"/>
  <sheetViews>
    <sheetView showGridLines="0" zoomScaleNormal="100" workbookViewId="0">
      <selection activeCell="D14" sqref="D14"/>
    </sheetView>
  </sheetViews>
  <sheetFormatPr baseColWidth="10" defaultRowHeight="15" x14ac:dyDescent="0.25"/>
  <sheetData/>
  <sheetProtection selectLockedCells="1" selectUnlockedCells="1"/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4EB868-EFF3-433F-ADE0-A8893FC35E8B}">
  <sheetPr codeName="Feuil2">
    <tabColor theme="6" tint="0.39997558519241921"/>
  </sheetPr>
  <dimension ref="A1:V403"/>
  <sheetViews>
    <sheetView showGridLines="0" topLeftCell="B1" zoomScaleNormal="100" workbookViewId="0">
      <selection activeCell="C1" sqref="C1:P31"/>
    </sheetView>
  </sheetViews>
  <sheetFormatPr baseColWidth="10" defaultColWidth="11.42578125" defaultRowHeight="15" x14ac:dyDescent="0.25"/>
  <cols>
    <col min="1" max="1" width="13.28515625" style="1" bestFit="1" customWidth="1"/>
    <col min="2" max="2" width="12.42578125" style="1" customWidth="1"/>
    <col min="3" max="3" width="11.85546875" style="1" bestFit="1" customWidth="1"/>
    <col min="4" max="4" width="10.85546875" style="2" customWidth="1"/>
    <col min="5" max="5" width="37.85546875" style="1" bestFit="1" customWidth="1"/>
    <col min="6" max="6" width="11.85546875" style="3" bestFit="1" customWidth="1"/>
    <col min="7" max="7" width="12.7109375" style="3" customWidth="1"/>
    <col min="8" max="8" width="13" style="3" customWidth="1"/>
    <col min="9" max="10" width="11.85546875" style="3" bestFit="1" customWidth="1"/>
    <col min="11" max="11" width="11.85546875" style="3" customWidth="1"/>
    <col min="12" max="12" width="10.7109375" style="3" bestFit="1" customWidth="1"/>
    <col min="13" max="13" width="10.85546875" style="3" bestFit="1" customWidth="1"/>
    <col min="14" max="14" width="11.85546875" style="3" bestFit="1" customWidth="1"/>
    <col min="15" max="15" width="11.85546875" style="3" customWidth="1"/>
    <col min="16" max="20" width="11.42578125" style="3"/>
    <col min="21" max="21" width="10.7109375" style="3" customWidth="1"/>
    <col min="22" max="22" width="37.85546875" style="1" bestFit="1" customWidth="1"/>
    <col min="23" max="23" width="11.85546875" style="1" bestFit="1" customWidth="1"/>
    <col min="24" max="16384" width="11.42578125" style="1"/>
  </cols>
  <sheetData>
    <row r="1" spans="1:21" s="4" customFormat="1" x14ac:dyDescent="0.25">
      <c r="C1" s="14"/>
      <c r="D1" s="7"/>
      <c r="E1" s="6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>
        <v>44805</v>
      </c>
      <c r="R1" s="43">
        <v>44835</v>
      </c>
      <c r="S1" s="43">
        <v>44866</v>
      </c>
      <c r="T1" s="43">
        <v>44896</v>
      </c>
      <c r="U1" s="5"/>
    </row>
    <row r="2" spans="1:21" s="8" customFormat="1" x14ac:dyDescent="0.25">
      <c r="B2" s="12" t="s">
        <v>43</v>
      </c>
      <c r="D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</row>
    <row r="3" spans="1:21" s="8" customFormat="1" x14ac:dyDescent="0.25">
      <c r="D3" s="2"/>
      <c r="E3" s="9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1"/>
      <c r="S3" s="11"/>
      <c r="T3" s="11"/>
      <c r="U3" s="11"/>
    </row>
    <row r="4" spans="1:21" x14ac:dyDescent="0.25">
      <c r="B4" s="12" t="s">
        <v>44</v>
      </c>
      <c r="C4" s="12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</row>
    <row r="5" spans="1:21" x14ac:dyDescent="0.25"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</row>
    <row r="6" spans="1:21" x14ac:dyDescent="0.25"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21" x14ac:dyDescent="0.25"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</row>
    <row r="8" spans="1:21" x14ac:dyDescent="0.25">
      <c r="A8" s="29"/>
      <c r="B8" s="29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</row>
    <row r="9" spans="1:21" x14ac:dyDescent="0.25">
      <c r="A9" s="8"/>
      <c r="B9" s="3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</row>
    <row r="10" spans="1:21" x14ac:dyDescent="0.25">
      <c r="A10" s="8"/>
      <c r="B10" s="30"/>
      <c r="C10" s="39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</row>
    <row r="11" spans="1:21" x14ac:dyDescent="0.25">
      <c r="A11" s="8"/>
      <c r="B11" s="8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</row>
    <row r="12" spans="1:21" x14ac:dyDescent="0.25">
      <c r="A12" s="29"/>
      <c r="B12" s="29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</row>
    <row r="13" spans="1:21" x14ac:dyDescent="0.25">
      <c r="A13" s="8"/>
      <c r="B13" s="31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9"/>
      <c r="T13" s="19"/>
    </row>
    <row r="14" spans="1:21" x14ac:dyDescent="0.25">
      <c r="A14" s="8"/>
      <c r="B14" s="31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9"/>
      <c r="S14" s="19"/>
      <c r="T14" s="19"/>
      <c r="U14" s="19"/>
    </row>
    <row r="15" spans="1:21" x14ac:dyDescent="0.25">
      <c r="A15" s="8"/>
      <c r="B15" s="32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9"/>
      <c r="S15" s="19"/>
      <c r="T15" s="19"/>
      <c r="U15" s="19"/>
    </row>
    <row r="16" spans="1:21" x14ac:dyDescent="0.25">
      <c r="A16" s="29"/>
      <c r="B16" s="33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9"/>
      <c r="S16" s="19"/>
      <c r="T16" s="19"/>
      <c r="U16" s="1"/>
    </row>
    <row r="17" spans="2:21" x14ac:dyDescent="0.25"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9"/>
      <c r="S17" s="19"/>
      <c r="T17" s="19"/>
      <c r="U17" s="19"/>
    </row>
    <row r="18" spans="2:21" x14ac:dyDescent="0.25"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9"/>
      <c r="S18" s="19"/>
      <c r="T18" s="19"/>
      <c r="U18" s="19"/>
    </row>
    <row r="19" spans="2:21" x14ac:dyDescent="0.25"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9"/>
      <c r="S19" s="19"/>
      <c r="T19" s="19"/>
      <c r="U19" s="19"/>
    </row>
    <row r="20" spans="2:21" x14ac:dyDescent="0.25"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9"/>
      <c r="U20" s="19"/>
    </row>
    <row r="21" spans="2:21" x14ac:dyDescent="0.25">
      <c r="E21" s="13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9"/>
      <c r="U21" s="19"/>
    </row>
    <row r="22" spans="2:21" x14ac:dyDescent="0.25"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9"/>
    </row>
    <row r="23" spans="2:21" x14ac:dyDescent="0.25">
      <c r="B23" s="12" t="s">
        <v>46</v>
      </c>
      <c r="C23" s="12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9"/>
    </row>
    <row r="24" spans="2:21" x14ac:dyDescent="0.25"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</row>
    <row r="25" spans="2:21" x14ac:dyDescent="0.25"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</row>
    <row r="26" spans="2:21" x14ac:dyDescent="0.25"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</row>
    <row r="27" spans="2:21" x14ac:dyDescent="0.25"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</row>
    <row r="28" spans="2:21" x14ac:dyDescent="0.25"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</row>
    <row r="29" spans="2:21" x14ac:dyDescent="0.25"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</row>
    <row r="30" spans="2:21" x14ac:dyDescent="0.25"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</row>
    <row r="31" spans="2:21" x14ac:dyDescent="0.25"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</row>
    <row r="33" spans="1:22" x14ac:dyDescent="0.25">
      <c r="E33" s="1" t="s">
        <v>53</v>
      </c>
      <c r="F33" s="17">
        <v>5596.1499999999942</v>
      </c>
      <c r="G33" s="17">
        <v>-1019.6400000000358</v>
      </c>
      <c r="H33" s="17">
        <v>5211.8000000000029</v>
      </c>
      <c r="I33" s="17">
        <v>8941.039999999979</v>
      </c>
      <c r="J33" s="17">
        <v>15962.860000000008</v>
      </c>
      <c r="K33" s="17">
        <v>4482.25</v>
      </c>
      <c r="L33" s="17">
        <v>13785.400000000016</v>
      </c>
      <c r="M33" s="17">
        <v>-2808.9900000000271</v>
      </c>
      <c r="N33" s="17">
        <v>10937.800000000003</v>
      </c>
      <c r="O33" s="17">
        <v>258.82999999997264</v>
      </c>
      <c r="P33" s="17">
        <v>-3837.9399999999951</v>
      </c>
      <c r="Q33" s="17"/>
      <c r="R33" s="17"/>
    </row>
    <row r="41" spans="1:22" s="3" customFormat="1" x14ac:dyDescent="0.25">
      <c r="A41" s="1"/>
      <c r="B41" s="1"/>
      <c r="C41" s="1"/>
      <c r="D41" s="2"/>
      <c r="E41" s="1"/>
      <c r="V41" s="1"/>
    </row>
    <row r="42" spans="1:22" s="3" customFormat="1" x14ac:dyDescent="0.25">
      <c r="A42" s="1"/>
      <c r="B42" s="1"/>
      <c r="C42" s="1"/>
      <c r="D42" s="2"/>
      <c r="E42" s="1"/>
      <c r="V42" s="1"/>
    </row>
    <row r="43" spans="1:22" s="3" customFormat="1" x14ac:dyDescent="0.25">
      <c r="A43" s="1"/>
      <c r="B43" s="1"/>
      <c r="C43" s="1"/>
      <c r="D43" s="2"/>
      <c r="E43" s="1"/>
      <c r="V43" s="1"/>
    </row>
    <row r="44" spans="1:22" s="3" customFormat="1" x14ac:dyDescent="0.25">
      <c r="A44" s="1"/>
      <c r="B44" s="1"/>
      <c r="C44" s="1"/>
      <c r="D44" s="2"/>
      <c r="E44" s="1"/>
      <c r="V44" s="1"/>
    </row>
    <row r="45" spans="1:22" s="3" customFormat="1" x14ac:dyDescent="0.25">
      <c r="A45" s="1"/>
      <c r="B45" s="1"/>
      <c r="C45" s="1"/>
      <c r="D45" s="2"/>
      <c r="E45" s="1"/>
      <c r="V45" s="1"/>
    </row>
    <row r="46" spans="1:22" s="3" customFormat="1" x14ac:dyDescent="0.25">
      <c r="A46" s="1"/>
      <c r="B46" s="1"/>
      <c r="C46" s="1"/>
      <c r="D46" s="2"/>
      <c r="E46" s="1"/>
      <c r="V46" s="1"/>
    </row>
    <row r="47" spans="1:22" s="3" customFormat="1" x14ac:dyDescent="0.25">
      <c r="A47" s="1"/>
      <c r="B47" s="1"/>
      <c r="C47" s="1"/>
      <c r="D47" s="2"/>
      <c r="E47" s="1"/>
      <c r="V47" s="1"/>
    </row>
    <row r="48" spans="1:22" s="3" customFormat="1" x14ac:dyDescent="0.25">
      <c r="A48" s="1"/>
      <c r="B48" s="1"/>
      <c r="C48" s="1"/>
      <c r="D48" s="2"/>
      <c r="E48" s="1"/>
      <c r="V48" s="1"/>
    </row>
    <row r="49" spans="1:22" s="3" customFormat="1" x14ac:dyDescent="0.25">
      <c r="A49" s="1"/>
      <c r="B49" s="1"/>
      <c r="C49" s="1"/>
      <c r="D49" s="2"/>
      <c r="E49" s="1"/>
      <c r="V49" s="1"/>
    </row>
    <row r="50" spans="1:22" s="3" customFormat="1" x14ac:dyDescent="0.25">
      <c r="A50" s="1"/>
      <c r="B50" s="1"/>
      <c r="C50" s="1"/>
      <c r="D50" s="2"/>
      <c r="E50" s="1"/>
      <c r="V50" s="1"/>
    </row>
    <row r="51" spans="1:22" s="3" customFormat="1" x14ac:dyDescent="0.25">
      <c r="A51" s="1"/>
      <c r="B51" s="1"/>
      <c r="C51" s="1"/>
      <c r="D51" s="2"/>
      <c r="E51" s="1"/>
      <c r="V51" s="1"/>
    </row>
    <row r="52" spans="1:22" s="3" customFormat="1" x14ac:dyDescent="0.25">
      <c r="A52" s="1"/>
      <c r="B52" s="1"/>
      <c r="C52" s="1"/>
      <c r="D52" s="2"/>
      <c r="E52" s="1"/>
      <c r="V52" s="1"/>
    </row>
    <row r="53" spans="1:22" s="3" customFormat="1" x14ac:dyDescent="0.25">
      <c r="A53" s="1"/>
      <c r="B53" s="1"/>
      <c r="C53" s="1"/>
      <c r="D53" s="2"/>
      <c r="E53" s="1"/>
      <c r="V53" s="1"/>
    </row>
    <row r="54" spans="1:22" s="3" customFormat="1" x14ac:dyDescent="0.25">
      <c r="A54" s="1"/>
      <c r="B54" s="1"/>
      <c r="C54" s="1"/>
      <c r="D54" s="2"/>
      <c r="E54" s="1"/>
      <c r="V54" s="1"/>
    </row>
    <row r="55" spans="1:22" s="3" customFormat="1" x14ac:dyDescent="0.25">
      <c r="A55" s="1"/>
      <c r="B55" s="1"/>
      <c r="C55" s="1"/>
      <c r="D55" s="2"/>
      <c r="E55" s="1"/>
      <c r="V55" s="1"/>
    </row>
    <row r="56" spans="1:22" s="3" customFormat="1" x14ac:dyDescent="0.25">
      <c r="A56" s="1"/>
      <c r="B56" s="1"/>
      <c r="C56" s="1"/>
      <c r="D56" s="2"/>
      <c r="E56" s="1"/>
      <c r="V56" s="1"/>
    </row>
    <row r="57" spans="1:22" s="3" customFormat="1" x14ac:dyDescent="0.25">
      <c r="A57" s="1"/>
      <c r="B57" s="1"/>
      <c r="C57" s="1"/>
      <c r="D57" s="2"/>
      <c r="E57" s="1"/>
      <c r="V57" s="1"/>
    </row>
    <row r="58" spans="1:22" s="3" customFormat="1" x14ac:dyDescent="0.25">
      <c r="A58" s="1"/>
      <c r="B58" s="1"/>
      <c r="C58" s="1"/>
      <c r="D58" s="2"/>
      <c r="E58" s="1"/>
      <c r="V58" s="1"/>
    </row>
    <row r="59" spans="1:22" s="3" customFormat="1" x14ac:dyDescent="0.25">
      <c r="A59" s="1"/>
      <c r="B59" s="1"/>
      <c r="C59" s="1"/>
      <c r="D59" s="2"/>
      <c r="E59" s="1"/>
      <c r="V59" s="1"/>
    </row>
    <row r="60" spans="1:22" s="3" customFormat="1" x14ac:dyDescent="0.25">
      <c r="A60" s="1"/>
      <c r="B60" s="1"/>
      <c r="C60" s="1"/>
      <c r="D60" s="2"/>
      <c r="E60" s="1"/>
      <c r="V60" s="1"/>
    </row>
    <row r="61" spans="1:22" s="3" customFormat="1" x14ac:dyDescent="0.25">
      <c r="A61" s="1"/>
      <c r="B61" s="1"/>
      <c r="C61" s="1"/>
      <c r="D61" s="2"/>
      <c r="E61" s="1"/>
      <c r="V61" s="1"/>
    </row>
    <row r="62" spans="1:22" s="3" customFormat="1" x14ac:dyDescent="0.25">
      <c r="A62" s="1"/>
      <c r="B62" s="1"/>
      <c r="C62" s="1"/>
      <c r="D62" s="2"/>
      <c r="E62" s="1"/>
      <c r="V62" s="1"/>
    </row>
    <row r="63" spans="1:22" s="3" customFormat="1" x14ac:dyDescent="0.25">
      <c r="A63" s="1"/>
      <c r="B63" s="1"/>
      <c r="C63" s="1"/>
      <c r="D63" s="2"/>
      <c r="E63" s="1"/>
      <c r="V63" s="1"/>
    </row>
    <row r="64" spans="1:22" s="3" customFormat="1" x14ac:dyDescent="0.25">
      <c r="A64" s="1"/>
      <c r="B64" s="1"/>
      <c r="C64" s="1"/>
      <c r="D64" s="2"/>
      <c r="E64" s="1"/>
      <c r="V64" s="1"/>
    </row>
    <row r="65" spans="1:22" s="3" customFormat="1" x14ac:dyDescent="0.25">
      <c r="A65" s="1"/>
      <c r="B65" s="1"/>
      <c r="C65" s="1"/>
      <c r="D65" s="2"/>
      <c r="E65" s="1"/>
      <c r="V65" s="1"/>
    </row>
    <row r="66" spans="1:22" s="3" customFormat="1" x14ac:dyDescent="0.25">
      <c r="A66" s="1"/>
      <c r="B66" s="1"/>
      <c r="C66" s="1"/>
      <c r="D66" s="2"/>
      <c r="E66" s="1"/>
      <c r="V66" s="1"/>
    </row>
    <row r="67" spans="1:22" s="3" customFormat="1" x14ac:dyDescent="0.25">
      <c r="A67" s="1"/>
      <c r="B67" s="1"/>
      <c r="C67" s="1"/>
      <c r="D67" s="2"/>
      <c r="E67" s="1"/>
      <c r="V67" s="1"/>
    </row>
    <row r="68" spans="1:22" s="3" customFormat="1" x14ac:dyDescent="0.25">
      <c r="A68" s="1"/>
      <c r="B68" s="1"/>
      <c r="C68" s="1"/>
      <c r="D68" s="2"/>
      <c r="E68" s="1"/>
      <c r="V68" s="1"/>
    </row>
    <row r="69" spans="1:22" s="3" customFormat="1" x14ac:dyDescent="0.25">
      <c r="A69" s="1"/>
      <c r="B69" s="1"/>
      <c r="C69" s="1"/>
      <c r="D69" s="2"/>
      <c r="E69" s="1"/>
      <c r="V69" s="1"/>
    </row>
    <row r="70" spans="1:22" s="3" customFormat="1" x14ac:dyDescent="0.25">
      <c r="A70" s="1"/>
      <c r="B70" s="1"/>
      <c r="C70" s="1"/>
      <c r="D70" s="2"/>
      <c r="E70" s="1"/>
      <c r="V70" s="1"/>
    </row>
    <row r="71" spans="1:22" s="3" customFormat="1" x14ac:dyDescent="0.25">
      <c r="A71" s="1"/>
      <c r="B71" s="1"/>
      <c r="C71" s="1"/>
      <c r="D71" s="2"/>
      <c r="E71" s="1"/>
      <c r="V71" s="1"/>
    </row>
    <row r="72" spans="1:22" s="3" customFormat="1" x14ac:dyDescent="0.25">
      <c r="A72" s="1"/>
      <c r="B72" s="1"/>
      <c r="C72" s="1"/>
      <c r="D72" s="2"/>
      <c r="E72" s="1"/>
      <c r="V72" s="1"/>
    </row>
    <row r="73" spans="1:22" s="3" customFormat="1" x14ac:dyDescent="0.25">
      <c r="A73" s="1"/>
      <c r="B73" s="1"/>
      <c r="C73" s="1"/>
      <c r="D73" s="2"/>
      <c r="E73" s="1"/>
      <c r="V73" s="1"/>
    </row>
    <row r="74" spans="1:22" s="3" customFormat="1" x14ac:dyDescent="0.25">
      <c r="A74" s="1"/>
      <c r="B74" s="1"/>
      <c r="C74" s="1"/>
      <c r="D74" s="2"/>
      <c r="E74" s="1"/>
      <c r="V74" s="1"/>
    </row>
    <row r="75" spans="1:22" s="3" customFormat="1" x14ac:dyDescent="0.25">
      <c r="A75" s="1"/>
      <c r="B75" s="1"/>
      <c r="C75" s="1"/>
      <c r="D75" s="2"/>
      <c r="E75" s="1"/>
      <c r="V75" s="1"/>
    </row>
    <row r="76" spans="1:22" s="3" customFormat="1" x14ac:dyDescent="0.25">
      <c r="A76" s="1"/>
      <c r="B76" s="1"/>
      <c r="C76" s="1"/>
      <c r="D76" s="2"/>
      <c r="E76" s="1"/>
      <c r="V76" s="1"/>
    </row>
    <row r="77" spans="1:22" s="3" customFormat="1" x14ac:dyDescent="0.25">
      <c r="A77" s="1"/>
      <c r="B77" s="1"/>
      <c r="C77" s="1"/>
      <c r="D77" s="2"/>
      <c r="E77" s="1"/>
      <c r="V77" s="1"/>
    </row>
    <row r="78" spans="1:22" s="3" customFormat="1" x14ac:dyDescent="0.25">
      <c r="A78" s="1"/>
      <c r="B78" s="1"/>
      <c r="C78" s="1"/>
      <c r="D78" s="2"/>
      <c r="E78" s="1"/>
      <c r="V78" s="1"/>
    </row>
    <row r="79" spans="1:22" s="3" customFormat="1" x14ac:dyDescent="0.25">
      <c r="A79" s="1"/>
      <c r="B79" s="1"/>
      <c r="C79" s="1"/>
      <c r="D79" s="2"/>
      <c r="E79" s="1"/>
      <c r="V79" s="1"/>
    </row>
    <row r="80" spans="1:22" s="3" customFormat="1" x14ac:dyDescent="0.25">
      <c r="A80" s="1"/>
      <c r="B80" s="1"/>
      <c r="C80" s="1"/>
      <c r="D80" s="2"/>
      <c r="E80" s="1"/>
      <c r="V80" s="1"/>
    </row>
    <row r="81" spans="1:22" s="3" customFormat="1" x14ac:dyDescent="0.25">
      <c r="A81" s="1"/>
      <c r="B81" s="1"/>
      <c r="C81" s="1"/>
      <c r="D81" s="2"/>
      <c r="E81" s="1"/>
      <c r="V81" s="1"/>
    </row>
    <row r="82" spans="1:22" s="3" customFormat="1" x14ac:dyDescent="0.25">
      <c r="A82" s="1"/>
      <c r="B82" s="1"/>
      <c r="C82" s="1"/>
      <c r="D82" s="2"/>
      <c r="E82" s="1"/>
      <c r="V82" s="1"/>
    </row>
    <row r="83" spans="1:22" s="3" customFormat="1" x14ac:dyDescent="0.25">
      <c r="A83" s="1"/>
      <c r="B83" s="1"/>
      <c r="C83" s="1"/>
      <c r="D83" s="2"/>
      <c r="E83" s="1"/>
      <c r="V83" s="1"/>
    </row>
    <row r="84" spans="1:22" s="3" customFormat="1" x14ac:dyDescent="0.25">
      <c r="A84" s="1"/>
      <c r="B84" s="1"/>
      <c r="C84" s="1"/>
      <c r="D84" s="2"/>
      <c r="E84" s="1"/>
      <c r="V84" s="1"/>
    </row>
    <row r="85" spans="1:22" s="3" customFormat="1" x14ac:dyDescent="0.25">
      <c r="A85" s="1"/>
      <c r="B85" s="1"/>
      <c r="C85" s="1"/>
      <c r="D85" s="2"/>
      <c r="E85" s="1"/>
      <c r="V85" s="1"/>
    </row>
    <row r="86" spans="1:22" s="3" customFormat="1" x14ac:dyDescent="0.25">
      <c r="A86" s="1"/>
      <c r="B86" s="1"/>
      <c r="C86" s="1"/>
      <c r="D86" s="2"/>
      <c r="E86" s="1"/>
      <c r="V86" s="1"/>
    </row>
    <row r="87" spans="1:22" s="3" customFormat="1" x14ac:dyDescent="0.25">
      <c r="A87" s="1"/>
      <c r="B87" s="1"/>
      <c r="C87" s="1"/>
      <c r="D87" s="2"/>
      <c r="E87" s="1"/>
      <c r="V87" s="1"/>
    </row>
    <row r="88" spans="1:22" s="3" customFormat="1" x14ac:dyDescent="0.25">
      <c r="A88" s="1"/>
      <c r="B88" s="1"/>
      <c r="C88" s="1"/>
      <c r="D88" s="2"/>
      <c r="E88" s="1"/>
      <c r="V88" s="1"/>
    </row>
    <row r="89" spans="1:22" s="3" customFormat="1" x14ac:dyDescent="0.25">
      <c r="A89" s="1"/>
      <c r="B89" s="1"/>
      <c r="C89" s="1"/>
      <c r="D89" s="2"/>
      <c r="E89" s="1"/>
      <c r="V89" s="1"/>
    </row>
    <row r="90" spans="1:22" s="3" customFormat="1" x14ac:dyDescent="0.25">
      <c r="A90" s="1"/>
      <c r="B90" s="1"/>
      <c r="C90" s="1"/>
      <c r="D90" s="2"/>
      <c r="E90" s="1"/>
      <c r="V90" s="1"/>
    </row>
    <row r="91" spans="1:22" s="3" customFormat="1" x14ac:dyDescent="0.25">
      <c r="A91" s="1"/>
      <c r="B91" s="1"/>
      <c r="C91" s="1"/>
      <c r="D91" s="2"/>
      <c r="E91" s="1"/>
      <c r="V91" s="1"/>
    </row>
    <row r="92" spans="1:22" s="3" customFormat="1" x14ac:dyDescent="0.25">
      <c r="A92" s="1"/>
      <c r="B92" s="1"/>
      <c r="C92" s="1"/>
      <c r="D92" s="2"/>
      <c r="E92" s="1"/>
      <c r="V92" s="1"/>
    </row>
    <row r="93" spans="1:22" s="3" customFormat="1" x14ac:dyDescent="0.25">
      <c r="A93" s="1"/>
      <c r="B93" s="1"/>
      <c r="C93" s="1"/>
      <c r="D93" s="2"/>
      <c r="E93" s="1"/>
      <c r="V93" s="1"/>
    </row>
    <row r="94" spans="1:22" s="3" customFormat="1" x14ac:dyDescent="0.25">
      <c r="A94" s="1"/>
      <c r="B94" s="1"/>
      <c r="C94" s="1"/>
      <c r="D94" s="2"/>
      <c r="E94" s="1"/>
      <c r="V94" s="1"/>
    </row>
    <row r="95" spans="1:22" s="3" customFormat="1" x14ac:dyDescent="0.25">
      <c r="A95" s="1"/>
      <c r="B95" s="1"/>
      <c r="C95" s="1"/>
      <c r="D95" s="2"/>
      <c r="E95" s="1"/>
      <c r="V95" s="1"/>
    </row>
    <row r="96" spans="1:22" s="3" customFormat="1" x14ac:dyDescent="0.25">
      <c r="A96" s="1"/>
      <c r="B96" s="1"/>
      <c r="C96" s="1"/>
      <c r="D96" s="2"/>
      <c r="E96" s="1"/>
      <c r="V96" s="1"/>
    </row>
    <row r="97" spans="1:22" s="3" customFormat="1" x14ac:dyDescent="0.25">
      <c r="A97" s="1"/>
      <c r="B97" s="1"/>
      <c r="C97" s="1"/>
      <c r="D97" s="2"/>
      <c r="E97" s="1"/>
      <c r="V97" s="1"/>
    </row>
    <row r="98" spans="1:22" s="3" customFormat="1" x14ac:dyDescent="0.25">
      <c r="A98" s="1"/>
      <c r="B98" s="1"/>
      <c r="C98" s="1"/>
      <c r="D98" s="2"/>
      <c r="E98" s="1"/>
      <c r="V98" s="1"/>
    </row>
    <row r="99" spans="1:22" s="3" customFormat="1" x14ac:dyDescent="0.25">
      <c r="A99" s="1"/>
      <c r="B99" s="1"/>
      <c r="C99" s="1"/>
      <c r="D99" s="2"/>
      <c r="E99" s="1"/>
      <c r="V99" s="1"/>
    </row>
    <row r="100" spans="1:22" s="3" customFormat="1" x14ac:dyDescent="0.25">
      <c r="A100" s="1"/>
      <c r="B100" s="1"/>
      <c r="C100" s="1"/>
      <c r="D100" s="2"/>
      <c r="E100" s="1"/>
      <c r="V100" s="1"/>
    </row>
    <row r="101" spans="1:22" s="3" customFormat="1" x14ac:dyDescent="0.25">
      <c r="A101" s="1"/>
      <c r="B101" s="1"/>
      <c r="C101" s="1"/>
      <c r="D101" s="2"/>
      <c r="E101" s="1"/>
      <c r="V101" s="1"/>
    </row>
    <row r="102" spans="1:22" s="3" customFormat="1" x14ac:dyDescent="0.25">
      <c r="A102" s="1"/>
      <c r="B102" s="1"/>
      <c r="C102" s="1"/>
      <c r="D102" s="2"/>
      <c r="E102" s="1"/>
      <c r="V102" s="1"/>
    </row>
    <row r="103" spans="1:22" s="3" customFormat="1" x14ac:dyDescent="0.25">
      <c r="A103" s="1"/>
      <c r="B103" s="1"/>
      <c r="C103" s="1"/>
      <c r="D103" s="2"/>
      <c r="E103" s="1"/>
      <c r="V103" s="1"/>
    </row>
    <row r="104" spans="1:22" s="3" customFormat="1" x14ac:dyDescent="0.25">
      <c r="A104" s="1"/>
      <c r="B104" s="1"/>
      <c r="C104" s="1"/>
      <c r="D104" s="2"/>
      <c r="E104" s="1"/>
      <c r="V104" s="1"/>
    </row>
    <row r="105" spans="1:22" s="3" customFormat="1" x14ac:dyDescent="0.25">
      <c r="A105" s="1"/>
      <c r="B105" s="1"/>
      <c r="C105" s="1"/>
      <c r="D105" s="2"/>
      <c r="E105" s="1"/>
      <c r="V105" s="1"/>
    </row>
    <row r="106" spans="1:22" s="3" customFormat="1" x14ac:dyDescent="0.25">
      <c r="A106" s="1"/>
      <c r="B106" s="1"/>
      <c r="C106" s="1"/>
      <c r="D106" s="2"/>
      <c r="E106" s="1"/>
      <c r="V106" s="1"/>
    </row>
    <row r="107" spans="1:22" s="3" customFormat="1" x14ac:dyDescent="0.25">
      <c r="A107" s="1"/>
      <c r="B107" s="1"/>
      <c r="C107" s="1"/>
      <c r="D107" s="2"/>
      <c r="E107" s="1"/>
      <c r="V107" s="1"/>
    </row>
    <row r="108" spans="1:22" s="3" customFormat="1" x14ac:dyDescent="0.25">
      <c r="A108" s="1"/>
      <c r="B108" s="1"/>
      <c r="C108" s="1"/>
      <c r="D108" s="2"/>
      <c r="E108" s="1"/>
      <c r="V108" s="1"/>
    </row>
    <row r="109" spans="1:22" s="3" customFormat="1" x14ac:dyDescent="0.25">
      <c r="A109" s="1"/>
      <c r="B109" s="1"/>
      <c r="C109" s="1"/>
      <c r="D109" s="2"/>
      <c r="E109" s="1"/>
      <c r="V109" s="1"/>
    </row>
    <row r="110" spans="1:22" s="3" customFormat="1" x14ac:dyDescent="0.25">
      <c r="A110" s="1"/>
      <c r="B110" s="1"/>
      <c r="C110" s="1"/>
      <c r="D110" s="2"/>
      <c r="E110" s="1"/>
      <c r="V110" s="1"/>
    </row>
    <row r="111" spans="1:22" s="3" customFormat="1" x14ac:dyDescent="0.25">
      <c r="A111" s="1"/>
      <c r="B111" s="1"/>
      <c r="C111" s="1"/>
      <c r="D111" s="2"/>
      <c r="E111" s="1"/>
      <c r="V111" s="1"/>
    </row>
    <row r="112" spans="1:22" s="3" customFormat="1" x14ac:dyDescent="0.25">
      <c r="A112" s="1"/>
      <c r="B112" s="1"/>
      <c r="C112" s="1"/>
      <c r="D112" s="2"/>
      <c r="E112" s="1"/>
      <c r="V112" s="1"/>
    </row>
    <row r="113" spans="1:22" s="3" customFormat="1" x14ac:dyDescent="0.25">
      <c r="A113" s="1"/>
      <c r="B113" s="1"/>
      <c r="C113" s="1"/>
      <c r="D113" s="2"/>
      <c r="E113" s="1"/>
      <c r="V113" s="1"/>
    </row>
    <row r="114" spans="1:22" s="3" customFormat="1" x14ac:dyDescent="0.25">
      <c r="A114" s="1"/>
      <c r="B114" s="1"/>
      <c r="C114" s="1"/>
      <c r="D114" s="2"/>
      <c r="E114" s="1"/>
      <c r="V114" s="1"/>
    </row>
    <row r="115" spans="1:22" s="3" customFormat="1" x14ac:dyDescent="0.25">
      <c r="A115" s="1"/>
      <c r="B115" s="1"/>
      <c r="C115" s="1"/>
      <c r="D115" s="2"/>
      <c r="E115" s="1"/>
      <c r="V115" s="1"/>
    </row>
    <row r="116" spans="1:22" s="3" customFormat="1" x14ac:dyDescent="0.25">
      <c r="A116" s="1"/>
      <c r="B116" s="1"/>
      <c r="C116" s="1"/>
      <c r="D116" s="2"/>
      <c r="E116" s="1"/>
      <c r="V116" s="1"/>
    </row>
    <row r="117" spans="1:22" s="3" customFormat="1" x14ac:dyDescent="0.25">
      <c r="A117" s="1"/>
      <c r="B117" s="1"/>
      <c r="C117" s="1"/>
      <c r="D117" s="2"/>
      <c r="E117" s="1"/>
      <c r="V117" s="1"/>
    </row>
    <row r="118" spans="1:22" s="3" customFormat="1" x14ac:dyDescent="0.25">
      <c r="A118" s="1"/>
      <c r="B118" s="1"/>
      <c r="C118" s="1"/>
      <c r="D118" s="2"/>
      <c r="E118" s="1"/>
      <c r="V118" s="1"/>
    </row>
    <row r="119" spans="1:22" s="3" customFormat="1" x14ac:dyDescent="0.25">
      <c r="A119" s="1"/>
      <c r="B119" s="1"/>
      <c r="C119" s="1"/>
      <c r="D119" s="2"/>
      <c r="E119" s="1"/>
      <c r="V119" s="1"/>
    </row>
    <row r="120" spans="1:22" s="3" customFormat="1" x14ac:dyDescent="0.25">
      <c r="A120" s="1"/>
      <c r="B120" s="1"/>
      <c r="C120" s="1"/>
      <c r="D120" s="2"/>
      <c r="E120" s="1"/>
      <c r="V120" s="1"/>
    </row>
    <row r="121" spans="1:22" s="3" customFormat="1" x14ac:dyDescent="0.25">
      <c r="A121" s="1"/>
      <c r="B121" s="1"/>
      <c r="C121" s="1"/>
      <c r="D121" s="2"/>
      <c r="E121" s="1"/>
      <c r="V121" s="1"/>
    </row>
    <row r="122" spans="1:22" s="3" customFormat="1" x14ac:dyDescent="0.25">
      <c r="A122" s="1"/>
      <c r="B122" s="1"/>
      <c r="C122" s="1"/>
      <c r="D122" s="2"/>
      <c r="E122" s="1"/>
      <c r="V122" s="1"/>
    </row>
    <row r="123" spans="1:22" s="3" customFormat="1" x14ac:dyDescent="0.25">
      <c r="A123" s="1"/>
      <c r="B123" s="1"/>
      <c r="C123" s="1"/>
      <c r="D123" s="2"/>
      <c r="E123" s="1"/>
      <c r="V123" s="1"/>
    </row>
    <row r="124" spans="1:22" s="3" customFormat="1" x14ac:dyDescent="0.25">
      <c r="A124" s="1"/>
      <c r="B124" s="1"/>
      <c r="C124" s="1"/>
      <c r="D124" s="2"/>
      <c r="E124" s="1"/>
      <c r="V124" s="1"/>
    </row>
    <row r="125" spans="1:22" s="3" customFormat="1" x14ac:dyDescent="0.25">
      <c r="A125" s="1"/>
      <c r="B125" s="1"/>
      <c r="C125" s="1"/>
      <c r="D125" s="2"/>
      <c r="E125" s="1"/>
      <c r="V125" s="1"/>
    </row>
    <row r="126" spans="1:22" s="3" customFormat="1" x14ac:dyDescent="0.25">
      <c r="A126" s="1"/>
      <c r="B126" s="1"/>
      <c r="C126" s="1"/>
      <c r="D126" s="2"/>
      <c r="E126" s="1"/>
      <c r="V126" s="1"/>
    </row>
    <row r="127" spans="1:22" s="3" customFormat="1" x14ac:dyDescent="0.25">
      <c r="A127" s="1"/>
      <c r="B127" s="1"/>
      <c r="C127" s="1"/>
      <c r="D127" s="2"/>
      <c r="E127" s="1"/>
      <c r="V127" s="1"/>
    </row>
    <row r="128" spans="1:22" s="3" customFormat="1" x14ac:dyDescent="0.25">
      <c r="A128" s="1"/>
      <c r="B128" s="1"/>
      <c r="C128" s="1"/>
      <c r="D128" s="2"/>
      <c r="E128" s="1"/>
      <c r="V128" s="1"/>
    </row>
    <row r="129" spans="1:22" s="3" customFormat="1" x14ac:dyDescent="0.25">
      <c r="A129" s="1"/>
      <c r="B129" s="1"/>
      <c r="C129" s="1"/>
      <c r="D129" s="2"/>
      <c r="E129" s="1"/>
      <c r="V129" s="1"/>
    </row>
    <row r="130" spans="1:22" s="3" customFormat="1" x14ac:dyDescent="0.25">
      <c r="A130" s="1"/>
      <c r="B130" s="1"/>
      <c r="C130" s="1"/>
      <c r="D130" s="2"/>
      <c r="E130" s="1"/>
      <c r="V130" s="1"/>
    </row>
    <row r="131" spans="1:22" s="3" customFormat="1" x14ac:dyDescent="0.25">
      <c r="A131" s="1"/>
      <c r="B131" s="1"/>
      <c r="C131" s="1"/>
      <c r="D131" s="2"/>
      <c r="E131" s="1"/>
      <c r="V131" s="1"/>
    </row>
    <row r="132" spans="1:22" s="3" customFormat="1" x14ac:dyDescent="0.25">
      <c r="A132" s="1"/>
      <c r="B132" s="1"/>
      <c r="C132" s="1"/>
      <c r="D132" s="2"/>
      <c r="E132" s="1"/>
      <c r="V132" s="1"/>
    </row>
    <row r="133" spans="1:22" s="3" customFormat="1" x14ac:dyDescent="0.25">
      <c r="A133" s="1"/>
      <c r="B133" s="1"/>
      <c r="C133" s="1"/>
      <c r="D133" s="2"/>
      <c r="E133" s="1"/>
      <c r="V133" s="1"/>
    </row>
    <row r="134" spans="1:22" s="3" customFormat="1" x14ac:dyDescent="0.25">
      <c r="A134" s="1"/>
      <c r="B134" s="1"/>
      <c r="C134" s="1"/>
      <c r="D134" s="2"/>
      <c r="E134" s="1"/>
      <c r="V134" s="1"/>
    </row>
    <row r="135" spans="1:22" s="3" customFormat="1" x14ac:dyDescent="0.25">
      <c r="A135" s="1"/>
      <c r="B135" s="1"/>
      <c r="C135" s="1"/>
      <c r="D135" s="2"/>
      <c r="E135" s="1"/>
      <c r="V135" s="1"/>
    </row>
    <row r="136" spans="1:22" s="3" customFormat="1" x14ac:dyDescent="0.25">
      <c r="A136" s="1"/>
      <c r="B136" s="1"/>
      <c r="C136" s="1"/>
      <c r="D136" s="2"/>
      <c r="E136" s="1"/>
      <c r="V136" s="1"/>
    </row>
    <row r="137" spans="1:22" s="3" customFormat="1" x14ac:dyDescent="0.25">
      <c r="A137" s="1"/>
      <c r="B137" s="1"/>
      <c r="C137" s="1"/>
      <c r="D137" s="2"/>
      <c r="E137" s="1"/>
      <c r="V137" s="1"/>
    </row>
    <row r="138" spans="1:22" s="3" customFormat="1" x14ac:dyDescent="0.25">
      <c r="A138" s="1"/>
      <c r="B138" s="1"/>
      <c r="C138" s="1"/>
      <c r="D138" s="2"/>
      <c r="E138" s="1"/>
      <c r="V138" s="1"/>
    </row>
    <row r="139" spans="1:22" s="3" customFormat="1" x14ac:dyDescent="0.25">
      <c r="A139" s="1"/>
      <c r="B139" s="1"/>
      <c r="C139" s="1"/>
      <c r="D139" s="2"/>
      <c r="E139" s="1"/>
      <c r="V139" s="1"/>
    </row>
    <row r="140" spans="1:22" s="3" customFormat="1" x14ac:dyDescent="0.25">
      <c r="A140" s="1"/>
      <c r="B140" s="1"/>
      <c r="C140" s="1"/>
      <c r="D140" s="2"/>
      <c r="E140" s="1"/>
      <c r="V140" s="1"/>
    </row>
    <row r="141" spans="1:22" s="3" customFormat="1" x14ac:dyDescent="0.25">
      <c r="A141" s="1"/>
      <c r="B141" s="1"/>
      <c r="C141" s="1"/>
      <c r="D141" s="2"/>
      <c r="E141" s="1"/>
      <c r="V141" s="1"/>
    </row>
    <row r="142" spans="1:22" s="3" customFormat="1" x14ac:dyDescent="0.25">
      <c r="A142" s="1"/>
      <c r="B142" s="1"/>
      <c r="C142" s="1"/>
      <c r="D142" s="2"/>
      <c r="E142" s="1"/>
      <c r="V142" s="1"/>
    </row>
    <row r="143" spans="1:22" s="3" customFormat="1" x14ac:dyDescent="0.25">
      <c r="A143" s="1"/>
      <c r="B143" s="1"/>
      <c r="C143" s="1"/>
      <c r="D143" s="2"/>
      <c r="E143" s="1"/>
      <c r="V143" s="1"/>
    </row>
    <row r="144" spans="1:22" s="3" customFormat="1" x14ac:dyDescent="0.25">
      <c r="A144" s="1"/>
      <c r="B144" s="1"/>
      <c r="C144" s="1"/>
      <c r="D144" s="2"/>
      <c r="E144" s="1"/>
      <c r="V144" s="1"/>
    </row>
    <row r="145" spans="1:22" s="3" customFormat="1" x14ac:dyDescent="0.25">
      <c r="A145" s="1"/>
      <c r="B145" s="1"/>
      <c r="C145" s="1"/>
      <c r="D145" s="2"/>
      <c r="E145" s="1"/>
      <c r="V145" s="1"/>
    </row>
    <row r="146" spans="1:22" s="3" customFormat="1" x14ac:dyDescent="0.25">
      <c r="A146" s="1"/>
      <c r="B146" s="1"/>
      <c r="C146" s="1"/>
      <c r="D146" s="2"/>
      <c r="E146" s="1"/>
      <c r="V146" s="1"/>
    </row>
    <row r="147" spans="1:22" s="3" customFormat="1" x14ac:dyDescent="0.25">
      <c r="A147" s="1"/>
      <c r="B147" s="1"/>
      <c r="C147" s="1"/>
      <c r="D147" s="2"/>
      <c r="E147" s="1"/>
      <c r="V147" s="1"/>
    </row>
    <row r="148" spans="1:22" s="3" customFormat="1" x14ac:dyDescent="0.25">
      <c r="A148" s="1"/>
      <c r="B148" s="1"/>
      <c r="C148" s="1"/>
      <c r="D148" s="2"/>
      <c r="E148" s="1"/>
      <c r="V148" s="1"/>
    </row>
    <row r="149" spans="1:22" s="3" customFormat="1" x14ac:dyDescent="0.25">
      <c r="A149" s="1"/>
      <c r="B149" s="1"/>
      <c r="C149" s="1"/>
      <c r="D149" s="2"/>
      <c r="E149" s="1"/>
      <c r="V149" s="1"/>
    </row>
    <row r="150" spans="1:22" s="3" customFormat="1" x14ac:dyDescent="0.25">
      <c r="A150" s="1"/>
      <c r="B150" s="1"/>
      <c r="C150" s="1"/>
      <c r="D150" s="2"/>
      <c r="E150" s="1"/>
      <c r="V150" s="1"/>
    </row>
    <row r="151" spans="1:22" s="3" customFormat="1" x14ac:dyDescent="0.25">
      <c r="A151" s="1"/>
      <c r="B151" s="1"/>
      <c r="C151" s="1"/>
      <c r="D151" s="2"/>
      <c r="E151" s="1"/>
      <c r="V151" s="1"/>
    </row>
    <row r="152" spans="1:22" s="3" customFormat="1" x14ac:dyDescent="0.25">
      <c r="A152" s="1"/>
      <c r="B152" s="1"/>
      <c r="C152" s="1"/>
      <c r="D152" s="2"/>
      <c r="E152" s="1"/>
      <c r="V152" s="1"/>
    </row>
    <row r="153" spans="1:22" s="3" customFormat="1" x14ac:dyDescent="0.25">
      <c r="A153" s="1"/>
      <c r="B153" s="1"/>
      <c r="C153" s="1"/>
      <c r="D153" s="2"/>
      <c r="E153" s="1"/>
      <c r="V153" s="1"/>
    </row>
    <row r="154" spans="1:22" s="3" customFormat="1" x14ac:dyDescent="0.25">
      <c r="A154" s="1"/>
      <c r="B154" s="1"/>
      <c r="C154" s="1"/>
      <c r="D154" s="2"/>
      <c r="E154" s="1"/>
      <c r="V154" s="1"/>
    </row>
    <row r="155" spans="1:22" s="3" customFormat="1" x14ac:dyDescent="0.25">
      <c r="A155" s="1"/>
      <c r="B155" s="1"/>
      <c r="C155" s="1"/>
      <c r="D155" s="2"/>
      <c r="E155" s="1"/>
      <c r="V155" s="1"/>
    </row>
    <row r="156" spans="1:22" s="3" customFormat="1" x14ac:dyDescent="0.25">
      <c r="A156" s="1"/>
      <c r="B156" s="1"/>
      <c r="C156" s="1"/>
      <c r="D156" s="2"/>
      <c r="E156" s="1"/>
      <c r="V156" s="1"/>
    </row>
    <row r="157" spans="1:22" s="3" customFormat="1" x14ac:dyDescent="0.25">
      <c r="A157" s="1"/>
      <c r="B157" s="1"/>
      <c r="C157" s="1"/>
      <c r="D157" s="2"/>
      <c r="E157" s="1"/>
      <c r="V157" s="1"/>
    </row>
    <row r="158" spans="1:22" s="3" customFormat="1" x14ac:dyDescent="0.25">
      <c r="A158" s="1"/>
      <c r="B158" s="1"/>
      <c r="C158" s="1"/>
      <c r="D158" s="2"/>
      <c r="E158" s="1"/>
      <c r="V158" s="1"/>
    </row>
    <row r="159" spans="1:22" s="3" customFormat="1" x14ac:dyDescent="0.25">
      <c r="A159" s="1"/>
      <c r="B159" s="1"/>
      <c r="C159" s="1"/>
      <c r="D159" s="2"/>
      <c r="E159" s="1"/>
      <c r="V159" s="1"/>
    </row>
    <row r="160" spans="1:22" s="3" customFormat="1" x14ac:dyDescent="0.25">
      <c r="A160" s="1"/>
      <c r="B160" s="1"/>
      <c r="C160" s="1"/>
      <c r="D160" s="2"/>
      <c r="E160" s="1"/>
      <c r="V160" s="1"/>
    </row>
    <row r="161" spans="1:22" s="3" customFormat="1" x14ac:dyDescent="0.25">
      <c r="A161" s="1"/>
      <c r="B161" s="1"/>
      <c r="C161" s="1"/>
      <c r="D161" s="2"/>
      <c r="E161" s="1"/>
      <c r="V161" s="1"/>
    </row>
    <row r="162" spans="1:22" s="3" customFormat="1" x14ac:dyDescent="0.25">
      <c r="A162" s="1"/>
      <c r="B162" s="1"/>
      <c r="C162" s="1"/>
      <c r="D162" s="2"/>
      <c r="E162" s="1"/>
      <c r="V162" s="1"/>
    </row>
    <row r="163" spans="1:22" s="3" customFormat="1" x14ac:dyDescent="0.25">
      <c r="A163" s="1"/>
      <c r="B163" s="1"/>
      <c r="C163" s="1"/>
      <c r="D163" s="2"/>
      <c r="E163" s="1"/>
      <c r="V163" s="1"/>
    </row>
    <row r="164" spans="1:22" s="3" customFormat="1" x14ac:dyDescent="0.25">
      <c r="A164" s="1"/>
      <c r="B164" s="1"/>
      <c r="C164" s="1"/>
      <c r="D164" s="2"/>
      <c r="E164" s="1"/>
      <c r="V164" s="1"/>
    </row>
    <row r="165" spans="1:22" s="3" customFormat="1" x14ac:dyDescent="0.25">
      <c r="A165" s="1"/>
      <c r="B165" s="1"/>
      <c r="C165" s="1"/>
      <c r="D165" s="2"/>
      <c r="E165" s="1"/>
      <c r="V165" s="1"/>
    </row>
    <row r="166" spans="1:22" s="3" customFormat="1" x14ac:dyDescent="0.25">
      <c r="A166" s="1"/>
      <c r="B166" s="1"/>
      <c r="C166" s="1"/>
      <c r="D166" s="2"/>
      <c r="E166" s="1"/>
      <c r="V166" s="1"/>
    </row>
    <row r="167" spans="1:22" s="3" customFormat="1" x14ac:dyDescent="0.25">
      <c r="A167" s="1"/>
      <c r="B167" s="1"/>
      <c r="C167" s="1"/>
      <c r="D167" s="2"/>
      <c r="E167" s="1"/>
      <c r="V167" s="1"/>
    </row>
    <row r="168" spans="1:22" s="3" customFormat="1" x14ac:dyDescent="0.25">
      <c r="A168" s="1"/>
      <c r="B168" s="1"/>
      <c r="C168" s="1"/>
      <c r="D168" s="2"/>
      <c r="E168" s="1"/>
      <c r="V168" s="1"/>
    </row>
    <row r="169" spans="1:22" s="3" customFormat="1" x14ac:dyDescent="0.25">
      <c r="A169" s="1"/>
      <c r="B169" s="1"/>
      <c r="C169" s="1"/>
      <c r="D169" s="2"/>
      <c r="E169" s="1"/>
      <c r="V169" s="1"/>
    </row>
    <row r="170" spans="1:22" s="3" customFormat="1" x14ac:dyDescent="0.25">
      <c r="A170" s="1"/>
      <c r="B170" s="1"/>
      <c r="C170" s="1"/>
      <c r="D170" s="2"/>
      <c r="E170" s="1"/>
      <c r="V170" s="1"/>
    </row>
    <row r="171" spans="1:22" s="3" customFormat="1" x14ac:dyDescent="0.25">
      <c r="A171" s="1"/>
      <c r="B171" s="1"/>
      <c r="C171" s="1"/>
      <c r="D171" s="2"/>
      <c r="E171" s="1"/>
      <c r="V171" s="1"/>
    </row>
    <row r="172" spans="1:22" s="3" customFormat="1" x14ac:dyDescent="0.25">
      <c r="A172" s="1"/>
      <c r="B172" s="1"/>
      <c r="C172" s="1"/>
      <c r="D172" s="2"/>
      <c r="E172" s="1"/>
      <c r="V172" s="1"/>
    </row>
    <row r="173" spans="1:22" s="3" customFormat="1" x14ac:dyDescent="0.25">
      <c r="A173" s="1"/>
      <c r="B173" s="1"/>
      <c r="C173" s="1"/>
      <c r="D173" s="2"/>
      <c r="E173" s="1"/>
      <c r="V173" s="1"/>
    </row>
    <row r="174" spans="1:22" s="3" customFormat="1" x14ac:dyDescent="0.25">
      <c r="A174" s="1"/>
      <c r="B174" s="1"/>
      <c r="C174" s="1"/>
      <c r="D174" s="2"/>
      <c r="E174" s="1"/>
      <c r="V174" s="1"/>
    </row>
    <row r="175" spans="1:22" s="3" customFormat="1" x14ac:dyDescent="0.25">
      <c r="A175" s="1"/>
      <c r="B175" s="1"/>
      <c r="C175" s="1"/>
      <c r="D175" s="2"/>
      <c r="E175" s="1"/>
      <c r="V175" s="1"/>
    </row>
    <row r="176" spans="1:22" s="3" customFormat="1" x14ac:dyDescent="0.25">
      <c r="A176" s="1"/>
      <c r="B176" s="1"/>
      <c r="C176" s="1"/>
      <c r="D176" s="2"/>
      <c r="E176" s="1"/>
      <c r="V176" s="1"/>
    </row>
    <row r="177" spans="1:22" s="3" customFormat="1" x14ac:dyDescent="0.25">
      <c r="A177" s="1"/>
      <c r="B177" s="1"/>
      <c r="C177" s="1"/>
      <c r="D177" s="2"/>
      <c r="E177" s="1"/>
      <c r="V177" s="1"/>
    </row>
    <row r="178" spans="1:22" s="3" customFormat="1" x14ac:dyDescent="0.25">
      <c r="A178" s="1"/>
      <c r="B178" s="1"/>
      <c r="C178" s="1"/>
      <c r="D178" s="2"/>
      <c r="E178" s="1"/>
      <c r="V178" s="1"/>
    </row>
    <row r="179" spans="1:22" s="3" customFormat="1" x14ac:dyDescent="0.25">
      <c r="A179" s="1"/>
      <c r="B179" s="1"/>
      <c r="C179" s="1"/>
      <c r="D179" s="2"/>
      <c r="E179" s="1"/>
      <c r="V179" s="1"/>
    </row>
    <row r="180" spans="1:22" s="3" customFormat="1" x14ac:dyDescent="0.25">
      <c r="A180" s="1"/>
      <c r="B180" s="1"/>
      <c r="C180" s="1"/>
      <c r="D180" s="2"/>
      <c r="E180" s="1"/>
      <c r="V180" s="1"/>
    </row>
    <row r="181" spans="1:22" s="3" customFormat="1" x14ac:dyDescent="0.25">
      <c r="A181" s="1"/>
      <c r="B181" s="1"/>
      <c r="C181" s="1"/>
      <c r="D181" s="2"/>
      <c r="E181" s="1"/>
      <c r="V181" s="1"/>
    </row>
    <row r="182" spans="1:22" s="3" customFormat="1" x14ac:dyDescent="0.25">
      <c r="A182" s="1"/>
      <c r="B182" s="1"/>
      <c r="C182" s="1"/>
      <c r="D182" s="2"/>
      <c r="E182" s="1"/>
      <c r="V182" s="1"/>
    </row>
    <row r="183" spans="1:22" s="3" customFormat="1" x14ac:dyDescent="0.25">
      <c r="A183" s="1"/>
      <c r="B183" s="1"/>
      <c r="C183" s="1"/>
      <c r="D183" s="2"/>
      <c r="E183" s="1"/>
      <c r="V183" s="1"/>
    </row>
    <row r="184" spans="1:22" s="3" customFormat="1" x14ac:dyDescent="0.25">
      <c r="A184" s="1"/>
      <c r="B184" s="1"/>
      <c r="C184" s="1"/>
      <c r="D184" s="2"/>
      <c r="E184" s="1"/>
      <c r="V184" s="1"/>
    </row>
    <row r="185" spans="1:22" s="3" customFormat="1" x14ac:dyDescent="0.25">
      <c r="A185" s="1"/>
      <c r="B185" s="1"/>
      <c r="C185" s="1"/>
      <c r="D185" s="2"/>
      <c r="E185" s="1"/>
      <c r="V185" s="1"/>
    </row>
    <row r="186" spans="1:22" s="3" customFormat="1" x14ac:dyDescent="0.25">
      <c r="A186" s="1"/>
      <c r="B186" s="1"/>
      <c r="C186" s="1"/>
      <c r="D186" s="2"/>
      <c r="E186" s="1"/>
      <c r="V186" s="1"/>
    </row>
    <row r="187" spans="1:22" s="3" customFormat="1" x14ac:dyDescent="0.25">
      <c r="A187" s="1"/>
      <c r="B187" s="1"/>
      <c r="C187" s="1"/>
      <c r="D187" s="2"/>
      <c r="E187" s="1"/>
      <c r="V187" s="1"/>
    </row>
    <row r="188" spans="1:22" s="3" customFormat="1" x14ac:dyDescent="0.25">
      <c r="A188" s="1"/>
      <c r="B188" s="1"/>
      <c r="C188" s="1"/>
      <c r="D188" s="2"/>
      <c r="E188" s="1"/>
      <c r="V188" s="1"/>
    </row>
    <row r="189" spans="1:22" s="3" customFormat="1" x14ac:dyDescent="0.25">
      <c r="A189" s="1"/>
      <c r="B189" s="1"/>
      <c r="C189" s="1"/>
      <c r="D189" s="2"/>
      <c r="E189" s="1"/>
      <c r="V189" s="1"/>
    </row>
    <row r="190" spans="1:22" s="3" customFormat="1" x14ac:dyDescent="0.25">
      <c r="A190" s="1"/>
      <c r="B190" s="1"/>
      <c r="C190" s="1"/>
      <c r="D190" s="2"/>
      <c r="E190" s="1"/>
      <c r="V190" s="1"/>
    </row>
    <row r="191" spans="1:22" s="3" customFormat="1" x14ac:dyDescent="0.25">
      <c r="A191" s="1"/>
      <c r="B191" s="1"/>
      <c r="C191" s="1"/>
      <c r="D191" s="2"/>
      <c r="E191" s="1"/>
      <c r="V191" s="1"/>
    </row>
    <row r="192" spans="1:22" s="3" customFormat="1" x14ac:dyDescent="0.25">
      <c r="A192" s="1"/>
      <c r="B192" s="1"/>
      <c r="C192" s="1"/>
      <c r="D192" s="2"/>
      <c r="E192" s="1"/>
      <c r="V192" s="1"/>
    </row>
    <row r="193" spans="1:22" s="3" customFormat="1" x14ac:dyDescent="0.25">
      <c r="A193" s="1"/>
      <c r="B193" s="1"/>
      <c r="C193" s="1"/>
      <c r="D193" s="2"/>
      <c r="E193" s="1"/>
      <c r="V193" s="1"/>
    </row>
    <row r="194" spans="1:22" s="3" customFormat="1" x14ac:dyDescent="0.25">
      <c r="A194" s="1"/>
      <c r="B194" s="1"/>
      <c r="C194" s="1"/>
      <c r="D194" s="2"/>
      <c r="E194" s="1"/>
      <c r="V194" s="1"/>
    </row>
    <row r="195" spans="1:22" s="3" customFormat="1" x14ac:dyDescent="0.25">
      <c r="A195" s="1"/>
      <c r="B195" s="1"/>
      <c r="C195" s="1"/>
      <c r="D195" s="2"/>
      <c r="E195" s="1"/>
      <c r="V195" s="1"/>
    </row>
    <row r="196" spans="1:22" s="3" customFormat="1" x14ac:dyDescent="0.25">
      <c r="A196" s="1"/>
      <c r="B196" s="1"/>
      <c r="C196" s="1"/>
      <c r="D196" s="2"/>
      <c r="E196" s="1"/>
      <c r="V196" s="1"/>
    </row>
    <row r="197" spans="1:22" s="3" customFormat="1" x14ac:dyDescent="0.25">
      <c r="A197" s="1"/>
      <c r="B197" s="1"/>
      <c r="C197" s="1"/>
      <c r="D197" s="2"/>
      <c r="E197" s="1"/>
      <c r="V197" s="1"/>
    </row>
    <row r="198" spans="1:22" s="3" customFormat="1" x14ac:dyDescent="0.25">
      <c r="A198" s="1"/>
      <c r="B198" s="1"/>
      <c r="C198" s="1"/>
      <c r="D198" s="2"/>
      <c r="E198" s="1"/>
      <c r="V198" s="1"/>
    </row>
    <row r="199" spans="1:22" s="3" customFormat="1" x14ac:dyDescent="0.25">
      <c r="A199" s="1"/>
      <c r="B199" s="1"/>
      <c r="C199" s="1"/>
      <c r="D199" s="2"/>
      <c r="E199" s="1"/>
      <c r="V199" s="1"/>
    </row>
    <row r="200" spans="1:22" s="3" customFormat="1" x14ac:dyDescent="0.25">
      <c r="A200" s="1"/>
      <c r="B200" s="1"/>
      <c r="C200" s="1"/>
      <c r="D200" s="2"/>
      <c r="E200" s="1"/>
      <c r="V200" s="1"/>
    </row>
    <row r="201" spans="1:22" s="3" customFormat="1" x14ac:dyDescent="0.25">
      <c r="A201" s="1"/>
      <c r="B201" s="1"/>
      <c r="C201" s="1"/>
      <c r="D201" s="2"/>
      <c r="E201" s="1"/>
      <c r="V201" s="1"/>
    </row>
    <row r="202" spans="1:22" s="3" customFormat="1" x14ac:dyDescent="0.25">
      <c r="A202" s="1"/>
      <c r="B202" s="1"/>
      <c r="C202" s="1"/>
      <c r="D202" s="2"/>
      <c r="E202" s="1"/>
      <c r="V202" s="1"/>
    </row>
    <row r="203" spans="1:22" s="3" customFormat="1" x14ac:dyDescent="0.25">
      <c r="A203" s="1"/>
      <c r="B203" s="1"/>
      <c r="C203" s="1"/>
      <c r="D203" s="2"/>
      <c r="E203" s="1"/>
      <c r="V203" s="1"/>
    </row>
    <row r="204" spans="1:22" s="3" customFormat="1" x14ac:dyDescent="0.25">
      <c r="A204" s="1"/>
      <c r="B204" s="1"/>
      <c r="C204" s="1"/>
      <c r="D204" s="2"/>
      <c r="E204" s="1"/>
      <c r="V204" s="1"/>
    </row>
    <row r="205" spans="1:22" s="3" customFormat="1" x14ac:dyDescent="0.25">
      <c r="A205" s="1"/>
      <c r="B205" s="1"/>
      <c r="C205" s="1"/>
      <c r="D205" s="2"/>
      <c r="E205" s="1"/>
      <c r="V205" s="1"/>
    </row>
    <row r="206" spans="1:22" s="3" customFormat="1" x14ac:dyDescent="0.25">
      <c r="A206" s="1"/>
      <c r="B206" s="1"/>
      <c r="C206" s="1"/>
      <c r="D206" s="2"/>
      <c r="E206" s="1"/>
      <c r="V206" s="1"/>
    </row>
    <row r="207" spans="1:22" s="3" customFormat="1" x14ac:dyDescent="0.25">
      <c r="A207" s="1"/>
      <c r="B207" s="1"/>
      <c r="C207" s="1"/>
      <c r="D207" s="2"/>
      <c r="E207" s="1"/>
      <c r="V207" s="1"/>
    </row>
    <row r="208" spans="1:22" s="3" customFormat="1" x14ac:dyDescent="0.25">
      <c r="A208" s="1"/>
      <c r="B208" s="1"/>
      <c r="C208" s="1"/>
      <c r="D208" s="2"/>
      <c r="E208" s="1"/>
      <c r="V208" s="1"/>
    </row>
    <row r="209" spans="1:22" s="3" customFormat="1" x14ac:dyDescent="0.25">
      <c r="A209" s="1"/>
      <c r="B209" s="1"/>
      <c r="C209" s="1"/>
      <c r="D209" s="2"/>
      <c r="E209" s="1"/>
      <c r="V209" s="1"/>
    </row>
    <row r="210" spans="1:22" s="3" customFormat="1" x14ac:dyDescent="0.25">
      <c r="A210" s="1"/>
      <c r="B210" s="1"/>
      <c r="C210" s="1"/>
      <c r="D210" s="2"/>
      <c r="E210" s="1"/>
      <c r="V210" s="1"/>
    </row>
    <row r="211" spans="1:22" s="3" customFormat="1" x14ac:dyDescent="0.25">
      <c r="A211" s="1"/>
      <c r="B211" s="1"/>
      <c r="C211" s="1"/>
      <c r="D211" s="2"/>
      <c r="E211" s="1"/>
      <c r="V211" s="1"/>
    </row>
    <row r="212" spans="1:22" s="3" customFormat="1" x14ac:dyDescent="0.25">
      <c r="A212" s="1"/>
      <c r="B212" s="1"/>
      <c r="C212" s="1"/>
      <c r="D212" s="2"/>
      <c r="E212" s="1"/>
      <c r="V212" s="1"/>
    </row>
    <row r="213" spans="1:22" s="3" customFormat="1" x14ac:dyDescent="0.25">
      <c r="A213" s="1"/>
      <c r="B213" s="1"/>
      <c r="C213" s="1"/>
      <c r="D213" s="2"/>
      <c r="E213" s="1"/>
      <c r="V213" s="1"/>
    </row>
    <row r="214" spans="1:22" s="3" customFormat="1" x14ac:dyDescent="0.25">
      <c r="A214" s="1"/>
      <c r="B214" s="1"/>
      <c r="C214" s="1"/>
      <c r="D214" s="2"/>
      <c r="E214" s="1"/>
      <c r="V214" s="1"/>
    </row>
    <row r="215" spans="1:22" s="3" customFormat="1" x14ac:dyDescent="0.25">
      <c r="A215" s="1"/>
      <c r="B215" s="1"/>
      <c r="C215" s="1"/>
      <c r="D215" s="2"/>
      <c r="E215" s="1"/>
      <c r="V215" s="1"/>
    </row>
    <row r="216" spans="1:22" s="3" customFormat="1" x14ac:dyDescent="0.25">
      <c r="A216" s="1"/>
      <c r="B216" s="1"/>
      <c r="C216" s="1"/>
      <c r="D216" s="2"/>
      <c r="E216" s="1"/>
      <c r="V216" s="1"/>
    </row>
    <row r="217" spans="1:22" s="3" customFormat="1" x14ac:dyDescent="0.25">
      <c r="A217" s="1"/>
      <c r="B217" s="1"/>
      <c r="C217" s="1"/>
      <c r="D217" s="2"/>
      <c r="E217" s="1"/>
      <c r="V217" s="1"/>
    </row>
    <row r="218" spans="1:22" s="3" customFormat="1" x14ac:dyDescent="0.25">
      <c r="A218" s="1"/>
      <c r="B218" s="1"/>
      <c r="C218" s="1"/>
      <c r="D218" s="2"/>
      <c r="E218" s="1"/>
      <c r="V218" s="1"/>
    </row>
    <row r="219" spans="1:22" s="3" customFormat="1" x14ac:dyDescent="0.25">
      <c r="A219" s="1"/>
      <c r="B219" s="1"/>
      <c r="C219" s="1"/>
      <c r="D219" s="2"/>
      <c r="E219" s="1"/>
      <c r="V219" s="1"/>
    </row>
    <row r="220" spans="1:22" s="3" customFormat="1" x14ac:dyDescent="0.25">
      <c r="A220" s="1"/>
      <c r="B220" s="1"/>
      <c r="C220" s="1"/>
      <c r="D220" s="2"/>
      <c r="E220" s="1"/>
      <c r="V220" s="1"/>
    </row>
    <row r="221" spans="1:22" s="3" customFormat="1" x14ac:dyDescent="0.25">
      <c r="A221" s="1"/>
      <c r="B221" s="1"/>
      <c r="C221" s="1"/>
      <c r="D221" s="2"/>
      <c r="E221" s="1"/>
      <c r="V221" s="1"/>
    </row>
    <row r="222" spans="1:22" s="3" customFormat="1" x14ac:dyDescent="0.25">
      <c r="A222" s="1"/>
      <c r="B222" s="1"/>
      <c r="C222" s="1"/>
      <c r="D222" s="2"/>
      <c r="E222" s="1"/>
      <c r="V222" s="1"/>
    </row>
    <row r="223" spans="1:22" s="3" customFormat="1" x14ac:dyDescent="0.25">
      <c r="A223" s="1"/>
      <c r="B223" s="1"/>
      <c r="C223" s="1"/>
      <c r="D223" s="2"/>
      <c r="E223" s="1"/>
      <c r="V223" s="1"/>
    </row>
    <row r="224" spans="1:22" s="3" customFormat="1" x14ac:dyDescent="0.25">
      <c r="A224" s="1"/>
      <c r="B224" s="1"/>
      <c r="C224" s="1"/>
      <c r="D224" s="2"/>
      <c r="E224" s="1"/>
      <c r="V224" s="1"/>
    </row>
    <row r="225" spans="1:22" s="3" customFormat="1" x14ac:dyDescent="0.25">
      <c r="A225" s="1"/>
      <c r="B225" s="1"/>
      <c r="C225" s="1"/>
      <c r="D225" s="2"/>
      <c r="E225" s="1"/>
      <c r="V225" s="1"/>
    </row>
    <row r="226" spans="1:22" s="3" customFormat="1" x14ac:dyDescent="0.25">
      <c r="A226" s="1"/>
      <c r="B226" s="1"/>
      <c r="C226" s="1"/>
      <c r="D226" s="2"/>
      <c r="E226" s="1"/>
      <c r="V226" s="1"/>
    </row>
    <row r="227" spans="1:22" s="3" customFormat="1" x14ac:dyDescent="0.25">
      <c r="A227" s="1"/>
      <c r="B227" s="1"/>
      <c r="C227" s="1"/>
      <c r="D227" s="2"/>
      <c r="E227" s="1"/>
      <c r="V227" s="1"/>
    </row>
    <row r="228" spans="1:22" s="3" customFormat="1" x14ac:dyDescent="0.25">
      <c r="A228" s="1"/>
      <c r="B228" s="1"/>
      <c r="C228" s="1"/>
      <c r="D228" s="2"/>
      <c r="E228" s="1"/>
      <c r="V228" s="1"/>
    </row>
    <row r="229" spans="1:22" s="3" customFormat="1" x14ac:dyDescent="0.25">
      <c r="A229" s="1"/>
      <c r="B229" s="1"/>
      <c r="C229" s="1"/>
      <c r="D229" s="2"/>
      <c r="E229" s="1"/>
      <c r="V229" s="1"/>
    </row>
    <row r="230" spans="1:22" s="3" customFormat="1" x14ac:dyDescent="0.25">
      <c r="A230" s="1"/>
      <c r="B230" s="1"/>
      <c r="C230" s="1"/>
      <c r="D230" s="2"/>
      <c r="E230" s="1"/>
      <c r="V230" s="1"/>
    </row>
    <row r="231" spans="1:22" s="3" customFormat="1" x14ac:dyDescent="0.25">
      <c r="A231" s="1"/>
      <c r="B231" s="1"/>
      <c r="C231" s="1"/>
      <c r="D231" s="2"/>
      <c r="E231" s="1"/>
      <c r="V231" s="1"/>
    </row>
    <row r="232" spans="1:22" s="3" customFormat="1" x14ac:dyDescent="0.25">
      <c r="A232" s="1"/>
      <c r="B232" s="1"/>
      <c r="C232" s="1"/>
      <c r="D232" s="2"/>
      <c r="E232" s="1"/>
      <c r="V232" s="1"/>
    </row>
    <row r="233" spans="1:22" s="3" customFormat="1" x14ac:dyDescent="0.25">
      <c r="A233" s="1"/>
      <c r="B233" s="1"/>
      <c r="C233" s="1"/>
      <c r="D233" s="2"/>
      <c r="E233" s="1"/>
      <c r="V233" s="1"/>
    </row>
    <row r="234" spans="1:22" s="3" customFormat="1" x14ac:dyDescent="0.25">
      <c r="A234" s="1"/>
      <c r="B234" s="1"/>
      <c r="C234" s="1"/>
      <c r="D234" s="2"/>
      <c r="E234" s="1"/>
      <c r="V234" s="1"/>
    </row>
    <row r="235" spans="1:22" s="3" customFormat="1" x14ac:dyDescent="0.25">
      <c r="A235" s="1"/>
      <c r="B235" s="1"/>
      <c r="C235" s="1"/>
      <c r="D235" s="2"/>
      <c r="E235" s="1"/>
      <c r="V235" s="1"/>
    </row>
    <row r="236" spans="1:22" s="3" customFormat="1" x14ac:dyDescent="0.25">
      <c r="A236" s="1"/>
      <c r="B236" s="1"/>
      <c r="C236" s="1"/>
      <c r="D236" s="2"/>
      <c r="E236" s="1"/>
      <c r="V236" s="1"/>
    </row>
    <row r="237" spans="1:22" s="3" customFormat="1" x14ac:dyDescent="0.25">
      <c r="A237" s="1"/>
      <c r="B237" s="1"/>
      <c r="C237" s="1"/>
      <c r="D237" s="2"/>
      <c r="E237" s="1"/>
      <c r="V237" s="1"/>
    </row>
    <row r="238" spans="1:22" s="3" customFormat="1" x14ac:dyDescent="0.25">
      <c r="A238" s="1"/>
      <c r="B238" s="1"/>
      <c r="C238" s="1"/>
      <c r="D238" s="2"/>
      <c r="E238" s="1"/>
      <c r="V238" s="1"/>
    </row>
    <row r="239" spans="1:22" s="3" customFormat="1" x14ac:dyDescent="0.25">
      <c r="A239" s="1"/>
      <c r="B239" s="1"/>
      <c r="C239" s="1"/>
      <c r="D239" s="2"/>
      <c r="E239" s="1"/>
      <c r="V239" s="1"/>
    </row>
    <row r="240" spans="1:22" s="3" customFormat="1" x14ac:dyDescent="0.25">
      <c r="A240" s="1"/>
      <c r="B240" s="1"/>
      <c r="C240" s="1"/>
      <c r="D240" s="2"/>
      <c r="E240" s="1"/>
      <c r="V240" s="1"/>
    </row>
    <row r="241" spans="1:22" s="3" customFormat="1" x14ac:dyDescent="0.25">
      <c r="A241" s="1"/>
      <c r="B241" s="1"/>
      <c r="C241" s="1"/>
      <c r="D241" s="2"/>
      <c r="E241" s="1"/>
      <c r="V241" s="1"/>
    </row>
    <row r="242" spans="1:22" s="3" customFormat="1" x14ac:dyDescent="0.25">
      <c r="A242" s="1"/>
      <c r="B242" s="1"/>
      <c r="C242" s="1"/>
      <c r="D242" s="2"/>
      <c r="E242" s="1"/>
      <c r="V242" s="1"/>
    </row>
    <row r="243" spans="1:22" s="3" customFormat="1" x14ac:dyDescent="0.25">
      <c r="A243" s="1"/>
      <c r="B243" s="1"/>
      <c r="C243" s="1"/>
      <c r="D243" s="2"/>
      <c r="E243" s="1"/>
      <c r="V243" s="1"/>
    </row>
    <row r="244" spans="1:22" s="3" customFormat="1" x14ac:dyDescent="0.25">
      <c r="A244" s="1"/>
      <c r="B244" s="1"/>
      <c r="C244" s="1"/>
      <c r="D244" s="2"/>
      <c r="E244" s="1"/>
      <c r="V244" s="1"/>
    </row>
    <row r="245" spans="1:22" s="3" customFormat="1" x14ac:dyDescent="0.25">
      <c r="A245" s="1"/>
      <c r="B245" s="1"/>
      <c r="C245" s="1"/>
      <c r="D245" s="2"/>
      <c r="E245" s="1"/>
      <c r="V245" s="1"/>
    </row>
    <row r="246" spans="1:22" s="3" customFormat="1" x14ac:dyDescent="0.25">
      <c r="A246" s="1"/>
      <c r="B246" s="1"/>
      <c r="C246" s="1"/>
      <c r="D246" s="2"/>
      <c r="E246" s="1"/>
      <c r="V246" s="1"/>
    </row>
    <row r="247" spans="1:22" s="3" customFormat="1" x14ac:dyDescent="0.25">
      <c r="A247" s="1"/>
      <c r="B247" s="1"/>
      <c r="C247" s="1"/>
      <c r="D247" s="2"/>
      <c r="E247" s="1"/>
      <c r="V247" s="1"/>
    </row>
    <row r="248" spans="1:22" s="3" customFormat="1" x14ac:dyDescent="0.25">
      <c r="A248" s="1"/>
      <c r="B248" s="1"/>
      <c r="C248" s="1"/>
      <c r="D248" s="2"/>
      <c r="E248" s="1"/>
      <c r="V248" s="1"/>
    </row>
    <row r="249" spans="1:22" s="3" customFormat="1" x14ac:dyDescent="0.25">
      <c r="A249" s="1"/>
      <c r="B249" s="1"/>
      <c r="C249" s="1"/>
      <c r="D249" s="2"/>
      <c r="E249" s="1"/>
      <c r="V249" s="1"/>
    </row>
    <row r="250" spans="1:22" s="3" customFormat="1" x14ac:dyDescent="0.25">
      <c r="A250" s="1"/>
      <c r="B250" s="1"/>
      <c r="C250" s="1"/>
      <c r="D250" s="2"/>
      <c r="E250" s="1"/>
      <c r="V250" s="1"/>
    </row>
    <row r="251" spans="1:22" s="3" customFormat="1" x14ac:dyDescent="0.25">
      <c r="A251" s="1"/>
      <c r="B251" s="1"/>
      <c r="C251" s="1"/>
      <c r="D251" s="2"/>
      <c r="E251" s="1"/>
      <c r="V251" s="1"/>
    </row>
    <row r="252" spans="1:22" s="3" customFormat="1" x14ac:dyDescent="0.25">
      <c r="A252" s="1"/>
      <c r="B252" s="1"/>
      <c r="C252" s="1"/>
      <c r="D252" s="2"/>
      <c r="E252" s="1"/>
      <c r="V252" s="1"/>
    </row>
    <row r="253" spans="1:22" s="3" customFormat="1" x14ac:dyDescent="0.25">
      <c r="A253" s="1"/>
      <c r="B253" s="1"/>
      <c r="C253" s="1"/>
      <c r="D253" s="2"/>
      <c r="E253" s="1"/>
      <c r="V253" s="1"/>
    </row>
    <row r="254" spans="1:22" s="3" customFormat="1" x14ac:dyDescent="0.25">
      <c r="A254" s="1"/>
      <c r="B254" s="1"/>
      <c r="C254" s="1"/>
      <c r="D254" s="2"/>
      <c r="E254" s="1"/>
      <c r="V254" s="1"/>
    </row>
    <row r="255" spans="1:22" s="3" customFormat="1" x14ac:dyDescent="0.25">
      <c r="A255" s="1"/>
      <c r="B255" s="1"/>
      <c r="C255" s="1"/>
      <c r="D255" s="2"/>
      <c r="E255" s="1"/>
      <c r="V255" s="1"/>
    </row>
    <row r="256" spans="1:22" s="3" customFormat="1" x14ac:dyDescent="0.25">
      <c r="A256" s="1"/>
      <c r="B256" s="1"/>
      <c r="C256" s="1"/>
      <c r="D256" s="2"/>
      <c r="E256" s="1"/>
      <c r="V256" s="1"/>
    </row>
    <row r="257" spans="1:22" s="3" customFormat="1" x14ac:dyDescent="0.25">
      <c r="A257" s="1"/>
      <c r="B257" s="1"/>
      <c r="C257" s="1"/>
      <c r="D257" s="2"/>
      <c r="E257" s="1"/>
      <c r="V257" s="1"/>
    </row>
    <row r="258" spans="1:22" s="3" customFormat="1" x14ac:dyDescent="0.25">
      <c r="A258" s="1"/>
      <c r="B258" s="1"/>
      <c r="C258" s="1"/>
      <c r="D258" s="2"/>
      <c r="E258" s="1"/>
      <c r="V258" s="1"/>
    </row>
    <row r="259" spans="1:22" s="3" customFormat="1" x14ac:dyDescent="0.25">
      <c r="A259" s="1"/>
      <c r="B259" s="1"/>
      <c r="C259" s="1"/>
      <c r="D259" s="2"/>
      <c r="E259" s="1"/>
      <c r="V259" s="1"/>
    </row>
    <row r="260" spans="1:22" s="3" customFormat="1" x14ac:dyDescent="0.25">
      <c r="A260" s="1"/>
      <c r="B260" s="1"/>
      <c r="C260" s="1"/>
      <c r="D260" s="2"/>
      <c r="E260" s="1"/>
      <c r="V260" s="1"/>
    </row>
    <row r="261" spans="1:22" s="3" customFormat="1" x14ac:dyDescent="0.25">
      <c r="A261" s="1"/>
      <c r="B261" s="1"/>
      <c r="C261" s="1"/>
      <c r="D261" s="2"/>
      <c r="E261" s="1"/>
      <c r="V261" s="1"/>
    </row>
    <row r="262" spans="1:22" s="3" customFormat="1" x14ac:dyDescent="0.25">
      <c r="A262" s="1"/>
      <c r="B262" s="1"/>
      <c r="C262" s="1"/>
      <c r="D262" s="2"/>
      <c r="E262" s="1"/>
      <c r="V262" s="1"/>
    </row>
    <row r="263" spans="1:22" s="3" customFormat="1" x14ac:dyDescent="0.25">
      <c r="A263" s="1"/>
      <c r="B263" s="1"/>
      <c r="C263" s="1"/>
      <c r="D263" s="2"/>
      <c r="E263" s="1"/>
      <c r="V263" s="1"/>
    </row>
    <row r="264" spans="1:22" s="3" customFormat="1" x14ac:dyDescent="0.25">
      <c r="A264" s="1"/>
      <c r="B264" s="1"/>
      <c r="C264" s="1"/>
      <c r="D264" s="2"/>
      <c r="E264" s="1"/>
      <c r="V264" s="1"/>
    </row>
    <row r="265" spans="1:22" s="3" customFormat="1" x14ac:dyDescent="0.25">
      <c r="A265" s="1"/>
      <c r="B265" s="1"/>
      <c r="C265" s="1"/>
      <c r="D265" s="2"/>
      <c r="E265" s="1"/>
      <c r="V265" s="1"/>
    </row>
    <row r="266" spans="1:22" s="3" customFormat="1" x14ac:dyDescent="0.25">
      <c r="A266" s="1"/>
      <c r="B266" s="1"/>
      <c r="C266" s="1"/>
      <c r="D266" s="2"/>
      <c r="E266" s="1"/>
      <c r="V266" s="1"/>
    </row>
    <row r="267" spans="1:22" s="3" customFormat="1" x14ac:dyDescent="0.25">
      <c r="A267" s="1"/>
      <c r="B267" s="1"/>
      <c r="C267" s="1"/>
      <c r="D267" s="2"/>
      <c r="E267" s="1"/>
      <c r="V267" s="1"/>
    </row>
    <row r="268" spans="1:22" s="3" customFormat="1" x14ac:dyDescent="0.25">
      <c r="A268" s="1"/>
      <c r="B268" s="1"/>
      <c r="C268" s="1"/>
      <c r="D268" s="2"/>
      <c r="E268" s="1"/>
      <c r="V268" s="1"/>
    </row>
    <row r="269" spans="1:22" s="3" customFormat="1" x14ac:dyDescent="0.25">
      <c r="A269" s="1"/>
      <c r="B269" s="1"/>
      <c r="C269" s="1"/>
      <c r="D269" s="2"/>
      <c r="E269" s="1"/>
      <c r="V269" s="1"/>
    </row>
    <row r="270" spans="1:22" s="3" customFormat="1" x14ac:dyDescent="0.25">
      <c r="A270" s="1"/>
      <c r="B270" s="1"/>
      <c r="C270" s="1"/>
      <c r="D270" s="2"/>
      <c r="E270" s="1"/>
      <c r="V270" s="1"/>
    </row>
    <row r="271" spans="1:22" s="3" customFormat="1" x14ac:dyDescent="0.25">
      <c r="A271" s="1"/>
      <c r="B271" s="1"/>
      <c r="C271" s="1"/>
      <c r="D271" s="2"/>
      <c r="E271" s="1"/>
      <c r="V271" s="1"/>
    </row>
    <row r="272" spans="1:22" s="3" customFormat="1" x14ac:dyDescent="0.25">
      <c r="A272" s="1"/>
      <c r="B272" s="1"/>
      <c r="C272" s="1"/>
      <c r="D272" s="2"/>
      <c r="E272" s="1"/>
      <c r="V272" s="1"/>
    </row>
    <row r="273" spans="1:22" s="3" customFormat="1" x14ac:dyDescent="0.25">
      <c r="A273" s="1"/>
      <c r="B273" s="1"/>
      <c r="C273" s="1"/>
      <c r="D273" s="2"/>
      <c r="E273" s="1"/>
      <c r="V273" s="1"/>
    </row>
    <row r="274" spans="1:22" s="3" customFormat="1" x14ac:dyDescent="0.25">
      <c r="A274" s="1"/>
      <c r="B274" s="1"/>
      <c r="C274" s="1"/>
      <c r="D274" s="2"/>
      <c r="E274" s="1"/>
      <c r="V274" s="1"/>
    </row>
    <row r="275" spans="1:22" s="3" customFormat="1" x14ac:dyDescent="0.25">
      <c r="A275" s="1"/>
      <c r="B275" s="1"/>
      <c r="C275" s="1"/>
      <c r="D275" s="2"/>
      <c r="E275" s="1"/>
      <c r="V275" s="1"/>
    </row>
    <row r="276" spans="1:22" s="3" customFormat="1" x14ac:dyDescent="0.25">
      <c r="A276" s="1"/>
      <c r="B276" s="1"/>
      <c r="C276" s="1"/>
      <c r="D276" s="2"/>
      <c r="E276" s="1"/>
      <c r="V276" s="1"/>
    </row>
    <row r="277" spans="1:22" s="3" customFormat="1" x14ac:dyDescent="0.25">
      <c r="A277" s="1"/>
      <c r="B277" s="1"/>
      <c r="C277" s="1"/>
      <c r="D277" s="2"/>
      <c r="E277" s="1"/>
      <c r="V277" s="1"/>
    </row>
    <row r="278" spans="1:22" s="3" customFormat="1" x14ac:dyDescent="0.25">
      <c r="A278" s="1"/>
      <c r="B278" s="1"/>
      <c r="C278" s="1"/>
      <c r="D278" s="2"/>
      <c r="E278" s="1"/>
      <c r="V278" s="1"/>
    </row>
    <row r="279" spans="1:22" s="3" customFormat="1" x14ac:dyDescent="0.25">
      <c r="A279" s="1"/>
      <c r="B279" s="1"/>
      <c r="C279" s="1"/>
      <c r="D279" s="2"/>
      <c r="E279" s="1"/>
      <c r="V279" s="1"/>
    </row>
    <row r="280" spans="1:22" s="3" customFormat="1" x14ac:dyDescent="0.25">
      <c r="A280" s="1"/>
      <c r="B280" s="1"/>
      <c r="C280" s="1"/>
      <c r="D280" s="2"/>
      <c r="E280" s="1"/>
      <c r="V280" s="1"/>
    </row>
    <row r="281" spans="1:22" s="3" customFormat="1" x14ac:dyDescent="0.25">
      <c r="A281" s="1"/>
      <c r="B281" s="1"/>
      <c r="C281" s="1"/>
      <c r="D281" s="2"/>
      <c r="E281" s="1"/>
      <c r="V281" s="1"/>
    </row>
    <row r="282" spans="1:22" s="3" customFormat="1" x14ac:dyDescent="0.25">
      <c r="A282" s="1"/>
      <c r="B282" s="1"/>
      <c r="C282" s="1"/>
      <c r="D282" s="2"/>
      <c r="E282" s="1"/>
      <c r="V282" s="1"/>
    </row>
    <row r="283" spans="1:22" s="3" customFormat="1" x14ac:dyDescent="0.25">
      <c r="A283" s="1"/>
      <c r="B283" s="1"/>
      <c r="C283" s="1"/>
      <c r="D283" s="2"/>
      <c r="E283" s="1"/>
      <c r="V283" s="1"/>
    </row>
    <row r="284" spans="1:22" s="3" customFormat="1" x14ac:dyDescent="0.25">
      <c r="A284" s="1"/>
      <c r="B284" s="1"/>
      <c r="C284" s="1"/>
      <c r="D284" s="2"/>
      <c r="E284" s="1"/>
      <c r="V284" s="1"/>
    </row>
    <row r="285" spans="1:22" s="3" customFormat="1" x14ac:dyDescent="0.25">
      <c r="A285" s="1"/>
      <c r="B285" s="1"/>
      <c r="C285" s="1"/>
      <c r="D285" s="2"/>
      <c r="E285" s="1"/>
      <c r="V285" s="1"/>
    </row>
    <row r="286" spans="1:22" s="3" customFormat="1" x14ac:dyDescent="0.25">
      <c r="A286" s="1"/>
      <c r="B286" s="1"/>
      <c r="C286" s="1"/>
      <c r="D286" s="2"/>
      <c r="E286" s="1"/>
      <c r="V286" s="1"/>
    </row>
    <row r="287" spans="1:22" s="3" customFormat="1" x14ac:dyDescent="0.25">
      <c r="A287" s="1"/>
      <c r="B287" s="1"/>
      <c r="C287" s="1"/>
      <c r="D287" s="2"/>
      <c r="E287" s="1"/>
      <c r="V287" s="1"/>
    </row>
    <row r="288" spans="1:22" s="3" customFormat="1" x14ac:dyDescent="0.25">
      <c r="A288" s="1"/>
      <c r="B288" s="1"/>
      <c r="C288" s="1"/>
      <c r="D288" s="2"/>
      <c r="E288" s="1"/>
      <c r="V288" s="1"/>
    </row>
    <row r="289" spans="1:22" s="3" customFormat="1" x14ac:dyDescent="0.25">
      <c r="A289" s="1"/>
      <c r="B289" s="1"/>
      <c r="C289" s="1"/>
      <c r="D289" s="2"/>
      <c r="E289" s="1"/>
      <c r="V289" s="1"/>
    </row>
    <row r="290" spans="1:22" s="3" customFormat="1" x14ac:dyDescent="0.25">
      <c r="A290" s="1"/>
      <c r="B290" s="1"/>
      <c r="C290" s="1"/>
      <c r="D290" s="2"/>
      <c r="E290" s="1"/>
      <c r="V290" s="1"/>
    </row>
    <row r="291" spans="1:22" s="3" customFormat="1" x14ac:dyDescent="0.25">
      <c r="A291" s="1"/>
      <c r="B291" s="1"/>
      <c r="C291" s="1"/>
      <c r="D291" s="2"/>
      <c r="E291" s="1"/>
      <c r="V291" s="1"/>
    </row>
    <row r="292" spans="1:22" s="3" customFormat="1" x14ac:dyDescent="0.25">
      <c r="A292" s="1"/>
      <c r="B292" s="1"/>
      <c r="C292" s="1"/>
      <c r="D292" s="2"/>
      <c r="E292" s="1"/>
      <c r="V292" s="1"/>
    </row>
    <row r="293" spans="1:22" s="3" customFormat="1" x14ac:dyDescent="0.25">
      <c r="A293" s="1"/>
      <c r="B293" s="1"/>
      <c r="C293" s="1"/>
      <c r="D293" s="2"/>
      <c r="E293" s="1"/>
      <c r="V293" s="1"/>
    </row>
    <row r="294" spans="1:22" s="3" customFormat="1" x14ac:dyDescent="0.25">
      <c r="A294" s="1"/>
      <c r="B294" s="1"/>
      <c r="C294" s="1"/>
      <c r="D294" s="2"/>
      <c r="E294" s="1"/>
      <c r="V294" s="1"/>
    </row>
    <row r="295" spans="1:22" s="3" customFormat="1" x14ac:dyDescent="0.25">
      <c r="A295" s="1"/>
      <c r="B295" s="1"/>
      <c r="C295" s="1"/>
      <c r="D295" s="2"/>
      <c r="E295" s="1"/>
      <c r="V295" s="1"/>
    </row>
    <row r="296" spans="1:22" s="3" customFormat="1" x14ac:dyDescent="0.25">
      <c r="A296" s="1"/>
      <c r="B296" s="1"/>
      <c r="C296" s="1"/>
      <c r="D296" s="2"/>
      <c r="E296" s="1"/>
      <c r="V296" s="1"/>
    </row>
    <row r="297" spans="1:22" s="3" customFormat="1" x14ac:dyDescent="0.25">
      <c r="A297" s="1"/>
      <c r="B297" s="1"/>
      <c r="C297" s="1"/>
      <c r="D297" s="2"/>
      <c r="E297" s="1"/>
      <c r="V297" s="1"/>
    </row>
    <row r="298" spans="1:22" s="3" customFormat="1" x14ac:dyDescent="0.25">
      <c r="A298" s="1"/>
      <c r="B298" s="1"/>
      <c r="C298" s="1"/>
      <c r="D298" s="2"/>
      <c r="E298" s="1"/>
      <c r="V298" s="1"/>
    </row>
    <row r="299" spans="1:22" s="3" customFormat="1" x14ac:dyDescent="0.25">
      <c r="A299" s="1"/>
      <c r="B299" s="1"/>
      <c r="C299" s="1"/>
      <c r="D299" s="2"/>
      <c r="E299" s="1"/>
      <c r="V299" s="1"/>
    </row>
    <row r="300" spans="1:22" s="3" customFormat="1" x14ac:dyDescent="0.25">
      <c r="A300" s="1"/>
      <c r="B300" s="1"/>
      <c r="C300" s="1"/>
      <c r="D300" s="2"/>
      <c r="E300" s="1"/>
      <c r="V300" s="1"/>
    </row>
    <row r="301" spans="1:22" s="3" customFormat="1" x14ac:dyDescent="0.25">
      <c r="A301" s="1"/>
      <c r="B301" s="1"/>
      <c r="C301" s="1"/>
      <c r="D301" s="2"/>
      <c r="E301" s="1"/>
      <c r="V301" s="1"/>
    </row>
    <row r="302" spans="1:22" s="3" customFormat="1" x14ac:dyDescent="0.25">
      <c r="A302" s="1"/>
      <c r="B302" s="1"/>
      <c r="C302" s="1"/>
      <c r="D302" s="2"/>
      <c r="E302" s="1"/>
      <c r="V302" s="1"/>
    </row>
    <row r="303" spans="1:22" s="3" customFormat="1" x14ac:dyDescent="0.25">
      <c r="A303" s="1"/>
      <c r="B303" s="1"/>
      <c r="C303" s="1"/>
      <c r="D303" s="2"/>
      <c r="E303" s="1"/>
      <c r="V303" s="1"/>
    </row>
    <row r="304" spans="1:22" s="3" customFormat="1" x14ac:dyDescent="0.25">
      <c r="A304" s="1"/>
      <c r="B304" s="1"/>
      <c r="C304" s="1"/>
      <c r="D304" s="2"/>
      <c r="E304" s="1"/>
      <c r="V304" s="1"/>
    </row>
    <row r="305" spans="1:22" s="3" customFormat="1" x14ac:dyDescent="0.25">
      <c r="A305" s="1"/>
      <c r="B305" s="1"/>
      <c r="C305" s="1"/>
      <c r="D305" s="2"/>
      <c r="E305" s="1"/>
      <c r="V305" s="1"/>
    </row>
    <row r="306" spans="1:22" s="3" customFormat="1" x14ac:dyDescent="0.25">
      <c r="A306" s="1"/>
      <c r="B306" s="1"/>
      <c r="C306" s="1"/>
      <c r="D306" s="2"/>
      <c r="E306" s="1"/>
      <c r="V306" s="1"/>
    </row>
    <row r="307" spans="1:22" s="3" customFormat="1" x14ac:dyDescent="0.25">
      <c r="A307" s="1"/>
      <c r="B307" s="1"/>
      <c r="C307" s="1"/>
      <c r="D307" s="2"/>
      <c r="E307" s="1"/>
      <c r="V307" s="1"/>
    </row>
    <row r="308" spans="1:22" s="3" customFormat="1" x14ac:dyDescent="0.25">
      <c r="A308" s="1"/>
      <c r="B308" s="1"/>
      <c r="C308" s="1"/>
      <c r="D308" s="2"/>
      <c r="E308" s="1"/>
      <c r="V308" s="1"/>
    </row>
    <row r="309" spans="1:22" s="3" customFormat="1" x14ac:dyDescent="0.25">
      <c r="A309" s="1"/>
      <c r="B309" s="1"/>
      <c r="C309" s="1"/>
      <c r="D309" s="2"/>
      <c r="E309" s="1"/>
      <c r="V309" s="1"/>
    </row>
    <row r="310" spans="1:22" s="3" customFormat="1" x14ac:dyDescent="0.25">
      <c r="A310" s="1"/>
      <c r="B310" s="1"/>
      <c r="C310" s="1"/>
      <c r="D310" s="2"/>
      <c r="E310" s="1"/>
      <c r="V310" s="1"/>
    </row>
    <row r="311" spans="1:22" s="3" customFormat="1" x14ac:dyDescent="0.25">
      <c r="A311" s="1"/>
      <c r="B311" s="1"/>
      <c r="C311" s="1"/>
      <c r="D311" s="2"/>
      <c r="E311" s="1"/>
      <c r="V311" s="1"/>
    </row>
    <row r="312" spans="1:22" s="3" customFormat="1" x14ac:dyDescent="0.25">
      <c r="A312" s="1"/>
      <c r="B312" s="1"/>
      <c r="C312" s="1"/>
      <c r="D312" s="2"/>
      <c r="E312" s="1"/>
      <c r="V312" s="1"/>
    </row>
    <row r="313" spans="1:22" s="3" customFormat="1" x14ac:dyDescent="0.25">
      <c r="A313" s="1"/>
      <c r="B313" s="1"/>
      <c r="C313" s="1"/>
      <c r="D313" s="2"/>
      <c r="E313" s="1"/>
      <c r="V313" s="1"/>
    </row>
    <row r="314" spans="1:22" s="3" customFormat="1" x14ac:dyDescent="0.25">
      <c r="A314" s="1"/>
      <c r="B314" s="1"/>
      <c r="C314" s="1"/>
      <c r="D314" s="2"/>
      <c r="E314" s="1"/>
      <c r="V314" s="1"/>
    </row>
    <row r="315" spans="1:22" s="3" customFormat="1" x14ac:dyDescent="0.25">
      <c r="A315" s="1"/>
      <c r="B315" s="1"/>
      <c r="C315" s="1"/>
      <c r="D315" s="2"/>
      <c r="E315" s="1"/>
      <c r="V315" s="1"/>
    </row>
    <row r="316" spans="1:22" s="3" customFormat="1" x14ac:dyDescent="0.25">
      <c r="A316" s="1"/>
      <c r="B316" s="1"/>
      <c r="C316" s="1"/>
      <c r="D316" s="2"/>
      <c r="E316" s="1"/>
      <c r="V316" s="1"/>
    </row>
    <row r="317" spans="1:22" s="3" customFormat="1" x14ac:dyDescent="0.25">
      <c r="A317" s="1"/>
      <c r="B317" s="1"/>
      <c r="C317" s="1"/>
      <c r="D317" s="2"/>
      <c r="E317" s="1"/>
      <c r="V317" s="1"/>
    </row>
    <row r="318" spans="1:22" s="3" customFormat="1" x14ac:dyDescent="0.25">
      <c r="A318" s="1"/>
      <c r="B318" s="1"/>
      <c r="C318" s="1"/>
      <c r="D318" s="2"/>
      <c r="E318" s="1"/>
      <c r="V318" s="1"/>
    </row>
    <row r="319" spans="1:22" s="3" customFormat="1" x14ac:dyDescent="0.25">
      <c r="A319" s="1"/>
      <c r="B319" s="1"/>
      <c r="C319" s="1"/>
      <c r="D319" s="2"/>
      <c r="E319" s="1"/>
      <c r="V319" s="1"/>
    </row>
    <row r="320" spans="1:22" s="3" customFormat="1" x14ac:dyDescent="0.25">
      <c r="A320" s="1"/>
      <c r="B320" s="1"/>
      <c r="C320" s="1"/>
      <c r="D320" s="2"/>
      <c r="E320" s="1"/>
      <c r="V320" s="1"/>
    </row>
    <row r="321" spans="1:22" s="3" customFormat="1" x14ac:dyDescent="0.25">
      <c r="A321" s="1"/>
      <c r="B321" s="1"/>
      <c r="C321" s="1"/>
      <c r="D321" s="2"/>
      <c r="E321" s="1"/>
      <c r="V321" s="1"/>
    </row>
    <row r="322" spans="1:22" s="3" customFormat="1" x14ac:dyDescent="0.25">
      <c r="A322" s="1"/>
      <c r="B322" s="1"/>
      <c r="C322" s="1"/>
      <c r="D322" s="2"/>
      <c r="E322" s="1"/>
      <c r="V322" s="1"/>
    </row>
    <row r="323" spans="1:22" s="3" customFormat="1" x14ac:dyDescent="0.25">
      <c r="A323" s="1"/>
      <c r="B323" s="1"/>
      <c r="C323" s="1"/>
      <c r="D323" s="2"/>
      <c r="E323" s="1"/>
      <c r="V323" s="1"/>
    </row>
    <row r="324" spans="1:22" s="3" customFormat="1" x14ac:dyDescent="0.25">
      <c r="A324" s="1"/>
      <c r="B324" s="1"/>
      <c r="C324" s="1"/>
      <c r="D324" s="2"/>
      <c r="E324" s="1"/>
      <c r="V324" s="1"/>
    </row>
    <row r="325" spans="1:22" s="3" customFormat="1" x14ac:dyDescent="0.25">
      <c r="A325" s="1"/>
      <c r="B325" s="1"/>
      <c r="C325" s="1"/>
      <c r="D325" s="2"/>
      <c r="E325" s="1"/>
      <c r="V325" s="1"/>
    </row>
    <row r="326" spans="1:22" s="3" customFormat="1" x14ac:dyDescent="0.25">
      <c r="A326" s="1"/>
      <c r="B326" s="1"/>
      <c r="C326" s="1"/>
      <c r="D326" s="2"/>
      <c r="E326" s="1"/>
      <c r="V326" s="1"/>
    </row>
    <row r="327" spans="1:22" s="3" customFormat="1" x14ac:dyDescent="0.25">
      <c r="A327" s="1"/>
      <c r="B327" s="1"/>
      <c r="C327" s="1"/>
      <c r="D327" s="2"/>
      <c r="E327" s="1"/>
      <c r="V327" s="1"/>
    </row>
    <row r="328" spans="1:22" s="3" customFormat="1" x14ac:dyDescent="0.25">
      <c r="A328" s="1"/>
      <c r="B328" s="1"/>
      <c r="C328" s="1"/>
      <c r="D328" s="2"/>
      <c r="E328" s="1"/>
      <c r="V328" s="1"/>
    </row>
    <row r="329" spans="1:22" s="3" customFormat="1" x14ac:dyDescent="0.25">
      <c r="A329" s="1"/>
      <c r="B329" s="1"/>
      <c r="C329" s="1"/>
      <c r="D329" s="2"/>
      <c r="E329" s="1"/>
      <c r="V329" s="1"/>
    </row>
    <row r="330" spans="1:22" s="3" customFormat="1" x14ac:dyDescent="0.25">
      <c r="A330" s="1"/>
      <c r="B330" s="1"/>
      <c r="C330" s="1"/>
      <c r="D330" s="2"/>
      <c r="E330" s="1"/>
      <c r="V330" s="1"/>
    </row>
    <row r="331" spans="1:22" s="3" customFormat="1" x14ac:dyDescent="0.25">
      <c r="A331" s="1"/>
      <c r="B331" s="1"/>
      <c r="C331" s="1"/>
      <c r="D331" s="2"/>
      <c r="E331" s="1"/>
      <c r="V331" s="1"/>
    </row>
    <row r="332" spans="1:22" s="3" customFormat="1" x14ac:dyDescent="0.25">
      <c r="A332" s="1"/>
      <c r="B332" s="1"/>
      <c r="C332" s="1"/>
      <c r="D332" s="2"/>
      <c r="E332" s="1"/>
      <c r="V332" s="1"/>
    </row>
    <row r="333" spans="1:22" s="3" customFormat="1" x14ac:dyDescent="0.25">
      <c r="A333" s="1"/>
      <c r="B333" s="1"/>
      <c r="C333" s="1"/>
      <c r="D333" s="2"/>
      <c r="E333" s="1"/>
      <c r="V333" s="1"/>
    </row>
    <row r="334" spans="1:22" s="3" customFormat="1" x14ac:dyDescent="0.25">
      <c r="A334" s="1"/>
      <c r="B334" s="1"/>
      <c r="C334" s="1"/>
      <c r="D334" s="2"/>
      <c r="E334" s="1"/>
      <c r="V334" s="1"/>
    </row>
    <row r="335" spans="1:22" s="3" customFormat="1" x14ac:dyDescent="0.25">
      <c r="A335" s="1"/>
      <c r="B335" s="1"/>
      <c r="C335" s="1"/>
      <c r="D335" s="2"/>
      <c r="E335" s="1"/>
      <c r="V335" s="1"/>
    </row>
    <row r="336" spans="1:22" s="3" customFormat="1" x14ac:dyDescent="0.25">
      <c r="A336" s="1"/>
      <c r="B336" s="1"/>
      <c r="C336" s="1"/>
      <c r="D336" s="2"/>
      <c r="E336" s="1"/>
      <c r="V336" s="1"/>
    </row>
    <row r="337" spans="1:22" s="3" customFormat="1" x14ac:dyDescent="0.25">
      <c r="A337" s="1"/>
      <c r="B337" s="1"/>
      <c r="C337" s="1"/>
      <c r="D337" s="2"/>
      <c r="E337" s="1"/>
      <c r="V337" s="1"/>
    </row>
    <row r="338" spans="1:22" s="3" customFormat="1" x14ac:dyDescent="0.25">
      <c r="A338" s="1"/>
      <c r="B338" s="1"/>
      <c r="C338" s="1"/>
      <c r="D338" s="2"/>
      <c r="E338" s="1"/>
      <c r="V338" s="1"/>
    </row>
    <row r="339" spans="1:22" s="3" customFormat="1" x14ac:dyDescent="0.25">
      <c r="A339" s="1"/>
      <c r="B339" s="1"/>
      <c r="C339" s="1"/>
      <c r="D339" s="2"/>
      <c r="E339" s="1"/>
      <c r="V339" s="1"/>
    </row>
    <row r="340" spans="1:22" s="3" customFormat="1" x14ac:dyDescent="0.25">
      <c r="A340" s="1"/>
      <c r="B340" s="1"/>
      <c r="C340" s="1"/>
      <c r="D340" s="2"/>
      <c r="E340" s="1"/>
      <c r="V340" s="1"/>
    </row>
    <row r="341" spans="1:22" s="3" customFormat="1" x14ac:dyDescent="0.25">
      <c r="A341" s="1"/>
      <c r="B341" s="1"/>
      <c r="C341" s="1"/>
      <c r="D341" s="2"/>
      <c r="E341" s="1"/>
      <c r="V341" s="1"/>
    </row>
    <row r="342" spans="1:22" s="3" customFormat="1" x14ac:dyDescent="0.25">
      <c r="A342" s="1"/>
      <c r="B342" s="1"/>
      <c r="C342" s="1"/>
      <c r="D342" s="2"/>
      <c r="E342" s="1"/>
      <c r="V342" s="1"/>
    </row>
    <row r="343" spans="1:22" s="3" customFormat="1" x14ac:dyDescent="0.25">
      <c r="A343" s="1"/>
      <c r="B343" s="1"/>
      <c r="C343" s="1"/>
      <c r="D343" s="2"/>
      <c r="E343" s="1"/>
      <c r="V343" s="1"/>
    </row>
    <row r="344" spans="1:22" s="3" customFormat="1" x14ac:dyDescent="0.25">
      <c r="A344" s="1"/>
      <c r="B344" s="1"/>
      <c r="C344" s="1"/>
      <c r="D344" s="2"/>
      <c r="E344" s="1"/>
      <c r="V344" s="1"/>
    </row>
    <row r="345" spans="1:22" s="3" customFormat="1" x14ac:dyDescent="0.25">
      <c r="A345" s="1"/>
      <c r="B345" s="1"/>
      <c r="C345" s="1"/>
      <c r="D345" s="2"/>
      <c r="E345" s="1"/>
      <c r="V345" s="1"/>
    </row>
    <row r="346" spans="1:22" s="3" customFormat="1" x14ac:dyDescent="0.25">
      <c r="A346" s="1"/>
      <c r="B346" s="1"/>
      <c r="C346" s="1"/>
      <c r="D346" s="2"/>
      <c r="E346" s="1"/>
      <c r="V346" s="1"/>
    </row>
    <row r="347" spans="1:22" s="3" customFormat="1" x14ac:dyDescent="0.25">
      <c r="A347" s="1"/>
      <c r="B347" s="1"/>
      <c r="C347" s="1"/>
      <c r="D347" s="2"/>
      <c r="E347" s="1"/>
      <c r="V347" s="1"/>
    </row>
    <row r="348" spans="1:22" s="3" customFormat="1" x14ac:dyDescent="0.25">
      <c r="A348" s="1"/>
      <c r="B348" s="1"/>
      <c r="C348" s="1"/>
      <c r="D348" s="2"/>
      <c r="E348" s="1"/>
      <c r="V348" s="1"/>
    </row>
    <row r="349" spans="1:22" s="3" customFormat="1" x14ac:dyDescent="0.25">
      <c r="A349" s="1"/>
      <c r="B349" s="1"/>
      <c r="C349" s="1"/>
      <c r="D349" s="2"/>
      <c r="E349" s="1"/>
      <c r="V349" s="1"/>
    </row>
    <row r="350" spans="1:22" s="3" customFormat="1" x14ac:dyDescent="0.25">
      <c r="A350" s="1"/>
      <c r="B350" s="1"/>
      <c r="C350" s="1"/>
      <c r="D350" s="2"/>
      <c r="E350" s="1"/>
      <c r="V350" s="1"/>
    </row>
    <row r="351" spans="1:22" s="3" customFormat="1" x14ac:dyDescent="0.25">
      <c r="A351" s="1"/>
      <c r="B351" s="1"/>
      <c r="C351" s="1"/>
      <c r="D351" s="2"/>
      <c r="E351" s="1"/>
      <c r="V351" s="1"/>
    </row>
    <row r="352" spans="1:22" s="3" customFormat="1" x14ac:dyDescent="0.25">
      <c r="A352" s="1"/>
      <c r="B352" s="1"/>
      <c r="C352" s="1"/>
      <c r="D352" s="2"/>
      <c r="E352" s="1"/>
      <c r="V352" s="1"/>
    </row>
    <row r="353" spans="1:22" s="3" customFormat="1" x14ac:dyDescent="0.25">
      <c r="A353" s="1"/>
      <c r="B353" s="1"/>
      <c r="C353" s="1"/>
      <c r="D353" s="2"/>
      <c r="E353" s="1"/>
      <c r="V353" s="1"/>
    </row>
    <row r="354" spans="1:22" s="3" customFormat="1" x14ac:dyDescent="0.25">
      <c r="A354" s="1"/>
      <c r="B354" s="1"/>
      <c r="C354" s="1"/>
      <c r="D354" s="2"/>
      <c r="E354" s="1"/>
      <c r="V354" s="1"/>
    </row>
    <row r="355" spans="1:22" s="3" customFormat="1" x14ac:dyDescent="0.25">
      <c r="A355" s="1"/>
      <c r="B355" s="1"/>
      <c r="C355" s="1"/>
      <c r="D355" s="2"/>
      <c r="E355" s="1"/>
      <c r="V355" s="1"/>
    </row>
    <row r="356" spans="1:22" s="3" customFormat="1" x14ac:dyDescent="0.25">
      <c r="A356" s="1"/>
      <c r="B356" s="1"/>
      <c r="C356" s="1"/>
      <c r="D356" s="2"/>
      <c r="E356" s="1"/>
      <c r="V356" s="1"/>
    </row>
    <row r="357" spans="1:22" s="3" customFormat="1" x14ac:dyDescent="0.25">
      <c r="A357" s="1"/>
      <c r="B357" s="1"/>
      <c r="C357" s="1"/>
      <c r="D357" s="2"/>
      <c r="E357" s="1"/>
      <c r="V357" s="1"/>
    </row>
    <row r="358" spans="1:22" s="3" customFormat="1" x14ac:dyDescent="0.25">
      <c r="A358" s="1"/>
      <c r="B358" s="1"/>
      <c r="C358" s="1"/>
      <c r="D358" s="2"/>
      <c r="E358" s="1"/>
      <c r="V358" s="1"/>
    </row>
    <row r="359" spans="1:22" s="3" customFormat="1" x14ac:dyDescent="0.25">
      <c r="A359" s="1"/>
      <c r="B359" s="1"/>
      <c r="C359" s="1"/>
      <c r="D359" s="2"/>
      <c r="E359" s="1"/>
      <c r="V359" s="1"/>
    </row>
    <row r="360" spans="1:22" s="3" customFormat="1" x14ac:dyDescent="0.25">
      <c r="A360" s="1"/>
      <c r="B360" s="1"/>
      <c r="C360" s="1"/>
      <c r="D360" s="2"/>
      <c r="E360" s="1"/>
      <c r="V360" s="1"/>
    </row>
    <row r="361" spans="1:22" s="3" customFormat="1" x14ac:dyDescent="0.25">
      <c r="A361" s="1"/>
      <c r="B361" s="1"/>
      <c r="C361" s="1"/>
      <c r="D361" s="2"/>
      <c r="E361" s="1"/>
      <c r="V361" s="1"/>
    </row>
    <row r="362" spans="1:22" s="3" customFormat="1" x14ac:dyDescent="0.25">
      <c r="A362" s="1"/>
      <c r="B362" s="1"/>
      <c r="C362" s="1"/>
      <c r="D362" s="2"/>
      <c r="E362" s="1"/>
      <c r="V362" s="1"/>
    </row>
    <row r="363" spans="1:22" s="3" customFormat="1" x14ac:dyDescent="0.25">
      <c r="A363" s="1"/>
      <c r="B363" s="1"/>
      <c r="C363" s="1"/>
      <c r="D363" s="2"/>
      <c r="E363" s="1"/>
      <c r="V363" s="1"/>
    </row>
    <row r="364" spans="1:22" s="3" customFormat="1" x14ac:dyDescent="0.25">
      <c r="A364" s="1"/>
      <c r="B364" s="1"/>
      <c r="C364" s="1"/>
      <c r="D364" s="2"/>
      <c r="E364" s="1"/>
      <c r="V364" s="1"/>
    </row>
    <row r="365" spans="1:22" s="3" customFormat="1" x14ac:dyDescent="0.25">
      <c r="A365" s="1"/>
      <c r="B365" s="1"/>
      <c r="C365" s="1"/>
      <c r="D365" s="2"/>
      <c r="E365" s="1"/>
      <c r="V365" s="1"/>
    </row>
    <row r="366" spans="1:22" s="3" customFormat="1" x14ac:dyDescent="0.25">
      <c r="A366" s="1"/>
      <c r="B366" s="1"/>
      <c r="C366" s="1"/>
      <c r="D366" s="2"/>
      <c r="E366" s="1"/>
      <c r="V366" s="1"/>
    </row>
    <row r="367" spans="1:22" s="3" customFormat="1" x14ac:dyDescent="0.25">
      <c r="A367" s="1"/>
      <c r="B367" s="1"/>
      <c r="C367" s="1"/>
      <c r="D367" s="2"/>
      <c r="E367" s="1"/>
      <c r="V367" s="1"/>
    </row>
    <row r="368" spans="1:22" s="3" customFormat="1" x14ac:dyDescent="0.25">
      <c r="A368" s="1"/>
      <c r="B368" s="1"/>
      <c r="C368" s="1"/>
      <c r="D368" s="2"/>
      <c r="E368" s="1"/>
      <c r="V368" s="1"/>
    </row>
    <row r="369" spans="1:22" s="3" customFormat="1" x14ac:dyDescent="0.25">
      <c r="A369" s="1"/>
      <c r="B369" s="1"/>
      <c r="C369" s="1"/>
      <c r="D369" s="2"/>
      <c r="E369" s="1"/>
      <c r="V369" s="1"/>
    </row>
    <row r="370" spans="1:22" s="3" customFormat="1" x14ac:dyDescent="0.25">
      <c r="A370" s="1"/>
      <c r="B370" s="1"/>
      <c r="C370" s="1"/>
      <c r="D370" s="2"/>
      <c r="E370" s="1"/>
      <c r="V370" s="1"/>
    </row>
    <row r="371" spans="1:22" s="3" customFormat="1" x14ac:dyDescent="0.25">
      <c r="A371" s="1"/>
      <c r="B371" s="1"/>
      <c r="C371" s="1"/>
      <c r="D371" s="2"/>
      <c r="E371" s="1"/>
      <c r="V371" s="1"/>
    </row>
    <row r="372" spans="1:22" s="3" customFormat="1" x14ac:dyDescent="0.25">
      <c r="A372" s="1"/>
      <c r="B372" s="1"/>
      <c r="C372" s="1"/>
      <c r="D372" s="2"/>
      <c r="E372" s="1"/>
      <c r="V372" s="1"/>
    </row>
    <row r="373" spans="1:22" s="3" customFormat="1" x14ac:dyDescent="0.25">
      <c r="A373" s="1"/>
      <c r="B373" s="1"/>
      <c r="C373" s="1"/>
      <c r="D373" s="2"/>
      <c r="E373" s="1"/>
      <c r="V373" s="1"/>
    </row>
    <row r="374" spans="1:22" s="3" customFormat="1" x14ac:dyDescent="0.25">
      <c r="A374" s="1"/>
      <c r="B374" s="1"/>
      <c r="C374" s="1"/>
      <c r="D374" s="2"/>
      <c r="E374" s="1"/>
      <c r="V374" s="1"/>
    </row>
    <row r="375" spans="1:22" s="3" customFormat="1" x14ac:dyDescent="0.25">
      <c r="A375" s="1"/>
      <c r="B375" s="1"/>
      <c r="C375" s="1"/>
      <c r="D375" s="2"/>
      <c r="E375" s="1"/>
      <c r="V375" s="1"/>
    </row>
    <row r="376" spans="1:22" s="3" customFormat="1" x14ac:dyDescent="0.25">
      <c r="A376" s="1"/>
      <c r="B376" s="1"/>
      <c r="C376" s="1"/>
      <c r="D376" s="2"/>
      <c r="E376" s="1"/>
      <c r="V376" s="1"/>
    </row>
    <row r="377" spans="1:22" s="3" customFormat="1" x14ac:dyDescent="0.25">
      <c r="A377" s="1"/>
      <c r="B377" s="1"/>
      <c r="C377" s="1"/>
      <c r="D377" s="2"/>
      <c r="E377" s="1"/>
      <c r="V377" s="1"/>
    </row>
    <row r="378" spans="1:22" s="3" customFormat="1" x14ac:dyDescent="0.25">
      <c r="A378" s="1"/>
      <c r="B378" s="1"/>
      <c r="C378" s="1"/>
      <c r="D378" s="2"/>
      <c r="E378" s="1"/>
      <c r="V378" s="1"/>
    </row>
    <row r="379" spans="1:22" s="3" customFormat="1" x14ac:dyDescent="0.25">
      <c r="A379" s="1"/>
      <c r="B379" s="1"/>
      <c r="C379" s="1"/>
      <c r="D379" s="2"/>
      <c r="E379" s="1"/>
      <c r="V379" s="1"/>
    </row>
    <row r="380" spans="1:22" s="3" customFormat="1" x14ac:dyDescent="0.25">
      <c r="A380" s="1"/>
      <c r="B380" s="1"/>
      <c r="C380" s="1"/>
      <c r="D380" s="2"/>
      <c r="E380" s="1"/>
      <c r="V380" s="1"/>
    </row>
    <row r="381" spans="1:22" s="3" customFormat="1" x14ac:dyDescent="0.25">
      <c r="A381" s="1"/>
      <c r="B381" s="1"/>
      <c r="C381" s="1"/>
      <c r="D381" s="2"/>
      <c r="E381" s="1"/>
      <c r="V381" s="1"/>
    </row>
    <row r="382" spans="1:22" s="3" customFormat="1" x14ac:dyDescent="0.25">
      <c r="A382" s="1"/>
      <c r="B382" s="1"/>
      <c r="C382" s="1"/>
      <c r="D382" s="2"/>
      <c r="E382" s="1"/>
      <c r="V382" s="1"/>
    </row>
    <row r="383" spans="1:22" s="3" customFormat="1" x14ac:dyDescent="0.25">
      <c r="A383" s="1"/>
      <c r="B383" s="1"/>
      <c r="C383" s="1"/>
      <c r="D383" s="2"/>
      <c r="E383" s="1"/>
      <c r="V383" s="1"/>
    </row>
    <row r="384" spans="1:22" s="3" customFormat="1" x14ac:dyDescent="0.25">
      <c r="A384" s="1"/>
      <c r="B384" s="1"/>
      <c r="C384" s="1"/>
      <c r="D384" s="2"/>
      <c r="E384" s="1"/>
      <c r="V384" s="1"/>
    </row>
    <row r="385" spans="1:22" s="3" customFormat="1" x14ac:dyDescent="0.25">
      <c r="A385" s="1"/>
      <c r="B385" s="1"/>
      <c r="C385" s="1"/>
      <c r="D385" s="2"/>
      <c r="E385" s="1"/>
      <c r="V385" s="1"/>
    </row>
    <row r="386" spans="1:22" s="3" customFormat="1" x14ac:dyDescent="0.25">
      <c r="A386" s="1"/>
      <c r="B386" s="1"/>
      <c r="C386" s="1"/>
      <c r="D386" s="2"/>
      <c r="E386" s="1"/>
      <c r="V386" s="1"/>
    </row>
    <row r="387" spans="1:22" s="3" customFormat="1" x14ac:dyDescent="0.25">
      <c r="A387" s="1"/>
      <c r="B387" s="1"/>
      <c r="C387" s="1"/>
      <c r="D387" s="2"/>
      <c r="E387" s="1"/>
      <c r="V387" s="1"/>
    </row>
    <row r="388" spans="1:22" s="3" customFormat="1" x14ac:dyDescent="0.25">
      <c r="A388" s="1"/>
      <c r="B388" s="1"/>
      <c r="C388" s="1"/>
      <c r="D388" s="2"/>
      <c r="E388" s="1"/>
      <c r="V388" s="1"/>
    </row>
    <row r="389" spans="1:22" s="3" customFormat="1" x14ac:dyDescent="0.25">
      <c r="A389" s="1"/>
      <c r="B389" s="1"/>
      <c r="C389" s="1"/>
      <c r="D389" s="2"/>
      <c r="E389" s="1"/>
      <c r="V389" s="1"/>
    </row>
    <row r="390" spans="1:22" s="3" customFormat="1" x14ac:dyDescent="0.25">
      <c r="A390" s="1"/>
      <c r="B390" s="1"/>
      <c r="C390" s="1"/>
      <c r="D390" s="2"/>
      <c r="E390" s="1"/>
      <c r="V390" s="1"/>
    </row>
    <row r="391" spans="1:22" s="3" customFormat="1" x14ac:dyDescent="0.25">
      <c r="A391" s="1"/>
      <c r="B391" s="1"/>
      <c r="C391" s="1"/>
      <c r="D391" s="2"/>
      <c r="E391" s="1"/>
      <c r="V391" s="1"/>
    </row>
    <row r="392" spans="1:22" s="3" customFormat="1" x14ac:dyDescent="0.25">
      <c r="A392" s="1"/>
      <c r="B392" s="1"/>
      <c r="C392" s="1"/>
      <c r="D392" s="2"/>
      <c r="E392" s="1"/>
      <c r="V392" s="1"/>
    </row>
    <row r="393" spans="1:22" s="3" customFormat="1" x14ac:dyDescent="0.25">
      <c r="A393" s="1"/>
      <c r="B393" s="1"/>
      <c r="C393" s="1"/>
      <c r="D393" s="2"/>
      <c r="E393" s="1"/>
      <c r="V393" s="1"/>
    </row>
    <row r="394" spans="1:22" s="3" customFormat="1" x14ac:dyDescent="0.25">
      <c r="A394" s="1"/>
      <c r="B394" s="1"/>
      <c r="C394" s="1"/>
      <c r="D394" s="2"/>
      <c r="E394" s="1"/>
      <c r="V394" s="1"/>
    </row>
    <row r="395" spans="1:22" s="3" customFormat="1" x14ac:dyDescent="0.25">
      <c r="A395" s="1"/>
      <c r="B395" s="1"/>
      <c r="C395" s="1"/>
      <c r="D395" s="2"/>
      <c r="E395" s="1"/>
      <c r="V395" s="1"/>
    </row>
    <row r="396" spans="1:22" s="3" customFormat="1" x14ac:dyDescent="0.25">
      <c r="A396" s="1"/>
      <c r="B396" s="1"/>
      <c r="C396" s="1"/>
      <c r="D396" s="2"/>
      <c r="E396" s="1"/>
      <c r="V396" s="1"/>
    </row>
    <row r="397" spans="1:22" s="3" customFormat="1" x14ac:dyDescent="0.25">
      <c r="A397" s="1"/>
      <c r="B397" s="1"/>
      <c r="C397" s="1"/>
      <c r="D397" s="2"/>
      <c r="E397" s="1"/>
      <c r="V397" s="1"/>
    </row>
    <row r="398" spans="1:22" s="3" customFormat="1" x14ac:dyDescent="0.25">
      <c r="A398" s="1"/>
      <c r="B398" s="1"/>
      <c r="C398" s="1"/>
      <c r="D398" s="2"/>
      <c r="E398" s="1"/>
      <c r="V398" s="1"/>
    </row>
    <row r="399" spans="1:22" s="3" customFormat="1" x14ac:dyDescent="0.25">
      <c r="A399" s="1"/>
      <c r="B399" s="1"/>
      <c r="C399" s="1"/>
      <c r="D399" s="2"/>
      <c r="E399" s="1"/>
      <c r="V399" s="1"/>
    </row>
    <row r="400" spans="1:22" s="3" customFormat="1" x14ac:dyDescent="0.25">
      <c r="A400" s="1"/>
      <c r="B400" s="1"/>
      <c r="C400" s="1"/>
      <c r="D400" s="2"/>
      <c r="E400" s="1"/>
      <c r="V400" s="1"/>
    </row>
    <row r="401" spans="1:22" s="3" customFormat="1" x14ac:dyDescent="0.25">
      <c r="A401" s="1"/>
      <c r="B401" s="1"/>
      <c r="C401" s="1"/>
      <c r="D401" s="2"/>
      <c r="E401" s="1"/>
      <c r="V401" s="1"/>
    </row>
    <row r="402" spans="1:22" s="3" customFormat="1" x14ac:dyDescent="0.25">
      <c r="A402" s="1"/>
      <c r="B402" s="1"/>
      <c r="C402" s="1"/>
      <c r="D402" s="2"/>
      <c r="E402" s="1"/>
      <c r="V402" s="1"/>
    </row>
    <row r="403" spans="1:22" s="3" customFormat="1" x14ac:dyDescent="0.25">
      <c r="A403" s="1"/>
      <c r="B403" s="1"/>
      <c r="C403" s="1"/>
      <c r="D403" s="2"/>
      <c r="E403" s="1"/>
      <c r="V403" s="1"/>
    </row>
  </sheetData>
  <phoneticPr fontId="4" type="noConversion"/>
  <conditionalFormatting sqref="B16">
    <cfRule type="containsText" dxfId="278" priority="1" operator="containsText" text="erreur">
      <formula>NOT(ISERROR(SEARCH("erreur",B16)))</formula>
    </cfRule>
    <cfRule type="containsText" dxfId="277" priority="2" operator="containsText" text="ok">
      <formula>NOT(ISERROR(SEARCH("ok",B16)))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ECE14D-497F-472A-95CD-984D5B023A00}">
  <sheetPr codeName="Feuil4">
    <tabColor theme="6" tint="0.39997558519241921"/>
  </sheetPr>
  <dimension ref="B4:R10"/>
  <sheetViews>
    <sheetView showGridLines="0" topLeftCell="C1" workbookViewId="0">
      <selection activeCell="D4" sqref="D4:Q10"/>
    </sheetView>
  </sheetViews>
  <sheetFormatPr baseColWidth="10" defaultColWidth="11.42578125" defaultRowHeight="15" x14ac:dyDescent="0.25"/>
  <cols>
    <col min="1" max="1" width="11.42578125" style="1"/>
    <col min="2" max="2" width="30.85546875" style="3" bestFit="1" customWidth="1"/>
    <col min="3" max="3" width="14.140625" style="11" customWidth="1"/>
    <col min="4" max="4" width="11.42578125" style="1"/>
    <col min="5" max="5" width="11.42578125" style="3"/>
    <col min="6" max="6" width="22.7109375" style="3" bestFit="1" customWidth="1"/>
    <col min="7" max="7" width="12.7109375" style="3" bestFit="1" customWidth="1"/>
    <col min="8" max="8" width="12.5703125" style="3" customWidth="1"/>
    <col min="9" max="9" width="12.28515625" style="3" customWidth="1"/>
    <col min="10" max="10" width="10.85546875" style="3" customWidth="1"/>
    <col min="11" max="11" width="11.28515625" style="3" customWidth="1"/>
    <col min="12" max="18" width="11.42578125" style="3"/>
    <col min="19" max="16384" width="11.42578125" style="1"/>
  </cols>
  <sheetData>
    <row r="4" spans="2:18" s="4" customFormat="1" x14ac:dyDescent="0.25">
      <c r="B4" s="14" t="s">
        <v>52</v>
      </c>
      <c r="C4" s="20" t="s">
        <v>54</v>
      </c>
      <c r="D4" s="4" t="s">
        <v>61</v>
      </c>
      <c r="E4" s="14"/>
      <c r="F4" s="5"/>
      <c r="G4" s="57"/>
      <c r="H4" s="57"/>
      <c r="I4" s="57"/>
      <c r="J4" s="57"/>
      <c r="K4" s="57"/>
      <c r="L4" s="57"/>
      <c r="M4" s="57"/>
      <c r="N4" s="57"/>
      <c r="O4" s="57"/>
      <c r="P4" s="57"/>
      <c r="Q4" s="57"/>
      <c r="R4" s="57">
        <v>44805</v>
      </c>
    </row>
    <row r="5" spans="2:18" x14ac:dyDescent="0.25">
      <c r="B5" s="19" t="s">
        <v>47</v>
      </c>
      <c r="C5" s="11">
        <f>SUM(Général!$F$21:$Q$21)</f>
        <v>0</v>
      </c>
      <c r="D5" s="23"/>
      <c r="E5" s="19"/>
      <c r="F5" s="60"/>
      <c r="G5" s="22"/>
      <c r="H5" s="22"/>
      <c r="I5" s="34"/>
      <c r="J5" s="34"/>
      <c r="K5" s="34"/>
      <c r="L5" s="34"/>
      <c r="M5" s="34"/>
      <c r="N5" s="34"/>
      <c r="O5" s="34"/>
      <c r="P5" s="34"/>
      <c r="Q5" s="22"/>
    </row>
    <row r="6" spans="2:18" x14ac:dyDescent="0.25">
      <c r="B6" s="19" t="s">
        <v>81</v>
      </c>
      <c r="C6" s="11">
        <f>SUM(Général!$F$11:$Q$11)</f>
        <v>0</v>
      </c>
      <c r="D6" s="23"/>
      <c r="E6" s="19"/>
      <c r="F6" s="60"/>
      <c r="G6" s="21"/>
      <c r="H6" s="21"/>
      <c r="I6" s="35"/>
      <c r="J6" s="35"/>
      <c r="K6" s="35"/>
      <c r="L6" s="34"/>
      <c r="M6" s="34"/>
      <c r="N6" s="34"/>
      <c r="O6" s="34"/>
      <c r="P6" s="34"/>
      <c r="Q6" s="22"/>
    </row>
    <row r="7" spans="2:18" x14ac:dyDescent="0.25">
      <c r="B7" s="19" t="s">
        <v>82</v>
      </c>
      <c r="C7" s="11">
        <f>SUM(Général!$F$8:$Q$8)+SUM(Général!$F$9:$Q$9)</f>
        <v>0</v>
      </c>
      <c r="D7" s="23"/>
      <c r="E7" s="19"/>
      <c r="F7" s="60"/>
      <c r="G7" s="22"/>
      <c r="H7" s="22"/>
      <c r="I7" s="34"/>
      <c r="J7" s="34"/>
      <c r="K7" s="34"/>
      <c r="L7" s="34"/>
      <c r="M7" s="34"/>
      <c r="N7" s="34"/>
      <c r="O7" s="34"/>
      <c r="P7" s="34"/>
      <c r="Q7" s="22"/>
    </row>
    <row r="8" spans="2:18" x14ac:dyDescent="0.25">
      <c r="B8" s="19" t="s">
        <v>45</v>
      </c>
      <c r="C8" s="11">
        <f>SUM(Général!$F$6:$Q$6)</f>
        <v>0</v>
      </c>
      <c r="D8" s="23"/>
      <c r="E8" s="19"/>
      <c r="F8" s="60"/>
      <c r="G8" s="22"/>
      <c r="H8" s="22"/>
      <c r="I8" s="34"/>
      <c r="J8" s="34"/>
      <c r="K8" s="34"/>
      <c r="L8" s="34"/>
      <c r="M8" s="34"/>
      <c r="N8" s="34"/>
      <c r="O8" s="34"/>
      <c r="P8" s="34"/>
      <c r="Q8" s="22"/>
    </row>
    <row r="9" spans="2:18" x14ac:dyDescent="0.25">
      <c r="B9" s="19" t="s">
        <v>83</v>
      </c>
      <c r="C9" s="11">
        <f>SUM(Général!$F$13:$Q$13)</f>
        <v>0</v>
      </c>
      <c r="D9" s="23"/>
      <c r="E9" s="19"/>
      <c r="F9" s="2"/>
      <c r="G9" s="24"/>
      <c r="H9" s="24"/>
      <c r="I9" s="36"/>
      <c r="J9" s="42"/>
      <c r="K9" s="42"/>
      <c r="L9" s="34"/>
      <c r="M9" s="34"/>
      <c r="N9" s="34"/>
      <c r="O9" s="34"/>
      <c r="P9" s="34"/>
      <c r="Q9" s="22"/>
    </row>
    <row r="10" spans="2:18" x14ac:dyDescent="0.25">
      <c r="B10" s="19" t="s">
        <v>53</v>
      </c>
      <c r="C10" s="11">
        <f>SUM(Général!$F$33:$Q$33)</f>
        <v>57509.559999999918</v>
      </c>
      <c r="D10" s="23"/>
      <c r="E10" s="19"/>
      <c r="F10" s="60"/>
      <c r="H10" s="22"/>
      <c r="I10" s="34"/>
      <c r="J10" s="34"/>
      <c r="K10" s="34"/>
      <c r="L10" s="34"/>
      <c r="M10" s="34"/>
      <c r="N10" s="34"/>
      <c r="O10" s="34"/>
      <c r="P10" s="34"/>
      <c r="Q10" s="22"/>
    </row>
  </sheetData>
  <phoneticPr fontId="4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D4E81C-0CC3-48A5-9F44-395B4162F1BE}">
  <sheetPr codeName="Feuil3">
    <tabColor theme="6" tint="0.39997558519241921"/>
  </sheetPr>
  <dimension ref="A1:S414"/>
  <sheetViews>
    <sheetView zoomScaleNormal="100" workbookViewId="0">
      <selection activeCell="P16" sqref="P16"/>
    </sheetView>
  </sheetViews>
  <sheetFormatPr baseColWidth="10" defaultColWidth="11.42578125" defaultRowHeight="15" x14ac:dyDescent="0.25"/>
  <cols>
    <col min="1" max="1" width="10.7109375" style="1" customWidth="1"/>
    <col min="2" max="2" width="40.28515625" style="1" bestFit="1" customWidth="1"/>
    <col min="3" max="3" width="11.85546875" style="27" bestFit="1" customWidth="1"/>
    <col min="4" max="4" width="11.42578125" style="27"/>
    <col min="5" max="5" width="10.7109375" style="27" customWidth="1"/>
    <col min="6" max="7" width="11.85546875" style="27" bestFit="1" customWidth="1"/>
    <col min="8" max="9" width="11.42578125" style="27"/>
    <col min="10" max="11" width="11.85546875" style="27" bestFit="1" customWidth="1"/>
    <col min="12" max="12" width="11.42578125" style="27"/>
    <col min="13" max="13" width="11.85546875" style="27" bestFit="1" customWidth="1"/>
    <col min="14" max="14" width="11.42578125" style="27"/>
    <col min="15" max="15" width="4.28515625" style="1" customWidth="1"/>
    <col min="16" max="16" width="11.5703125" style="1" customWidth="1"/>
    <col min="17" max="17" width="13" style="27" customWidth="1"/>
    <col min="18" max="18" width="40.7109375" style="1" bestFit="1" customWidth="1"/>
    <col min="19" max="19" width="11.5703125" style="1" customWidth="1"/>
    <col min="20" max="16384" width="11.42578125" style="1"/>
  </cols>
  <sheetData>
    <row r="1" spans="1:19" x14ac:dyDescent="0.25">
      <c r="B1" s="15" t="s">
        <v>1</v>
      </c>
      <c r="C1" s="28">
        <v>1</v>
      </c>
      <c r="D1" s="28">
        <v>2</v>
      </c>
      <c r="E1" s="28">
        <v>3</v>
      </c>
      <c r="F1" s="28">
        <v>4</v>
      </c>
      <c r="G1" s="28">
        <v>5</v>
      </c>
      <c r="H1" s="28">
        <v>6</v>
      </c>
      <c r="I1" s="28">
        <v>7</v>
      </c>
      <c r="J1" s="28">
        <v>8</v>
      </c>
      <c r="K1" s="28">
        <v>9</v>
      </c>
      <c r="L1" s="28">
        <v>10</v>
      </c>
      <c r="M1" s="28">
        <v>11</v>
      </c>
      <c r="N1" s="28">
        <v>12</v>
      </c>
    </row>
    <row r="2" spans="1:19" x14ac:dyDescent="0.25">
      <c r="A2" s="15"/>
      <c r="C2" s="48">
        <v>44470</v>
      </c>
      <c r="D2" s="48">
        <v>44501</v>
      </c>
      <c r="E2" s="48">
        <v>44531</v>
      </c>
      <c r="F2" s="48">
        <v>44562</v>
      </c>
      <c r="G2" s="48">
        <v>44593</v>
      </c>
      <c r="H2" s="48">
        <v>44621</v>
      </c>
      <c r="I2" s="48">
        <v>44652</v>
      </c>
      <c r="J2" s="48">
        <v>44682</v>
      </c>
      <c r="K2" s="48">
        <v>44713</v>
      </c>
      <c r="L2" s="48">
        <v>44743</v>
      </c>
      <c r="M2" s="48">
        <v>44774</v>
      </c>
      <c r="N2" s="48">
        <v>44805</v>
      </c>
      <c r="P2" s="46">
        <f>G2</f>
        <v>44593</v>
      </c>
    </row>
    <row r="3" spans="1:19" x14ac:dyDescent="0.25">
      <c r="A3" s="15"/>
      <c r="B3" s="26" t="s">
        <v>17</v>
      </c>
      <c r="C3" s="27">
        <v>2977.63</v>
      </c>
      <c r="D3" s="27">
        <v>2538.5199999999995</v>
      </c>
      <c r="E3" s="27">
        <v>3913.34</v>
      </c>
      <c r="F3" s="27">
        <v>3205.13</v>
      </c>
      <c r="G3" s="27">
        <v>2259.48</v>
      </c>
      <c r="H3" s="27">
        <v>2887.58</v>
      </c>
      <c r="I3" s="27">
        <v>2736.57</v>
      </c>
      <c r="J3" s="27">
        <v>2813.0899999999997</v>
      </c>
      <c r="K3" s="27">
        <v>2529.3199999999997</v>
      </c>
      <c r="L3" s="27">
        <v>2373.85</v>
      </c>
      <c r="M3" s="27" t="e">
        <f t="array" ref="M3">SUMPRODUCT((#REF!='Top Charges'!$B3)*(LEFT(#REF!,1)="6")*(#REF!=$B$1)*(#REF!))-SUMPRODUCT((#REF!='Top Charges'!$B3)*(#REF!=$B$1)*(LEFT(#REF!,1)="6")*(#REF!))</f>
        <v>#REF!</v>
      </c>
      <c r="P3" s="1">
        <v>1</v>
      </c>
      <c r="Q3" s="27">
        <f>LARGE(INDEX($C$3:$N$55,,INDEX($C$1:$N$1,MATCH($P$2,$C$2:$N$2,0))),$P3)</f>
        <v>4574.1499999999996</v>
      </c>
      <c r="R3" s="1" t="str">
        <f t="shared" ref="R3:R12" si="0">IFERROR(INDEX($B$3:$B$53,_xlfn.AGGREGATE(15,6,(1/(($C$2:$L$2=$P$2)*($C$3:$L$55=$Q3)))*ROW($B$3:$B$53)-2,ROW($A$1))),"")</f>
        <v>SCI PILOVE</v>
      </c>
      <c r="S3" s="37">
        <f>$Q3/SUM(C$3:C$48)</f>
        <v>0.17418405784518459</v>
      </c>
    </row>
    <row r="4" spans="1:19" x14ac:dyDescent="0.25">
      <c r="A4" s="15"/>
      <c r="B4" s="26" t="s">
        <v>9</v>
      </c>
      <c r="C4" s="27">
        <v>319.46000000000004</v>
      </c>
      <c r="D4" s="27">
        <v>771.3</v>
      </c>
      <c r="E4" s="27">
        <v>3566.88</v>
      </c>
      <c r="F4" s="27">
        <v>2545.92</v>
      </c>
      <c r="G4" s="27">
        <v>2381.67</v>
      </c>
      <c r="H4" s="27">
        <v>528.12</v>
      </c>
      <c r="I4" s="27">
        <v>0</v>
      </c>
      <c r="J4" s="27">
        <v>0</v>
      </c>
      <c r="K4" s="27">
        <v>0</v>
      </c>
      <c r="L4" s="27">
        <v>0</v>
      </c>
      <c r="M4" s="27" t="e">
        <f t="array" ref="M4">SUMPRODUCT((#REF!='Top Charges'!$B4)*(LEFT(#REF!,1)="6")*(#REF!=$B$1)*(#REF!))-SUMPRODUCT((#REF!='Top Charges'!$B4)*(#REF!=$B$1)*(LEFT(#REF!,1)="6")*(#REF!))</f>
        <v>#REF!</v>
      </c>
      <c r="P4" s="1">
        <v>2</v>
      </c>
      <c r="Q4" s="27">
        <f t="shared" ref="Q4:Q12" si="1">LARGE(INDEX($C$3:$N$55,,INDEX($C$1:$N$1,MATCH($P$2,$C$2:$N$2,0))),$P4)</f>
        <v>3948.23</v>
      </c>
      <c r="R4" s="1" t="str">
        <f t="shared" si="0"/>
        <v>ACHATS PREST. SERVER TECK</v>
      </c>
      <c r="S4" s="37">
        <f t="shared" ref="S4:S12" si="2">$Q4/SUM(C$3:C$48)</f>
        <v>0.150348965973152</v>
      </c>
    </row>
    <row r="5" spans="1:19" x14ac:dyDescent="0.25">
      <c r="A5" s="15"/>
      <c r="B5" s="26" t="s">
        <v>8</v>
      </c>
      <c r="C5" s="27">
        <v>744.81</v>
      </c>
      <c r="D5" s="27">
        <v>2256.7000000000003</v>
      </c>
      <c r="E5" s="27">
        <v>647.42000000000007</v>
      </c>
      <c r="F5" s="27">
        <v>1971.41</v>
      </c>
      <c r="G5" s="27">
        <v>100.95</v>
      </c>
      <c r="H5" s="27">
        <v>450.81</v>
      </c>
      <c r="I5" s="27">
        <v>0</v>
      </c>
      <c r="J5" s="27">
        <v>0</v>
      </c>
      <c r="K5" s="27">
        <v>0</v>
      </c>
      <c r="L5" s="27">
        <v>0</v>
      </c>
      <c r="M5" s="27" t="e">
        <f t="array" ref="M5">SUMPRODUCT((#REF!='Top Charges'!$B5)*(LEFT(#REF!,1)="6")*(#REF!=$B$1)*(#REF!))-SUMPRODUCT((#REF!='Top Charges'!$B5)*(#REF!=$B$1)*(LEFT(#REF!,1)="6")*(#REF!))</f>
        <v>#REF!</v>
      </c>
      <c r="P5" s="1">
        <v>3</v>
      </c>
      <c r="Q5" s="27">
        <f t="shared" si="1"/>
        <v>3038.5</v>
      </c>
      <c r="R5" s="1" t="str">
        <f t="shared" si="0"/>
        <v>FOURN. PETITS EQUIP / OUTILL</v>
      </c>
      <c r="S5" s="37">
        <f t="shared" si="2"/>
        <v>0.11570636287891596</v>
      </c>
    </row>
    <row r="6" spans="1:19" x14ac:dyDescent="0.25">
      <c r="A6" s="15"/>
      <c r="B6" s="26" t="s">
        <v>7</v>
      </c>
      <c r="C6" s="27">
        <v>12.900000000000002</v>
      </c>
      <c r="D6" s="27">
        <v>59.07</v>
      </c>
      <c r="E6" s="27">
        <v>16.809999999999999</v>
      </c>
      <c r="F6" s="27">
        <v>37.74</v>
      </c>
      <c r="G6" s="27">
        <v>3.65</v>
      </c>
      <c r="H6" s="27">
        <v>0</v>
      </c>
      <c r="I6" s="27">
        <v>0</v>
      </c>
      <c r="J6" s="27">
        <v>6.67</v>
      </c>
      <c r="K6" s="27">
        <v>0</v>
      </c>
      <c r="L6" s="27">
        <v>0</v>
      </c>
      <c r="M6" s="27" t="e">
        <f t="array" ref="M6">SUMPRODUCT((#REF!='Top Charges'!$B6)*(LEFT(#REF!,1)="6")*(#REF!=$B$1)*(#REF!))-SUMPRODUCT((#REF!='Top Charges'!$B6)*(#REF!=$B$1)*(LEFT(#REF!,1)="6")*(#REF!))</f>
        <v>#REF!</v>
      </c>
      <c r="P6" s="1">
        <v>4</v>
      </c>
      <c r="Q6" s="27">
        <f t="shared" si="1"/>
        <v>2979.5699999999997</v>
      </c>
      <c r="R6" s="1" t="str">
        <f t="shared" si="0"/>
        <v>ACHATS PRESTAT. CREDIT MUTUEL</v>
      </c>
      <c r="S6" s="37">
        <f t="shared" si="2"/>
        <v>0.11346230299263833</v>
      </c>
    </row>
    <row r="7" spans="1:19" x14ac:dyDescent="0.25">
      <c r="A7" s="15"/>
      <c r="B7" s="26" t="s">
        <v>3</v>
      </c>
      <c r="C7" s="27">
        <v>2002.0599999999995</v>
      </c>
      <c r="D7" s="27">
        <v>913.66999999999985</v>
      </c>
      <c r="E7" s="27">
        <v>1901.56</v>
      </c>
      <c r="F7" s="27">
        <v>587.09</v>
      </c>
      <c r="G7" s="27">
        <v>348.96</v>
      </c>
      <c r="H7" s="27">
        <v>254.33999999999997</v>
      </c>
      <c r="I7" s="27">
        <v>859.91</v>
      </c>
      <c r="J7" s="27">
        <v>954.73000000000013</v>
      </c>
      <c r="K7" s="27">
        <v>1881.0600000000002</v>
      </c>
      <c r="L7" s="27">
        <v>660.1400000000001</v>
      </c>
      <c r="M7" s="27" t="e">
        <f t="array" ref="M7">SUMPRODUCT((#REF!='Top Charges'!$B7)*(LEFT(#REF!,1)="6")*(#REF!=$B$1)*(#REF!))-SUMPRODUCT((#REF!='Top Charges'!$B7)*(#REF!=$B$1)*(LEFT(#REF!,1)="6")*(#REF!))</f>
        <v>#REF!</v>
      </c>
      <c r="P7" s="1">
        <v>5</v>
      </c>
      <c r="Q7" s="27">
        <f t="shared" si="1"/>
        <v>2381.67</v>
      </c>
      <c r="R7" s="1" t="str">
        <f t="shared" si="0"/>
        <v>ACHATS MATERIEL DE TELEPHONIE</v>
      </c>
      <c r="S7" s="37">
        <f t="shared" si="2"/>
        <v>9.0694215329217634E-2</v>
      </c>
    </row>
    <row r="8" spans="1:19" x14ac:dyDescent="0.25">
      <c r="A8" s="15"/>
      <c r="B8" s="26" t="s">
        <v>4</v>
      </c>
      <c r="C8" s="27">
        <v>277.82</v>
      </c>
      <c r="D8" s="27">
        <v>404.22</v>
      </c>
      <c r="E8" s="27">
        <v>333.65000000000003</v>
      </c>
      <c r="F8" s="27">
        <v>117.78999999999999</v>
      </c>
      <c r="G8" s="27">
        <v>280.36</v>
      </c>
      <c r="H8" s="27">
        <v>423.11</v>
      </c>
      <c r="I8" s="27">
        <v>391.60999999999996</v>
      </c>
      <c r="J8" s="27">
        <v>571.32000000000005</v>
      </c>
      <c r="K8" s="27">
        <v>662.28000000000009</v>
      </c>
      <c r="L8" s="27">
        <v>764.84999999999991</v>
      </c>
      <c r="M8" s="27" t="e">
        <f t="array" ref="M8">SUMPRODUCT((#REF!='Top Charges'!$B8)*(LEFT(#REF!,1)="6")*(#REF!=$B$1)*(#REF!))-SUMPRODUCT((#REF!='Top Charges'!$B8)*(#REF!=$B$1)*(LEFT(#REF!,1)="6")*(#REF!))</f>
        <v>#REF!</v>
      </c>
      <c r="P8" s="1">
        <v>6</v>
      </c>
      <c r="Q8" s="27">
        <f t="shared" si="1"/>
        <v>2259.48</v>
      </c>
      <c r="R8" s="1" t="str">
        <f t="shared" si="0"/>
        <v>ACHATS PRESTATIONS OVH</v>
      </c>
      <c r="S8" s="37">
        <f t="shared" si="2"/>
        <v>8.6041208753547149E-2</v>
      </c>
    </row>
    <row r="9" spans="1:19" x14ac:dyDescent="0.25">
      <c r="A9" s="15"/>
      <c r="B9" s="26" t="s">
        <v>37</v>
      </c>
      <c r="C9" s="27">
        <v>162.02000000000001</v>
      </c>
      <c r="D9" s="27">
        <v>162.02000000000001</v>
      </c>
      <c r="E9" s="27">
        <v>162.02000000000001</v>
      </c>
      <c r="F9" s="27">
        <v>162.02000000000001</v>
      </c>
      <c r="G9" s="27">
        <v>162.02000000000001</v>
      </c>
      <c r="H9" s="27">
        <v>162.02000000000001</v>
      </c>
      <c r="I9" s="27">
        <v>162.02000000000001</v>
      </c>
      <c r="J9" s="27">
        <v>162.02000000000001</v>
      </c>
      <c r="K9" s="27">
        <v>581.94000000000005</v>
      </c>
      <c r="L9" s="27">
        <v>162.02000000000001</v>
      </c>
      <c r="M9" s="27" t="e">
        <f t="array" ref="M9">SUMPRODUCT((#REF!='Top Charges'!$B9)*(LEFT(#REF!,1)="6")*(#REF!=$B$1)*(#REF!))-SUMPRODUCT((#REF!='Top Charges'!$B9)*(#REF!=$B$1)*(LEFT(#REF!,1)="6")*(#REF!))</f>
        <v>#REF!</v>
      </c>
      <c r="P9" s="1">
        <v>7</v>
      </c>
      <c r="Q9" s="27">
        <f t="shared" si="1"/>
        <v>1840.1600000000005</v>
      </c>
      <c r="R9" s="1" t="str">
        <f t="shared" si="0"/>
        <v>ACHATS PRESTATIONS ORANGE</v>
      </c>
      <c r="S9" s="37">
        <f t="shared" si="2"/>
        <v>7.0073464115605083E-2</v>
      </c>
    </row>
    <row r="10" spans="1:19" x14ac:dyDescent="0.25">
      <c r="A10" s="15"/>
      <c r="B10" s="26" t="s">
        <v>36</v>
      </c>
      <c r="C10" s="27">
        <v>1151.52</v>
      </c>
      <c r="D10" s="27">
        <v>1343.3799999999999</v>
      </c>
      <c r="E10" s="27">
        <v>1431.12</v>
      </c>
      <c r="F10" s="27">
        <v>1698.24</v>
      </c>
      <c r="G10" s="27">
        <v>0</v>
      </c>
      <c r="H10" s="27">
        <v>0</v>
      </c>
      <c r="I10" s="27">
        <v>0</v>
      </c>
      <c r="J10" s="27">
        <v>1111.44</v>
      </c>
      <c r="K10" s="27">
        <v>975.27</v>
      </c>
      <c r="L10" s="27">
        <v>1016.14</v>
      </c>
      <c r="M10" s="27" t="e">
        <f t="array" ref="M10">SUMPRODUCT((#REF!='Top Charges'!$B10)*(LEFT(#REF!,1)="6")*(#REF!=$B$1)*(#REF!))-SUMPRODUCT((#REF!='Top Charges'!$B10)*(#REF!=$B$1)*(LEFT(#REF!,1)="6")*(#REF!))</f>
        <v>#REF!</v>
      </c>
      <c r="P10" s="1">
        <v>8</v>
      </c>
      <c r="Q10" s="27">
        <f t="shared" si="1"/>
        <v>1290</v>
      </c>
      <c r="R10" s="1" t="str">
        <f t="shared" si="0"/>
        <v>HONORAIRES</v>
      </c>
      <c r="S10" s="37">
        <f t="shared" si="2"/>
        <v>4.9123320096692971E-2</v>
      </c>
    </row>
    <row r="11" spans="1:19" x14ac:dyDescent="0.25">
      <c r="A11" s="15"/>
      <c r="B11" s="26" t="s">
        <v>29</v>
      </c>
      <c r="C11" s="27">
        <v>89.789999999999992</v>
      </c>
      <c r="D11" s="27">
        <v>89.789999999999992</v>
      </c>
      <c r="E11" s="27">
        <v>89.789999999999992</v>
      </c>
      <c r="F11" s="27">
        <v>89.789999999999992</v>
      </c>
      <c r="G11" s="27">
        <v>89.789999999999992</v>
      </c>
      <c r="H11" s="27">
        <v>89.789999999999992</v>
      </c>
      <c r="I11" s="27">
        <v>89.789999999999992</v>
      </c>
      <c r="J11" s="27">
        <v>89.789999999999992</v>
      </c>
      <c r="K11" s="27">
        <v>112.69</v>
      </c>
      <c r="L11" s="27">
        <v>114.77999999999999</v>
      </c>
      <c r="M11" s="27" t="e">
        <f t="array" ref="M11">SUMPRODUCT((#REF!='Top Charges'!$B11)*(LEFT(#REF!,1)="6")*(#REF!=$B$1)*(#REF!))-SUMPRODUCT((#REF!='Top Charges'!$B11)*(#REF!=$B$1)*(LEFT(#REF!,1)="6")*(#REF!))</f>
        <v>#REF!</v>
      </c>
      <c r="P11" s="1">
        <v>9</v>
      </c>
      <c r="Q11" s="27">
        <f t="shared" si="1"/>
        <v>353.55</v>
      </c>
      <c r="R11" s="1" t="str">
        <f t="shared" si="0"/>
        <v>ELECTRICITE CHAUFFAGE</v>
      </c>
      <c r="S11" s="37">
        <f t="shared" si="2"/>
        <v>1.3463216914872712E-2</v>
      </c>
    </row>
    <row r="12" spans="1:19" x14ac:dyDescent="0.25">
      <c r="A12" s="15"/>
      <c r="B12" s="26" t="s">
        <v>11</v>
      </c>
      <c r="C12" s="27">
        <v>2366.9100000000003</v>
      </c>
      <c r="D12" s="27">
        <v>1337.7800000000004</v>
      </c>
      <c r="E12" s="27">
        <v>1821.3000000000004</v>
      </c>
      <c r="F12" s="27">
        <v>813.14000000000021</v>
      </c>
      <c r="G12" s="27">
        <v>1840.1600000000005</v>
      </c>
      <c r="H12" s="27">
        <v>5499.53</v>
      </c>
      <c r="I12" s="27">
        <v>5491.6799999999985</v>
      </c>
      <c r="J12" s="27">
        <v>11295.179999999998</v>
      </c>
      <c r="K12" s="27">
        <v>8036.3499999999985</v>
      </c>
      <c r="L12" s="27">
        <v>8355.5399999999991</v>
      </c>
      <c r="M12" s="27" t="e">
        <f t="array" ref="M12">SUMPRODUCT((#REF!='Top Charges'!$B12)*(LEFT(#REF!,1)="6")*(#REF!=$B$1)*(#REF!))-SUMPRODUCT((#REF!='Top Charges'!$B12)*(#REF!=$B$1)*(LEFT(#REF!,1)="6")*(#REF!))</f>
        <v>#REF!</v>
      </c>
      <c r="P12" s="1">
        <v>10</v>
      </c>
      <c r="Q12" s="27">
        <f t="shared" si="1"/>
        <v>348.96</v>
      </c>
      <c r="R12" s="1" t="str">
        <f t="shared" si="0"/>
        <v>MISSIONS</v>
      </c>
      <c r="S12" s="37">
        <f t="shared" si="2"/>
        <v>1.3288429287551921E-2</v>
      </c>
    </row>
    <row r="13" spans="1:19" x14ac:dyDescent="0.25">
      <c r="A13" s="15"/>
      <c r="B13" s="26" t="s">
        <v>19</v>
      </c>
      <c r="C13" s="27">
        <v>656.15</v>
      </c>
      <c r="D13" s="27">
        <v>830.17</v>
      </c>
      <c r="E13" s="27">
        <v>817.1400000000001</v>
      </c>
      <c r="F13" s="27">
        <v>294.99</v>
      </c>
      <c r="G13" s="27">
        <v>3038.5</v>
      </c>
      <c r="H13" s="27">
        <v>198.25</v>
      </c>
      <c r="I13" s="27">
        <v>1660.11</v>
      </c>
      <c r="J13" s="27">
        <v>606.65000000000009</v>
      </c>
      <c r="K13" s="27">
        <v>909.5200000000001</v>
      </c>
      <c r="L13" s="27">
        <v>3149.23</v>
      </c>
      <c r="M13" s="27" t="e">
        <f t="array" ref="M13">SUMPRODUCT((#REF!='Top Charges'!$B13)*(LEFT(#REF!,1)="6")*(#REF!=$B$1)*(#REF!))-SUMPRODUCT((#REF!='Top Charges'!$B13)*(#REF!=$B$1)*(LEFT(#REF!,1)="6")*(#REF!))</f>
        <v>#REF!</v>
      </c>
      <c r="S13" s="37"/>
    </row>
    <row r="14" spans="1:19" x14ac:dyDescent="0.25">
      <c r="A14" s="15"/>
      <c r="B14" s="26" t="s">
        <v>34</v>
      </c>
      <c r="C14" s="27">
        <v>2779.42</v>
      </c>
      <c r="D14" s="27">
        <v>2756.92</v>
      </c>
      <c r="E14" s="27">
        <v>3278.87</v>
      </c>
      <c r="F14" s="27">
        <v>3451.1899999999996</v>
      </c>
      <c r="G14" s="27">
        <v>2979.5699999999997</v>
      </c>
      <c r="H14" s="27">
        <v>3114.58</v>
      </c>
      <c r="I14" s="27">
        <v>2557.3000000000002</v>
      </c>
      <c r="J14" s="27">
        <v>2514.8599999999997</v>
      </c>
      <c r="K14" s="27">
        <v>2716.1499999999996</v>
      </c>
      <c r="L14" s="27">
        <v>2600.4699999999998</v>
      </c>
      <c r="M14" s="27" t="e">
        <f t="array" ref="M14">SUMPRODUCT((#REF!='Top Charges'!$B14)*(LEFT(#REF!,1)="6")*(#REF!=$B$1)*(#REF!))-SUMPRODUCT((#REF!='Top Charges'!$B14)*(#REF!=$B$1)*(LEFT(#REF!,1)="6")*(#REF!))</f>
        <v>#REF!</v>
      </c>
      <c r="O14" s="63"/>
      <c r="S14" s="37"/>
    </row>
    <row r="15" spans="1:19" x14ac:dyDescent="0.25">
      <c r="A15" s="15"/>
      <c r="B15" s="26" t="s">
        <v>35</v>
      </c>
      <c r="C15" s="27">
        <v>549</v>
      </c>
      <c r="D15" s="27">
        <v>360</v>
      </c>
      <c r="E15" s="27">
        <v>0</v>
      </c>
      <c r="F15" s="27">
        <v>1445.3</v>
      </c>
      <c r="G15" s="27">
        <v>0</v>
      </c>
      <c r="H15" s="27">
        <v>0</v>
      </c>
      <c r="I15" s="27">
        <v>0</v>
      </c>
      <c r="J15" s="27">
        <v>2151.67</v>
      </c>
      <c r="K15" s="27">
        <v>906.72</v>
      </c>
      <c r="L15" s="27">
        <v>1543.31</v>
      </c>
      <c r="M15" s="27" t="e">
        <f t="array" ref="M15">SUMPRODUCT((#REF!='Top Charges'!$B15)*(LEFT(#REF!,1)="6")*(#REF!=$B$1)*(#REF!))-SUMPRODUCT((#REF!='Top Charges'!$B15)*(#REF!=$B$1)*(LEFT(#REF!,1)="6")*(#REF!))</f>
        <v>#REF!</v>
      </c>
      <c r="P15" s="39" t="s">
        <v>61</v>
      </c>
      <c r="Q15" s="27" t="s">
        <v>62</v>
      </c>
      <c r="R15" s="1" t="s">
        <v>63</v>
      </c>
      <c r="S15" s="37" t="s">
        <v>64</v>
      </c>
    </row>
    <row r="16" spans="1:19" x14ac:dyDescent="0.25">
      <c r="A16" s="15"/>
      <c r="B16" s="26" t="s">
        <v>18</v>
      </c>
      <c r="C16" s="27">
        <v>37.47</v>
      </c>
      <c r="D16" s="27">
        <v>37.47</v>
      </c>
      <c r="E16" s="27">
        <v>24.98</v>
      </c>
      <c r="F16" s="27">
        <v>39.97</v>
      </c>
      <c r="G16" s="27">
        <v>44.97</v>
      </c>
      <c r="H16" s="27">
        <v>29.98</v>
      </c>
      <c r="I16" s="27">
        <v>44.97</v>
      </c>
      <c r="J16" s="27">
        <v>44.97</v>
      </c>
      <c r="K16" s="27">
        <v>29.98</v>
      </c>
      <c r="L16" s="27">
        <v>44.97</v>
      </c>
      <c r="M16" s="27" t="e">
        <f t="array" ref="M16">SUMPRODUCT((#REF!='Top Charges'!$B16)*(LEFT(#REF!,1)="6")*(#REF!=$B$1)*(#REF!))-SUMPRODUCT((#REF!='Top Charges'!$B16)*(#REF!=$B$1)*(LEFT(#REF!,1)="6")*(#REF!))</f>
        <v>#REF!</v>
      </c>
      <c r="P16" s="46" cm="1">
        <f t="array" ref="P16">IFERROR(INDEX(DATE(YEAR(Dynamique!$B$3:$B$13),MONTH(Dynamique!$B$3:$B$13),DAY(Dynamique!$B$3:$B$13)),MATCH(GETPIVOTDATA("CA",Dynamique!$B$17),Dynamique!$C$3:$C$13,0)),LARGE(Dynamique!B18:B28,1))</f>
        <v>44774</v>
      </c>
      <c r="S16" s="37"/>
    </row>
    <row r="17" spans="1:19" x14ac:dyDescent="0.25">
      <c r="A17" s="15"/>
      <c r="B17" s="26" t="s">
        <v>33</v>
      </c>
      <c r="C17" s="27">
        <v>1</v>
      </c>
      <c r="D17" s="27">
        <v>11</v>
      </c>
      <c r="E17" s="27">
        <v>0</v>
      </c>
      <c r="F17" s="27">
        <v>70.069999999999993</v>
      </c>
      <c r="G17" s="27">
        <v>69.05</v>
      </c>
      <c r="H17" s="27">
        <v>56.72</v>
      </c>
      <c r="I17" s="27">
        <v>14</v>
      </c>
      <c r="J17" s="27">
        <v>80</v>
      </c>
      <c r="K17" s="27">
        <v>80</v>
      </c>
      <c r="L17" s="27">
        <v>95</v>
      </c>
      <c r="M17" s="27" t="e">
        <f t="array" ref="M17">SUMPRODUCT((#REF!='Top Charges'!$B17)*(LEFT(#REF!,1)="6")*(#REF!=$B$1)*(#REF!))-SUMPRODUCT((#REF!='Top Charges'!$B17)*(#REF!=$B$1)*(LEFT(#REF!,1)="6")*(#REF!))</f>
        <v>#REF!</v>
      </c>
      <c r="P17" s="1">
        <v>1</v>
      </c>
      <c r="Q17" s="40" t="e">
        <f>LARGE(INDEX($C$3:$N$55,,INDEX($C$1:$N$1,MATCH($P$16,$C$2:$N$2,0))),$P17)</f>
        <v>#REF!</v>
      </c>
      <c r="R17" s="41" t="str">
        <f>IFERROR(INDEX($B$3:$B$55,_xlfn.AGGREGATE(15,6,(1/(($C$2:$N$2=$P$16)*($C$3:$N$55=$Q17)))*ROW($B$3:$B$55)-2,ROW($A$1))),"")</f>
        <v/>
      </c>
      <c r="S17" s="37" t="e">
        <f t="shared" ref="S17:S26" si="3">$Q17/SUM(D$3:D$48)</f>
        <v>#REF!</v>
      </c>
    </row>
    <row r="18" spans="1:19" x14ac:dyDescent="0.25">
      <c r="A18" s="15"/>
      <c r="B18" s="26" t="s">
        <v>13</v>
      </c>
      <c r="C18" s="27">
        <v>28.32</v>
      </c>
      <c r="D18" s="27">
        <v>29.98</v>
      </c>
      <c r="E18" s="27">
        <v>29.98</v>
      </c>
      <c r="F18" s="27">
        <v>29.98</v>
      </c>
      <c r="G18" s="27">
        <v>14.99</v>
      </c>
      <c r="H18" s="27">
        <v>29.98</v>
      </c>
      <c r="I18" s="27">
        <v>29.98</v>
      </c>
      <c r="J18" s="27">
        <v>44.97</v>
      </c>
      <c r="K18" s="27">
        <v>14.99</v>
      </c>
      <c r="L18" s="27">
        <v>14.99</v>
      </c>
      <c r="M18" s="27" t="e">
        <f t="array" ref="M18">SUMPRODUCT((#REF!='Top Charges'!$B18)*(LEFT(#REF!,1)="6")*(#REF!=$B$1)*(#REF!))-SUMPRODUCT((#REF!='Top Charges'!$B18)*(#REF!=$B$1)*(LEFT(#REF!,1)="6")*(#REF!))</f>
        <v>#REF!</v>
      </c>
      <c r="P18" s="1">
        <v>2</v>
      </c>
      <c r="Q18" s="40" t="e">
        <f t="shared" ref="Q18:Q26" si="4">LARGE(INDEX($C$3:$N$55,,INDEX($C$1:$N$1,MATCH($P$16,$C$2:$N$2,0))),$P18)</f>
        <v>#REF!</v>
      </c>
      <c r="R18" s="41" t="str">
        <f t="shared" ref="R18:R26" si="5">IFERROR(INDEX($B$3:$B$55,_xlfn.AGGREGATE(15,6,(1/(($C$2:$N$2=$P$16)*($C$3:$N$55=$Q18)))*ROW($B$3:$B$55)-2,ROW($A$1))),"")</f>
        <v/>
      </c>
      <c r="S18" s="37" t="e">
        <f t="shared" si="3"/>
        <v>#REF!</v>
      </c>
    </row>
    <row r="19" spans="1:19" x14ac:dyDescent="0.25">
      <c r="A19" s="15"/>
      <c r="B19" s="26" t="s">
        <v>31</v>
      </c>
      <c r="C19" s="27">
        <v>200</v>
      </c>
      <c r="D19" s="27">
        <v>0</v>
      </c>
      <c r="E19" s="27">
        <v>0</v>
      </c>
      <c r="F19" s="27">
        <v>0</v>
      </c>
      <c r="G19" s="27">
        <v>0</v>
      </c>
      <c r="H19" s="27">
        <v>0</v>
      </c>
      <c r="I19" s="27">
        <v>0</v>
      </c>
      <c r="J19" s="27">
        <v>0</v>
      </c>
      <c r="K19" s="27">
        <v>0</v>
      </c>
      <c r="L19" s="27">
        <v>0</v>
      </c>
      <c r="M19" s="27" t="e">
        <f t="array" ref="M19">SUMPRODUCT((#REF!='Top Charges'!$B19)*(LEFT(#REF!,1)="6")*(#REF!=$B$1)*(#REF!))-SUMPRODUCT((#REF!='Top Charges'!$B19)*(#REF!=$B$1)*(LEFT(#REF!,1)="6")*(#REF!))</f>
        <v>#REF!</v>
      </c>
      <c r="P19" s="1">
        <v>3</v>
      </c>
      <c r="Q19" s="40" t="e">
        <f t="shared" si="4"/>
        <v>#REF!</v>
      </c>
      <c r="R19" s="41" t="str">
        <f t="shared" si="5"/>
        <v/>
      </c>
      <c r="S19" s="37" t="e">
        <f t="shared" si="3"/>
        <v>#REF!</v>
      </c>
    </row>
    <row r="20" spans="1:19" x14ac:dyDescent="0.25">
      <c r="A20" s="15"/>
      <c r="B20" s="26" t="s">
        <v>15</v>
      </c>
      <c r="C20" s="27">
        <v>61.97</v>
      </c>
      <c r="D20" s="27">
        <v>34.47</v>
      </c>
      <c r="E20" s="27">
        <v>93.059999999999988</v>
      </c>
      <c r="F20" s="27">
        <v>144.26999999999998</v>
      </c>
      <c r="G20" s="27">
        <v>41.09</v>
      </c>
      <c r="H20" s="27">
        <v>51.779999999999994</v>
      </c>
      <c r="I20" s="27">
        <v>75.510000000000005</v>
      </c>
      <c r="J20" s="27">
        <v>153.57</v>
      </c>
      <c r="K20" s="27">
        <v>98.28</v>
      </c>
      <c r="L20" s="27">
        <v>144.54000000000002</v>
      </c>
      <c r="M20" s="27" t="e">
        <f t="array" ref="M20">SUMPRODUCT((#REF!='Top Charges'!$B20)*(LEFT(#REF!,1)="6")*(#REF!=$B$1)*(#REF!))-SUMPRODUCT((#REF!='Top Charges'!$B20)*(#REF!=$B$1)*(LEFT(#REF!,1)="6")*(#REF!))</f>
        <v>#REF!</v>
      </c>
      <c r="P20" s="1">
        <v>4</v>
      </c>
      <c r="Q20" s="40" t="e">
        <f t="shared" si="4"/>
        <v>#REF!</v>
      </c>
      <c r="R20" s="41" t="str">
        <f t="shared" si="5"/>
        <v/>
      </c>
      <c r="S20" s="37" t="e">
        <f t="shared" si="3"/>
        <v>#REF!</v>
      </c>
    </row>
    <row r="21" spans="1:19" x14ac:dyDescent="0.25">
      <c r="A21" s="15"/>
      <c r="B21" s="26" t="s">
        <v>30</v>
      </c>
      <c r="C21" s="27">
        <v>41.83</v>
      </c>
      <c r="D21" s="27">
        <v>0</v>
      </c>
      <c r="E21" s="27">
        <v>0</v>
      </c>
      <c r="F21" s="27">
        <v>76.78</v>
      </c>
      <c r="G21" s="27">
        <v>41.47</v>
      </c>
      <c r="H21" s="27">
        <v>762.51</v>
      </c>
      <c r="I21" s="27">
        <v>558.29</v>
      </c>
      <c r="J21" s="27">
        <v>11021.909999999998</v>
      </c>
      <c r="K21" s="27">
        <v>5690.41</v>
      </c>
      <c r="L21" s="27">
        <v>1943.0299999999997</v>
      </c>
      <c r="M21" s="27" t="e">
        <f t="array" ref="M21">SUMPRODUCT((#REF!='Top Charges'!$B21)*(LEFT(#REF!,1)="6")*(#REF!=$B$1)*(#REF!))-SUMPRODUCT((#REF!='Top Charges'!$B21)*(#REF!=$B$1)*(LEFT(#REF!,1)="6")*(#REF!))</f>
        <v>#REF!</v>
      </c>
      <c r="P21" s="1">
        <v>5</v>
      </c>
      <c r="Q21" s="40" t="e">
        <f t="shared" si="4"/>
        <v>#REF!</v>
      </c>
      <c r="R21" s="41" t="str">
        <f t="shared" si="5"/>
        <v/>
      </c>
      <c r="S21" s="37" t="e">
        <f t="shared" si="3"/>
        <v>#REF!</v>
      </c>
    </row>
    <row r="22" spans="1:19" x14ac:dyDescent="0.25">
      <c r="A22" s="15"/>
      <c r="B22" s="26" t="s">
        <v>28</v>
      </c>
      <c r="C22" s="27">
        <v>412.09</v>
      </c>
      <c r="D22" s="27">
        <v>0</v>
      </c>
      <c r="E22" s="27">
        <v>0</v>
      </c>
      <c r="F22" s="27">
        <v>0</v>
      </c>
      <c r="G22" s="27">
        <v>0</v>
      </c>
      <c r="H22" s="27">
        <v>0</v>
      </c>
      <c r="I22" s="27">
        <v>0</v>
      </c>
      <c r="J22" s="27">
        <v>0</v>
      </c>
      <c r="K22" s="27">
        <v>0</v>
      </c>
      <c r="L22" s="27">
        <v>0</v>
      </c>
      <c r="M22" s="27" t="e">
        <f t="array" ref="M22">SUMPRODUCT((#REF!='Top Charges'!$B22)*(LEFT(#REF!,1)="6")*(#REF!=$B$1)*(#REF!))-SUMPRODUCT((#REF!='Top Charges'!$B22)*(#REF!=$B$1)*(LEFT(#REF!,1)="6")*(#REF!))</f>
        <v>#REF!</v>
      </c>
      <c r="P22" s="1">
        <v>6</v>
      </c>
      <c r="Q22" s="40" t="e">
        <f t="shared" si="4"/>
        <v>#REF!</v>
      </c>
      <c r="R22" s="41" t="str">
        <f t="shared" si="5"/>
        <v/>
      </c>
      <c r="S22" s="37" t="e">
        <f t="shared" si="3"/>
        <v>#REF!</v>
      </c>
    </row>
    <row r="23" spans="1:19" x14ac:dyDescent="0.25">
      <c r="A23" s="15"/>
      <c r="B23" s="26" t="s">
        <v>27</v>
      </c>
      <c r="C23" s="27">
        <v>710.5</v>
      </c>
      <c r="D23" s="27">
        <v>0</v>
      </c>
      <c r="E23" s="27">
        <v>0</v>
      </c>
      <c r="F23" s="27">
        <v>0</v>
      </c>
      <c r="G23" s="27">
        <v>0</v>
      </c>
      <c r="H23" s="27">
        <v>0</v>
      </c>
      <c r="I23" s="27">
        <v>0</v>
      </c>
      <c r="J23" s="27">
        <v>0</v>
      </c>
      <c r="K23" s="27">
        <v>0</v>
      </c>
      <c r="L23" s="27">
        <v>0</v>
      </c>
      <c r="M23" s="27" t="e">
        <f t="array" ref="M23">SUMPRODUCT((#REF!='Top Charges'!$B23)*(LEFT(#REF!,1)="6")*(#REF!=$B$1)*(#REF!))-SUMPRODUCT((#REF!='Top Charges'!$B23)*(#REF!=$B$1)*(LEFT(#REF!,1)="6")*(#REF!))</f>
        <v>#REF!</v>
      </c>
      <c r="P23" s="1">
        <v>7</v>
      </c>
      <c r="Q23" s="40" t="e">
        <f t="shared" si="4"/>
        <v>#REF!</v>
      </c>
      <c r="R23" s="41" t="str">
        <f t="shared" si="5"/>
        <v/>
      </c>
      <c r="S23" s="37" t="e">
        <f t="shared" si="3"/>
        <v>#REF!</v>
      </c>
    </row>
    <row r="24" spans="1:19" x14ac:dyDescent="0.25">
      <c r="A24" s="15"/>
      <c r="B24" s="26" t="s">
        <v>26</v>
      </c>
      <c r="C24" s="27">
        <v>3193.19</v>
      </c>
      <c r="D24" s="27">
        <v>0</v>
      </c>
      <c r="E24" s="27">
        <v>0</v>
      </c>
      <c r="F24" s="27">
        <v>0</v>
      </c>
      <c r="G24" s="27">
        <v>1290</v>
      </c>
      <c r="H24" s="27">
        <v>0</v>
      </c>
      <c r="I24" s="27">
        <v>0</v>
      </c>
      <c r="J24" s="27">
        <v>430</v>
      </c>
      <c r="K24" s="27">
        <v>430</v>
      </c>
      <c r="L24" s="27">
        <v>430</v>
      </c>
      <c r="M24" s="27" t="e">
        <f t="array" ref="M24">SUMPRODUCT((#REF!='Top Charges'!$B24)*(LEFT(#REF!,1)="6")*(#REF!=$B$1)*(#REF!))-SUMPRODUCT((#REF!='Top Charges'!$B24)*(#REF!=$B$1)*(LEFT(#REF!,1)="6")*(#REF!))</f>
        <v>#REF!</v>
      </c>
      <c r="P24" s="1">
        <v>8</v>
      </c>
      <c r="Q24" s="40" t="e">
        <f t="shared" si="4"/>
        <v>#REF!</v>
      </c>
      <c r="R24" s="41" t="str">
        <f t="shared" si="5"/>
        <v/>
      </c>
      <c r="S24" s="37" t="e">
        <f t="shared" si="3"/>
        <v>#REF!</v>
      </c>
    </row>
    <row r="25" spans="1:19" x14ac:dyDescent="0.25">
      <c r="A25" s="15"/>
      <c r="B25" s="26" t="s">
        <v>24</v>
      </c>
      <c r="C25" s="27">
        <v>202.9</v>
      </c>
      <c r="D25" s="27">
        <v>0</v>
      </c>
      <c r="E25" s="27">
        <v>0</v>
      </c>
      <c r="F25" s="27">
        <v>0</v>
      </c>
      <c r="G25" s="27">
        <v>184.7</v>
      </c>
      <c r="H25" s="27">
        <v>0</v>
      </c>
      <c r="I25" s="27">
        <v>0</v>
      </c>
      <c r="J25" s="27">
        <v>0</v>
      </c>
      <c r="K25" s="27">
        <v>390.4</v>
      </c>
      <c r="L25" s="27">
        <v>0</v>
      </c>
      <c r="M25" s="27" t="e">
        <f t="array" ref="M25">SUMPRODUCT((#REF!='Top Charges'!$B25)*(LEFT(#REF!,1)="6")*(#REF!=$B$1)*(#REF!))-SUMPRODUCT((#REF!='Top Charges'!$B25)*(#REF!=$B$1)*(LEFT(#REF!,1)="6")*(#REF!))</f>
        <v>#REF!</v>
      </c>
      <c r="P25" s="1">
        <v>9</v>
      </c>
      <c r="Q25" s="40" t="e">
        <f t="shared" si="4"/>
        <v>#REF!</v>
      </c>
      <c r="R25" s="41" t="str">
        <f t="shared" si="5"/>
        <v/>
      </c>
      <c r="S25" s="37" t="e">
        <f t="shared" si="3"/>
        <v>#REF!</v>
      </c>
    </row>
    <row r="26" spans="1:19" x14ac:dyDescent="0.25">
      <c r="A26" s="15"/>
      <c r="B26" s="26" t="s">
        <v>12</v>
      </c>
      <c r="C26" s="27">
        <v>275.57</v>
      </c>
      <c r="D26" s="27">
        <v>18.579999999999998</v>
      </c>
      <c r="E26" s="27">
        <v>53.75</v>
      </c>
      <c r="F26" s="27">
        <v>325.93</v>
      </c>
      <c r="G26" s="27">
        <v>195.75</v>
      </c>
      <c r="H26" s="27">
        <v>17.829999999999998</v>
      </c>
      <c r="I26" s="27">
        <v>10.83</v>
      </c>
      <c r="J26" s="27">
        <v>441.66</v>
      </c>
      <c r="K26" s="27">
        <v>251.58</v>
      </c>
      <c r="L26" s="27">
        <v>212.33</v>
      </c>
      <c r="M26" s="27" t="e">
        <f t="array" ref="M26">SUMPRODUCT((#REF!='Top Charges'!$B26)*(LEFT(#REF!,1)="6")*(#REF!=$B$1)*(#REF!))-SUMPRODUCT((#REF!='Top Charges'!$B26)*(#REF!=$B$1)*(LEFT(#REF!,1)="6")*(#REF!))</f>
        <v>#REF!</v>
      </c>
      <c r="P26" s="1">
        <v>10</v>
      </c>
      <c r="Q26" s="40" t="e">
        <f t="shared" si="4"/>
        <v>#REF!</v>
      </c>
      <c r="R26" s="41" t="str">
        <f t="shared" si="5"/>
        <v/>
      </c>
      <c r="S26" s="37" t="e">
        <f t="shared" si="3"/>
        <v>#REF!</v>
      </c>
    </row>
    <row r="27" spans="1:19" x14ac:dyDescent="0.25">
      <c r="A27" s="15"/>
      <c r="B27" s="26" t="s">
        <v>23</v>
      </c>
      <c r="C27" s="27">
        <v>192</v>
      </c>
      <c r="D27" s="27">
        <v>227.18</v>
      </c>
      <c r="E27" s="27">
        <v>0</v>
      </c>
      <c r="F27" s="27">
        <v>0</v>
      </c>
      <c r="G27" s="27">
        <v>0</v>
      </c>
      <c r="H27" s="27">
        <v>0</v>
      </c>
      <c r="I27" s="27">
        <v>0</v>
      </c>
      <c r="J27" s="27">
        <v>37.17</v>
      </c>
      <c r="K27" s="27">
        <v>66.67</v>
      </c>
      <c r="L27" s="27">
        <v>0</v>
      </c>
      <c r="M27" s="27" t="e">
        <f t="array" ref="M27">SUMPRODUCT((#REF!='Top Charges'!$B27)*(LEFT(#REF!,1)="6")*(#REF!=$B$1)*(#REF!))-SUMPRODUCT((#REF!='Top Charges'!$B27)*(#REF!=$B$1)*(LEFT(#REF!,1)="6")*(#REF!))</f>
        <v>#REF!</v>
      </c>
      <c r="S27" s="37"/>
    </row>
    <row r="28" spans="1:19" x14ac:dyDescent="0.25">
      <c r="A28" s="15"/>
      <c r="B28" s="26" t="s">
        <v>25</v>
      </c>
      <c r="C28" s="27">
        <v>26.36</v>
      </c>
      <c r="D28" s="27">
        <v>26.36</v>
      </c>
      <c r="E28" s="27">
        <v>26.36</v>
      </c>
      <c r="F28" s="27">
        <v>26.36</v>
      </c>
      <c r="G28" s="27">
        <v>0</v>
      </c>
      <c r="H28" s="27">
        <v>0</v>
      </c>
      <c r="I28" s="27">
        <v>0</v>
      </c>
      <c r="J28" s="27">
        <v>0</v>
      </c>
      <c r="K28" s="27">
        <v>0</v>
      </c>
      <c r="L28" s="27">
        <v>0</v>
      </c>
      <c r="M28" s="27" t="e">
        <f t="array" ref="M28">SUMPRODUCT((#REF!='Top Charges'!$B28)*(LEFT(#REF!,1)="6")*(#REF!=$B$1)*(#REF!))-SUMPRODUCT((#REF!='Top Charges'!$B28)*(#REF!=$B$1)*(LEFT(#REF!,1)="6")*(#REF!))</f>
        <v>#REF!</v>
      </c>
      <c r="P28" s="16"/>
      <c r="S28" s="37"/>
    </row>
    <row r="29" spans="1:19" x14ac:dyDescent="0.25">
      <c r="A29" s="15"/>
      <c r="B29" s="26" t="s">
        <v>32</v>
      </c>
      <c r="C29" s="27">
        <v>150</v>
      </c>
      <c r="D29" s="27">
        <v>0</v>
      </c>
      <c r="E29" s="27">
        <v>0</v>
      </c>
      <c r="F29" s="27">
        <v>0</v>
      </c>
      <c r="G29" s="27">
        <v>0</v>
      </c>
      <c r="H29" s="27">
        <v>0</v>
      </c>
      <c r="I29" s="27">
        <v>0</v>
      </c>
      <c r="J29" s="27">
        <v>0</v>
      </c>
      <c r="K29" s="27">
        <v>0</v>
      </c>
      <c r="L29" s="27">
        <v>0</v>
      </c>
      <c r="M29" s="27" t="e">
        <f t="array" ref="M29">SUMPRODUCT((#REF!='Top Charges'!$B29)*(LEFT(#REF!,1)="6")*(#REF!=$B$1)*(#REF!))-SUMPRODUCT((#REF!='Top Charges'!$B29)*(#REF!=$B$1)*(LEFT(#REF!,1)="6")*(#REF!))</f>
        <v>#REF!</v>
      </c>
      <c r="S29" s="37"/>
    </row>
    <row r="30" spans="1:19" x14ac:dyDescent="0.25">
      <c r="A30" s="15"/>
      <c r="B30" s="26" t="s">
        <v>21</v>
      </c>
      <c r="C30" s="27">
        <v>13.33</v>
      </c>
      <c r="D30" s="27">
        <v>13.33</v>
      </c>
      <c r="E30" s="27">
        <v>13.33</v>
      </c>
      <c r="F30" s="27">
        <v>13.33</v>
      </c>
      <c r="G30" s="27">
        <v>13.33</v>
      </c>
      <c r="H30" s="27">
        <v>13.33</v>
      </c>
      <c r="I30" s="27">
        <v>26.66</v>
      </c>
      <c r="J30" s="27">
        <v>53.32</v>
      </c>
      <c r="K30" s="27">
        <v>0</v>
      </c>
      <c r="L30" s="27">
        <v>21.66</v>
      </c>
      <c r="M30" s="27" t="e">
        <f t="array" ref="M30">SUMPRODUCT((#REF!='Top Charges'!$B30)*(LEFT(#REF!,1)="6")*(#REF!=$B$1)*(#REF!))-SUMPRODUCT((#REF!='Top Charges'!$B30)*(#REF!=$B$1)*(LEFT(#REF!,1)="6")*(#REF!))</f>
        <v>#REF!</v>
      </c>
      <c r="S30" s="37"/>
    </row>
    <row r="31" spans="1:19" x14ac:dyDescent="0.25">
      <c r="A31" s="15"/>
      <c r="B31" s="26" t="s">
        <v>20</v>
      </c>
      <c r="C31" s="27">
        <v>3765.47</v>
      </c>
      <c r="D31" s="27">
        <v>4651.13</v>
      </c>
      <c r="E31" s="27">
        <v>4328.57</v>
      </c>
      <c r="F31" s="27">
        <v>2862.18</v>
      </c>
      <c r="G31" s="27">
        <v>3948.23</v>
      </c>
      <c r="H31" s="27">
        <v>0</v>
      </c>
      <c r="I31" s="27">
        <v>4733.9799999999996</v>
      </c>
      <c r="J31" s="27">
        <v>0</v>
      </c>
      <c r="K31" s="27">
        <v>4674.3</v>
      </c>
      <c r="L31" s="27">
        <v>6449.48</v>
      </c>
      <c r="M31" s="27" t="e">
        <f t="array" ref="M31">SUMPRODUCT((#REF!='Top Charges'!$B31)*(LEFT(#REF!,1)="6")*(#REF!=$B$1)*(#REF!))-SUMPRODUCT((#REF!='Top Charges'!$B31)*(#REF!=$B$1)*(LEFT(#REF!,1)="6")*(#REF!))</f>
        <v>#REF!</v>
      </c>
      <c r="S31" s="37"/>
    </row>
    <row r="32" spans="1:19" x14ac:dyDescent="0.25">
      <c r="A32"/>
      <c r="B32" s="26" t="s">
        <v>10</v>
      </c>
      <c r="C32" s="27">
        <v>105.88999999999999</v>
      </c>
      <c r="D32" s="27">
        <v>502.15999999999997</v>
      </c>
      <c r="E32" s="27">
        <v>0</v>
      </c>
      <c r="F32" s="27">
        <v>0</v>
      </c>
      <c r="G32" s="27">
        <v>0</v>
      </c>
      <c r="H32" s="27">
        <v>0</v>
      </c>
      <c r="I32" s="27">
        <v>0</v>
      </c>
      <c r="J32" s="27">
        <v>0</v>
      </c>
      <c r="K32" s="27">
        <v>0</v>
      </c>
      <c r="L32" s="27">
        <v>0</v>
      </c>
      <c r="M32" s="27" t="e">
        <f t="array" ref="M32">SUMPRODUCT((#REF!='Top Charges'!$B32)*(LEFT(#REF!,1)="6")*(#REF!=$B$1)*(#REF!))-SUMPRODUCT((#REF!='Top Charges'!$B32)*(#REF!=$B$1)*(LEFT(#REF!,1)="6")*(#REF!))</f>
        <v>#REF!</v>
      </c>
      <c r="S32" s="37"/>
    </row>
    <row r="33" spans="1:19" x14ac:dyDescent="0.25">
      <c r="A33"/>
      <c r="B33" s="26" t="s">
        <v>22</v>
      </c>
      <c r="C33" s="27">
        <v>200</v>
      </c>
      <c r="D33" s="27">
        <v>0</v>
      </c>
      <c r="E33" s="27">
        <v>0</v>
      </c>
      <c r="F33" s="27">
        <v>0</v>
      </c>
      <c r="G33" s="27">
        <v>0</v>
      </c>
      <c r="H33" s="27">
        <v>0</v>
      </c>
      <c r="I33" s="27">
        <v>0</v>
      </c>
      <c r="J33" s="27">
        <v>225.2</v>
      </c>
      <c r="K33" s="27">
        <v>120</v>
      </c>
      <c r="L33" s="27">
        <v>634.34</v>
      </c>
      <c r="M33" s="27" t="e">
        <f t="array" ref="M33">SUMPRODUCT((#REF!='Top Charges'!$B33)*(LEFT(#REF!,1)="6")*(#REF!=$B$1)*(#REF!))-SUMPRODUCT((#REF!='Top Charges'!$B33)*(#REF!=$B$1)*(LEFT(#REF!,1)="6")*(#REF!))</f>
        <v>#REF!</v>
      </c>
      <c r="S33" s="37"/>
    </row>
    <row r="34" spans="1:19" x14ac:dyDescent="0.25">
      <c r="A34"/>
      <c r="B34" s="26" t="s">
        <v>16</v>
      </c>
      <c r="C34" s="27">
        <v>33.32</v>
      </c>
      <c r="D34" s="27">
        <v>16.66</v>
      </c>
      <c r="E34" s="27">
        <v>33.32</v>
      </c>
      <c r="F34" s="27">
        <v>16.13</v>
      </c>
      <c r="G34" s="27">
        <v>0</v>
      </c>
      <c r="H34" s="27">
        <v>0</v>
      </c>
      <c r="I34" s="27">
        <v>0</v>
      </c>
      <c r="J34" s="27">
        <v>0</v>
      </c>
      <c r="K34" s="27">
        <v>0</v>
      </c>
      <c r="L34" s="27">
        <v>0</v>
      </c>
      <c r="M34" s="27" t="e">
        <f t="array" ref="M34">SUMPRODUCT((#REF!='Top Charges'!$B34)*(LEFT(#REF!,1)="6")*(#REF!=$B$1)*(#REF!))-SUMPRODUCT((#REF!='Top Charges'!$B34)*(#REF!=$B$1)*(LEFT(#REF!,1)="6")*(#REF!))</f>
        <v>#REF!</v>
      </c>
      <c r="S34" s="37"/>
    </row>
    <row r="35" spans="1:19" x14ac:dyDescent="0.25">
      <c r="A35"/>
      <c r="B35" s="26" t="s">
        <v>2</v>
      </c>
      <c r="C35" s="27">
        <v>161</v>
      </c>
      <c r="D35" s="27">
        <v>145.5</v>
      </c>
      <c r="E35" s="27">
        <v>0</v>
      </c>
      <c r="F35" s="27">
        <v>174.86</v>
      </c>
      <c r="G35" s="27">
        <v>0</v>
      </c>
      <c r="H35" s="27">
        <v>0</v>
      </c>
      <c r="I35" s="27">
        <v>0</v>
      </c>
      <c r="J35" s="27">
        <v>251.06</v>
      </c>
      <c r="K35" s="27">
        <v>157.53</v>
      </c>
      <c r="L35" s="27">
        <v>196.15</v>
      </c>
      <c r="M35" s="27" t="e">
        <f t="array" ref="M35">SUMPRODUCT((#REF!='Top Charges'!$B35)*(LEFT(#REF!,1)="6")*(#REF!=$B$1)*(#REF!))-SUMPRODUCT((#REF!='Top Charges'!$B35)*(#REF!=$B$1)*(LEFT(#REF!,1)="6")*(#REF!))</f>
        <v>#REF!</v>
      </c>
      <c r="S35" s="37"/>
    </row>
    <row r="36" spans="1:19" x14ac:dyDescent="0.25">
      <c r="A36"/>
      <c r="B36" s="26" t="s">
        <v>6</v>
      </c>
      <c r="C36" s="27">
        <v>120</v>
      </c>
      <c r="D36" s="27">
        <v>0</v>
      </c>
      <c r="E36" s="27">
        <v>0</v>
      </c>
      <c r="F36" s="27">
        <v>0</v>
      </c>
      <c r="G36" s="27">
        <v>0</v>
      </c>
      <c r="H36" s="27">
        <v>0</v>
      </c>
      <c r="I36" s="27">
        <v>0</v>
      </c>
      <c r="J36" s="27">
        <v>352</v>
      </c>
      <c r="K36" s="27">
        <v>275</v>
      </c>
      <c r="L36" s="27">
        <v>0</v>
      </c>
      <c r="M36" s="27" t="e">
        <f t="array" ref="M36">SUMPRODUCT((#REF!='Top Charges'!$B36)*(LEFT(#REF!,1)="6")*(#REF!=$B$1)*(#REF!))-SUMPRODUCT((#REF!='Top Charges'!$B36)*(#REF!=$B$1)*(LEFT(#REF!,1)="6")*(#REF!))</f>
        <v>#REF!</v>
      </c>
      <c r="S36" s="37"/>
    </row>
    <row r="37" spans="1:19" x14ac:dyDescent="0.25">
      <c r="A37"/>
      <c r="B37" s="26" t="s">
        <v>14</v>
      </c>
      <c r="C37" s="27">
        <v>0</v>
      </c>
      <c r="D37" s="27">
        <v>0</v>
      </c>
      <c r="E37" s="27">
        <v>0</v>
      </c>
      <c r="F37" s="27">
        <v>0</v>
      </c>
      <c r="G37" s="27">
        <v>0</v>
      </c>
      <c r="H37" s="27">
        <v>0</v>
      </c>
      <c r="I37" s="27">
        <v>0</v>
      </c>
      <c r="J37" s="27">
        <v>0</v>
      </c>
      <c r="K37" s="27">
        <v>0</v>
      </c>
      <c r="L37" s="27">
        <v>0</v>
      </c>
      <c r="M37" s="27" t="e">
        <f t="array" ref="M37">SUMPRODUCT((#REF!='Top Charges'!$B37)*(LEFT(#REF!,1)="6")*(#REF!=$B$1)*(#REF!))-SUMPRODUCT((#REF!='Top Charges'!$B37)*(#REF!=$B$1)*(LEFT(#REF!,1)="6")*(#REF!))</f>
        <v>#REF!</v>
      </c>
      <c r="S37" s="37"/>
    </row>
    <row r="38" spans="1:19" x14ac:dyDescent="0.25">
      <c r="A38"/>
      <c r="B38" s="26" t="s">
        <v>5</v>
      </c>
      <c r="C38" s="27">
        <v>457.68</v>
      </c>
      <c r="D38" s="27">
        <v>0</v>
      </c>
      <c r="E38" s="27">
        <v>0</v>
      </c>
      <c r="F38" s="27">
        <v>17.68</v>
      </c>
      <c r="G38" s="27">
        <v>0</v>
      </c>
      <c r="H38" s="27">
        <v>0</v>
      </c>
      <c r="I38" s="27">
        <v>201.68</v>
      </c>
      <c r="J38" s="27">
        <v>477.68</v>
      </c>
      <c r="K38" s="27">
        <v>523.67999999999995</v>
      </c>
      <c r="L38" s="27">
        <v>547.03</v>
      </c>
      <c r="M38" s="27" t="e">
        <f t="array" ref="M38">SUMPRODUCT((#REF!='Top Charges'!$B38)*(LEFT(#REF!,1)="6")*(#REF!=$B$1)*(#REF!))-SUMPRODUCT((#REF!='Top Charges'!$B38)*(#REF!=$B$1)*(LEFT(#REF!,1)="6")*(#REF!))</f>
        <v>#REF!</v>
      </c>
      <c r="S38" s="37"/>
    </row>
    <row r="39" spans="1:19" x14ac:dyDescent="0.25">
      <c r="A39"/>
      <c r="B39" s="26" t="s">
        <v>0</v>
      </c>
      <c r="C39" s="27">
        <v>240</v>
      </c>
      <c r="D39" s="27">
        <v>0</v>
      </c>
      <c r="E39" s="27">
        <v>0</v>
      </c>
      <c r="F39" s="27">
        <v>240</v>
      </c>
      <c r="G39" s="27">
        <v>0</v>
      </c>
      <c r="H39" s="27">
        <v>0</v>
      </c>
      <c r="I39" s="27">
        <v>0</v>
      </c>
      <c r="J39" s="27">
        <v>270</v>
      </c>
      <c r="K39" s="27">
        <v>240</v>
      </c>
      <c r="L39" s="27">
        <v>0</v>
      </c>
      <c r="M39" s="27" t="e">
        <f t="array" ref="M39">SUMPRODUCT((#REF!='Top Charges'!$B39)*(LEFT(#REF!,1)="6")*(#REF!=$B$1)*(#REF!))-SUMPRODUCT((#REF!='Top Charges'!$B39)*(#REF!=$B$1)*(LEFT(#REF!,1)="6")*(#REF!))</f>
        <v>#REF!</v>
      </c>
    </row>
    <row r="40" spans="1:19" x14ac:dyDescent="0.25">
      <c r="A40"/>
      <c r="B40" s="26" t="s">
        <v>38</v>
      </c>
      <c r="C40" s="27">
        <v>0</v>
      </c>
      <c r="D40" s="27">
        <v>196.62</v>
      </c>
      <c r="E40" s="27">
        <v>446.59000000000003</v>
      </c>
      <c r="F40" s="27">
        <v>446.59000000000003</v>
      </c>
      <c r="G40" s="27">
        <v>0</v>
      </c>
      <c r="H40" s="27">
        <v>0</v>
      </c>
      <c r="I40" s="27">
        <v>0</v>
      </c>
      <c r="J40" s="27">
        <v>446.59000000000003</v>
      </c>
      <c r="K40" s="27">
        <v>26.67</v>
      </c>
      <c r="L40" s="27">
        <v>0</v>
      </c>
      <c r="M40" s="27" t="e">
        <f t="array" ref="M40">SUMPRODUCT((#REF!='Top Charges'!$B40)*(LEFT(#REF!,1)="6")*(#REF!=$B$1)*(#REF!))-SUMPRODUCT((#REF!='Top Charges'!$B40)*(#REF!=$B$1)*(LEFT(#REF!,1)="6")*(#REF!))</f>
        <v>#REF!</v>
      </c>
    </row>
    <row r="41" spans="1:19" x14ac:dyDescent="0.25">
      <c r="A41"/>
      <c r="B41" s="26" t="s">
        <v>39</v>
      </c>
      <c r="C41" s="27">
        <v>0</v>
      </c>
      <c r="D41" s="27">
        <v>2481.31</v>
      </c>
      <c r="E41" s="27">
        <v>0</v>
      </c>
      <c r="F41" s="27">
        <v>0</v>
      </c>
      <c r="G41" s="27">
        <v>0</v>
      </c>
      <c r="H41" s="27">
        <v>0</v>
      </c>
      <c r="I41" s="27">
        <v>0</v>
      </c>
      <c r="J41" s="27">
        <v>0</v>
      </c>
      <c r="K41" s="27">
        <v>0</v>
      </c>
      <c r="L41" s="27">
        <v>0</v>
      </c>
      <c r="M41" s="27" t="e">
        <f t="array" ref="M41">SUMPRODUCT((#REF!='Top Charges'!$B41)*(LEFT(#REF!,1)="6")*(#REF!=$B$1)*(#REF!))-SUMPRODUCT((#REF!='Top Charges'!$B41)*(#REF!=$B$1)*(LEFT(#REF!,1)="6")*(#REF!))</f>
        <v>#REF!</v>
      </c>
    </row>
    <row r="42" spans="1:19" x14ac:dyDescent="0.25">
      <c r="A42"/>
      <c r="B42" s="26" t="s">
        <v>40</v>
      </c>
      <c r="C42" s="27">
        <v>0</v>
      </c>
      <c r="D42" s="27">
        <v>0</v>
      </c>
      <c r="E42" s="27">
        <v>0</v>
      </c>
      <c r="F42" s="27">
        <v>0</v>
      </c>
      <c r="G42" s="27">
        <v>0</v>
      </c>
      <c r="H42" s="27">
        <v>0</v>
      </c>
      <c r="I42" s="27">
        <v>0</v>
      </c>
      <c r="J42" s="27">
        <v>0</v>
      </c>
      <c r="K42" s="27">
        <v>0</v>
      </c>
      <c r="L42" s="27">
        <v>0</v>
      </c>
      <c r="M42" s="27" t="e">
        <f t="array" ref="M42">SUMPRODUCT((#REF!='Top Charges'!$B42)*(LEFT(#REF!,1)="6")*(#REF!=$B$1)*(#REF!))-SUMPRODUCT((#REF!='Top Charges'!$B42)*(#REF!=$B$1)*(LEFT(#REF!,1)="6")*(#REF!))</f>
        <v>#REF!</v>
      </c>
    </row>
    <row r="43" spans="1:19" x14ac:dyDescent="0.25">
      <c r="A43"/>
      <c r="B43" s="26" t="s">
        <v>41</v>
      </c>
      <c r="C43" s="27">
        <v>0</v>
      </c>
      <c r="D43" s="27">
        <v>166.93</v>
      </c>
      <c r="E43" s="27">
        <v>257.79000000000002</v>
      </c>
      <c r="F43" s="27">
        <v>416.5</v>
      </c>
      <c r="G43" s="27">
        <v>353.55</v>
      </c>
      <c r="H43" s="27">
        <v>380.19</v>
      </c>
      <c r="I43" s="27">
        <v>218.66</v>
      </c>
      <c r="J43" s="27">
        <v>223.99</v>
      </c>
      <c r="K43" s="27">
        <v>182.48</v>
      </c>
      <c r="L43" s="27">
        <v>249.34</v>
      </c>
      <c r="M43" s="27" t="e">
        <f t="array" ref="M43">SUMPRODUCT((#REF!='Top Charges'!$B43)*(LEFT(#REF!,1)="6")*(#REF!=$B$1)*(#REF!))-SUMPRODUCT((#REF!='Top Charges'!$B43)*(#REF!=$B$1)*(LEFT(#REF!,1)="6")*(#REF!))</f>
        <v>#REF!</v>
      </c>
    </row>
    <row r="44" spans="1:19" x14ac:dyDescent="0.25">
      <c r="A44"/>
      <c r="B44" s="26" t="s">
        <v>42</v>
      </c>
      <c r="C44" s="27">
        <v>0</v>
      </c>
      <c r="D44" s="27">
        <v>37.44</v>
      </c>
      <c r="E44" s="27">
        <v>0</v>
      </c>
      <c r="F44" s="27">
        <v>0</v>
      </c>
      <c r="G44" s="27">
        <v>0</v>
      </c>
      <c r="H44" s="27">
        <v>0</v>
      </c>
      <c r="I44" s="27">
        <v>0</v>
      </c>
      <c r="J44" s="27">
        <v>0</v>
      </c>
      <c r="K44" s="27">
        <v>0</v>
      </c>
      <c r="L44" s="27">
        <v>0</v>
      </c>
      <c r="M44" s="27" t="e">
        <f t="array" ref="M44">SUMPRODUCT((#REF!='Top Charges'!$B44)*(LEFT(#REF!,1)="6")*(#REF!=$B$1)*(#REF!))-SUMPRODUCT((#REF!='Top Charges'!$B44)*(#REF!=$B$1)*(LEFT(#REF!,1)="6")*(#REF!))</f>
        <v>#REF!</v>
      </c>
    </row>
    <row r="45" spans="1:19" x14ac:dyDescent="0.25">
      <c r="A45"/>
      <c r="B45" s="26" t="s">
        <v>48</v>
      </c>
      <c r="C45" s="27">
        <v>0</v>
      </c>
      <c r="D45" s="27">
        <v>0</v>
      </c>
      <c r="E45" s="27">
        <v>2040</v>
      </c>
      <c r="F45" s="27">
        <v>0</v>
      </c>
      <c r="G45" s="27">
        <v>0</v>
      </c>
      <c r="H45" s="27">
        <v>0</v>
      </c>
      <c r="I45" s="27">
        <v>0</v>
      </c>
      <c r="J45" s="27">
        <v>411.06</v>
      </c>
      <c r="K45" s="27">
        <v>0</v>
      </c>
      <c r="L45" s="27">
        <v>0</v>
      </c>
      <c r="M45" s="27" t="e">
        <f t="array" ref="M45">SUMPRODUCT((#REF!='Top Charges'!$B45)*(LEFT(#REF!,1)="6")*(#REF!=$B$1)*(#REF!))-SUMPRODUCT((#REF!='Top Charges'!$B45)*(#REF!=$B$1)*(LEFT(#REF!,1)="6")*(#REF!))</f>
        <v>#REF!</v>
      </c>
    </row>
    <row r="46" spans="1:19" x14ac:dyDescent="0.25">
      <c r="A46"/>
      <c r="B46" s="26" t="s">
        <v>49</v>
      </c>
      <c r="C46" s="27">
        <v>16.91</v>
      </c>
      <c r="D46" s="27">
        <v>0</v>
      </c>
      <c r="E46" s="27">
        <v>0</v>
      </c>
      <c r="F46" s="27">
        <v>16.91</v>
      </c>
      <c r="G46" s="27">
        <v>0</v>
      </c>
      <c r="H46" s="27">
        <v>0</v>
      </c>
      <c r="I46" s="27">
        <v>16.91</v>
      </c>
      <c r="J46" s="27">
        <v>16.91</v>
      </c>
      <c r="K46" s="27">
        <v>16.91</v>
      </c>
      <c r="L46" s="27">
        <v>8.34</v>
      </c>
      <c r="M46" s="27" t="e">
        <f t="array" ref="M46">SUMPRODUCT((#REF!='Top Charges'!$B46)*(LEFT(#REF!,1)="6")*(#REF!=$B$1)*(#REF!))-SUMPRODUCT((#REF!='Top Charges'!$B46)*(#REF!=$B$1)*(LEFT(#REF!,1)="6")*(#REF!))</f>
        <v>#REF!</v>
      </c>
    </row>
    <row r="47" spans="1:19" x14ac:dyDescent="0.25">
      <c r="A47"/>
      <c r="B47" s="26" t="s">
        <v>55</v>
      </c>
      <c r="C47" s="27">
        <v>24.15</v>
      </c>
      <c r="D47" s="27">
        <v>1524.15</v>
      </c>
      <c r="E47" s="27">
        <v>2274.15</v>
      </c>
      <c r="F47" s="27">
        <v>2274.15</v>
      </c>
      <c r="G47" s="27">
        <v>4574.1499999999996</v>
      </c>
      <c r="H47" s="27">
        <v>3399.15</v>
      </c>
      <c r="I47" s="27">
        <v>3940.27</v>
      </c>
      <c r="J47" s="27">
        <v>3399.15</v>
      </c>
      <c r="K47" s="27">
        <v>3399.15</v>
      </c>
      <c r="L47" s="27">
        <v>3399.15</v>
      </c>
      <c r="M47" s="27" t="e">
        <f>SUMPRODUCT((#REF!='Top Charges'!$B47)*(LEFT(#REF!,4)="4671")*(#REF!))</f>
        <v>#REF!</v>
      </c>
    </row>
    <row r="48" spans="1:19" x14ac:dyDescent="0.25">
      <c r="A48"/>
      <c r="B48" s="26" t="s">
        <v>56</v>
      </c>
      <c r="C48" s="27">
        <v>1500</v>
      </c>
      <c r="E48" s="27">
        <v>0</v>
      </c>
      <c r="F48" s="27">
        <v>0</v>
      </c>
      <c r="G48" s="27">
        <v>0</v>
      </c>
      <c r="H48" s="27">
        <v>0</v>
      </c>
      <c r="I48" s="27">
        <v>0</v>
      </c>
      <c r="J48" s="27">
        <v>0</v>
      </c>
      <c r="K48" s="27">
        <v>0</v>
      </c>
      <c r="L48" s="27">
        <v>0</v>
      </c>
      <c r="M48" s="27" t="e">
        <f t="array" ref="M48">SUMPRODUCT((#REF!='Top Charges'!$B48)*(LEFT(#REF!,2)="61")*(#REF!))</f>
        <v>#REF!</v>
      </c>
    </row>
    <row r="49" spans="1:2" x14ac:dyDescent="0.25">
      <c r="A49"/>
      <c r="B49" s="15"/>
    </row>
    <row r="50" spans="1:2" x14ac:dyDescent="0.25">
      <c r="A50"/>
      <c r="B50" s="15"/>
    </row>
    <row r="51" spans="1:2" x14ac:dyDescent="0.25">
      <c r="A51"/>
      <c r="B51" s="15"/>
    </row>
    <row r="52" spans="1:2" x14ac:dyDescent="0.25">
      <c r="A52"/>
      <c r="B52" s="15"/>
    </row>
    <row r="53" spans="1:2" x14ac:dyDescent="0.25">
      <c r="A53"/>
      <c r="B53" s="15"/>
    </row>
    <row r="54" spans="1:2" x14ac:dyDescent="0.25">
      <c r="A54"/>
      <c r="B54" s="15"/>
    </row>
    <row r="55" spans="1:2" x14ac:dyDescent="0.25">
      <c r="A55"/>
      <c r="B55" s="15"/>
    </row>
    <row r="56" spans="1:2" x14ac:dyDescent="0.25">
      <c r="A56"/>
      <c r="B56" s="15"/>
    </row>
    <row r="57" spans="1:2" x14ac:dyDescent="0.25">
      <c r="A57"/>
      <c r="B57" s="15"/>
    </row>
    <row r="58" spans="1:2" x14ac:dyDescent="0.25">
      <c r="A58"/>
      <c r="B58" s="15"/>
    </row>
    <row r="59" spans="1:2" x14ac:dyDescent="0.25">
      <c r="A59"/>
      <c r="B59" s="15"/>
    </row>
    <row r="60" spans="1:2" x14ac:dyDescent="0.25">
      <c r="A60"/>
      <c r="B60" s="15"/>
    </row>
    <row r="61" spans="1:2" x14ac:dyDescent="0.25">
      <c r="A61"/>
      <c r="B61" s="15"/>
    </row>
    <row r="62" spans="1:2" x14ac:dyDescent="0.25">
      <c r="A62"/>
      <c r="B62" s="15"/>
    </row>
    <row r="63" spans="1:2" x14ac:dyDescent="0.25">
      <c r="A63"/>
      <c r="B63" s="15"/>
    </row>
    <row r="64" spans="1:2" x14ac:dyDescent="0.25">
      <c r="A64"/>
      <c r="B64" s="15"/>
    </row>
    <row r="65" spans="1:2" x14ac:dyDescent="0.25">
      <c r="A65"/>
      <c r="B65" s="15"/>
    </row>
    <row r="66" spans="1:2" x14ac:dyDescent="0.25">
      <c r="A66"/>
      <c r="B66" s="15"/>
    </row>
    <row r="67" spans="1:2" x14ac:dyDescent="0.25">
      <c r="A67"/>
      <c r="B67" s="15"/>
    </row>
    <row r="68" spans="1:2" x14ac:dyDescent="0.25">
      <c r="A68"/>
      <c r="B68" s="15"/>
    </row>
    <row r="69" spans="1:2" x14ac:dyDescent="0.25">
      <c r="A69"/>
    </row>
    <row r="70" spans="1:2" x14ac:dyDescent="0.25">
      <c r="A70"/>
    </row>
    <row r="71" spans="1:2" x14ac:dyDescent="0.25">
      <c r="A71"/>
    </row>
    <row r="72" spans="1:2" x14ac:dyDescent="0.25">
      <c r="A72"/>
    </row>
    <row r="73" spans="1:2" x14ac:dyDescent="0.25">
      <c r="A73"/>
      <c r="B73"/>
    </row>
    <row r="74" spans="1:2" x14ac:dyDescent="0.25">
      <c r="A74"/>
      <c r="B74"/>
    </row>
    <row r="75" spans="1:2" x14ac:dyDescent="0.25">
      <c r="A75"/>
      <c r="B75"/>
    </row>
    <row r="76" spans="1:2" x14ac:dyDescent="0.25">
      <c r="A76"/>
      <c r="B76"/>
    </row>
    <row r="77" spans="1:2" x14ac:dyDescent="0.25">
      <c r="A77"/>
      <c r="B77"/>
    </row>
    <row r="78" spans="1:2" x14ac:dyDescent="0.25">
      <c r="A78"/>
      <c r="B78"/>
    </row>
    <row r="79" spans="1:2" x14ac:dyDescent="0.25">
      <c r="A79"/>
      <c r="B79"/>
    </row>
    <row r="80" spans="1:2" x14ac:dyDescent="0.25">
      <c r="A80"/>
      <c r="B80"/>
    </row>
    <row r="81" spans="1:2" x14ac:dyDescent="0.25">
      <c r="A81"/>
      <c r="B81"/>
    </row>
    <row r="82" spans="1:2" x14ac:dyDescent="0.25">
      <c r="A82"/>
      <c r="B82"/>
    </row>
    <row r="83" spans="1:2" x14ac:dyDescent="0.25">
      <c r="A83"/>
      <c r="B83"/>
    </row>
    <row r="84" spans="1:2" x14ac:dyDescent="0.25">
      <c r="A84"/>
      <c r="B84"/>
    </row>
    <row r="85" spans="1:2" x14ac:dyDescent="0.25">
      <c r="A85"/>
      <c r="B85"/>
    </row>
    <row r="86" spans="1:2" x14ac:dyDescent="0.25">
      <c r="A86"/>
      <c r="B86"/>
    </row>
    <row r="87" spans="1:2" x14ac:dyDescent="0.25">
      <c r="A87"/>
      <c r="B87"/>
    </row>
    <row r="88" spans="1:2" x14ac:dyDescent="0.25">
      <c r="A88"/>
      <c r="B88"/>
    </row>
    <row r="89" spans="1:2" x14ac:dyDescent="0.25">
      <c r="A89"/>
      <c r="B89"/>
    </row>
    <row r="90" spans="1:2" x14ac:dyDescent="0.25">
      <c r="A90"/>
      <c r="B90"/>
    </row>
    <row r="91" spans="1:2" x14ac:dyDescent="0.25">
      <c r="A91"/>
      <c r="B91"/>
    </row>
    <row r="92" spans="1:2" x14ac:dyDescent="0.25">
      <c r="A92"/>
      <c r="B92"/>
    </row>
    <row r="93" spans="1:2" x14ac:dyDescent="0.25">
      <c r="A93"/>
      <c r="B93"/>
    </row>
    <row r="94" spans="1:2" x14ac:dyDescent="0.25">
      <c r="A94"/>
      <c r="B94"/>
    </row>
    <row r="95" spans="1:2" x14ac:dyDescent="0.25">
      <c r="A95"/>
      <c r="B95"/>
    </row>
    <row r="96" spans="1:2" x14ac:dyDescent="0.25">
      <c r="A96"/>
      <c r="B96"/>
    </row>
    <row r="97" spans="1:2" x14ac:dyDescent="0.25">
      <c r="A97"/>
      <c r="B97"/>
    </row>
    <row r="98" spans="1:2" x14ac:dyDescent="0.25">
      <c r="A98"/>
      <c r="B98"/>
    </row>
    <row r="99" spans="1:2" x14ac:dyDescent="0.25">
      <c r="A99"/>
      <c r="B99"/>
    </row>
    <row r="100" spans="1:2" x14ac:dyDescent="0.25">
      <c r="A100"/>
      <c r="B100"/>
    </row>
    <row r="101" spans="1:2" x14ac:dyDescent="0.25">
      <c r="A101"/>
      <c r="B101"/>
    </row>
    <row r="102" spans="1:2" x14ac:dyDescent="0.25">
      <c r="A102"/>
      <c r="B102"/>
    </row>
    <row r="103" spans="1:2" x14ac:dyDescent="0.25">
      <c r="A103"/>
      <c r="B103"/>
    </row>
    <row r="104" spans="1:2" x14ac:dyDescent="0.25">
      <c r="A104"/>
      <c r="B104"/>
    </row>
    <row r="105" spans="1:2" x14ac:dyDescent="0.25">
      <c r="A105"/>
      <c r="B105"/>
    </row>
    <row r="106" spans="1:2" x14ac:dyDescent="0.25">
      <c r="A106"/>
      <c r="B106"/>
    </row>
    <row r="107" spans="1:2" x14ac:dyDescent="0.25">
      <c r="A107"/>
      <c r="B107"/>
    </row>
    <row r="108" spans="1:2" x14ac:dyDescent="0.25">
      <c r="A108"/>
      <c r="B108"/>
    </row>
    <row r="109" spans="1:2" x14ac:dyDescent="0.25">
      <c r="A109"/>
      <c r="B109"/>
    </row>
    <row r="110" spans="1:2" x14ac:dyDescent="0.25">
      <c r="A110"/>
      <c r="B110"/>
    </row>
    <row r="111" spans="1:2" x14ac:dyDescent="0.25">
      <c r="A111"/>
      <c r="B111"/>
    </row>
    <row r="112" spans="1:2" x14ac:dyDescent="0.25">
      <c r="A112"/>
      <c r="B112"/>
    </row>
    <row r="113" spans="1:2" x14ac:dyDescent="0.25">
      <c r="A113"/>
      <c r="B113"/>
    </row>
    <row r="114" spans="1:2" x14ac:dyDescent="0.25">
      <c r="A114"/>
      <c r="B114"/>
    </row>
    <row r="115" spans="1:2" x14ac:dyDescent="0.25">
      <c r="A115"/>
      <c r="B115"/>
    </row>
    <row r="116" spans="1:2" x14ac:dyDescent="0.25">
      <c r="A116"/>
      <c r="B116"/>
    </row>
    <row r="117" spans="1:2" x14ac:dyDescent="0.25">
      <c r="A117"/>
      <c r="B117"/>
    </row>
    <row r="118" spans="1:2" x14ac:dyDescent="0.25">
      <c r="A118"/>
      <c r="B118"/>
    </row>
    <row r="119" spans="1:2" x14ac:dyDescent="0.25">
      <c r="A119"/>
      <c r="B119"/>
    </row>
    <row r="120" spans="1:2" x14ac:dyDescent="0.25">
      <c r="A120"/>
      <c r="B120"/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  <row r="203" spans="1:2" x14ac:dyDescent="0.25">
      <c r="A203"/>
      <c r="B203"/>
    </row>
    <row r="204" spans="1:2" x14ac:dyDescent="0.25">
      <c r="A204"/>
      <c r="B204"/>
    </row>
    <row r="205" spans="1:2" x14ac:dyDescent="0.25">
      <c r="A205"/>
      <c r="B205"/>
    </row>
    <row r="206" spans="1:2" x14ac:dyDescent="0.25">
      <c r="A206"/>
      <c r="B206"/>
    </row>
    <row r="207" spans="1:2" x14ac:dyDescent="0.25">
      <c r="A207"/>
      <c r="B207"/>
    </row>
    <row r="208" spans="1:2" x14ac:dyDescent="0.25">
      <c r="A208"/>
      <c r="B208"/>
    </row>
    <row r="209" spans="1:2" x14ac:dyDescent="0.25">
      <c r="A209"/>
      <c r="B209"/>
    </row>
    <row r="210" spans="1:2" x14ac:dyDescent="0.25">
      <c r="A210"/>
      <c r="B210"/>
    </row>
    <row r="211" spans="1:2" x14ac:dyDescent="0.25">
      <c r="A211"/>
      <c r="B211"/>
    </row>
    <row r="212" spans="1:2" x14ac:dyDescent="0.25">
      <c r="A212"/>
      <c r="B212"/>
    </row>
    <row r="213" spans="1:2" x14ac:dyDescent="0.25">
      <c r="A213"/>
      <c r="B213"/>
    </row>
    <row r="214" spans="1:2" x14ac:dyDescent="0.25">
      <c r="A214"/>
      <c r="B214"/>
    </row>
    <row r="215" spans="1:2" x14ac:dyDescent="0.25">
      <c r="A215"/>
      <c r="B215"/>
    </row>
    <row r="216" spans="1:2" x14ac:dyDescent="0.25">
      <c r="A216"/>
      <c r="B216"/>
    </row>
    <row r="217" spans="1:2" x14ac:dyDescent="0.25">
      <c r="A217"/>
      <c r="B217"/>
    </row>
    <row r="218" spans="1:2" x14ac:dyDescent="0.25">
      <c r="A218"/>
      <c r="B218"/>
    </row>
    <row r="219" spans="1:2" x14ac:dyDescent="0.25">
      <c r="A219"/>
      <c r="B219"/>
    </row>
    <row r="220" spans="1:2" x14ac:dyDescent="0.25">
      <c r="A220"/>
      <c r="B220"/>
    </row>
    <row r="221" spans="1:2" x14ac:dyDescent="0.25">
      <c r="A221"/>
      <c r="B221"/>
    </row>
    <row r="222" spans="1:2" x14ac:dyDescent="0.25">
      <c r="A222"/>
      <c r="B222"/>
    </row>
    <row r="223" spans="1:2" x14ac:dyDescent="0.25">
      <c r="A223"/>
      <c r="B223"/>
    </row>
    <row r="224" spans="1:2" x14ac:dyDescent="0.25">
      <c r="A224"/>
      <c r="B224"/>
    </row>
    <row r="225" spans="1:2" x14ac:dyDescent="0.25">
      <c r="A225"/>
      <c r="B225"/>
    </row>
    <row r="226" spans="1:2" x14ac:dyDescent="0.25">
      <c r="A226"/>
      <c r="B226"/>
    </row>
    <row r="227" spans="1:2" x14ac:dyDescent="0.25">
      <c r="A227"/>
      <c r="B227"/>
    </row>
    <row r="228" spans="1:2" x14ac:dyDescent="0.25">
      <c r="A228"/>
      <c r="B228"/>
    </row>
    <row r="229" spans="1:2" x14ac:dyDescent="0.25">
      <c r="A229"/>
      <c r="B229"/>
    </row>
    <row r="230" spans="1:2" x14ac:dyDescent="0.25">
      <c r="A230"/>
      <c r="B230"/>
    </row>
    <row r="231" spans="1:2" x14ac:dyDescent="0.25">
      <c r="A231"/>
      <c r="B231"/>
    </row>
    <row r="232" spans="1:2" x14ac:dyDescent="0.25">
      <c r="A232"/>
      <c r="B232"/>
    </row>
    <row r="233" spans="1:2" x14ac:dyDescent="0.25">
      <c r="A233"/>
      <c r="B233"/>
    </row>
    <row r="234" spans="1:2" x14ac:dyDescent="0.25">
      <c r="A234"/>
      <c r="B234"/>
    </row>
    <row r="235" spans="1:2" x14ac:dyDescent="0.25">
      <c r="A235"/>
      <c r="B235"/>
    </row>
    <row r="236" spans="1:2" x14ac:dyDescent="0.25">
      <c r="A236"/>
      <c r="B236"/>
    </row>
    <row r="237" spans="1:2" x14ac:dyDescent="0.25">
      <c r="A237"/>
      <c r="B237"/>
    </row>
    <row r="238" spans="1:2" x14ac:dyDescent="0.25">
      <c r="A238"/>
      <c r="B238"/>
    </row>
    <row r="239" spans="1:2" x14ac:dyDescent="0.25">
      <c r="A239"/>
      <c r="B239"/>
    </row>
    <row r="240" spans="1:2" x14ac:dyDescent="0.25">
      <c r="A240"/>
      <c r="B240"/>
    </row>
    <row r="241" spans="1:2" x14ac:dyDescent="0.25">
      <c r="A241"/>
      <c r="B241"/>
    </row>
    <row r="242" spans="1:2" x14ac:dyDescent="0.25">
      <c r="A242"/>
      <c r="B242"/>
    </row>
    <row r="243" spans="1:2" x14ac:dyDescent="0.25">
      <c r="A243"/>
      <c r="B243"/>
    </row>
    <row r="244" spans="1:2" x14ac:dyDescent="0.25">
      <c r="A244"/>
      <c r="B244"/>
    </row>
    <row r="245" spans="1:2" x14ac:dyDescent="0.25">
      <c r="A245"/>
      <c r="B245"/>
    </row>
    <row r="246" spans="1:2" x14ac:dyDescent="0.25">
      <c r="A246"/>
      <c r="B246"/>
    </row>
    <row r="247" spans="1:2" x14ac:dyDescent="0.25">
      <c r="A247"/>
      <c r="B247"/>
    </row>
    <row r="248" spans="1:2" x14ac:dyDescent="0.25">
      <c r="A248"/>
      <c r="B248"/>
    </row>
    <row r="249" spans="1:2" x14ac:dyDescent="0.25">
      <c r="A249"/>
      <c r="B249"/>
    </row>
    <row r="250" spans="1:2" x14ac:dyDescent="0.25">
      <c r="A250"/>
      <c r="B250"/>
    </row>
    <row r="251" spans="1:2" x14ac:dyDescent="0.25">
      <c r="A251"/>
      <c r="B251"/>
    </row>
    <row r="252" spans="1:2" x14ac:dyDescent="0.25">
      <c r="A252"/>
      <c r="B252"/>
    </row>
    <row r="253" spans="1:2" x14ac:dyDescent="0.25">
      <c r="A253"/>
      <c r="B253"/>
    </row>
    <row r="254" spans="1:2" x14ac:dyDescent="0.25">
      <c r="A254"/>
      <c r="B254"/>
    </row>
    <row r="255" spans="1:2" x14ac:dyDescent="0.25">
      <c r="A255"/>
      <c r="B255"/>
    </row>
    <row r="256" spans="1:2" x14ac:dyDescent="0.25">
      <c r="A256"/>
      <c r="B256"/>
    </row>
    <row r="257" spans="1:2" x14ac:dyDescent="0.25">
      <c r="A257"/>
      <c r="B257"/>
    </row>
    <row r="258" spans="1:2" x14ac:dyDescent="0.25">
      <c r="A258"/>
      <c r="B258"/>
    </row>
    <row r="259" spans="1:2" x14ac:dyDescent="0.25">
      <c r="A259"/>
      <c r="B259"/>
    </row>
    <row r="260" spans="1:2" x14ac:dyDescent="0.25">
      <c r="A260"/>
      <c r="B260"/>
    </row>
    <row r="261" spans="1:2" x14ac:dyDescent="0.25">
      <c r="A261"/>
      <c r="B261"/>
    </row>
    <row r="262" spans="1:2" x14ac:dyDescent="0.25">
      <c r="A262"/>
      <c r="B262"/>
    </row>
    <row r="263" spans="1:2" x14ac:dyDescent="0.25">
      <c r="A263"/>
      <c r="B263"/>
    </row>
    <row r="264" spans="1:2" x14ac:dyDescent="0.25">
      <c r="A264"/>
      <c r="B264"/>
    </row>
    <row r="265" spans="1:2" x14ac:dyDescent="0.25">
      <c r="A265"/>
      <c r="B265"/>
    </row>
    <row r="266" spans="1:2" x14ac:dyDescent="0.25">
      <c r="A266"/>
      <c r="B266"/>
    </row>
    <row r="267" spans="1:2" x14ac:dyDescent="0.25">
      <c r="A267"/>
      <c r="B267"/>
    </row>
    <row r="268" spans="1:2" x14ac:dyDescent="0.25">
      <c r="A268"/>
      <c r="B268"/>
    </row>
    <row r="269" spans="1:2" x14ac:dyDescent="0.25">
      <c r="A269"/>
      <c r="B269"/>
    </row>
    <row r="270" spans="1:2" x14ac:dyDescent="0.25">
      <c r="A270"/>
      <c r="B270"/>
    </row>
    <row r="271" spans="1:2" x14ac:dyDescent="0.25">
      <c r="A271"/>
      <c r="B271"/>
    </row>
    <row r="272" spans="1:2" x14ac:dyDescent="0.25">
      <c r="A272"/>
      <c r="B272"/>
    </row>
    <row r="273" spans="1:2" x14ac:dyDescent="0.25">
      <c r="A273"/>
      <c r="B273"/>
    </row>
    <row r="274" spans="1:2" x14ac:dyDescent="0.25">
      <c r="A274"/>
      <c r="B274"/>
    </row>
    <row r="275" spans="1:2" x14ac:dyDescent="0.25">
      <c r="A275"/>
      <c r="B275"/>
    </row>
    <row r="276" spans="1:2" x14ac:dyDescent="0.25">
      <c r="A276"/>
      <c r="B276"/>
    </row>
    <row r="277" spans="1:2" x14ac:dyDescent="0.25">
      <c r="A277"/>
      <c r="B277"/>
    </row>
    <row r="278" spans="1:2" x14ac:dyDescent="0.25">
      <c r="A278"/>
      <c r="B278"/>
    </row>
    <row r="279" spans="1:2" x14ac:dyDescent="0.25">
      <c r="A279"/>
      <c r="B279"/>
    </row>
    <row r="280" spans="1:2" x14ac:dyDescent="0.25">
      <c r="A280"/>
      <c r="B280"/>
    </row>
    <row r="281" spans="1:2" x14ac:dyDescent="0.25">
      <c r="A281"/>
      <c r="B281"/>
    </row>
    <row r="282" spans="1:2" x14ac:dyDescent="0.25">
      <c r="A282"/>
      <c r="B282"/>
    </row>
    <row r="283" spans="1:2" x14ac:dyDescent="0.25">
      <c r="A283"/>
      <c r="B283"/>
    </row>
    <row r="284" spans="1:2" x14ac:dyDescent="0.25">
      <c r="A284"/>
      <c r="B284"/>
    </row>
    <row r="285" spans="1:2" x14ac:dyDescent="0.25">
      <c r="A285"/>
      <c r="B285"/>
    </row>
    <row r="286" spans="1:2" x14ac:dyDescent="0.25">
      <c r="A286"/>
      <c r="B286"/>
    </row>
    <row r="287" spans="1:2" x14ac:dyDescent="0.25">
      <c r="A287"/>
      <c r="B287"/>
    </row>
    <row r="288" spans="1:2" x14ac:dyDescent="0.25">
      <c r="A288"/>
      <c r="B288"/>
    </row>
    <row r="289" spans="1:2" x14ac:dyDescent="0.25">
      <c r="A289"/>
      <c r="B289"/>
    </row>
    <row r="290" spans="1:2" x14ac:dyDescent="0.25">
      <c r="A290"/>
      <c r="B290"/>
    </row>
    <row r="291" spans="1:2" x14ac:dyDescent="0.25">
      <c r="A291"/>
      <c r="B291"/>
    </row>
    <row r="292" spans="1:2" x14ac:dyDescent="0.25">
      <c r="A292"/>
      <c r="B292"/>
    </row>
    <row r="293" spans="1:2" x14ac:dyDescent="0.25">
      <c r="A293"/>
      <c r="B293"/>
    </row>
    <row r="294" spans="1:2" x14ac:dyDescent="0.25">
      <c r="A294"/>
      <c r="B294"/>
    </row>
    <row r="295" spans="1:2" x14ac:dyDescent="0.25">
      <c r="A295"/>
      <c r="B295"/>
    </row>
    <row r="296" spans="1:2" x14ac:dyDescent="0.25">
      <c r="A296"/>
      <c r="B296"/>
    </row>
    <row r="297" spans="1:2" x14ac:dyDescent="0.25">
      <c r="A297"/>
      <c r="B297"/>
    </row>
    <row r="298" spans="1:2" x14ac:dyDescent="0.25">
      <c r="A298"/>
      <c r="B298"/>
    </row>
    <row r="299" spans="1:2" x14ac:dyDescent="0.25">
      <c r="A299"/>
      <c r="B299"/>
    </row>
    <row r="300" spans="1:2" x14ac:dyDescent="0.25">
      <c r="A300"/>
      <c r="B300"/>
    </row>
    <row r="301" spans="1:2" x14ac:dyDescent="0.25">
      <c r="A301"/>
      <c r="B301"/>
    </row>
    <row r="302" spans="1:2" x14ac:dyDescent="0.25">
      <c r="A302"/>
      <c r="B302"/>
    </row>
    <row r="303" spans="1:2" x14ac:dyDescent="0.25">
      <c r="A303"/>
      <c r="B303"/>
    </row>
    <row r="304" spans="1:2" x14ac:dyDescent="0.25">
      <c r="A304"/>
      <c r="B304"/>
    </row>
    <row r="305" spans="1:2" x14ac:dyDescent="0.25">
      <c r="A305"/>
      <c r="B305"/>
    </row>
    <row r="306" spans="1:2" x14ac:dyDescent="0.25">
      <c r="A306"/>
      <c r="B306"/>
    </row>
    <row r="307" spans="1:2" x14ac:dyDescent="0.25">
      <c r="A307"/>
      <c r="B307"/>
    </row>
    <row r="308" spans="1:2" x14ac:dyDescent="0.25">
      <c r="A308"/>
      <c r="B308"/>
    </row>
    <row r="309" spans="1:2" x14ac:dyDescent="0.25">
      <c r="A309"/>
      <c r="B309"/>
    </row>
    <row r="310" spans="1:2" x14ac:dyDescent="0.25">
      <c r="A310"/>
      <c r="B310"/>
    </row>
    <row r="311" spans="1:2" x14ac:dyDescent="0.25">
      <c r="A311"/>
      <c r="B311"/>
    </row>
    <row r="312" spans="1:2" x14ac:dyDescent="0.25">
      <c r="A312"/>
      <c r="B312"/>
    </row>
    <row r="313" spans="1:2" x14ac:dyDescent="0.25">
      <c r="A313"/>
      <c r="B313"/>
    </row>
    <row r="314" spans="1:2" x14ac:dyDescent="0.25">
      <c r="A314"/>
      <c r="B314"/>
    </row>
    <row r="315" spans="1:2" x14ac:dyDescent="0.25">
      <c r="A315"/>
      <c r="B315"/>
    </row>
    <row r="316" spans="1:2" x14ac:dyDescent="0.25">
      <c r="A316"/>
      <c r="B316"/>
    </row>
    <row r="317" spans="1:2" x14ac:dyDescent="0.25">
      <c r="A317"/>
      <c r="B317"/>
    </row>
    <row r="318" spans="1:2" x14ac:dyDescent="0.25">
      <c r="A318"/>
      <c r="B318"/>
    </row>
    <row r="319" spans="1:2" x14ac:dyDescent="0.25">
      <c r="A319"/>
      <c r="B319"/>
    </row>
    <row r="320" spans="1:2" x14ac:dyDescent="0.25">
      <c r="A320"/>
      <c r="B320"/>
    </row>
    <row r="321" spans="1:2" x14ac:dyDescent="0.25">
      <c r="A321"/>
      <c r="B321"/>
    </row>
    <row r="322" spans="1:2" x14ac:dyDescent="0.25">
      <c r="A322"/>
      <c r="B322"/>
    </row>
    <row r="323" spans="1:2" x14ac:dyDescent="0.25">
      <c r="A323"/>
      <c r="B323"/>
    </row>
    <row r="324" spans="1:2" x14ac:dyDescent="0.25">
      <c r="A324"/>
      <c r="B324"/>
    </row>
    <row r="325" spans="1:2" x14ac:dyDescent="0.25">
      <c r="A325"/>
      <c r="B325"/>
    </row>
    <row r="326" spans="1:2" x14ac:dyDescent="0.25">
      <c r="A326"/>
      <c r="B326"/>
    </row>
    <row r="327" spans="1:2" x14ac:dyDescent="0.25">
      <c r="A327"/>
      <c r="B327"/>
    </row>
    <row r="328" spans="1:2" x14ac:dyDescent="0.25">
      <c r="A328"/>
      <c r="B328"/>
    </row>
    <row r="329" spans="1:2" x14ac:dyDescent="0.25">
      <c r="A329"/>
      <c r="B329"/>
    </row>
    <row r="330" spans="1:2" x14ac:dyDescent="0.25">
      <c r="A330"/>
      <c r="B330"/>
    </row>
    <row r="331" spans="1:2" x14ac:dyDescent="0.25">
      <c r="A331"/>
      <c r="B331"/>
    </row>
    <row r="332" spans="1:2" x14ac:dyDescent="0.25">
      <c r="A332"/>
      <c r="B332"/>
    </row>
    <row r="333" spans="1:2" x14ac:dyDescent="0.25">
      <c r="A333"/>
      <c r="B333"/>
    </row>
    <row r="334" spans="1:2" x14ac:dyDescent="0.25">
      <c r="A334"/>
      <c r="B334"/>
    </row>
    <row r="335" spans="1:2" x14ac:dyDescent="0.25">
      <c r="A335"/>
      <c r="B335"/>
    </row>
    <row r="336" spans="1:2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1" spans="1:2" x14ac:dyDescent="0.25">
      <c r="A351"/>
      <c r="B351"/>
    </row>
    <row r="352" spans="1:2" x14ac:dyDescent="0.25">
      <c r="A352"/>
      <c r="B352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</row>
    <row r="414" spans="1:2" x14ac:dyDescent="0.25">
      <c r="A414"/>
    </row>
  </sheetData>
  <phoneticPr fontId="4" type="noConversion"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F1D869-466D-49B2-9BB7-2EC4F088659F}">
  <sheetPr codeName="Feuil5">
    <tabColor rgb="FFFF0000"/>
  </sheetPr>
  <dimension ref="A1:P102"/>
  <sheetViews>
    <sheetView tabSelected="1" topLeftCell="A19" workbookViewId="0">
      <selection activeCell="G40" sqref="G40"/>
    </sheetView>
  </sheetViews>
  <sheetFormatPr baseColWidth="10" defaultRowHeight="15" x14ac:dyDescent="0.25"/>
  <cols>
    <col min="1" max="1" width="11.42578125" style="47"/>
    <col min="2" max="2" width="21" style="46" bestFit="1" customWidth="1"/>
    <col min="3" max="3" width="19.5703125" style="46" bestFit="1" customWidth="1"/>
    <col min="4" max="4" width="13.7109375" style="46" bestFit="1" customWidth="1"/>
    <col min="5" max="5" width="18.7109375" style="46" bestFit="1" customWidth="1"/>
    <col min="6" max="6" width="19.5703125" style="46" bestFit="1" customWidth="1"/>
    <col min="7" max="7" width="10.42578125" style="46" bestFit="1" customWidth="1"/>
    <col min="8" max="8" width="21" style="46" bestFit="1" customWidth="1"/>
    <col min="9" max="9" width="13" style="46" bestFit="1" customWidth="1"/>
    <col min="10" max="10" width="12.7109375" style="46" bestFit="1" customWidth="1"/>
    <col min="11" max="11" width="20.85546875" style="46" bestFit="1" customWidth="1"/>
    <col min="12" max="12" width="21" style="46" bestFit="1" customWidth="1"/>
    <col min="13" max="13" width="23.42578125" style="46" bestFit="1" customWidth="1"/>
    <col min="14" max="14" width="14.85546875" style="47" customWidth="1"/>
    <col min="15" max="15" width="21" style="47" bestFit="1" customWidth="1"/>
    <col min="16" max="16" width="11" style="47" bestFit="1" customWidth="1"/>
    <col min="17" max="17" width="10.85546875" style="47" bestFit="1" customWidth="1"/>
    <col min="18" max="18" width="11.85546875" style="47" bestFit="1" customWidth="1"/>
    <col min="19" max="19" width="12.5703125" style="47" bestFit="1" customWidth="1"/>
    <col min="20" max="16384" width="11.42578125" style="47"/>
  </cols>
  <sheetData>
    <row r="1" spans="1:16" x14ac:dyDescent="0.25">
      <c r="A1" s="46" cm="1">
        <f t="array" ref="A1">IFERROR(INDEX(DATE(YEAR($B$3:$B$13),MONTH($B$3:$B$13),DAY($B$3:$B$13)),MATCH(GETPIVOTDATA("CA",B17),$C$3:$C$13,0)),LARGE(B18:B28,1))</f>
        <v>44774</v>
      </c>
    </row>
    <row r="2" spans="1:16" x14ac:dyDescent="0.25">
      <c r="B2" s="44" t="s">
        <v>65</v>
      </c>
      <c r="C2" s="44" t="s">
        <v>47</v>
      </c>
      <c r="D2" s="44" t="s">
        <v>71</v>
      </c>
      <c r="E2" s="44" t="s">
        <v>45</v>
      </c>
      <c r="F2" s="44" t="s">
        <v>60</v>
      </c>
      <c r="G2" s="44" t="s">
        <v>53</v>
      </c>
      <c r="H2" s="45" t="s">
        <v>50</v>
      </c>
      <c r="I2" s="45" t="s">
        <v>66</v>
      </c>
      <c r="J2" s="45" t="s">
        <v>67</v>
      </c>
      <c r="K2" s="45" t="s">
        <v>51</v>
      </c>
      <c r="L2" s="45" t="s">
        <v>68</v>
      </c>
      <c r="M2" s="45" t="s">
        <v>73</v>
      </c>
      <c r="N2" s="44" t="s">
        <v>86</v>
      </c>
      <c r="O2" s="44" t="s">
        <v>85</v>
      </c>
      <c r="P2" s="44" t="s">
        <v>84</v>
      </c>
    </row>
    <row r="3" spans="1:16" x14ac:dyDescent="0.25">
      <c r="B3" s="48">
        <v>44470</v>
      </c>
      <c r="C3" s="55">
        <v>52165.479999999996</v>
      </c>
      <c r="D3" s="55">
        <v>10325.59</v>
      </c>
      <c r="E3" s="55">
        <v>16140.4</v>
      </c>
      <c r="F3" s="55">
        <v>16931.669999999998</v>
      </c>
      <c r="G3" s="55">
        <v>5596.1499999999942</v>
      </c>
      <c r="H3" s="61">
        <v>0.30940767726090129</v>
      </c>
      <c r="I3" s="61">
        <v>0.19793913522889084</v>
      </c>
      <c r="J3" s="61">
        <v>0.32457613732299595</v>
      </c>
      <c r="K3" s="61">
        <v>0.10727688118656235</v>
      </c>
      <c r="L3" s="61">
        <v>8.4203193376156046E-3</v>
      </c>
      <c r="M3" s="61">
        <v>0</v>
      </c>
      <c r="N3" s="55">
        <v>44353.679999999993</v>
      </c>
      <c r="O3" s="55">
        <v>7811.8</v>
      </c>
      <c r="P3" s="55">
        <v>0</v>
      </c>
    </row>
    <row r="4" spans="1:16" x14ac:dyDescent="0.25">
      <c r="B4" s="48">
        <v>44501</v>
      </c>
      <c r="C4" s="55">
        <v>46898.649999999987</v>
      </c>
      <c r="D4" s="55">
        <v>18586.46</v>
      </c>
      <c r="E4" s="55">
        <v>20410.610000000019</v>
      </c>
      <c r="F4" s="55">
        <v>6034.170000000001</v>
      </c>
      <c r="G4" s="55">
        <v>-1019.6400000000358</v>
      </c>
      <c r="H4" s="61">
        <v>0.43520677034413624</v>
      </c>
      <c r="I4" s="61">
        <v>0.39631119445868918</v>
      </c>
      <c r="J4" s="61">
        <v>0.1286640447006471</v>
      </c>
      <c r="K4" s="61">
        <v>-2.1741350763828726E-2</v>
      </c>
      <c r="L4" s="61">
        <v>9.3659412371145043E-3</v>
      </c>
      <c r="M4" s="61">
        <v>-0.10096389413075485</v>
      </c>
      <c r="N4" s="55">
        <v>42647.679999999986</v>
      </c>
      <c r="O4" s="55">
        <v>3884.75</v>
      </c>
      <c r="P4" s="55">
        <v>366.22</v>
      </c>
    </row>
    <row r="5" spans="1:16" x14ac:dyDescent="0.25">
      <c r="B5" s="48">
        <v>44531</v>
      </c>
      <c r="C5" s="55">
        <v>50128.97</v>
      </c>
      <c r="D5" s="55">
        <v>14696.76</v>
      </c>
      <c r="E5" s="55">
        <v>20627.699999999997</v>
      </c>
      <c r="F5" s="55">
        <v>7633.24</v>
      </c>
      <c r="G5" s="55">
        <v>5211.8000000000029</v>
      </c>
      <c r="H5" s="61">
        <v>0.41149259599788302</v>
      </c>
      <c r="I5" s="61">
        <v>0.29317897415406702</v>
      </c>
      <c r="J5" s="61">
        <v>0.15227202952703794</v>
      </c>
      <c r="K5" s="61">
        <v>0.10396782539118603</v>
      </c>
      <c r="L5" s="61">
        <v>-7.4180658409698022E-3</v>
      </c>
      <c r="M5" s="61">
        <v>6.8878741712181807E-2</v>
      </c>
      <c r="N5" s="55">
        <v>40970.85</v>
      </c>
      <c r="O5" s="55">
        <v>8791.9</v>
      </c>
      <c r="P5" s="55">
        <v>366.22</v>
      </c>
    </row>
    <row r="6" spans="1:16" x14ac:dyDescent="0.25">
      <c r="B6" s="48">
        <v>44562</v>
      </c>
      <c r="C6" s="55">
        <v>52772.559999999983</v>
      </c>
      <c r="D6" s="55">
        <v>10644.3</v>
      </c>
      <c r="E6" s="55">
        <v>18153.760000000002</v>
      </c>
      <c r="F6" s="55">
        <v>6133.0300000000007</v>
      </c>
      <c r="G6" s="55">
        <v>8941.039999999979</v>
      </c>
      <c r="H6" s="61">
        <v>0.34399998787248537</v>
      </c>
      <c r="I6" s="61">
        <v>0.20170141452300216</v>
      </c>
      <c r="J6" s="61">
        <v>0.11621626845466664</v>
      </c>
      <c r="K6" s="61">
        <v>0.16942592892973132</v>
      </c>
      <c r="L6" s="61">
        <v>8.3234544619400722E-3</v>
      </c>
      <c r="M6" s="61">
        <v>5.273577334623037E-2</v>
      </c>
      <c r="N6" s="55">
        <v>43392.649999999987</v>
      </c>
      <c r="O6" s="55">
        <v>8840.99</v>
      </c>
      <c r="P6" s="55">
        <v>538.91999999999996</v>
      </c>
    </row>
    <row r="7" spans="1:16" x14ac:dyDescent="0.25">
      <c r="B7" s="48">
        <v>44593</v>
      </c>
      <c r="C7" s="55">
        <v>57747.640000000007</v>
      </c>
      <c r="D7" s="55">
        <v>11886.04</v>
      </c>
      <c r="E7" s="55">
        <v>17640.77</v>
      </c>
      <c r="F7" s="55">
        <v>11818.719999999996</v>
      </c>
      <c r="G7" s="55">
        <v>15962.860000000008</v>
      </c>
      <c r="H7" s="61">
        <v>0.30548036248754057</v>
      </c>
      <c r="I7" s="62">
        <v>0.20582728575574688</v>
      </c>
      <c r="J7" s="62">
        <v>0.20466152383023781</v>
      </c>
      <c r="K7" s="62">
        <v>0.27642445647995323</v>
      </c>
      <c r="L7" s="62">
        <v>7.6063714465214498E-3</v>
      </c>
      <c r="M7" s="62">
        <v>9.4273993908956188E-2</v>
      </c>
      <c r="N7" s="56">
        <v>42341.42</v>
      </c>
      <c r="O7" s="56">
        <v>15040</v>
      </c>
      <c r="P7" s="56">
        <v>366.22</v>
      </c>
    </row>
    <row r="8" spans="1:16" x14ac:dyDescent="0.25">
      <c r="B8" s="48">
        <v>44621</v>
      </c>
      <c r="C8" s="55">
        <v>46289.399999999994</v>
      </c>
      <c r="D8" s="55">
        <v>10063.42</v>
      </c>
      <c r="E8" s="55">
        <v>14464.479999999994</v>
      </c>
      <c r="F8" s="55">
        <v>16486.39</v>
      </c>
      <c r="G8" s="55">
        <v>4482.25</v>
      </c>
      <c r="H8" s="61">
        <v>0.3124793149187502</v>
      </c>
      <c r="I8" s="61">
        <v>0.21740225624008955</v>
      </c>
      <c r="J8" s="61">
        <v>0.35615907745617792</v>
      </c>
      <c r="K8" s="62">
        <v>9.6831023949327508E-2</v>
      </c>
      <c r="L8" s="62">
        <v>-1.1873992749960035E-2</v>
      </c>
      <c r="M8" s="62">
        <v>-0.19841919081022205</v>
      </c>
      <c r="N8" s="56">
        <v>39952.879999999997</v>
      </c>
      <c r="O8" s="56">
        <v>6143</v>
      </c>
      <c r="P8" s="56">
        <v>193.52</v>
      </c>
    </row>
    <row r="9" spans="1:16" x14ac:dyDescent="0.25">
      <c r="B9" s="48">
        <v>44652</v>
      </c>
      <c r="C9" s="55">
        <v>56275.030000000013</v>
      </c>
      <c r="D9" s="55">
        <v>11691.31</v>
      </c>
      <c r="E9" s="55">
        <v>18553.599999999999</v>
      </c>
      <c r="F9" s="55">
        <v>11747.969999999998</v>
      </c>
      <c r="G9" s="55">
        <v>13785.400000000016</v>
      </c>
      <c r="H9" s="61">
        <v>0.32969507079782978</v>
      </c>
      <c r="I9" s="61">
        <v>0.20775306561364776</v>
      </c>
      <c r="J9" s="61">
        <v>0.20875990648072501</v>
      </c>
      <c r="K9" s="62">
        <v>0.24496477389705545</v>
      </c>
      <c r="L9" s="62">
        <v>7.8054156523772603E-3</v>
      </c>
      <c r="M9" s="62">
        <v>0.21572174191067545</v>
      </c>
      <c r="N9" s="56">
        <v>46614.720000000016</v>
      </c>
      <c r="O9" s="56">
        <v>9308.59</v>
      </c>
      <c r="P9" s="56">
        <v>351.72</v>
      </c>
    </row>
    <row r="10" spans="1:16" x14ac:dyDescent="0.25">
      <c r="B10" s="48">
        <v>44682</v>
      </c>
      <c r="C10" s="55">
        <v>55281.45</v>
      </c>
      <c r="D10" s="55">
        <v>13324.080000000002</v>
      </c>
      <c r="E10" s="55">
        <v>31344.550000000021</v>
      </c>
      <c r="F10" s="55">
        <v>9609.5600000000013</v>
      </c>
      <c r="G10" s="55">
        <v>-2808.9900000000271</v>
      </c>
      <c r="H10" s="61">
        <v>0.56699941843059509</v>
      </c>
      <c r="I10" s="61">
        <v>0.24102262151227949</v>
      </c>
      <c r="J10" s="61">
        <v>0.17382973854701717</v>
      </c>
      <c r="K10" s="62">
        <v>-5.0812523911728566E-2</v>
      </c>
      <c r="L10" s="62">
        <v>0</v>
      </c>
      <c r="M10" s="62">
        <v>-1.7655788011130623E-2</v>
      </c>
      <c r="N10" s="56">
        <v>42659.229999999996</v>
      </c>
      <c r="O10" s="56">
        <v>12475.5</v>
      </c>
      <c r="P10" s="56">
        <v>146.72</v>
      </c>
    </row>
    <row r="11" spans="1:16" x14ac:dyDescent="0.25">
      <c r="B11" s="48">
        <v>44713</v>
      </c>
      <c r="C11" s="55">
        <v>67065.89</v>
      </c>
      <c r="D11" s="55">
        <v>14078.24</v>
      </c>
      <c r="E11" s="55">
        <v>27676.670000000006</v>
      </c>
      <c r="F11" s="55">
        <v>13117.109999999997</v>
      </c>
      <c r="G11" s="55">
        <v>10937.800000000003</v>
      </c>
      <c r="H11" s="61">
        <v>0.41267878499785815</v>
      </c>
      <c r="I11" s="61">
        <v>0.20991654625026224</v>
      </c>
      <c r="J11" s="61">
        <v>0.19558541607365529</v>
      </c>
      <c r="K11" s="61">
        <v>0.16309035785553586</v>
      </c>
      <c r="L11" s="61">
        <v>6.5495291272508272E-3</v>
      </c>
      <c r="M11" s="61">
        <v>0.21317168779038906</v>
      </c>
      <c r="N11" s="55">
        <v>46965.08</v>
      </c>
      <c r="O11" s="55">
        <v>19781.39</v>
      </c>
      <c r="P11" s="55">
        <v>319.42</v>
      </c>
    </row>
    <row r="12" spans="1:16" x14ac:dyDescent="0.25">
      <c r="B12" s="48">
        <v>44743</v>
      </c>
      <c r="C12" s="55">
        <v>58252.709999999992</v>
      </c>
      <c r="D12" s="55">
        <v>12596.759999999998</v>
      </c>
      <c r="E12" s="55">
        <v>27389.480000000014</v>
      </c>
      <c r="F12" s="55">
        <v>15294.490000000002</v>
      </c>
      <c r="G12" s="55">
        <v>258.82999999997264</v>
      </c>
      <c r="H12" s="61">
        <v>0.47018379059103033</v>
      </c>
      <c r="I12" s="61">
        <v>0.21624333013863217</v>
      </c>
      <c r="J12" s="61">
        <v>0.26255413696633179</v>
      </c>
      <c r="K12" s="61">
        <v>4.443226761466937E-3</v>
      </c>
      <c r="L12" s="61">
        <v>7.5417950512516934E-3</v>
      </c>
      <c r="M12" s="61">
        <v>-0.13141076633740353</v>
      </c>
      <c r="N12" s="55">
        <v>49414.29</v>
      </c>
      <c r="O12" s="55">
        <v>8519</v>
      </c>
      <c r="P12" s="55">
        <v>319.42</v>
      </c>
    </row>
    <row r="13" spans="1:16" x14ac:dyDescent="0.25">
      <c r="B13" s="48">
        <v>44774</v>
      </c>
      <c r="C13" s="55">
        <v>50070.880000000005</v>
      </c>
      <c r="D13" s="55">
        <v>12565.169999999998</v>
      </c>
      <c r="E13" s="55">
        <v>25408.400000000009</v>
      </c>
      <c r="F13" s="55">
        <v>14382.41</v>
      </c>
      <c r="G13" s="55">
        <v>-3837.9399999999951</v>
      </c>
      <c r="H13" s="61">
        <v>0.50744864080679242</v>
      </c>
      <c r="I13" s="61">
        <v>0.25094765660200097</v>
      </c>
      <c r="J13" s="61">
        <v>0.28724100714826661</v>
      </c>
      <c r="K13" s="61">
        <v>-7.6650140760457869E-2</v>
      </c>
      <c r="L13" s="61">
        <v>9.6431298990550997E-3</v>
      </c>
      <c r="M13" s="61">
        <v>-0.14045406642884062</v>
      </c>
      <c r="N13" s="55">
        <v>43788.530000000006</v>
      </c>
      <c r="O13" s="55">
        <v>5962.93</v>
      </c>
      <c r="P13" s="55">
        <v>319.42</v>
      </c>
    </row>
    <row r="14" spans="1:16" x14ac:dyDescent="0.25">
      <c r="B14" s="64"/>
      <c r="C14" s="65"/>
      <c r="D14" s="65"/>
      <c r="E14" s="65"/>
      <c r="F14" s="65"/>
      <c r="G14" s="65"/>
      <c r="H14" s="64"/>
      <c r="I14" s="65"/>
      <c r="J14" s="65"/>
      <c r="K14" s="65"/>
      <c r="L14" s="65"/>
      <c r="M14" s="65"/>
      <c r="N14" s="65"/>
      <c r="O14" s="65"/>
      <c r="P14" s="65"/>
    </row>
    <row r="15" spans="1:16" x14ac:dyDescent="0.25">
      <c r="H15" s="47"/>
      <c r="I15" s="47"/>
      <c r="J15" s="47"/>
    </row>
    <row r="16" spans="1:16" x14ac:dyDescent="0.25">
      <c r="B16" s="49"/>
      <c r="C16" s="49"/>
      <c r="D16" s="49"/>
      <c r="E16" s="49"/>
      <c r="F16" s="49"/>
      <c r="G16" s="49"/>
      <c r="H16" s="47"/>
      <c r="I16" s="47"/>
      <c r="J16" s="47"/>
      <c r="K16" s="49"/>
      <c r="L16" s="49"/>
      <c r="M16" s="49"/>
      <c r="N16" s="49"/>
      <c r="O16" s="49"/>
      <c r="P16" s="49"/>
    </row>
    <row r="17" spans="2:15" x14ac:dyDescent="0.25">
      <c r="B17" s="50" t="s">
        <v>57</v>
      </c>
      <c r="C17" s="51" t="s">
        <v>69</v>
      </c>
      <c r="D17" s="49"/>
      <c r="E17" s="50" t="s">
        <v>57</v>
      </c>
      <c r="F17" s="51" t="s">
        <v>72</v>
      </c>
      <c r="G17" s="49"/>
      <c r="H17" s="52" t="s">
        <v>57</v>
      </c>
      <c r="I17" s="47" t="s">
        <v>75</v>
      </c>
      <c r="J17" s="47" t="s">
        <v>76</v>
      </c>
      <c r="L17" s="50" t="s">
        <v>57</v>
      </c>
      <c r="M17" s="51" t="s">
        <v>70</v>
      </c>
      <c r="O17" s="52" t="s">
        <v>57</v>
      </c>
    </row>
    <row r="18" spans="2:15" x14ac:dyDescent="0.25">
      <c r="B18" s="51">
        <v>44652</v>
      </c>
      <c r="C18" s="58">
        <v>56275.030000000013</v>
      </c>
      <c r="D18" s="49"/>
      <c r="E18" s="51">
        <v>44652</v>
      </c>
      <c r="F18" s="58">
        <v>11691.31</v>
      </c>
      <c r="G18" s="49"/>
      <c r="H18" s="53">
        <v>44652</v>
      </c>
      <c r="I18" s="59">
        <v>18553.599999999999</v>
      </c>
      <c r="J18" s="59">
        <v>11747.969999999998</v>
      </c>
      <c r="K18" s="48"/>
      <c r="L18" s="51">
        <v>44652</v>
      </c>
      <c r="M18" s="58">
        <v>13785.400000000016</v>
      </c>
      <c r="O18" s="53">
        <v>44652</v>
      </c>
    </row>
    <row r="19" spans="2:15" x14ac:dyDescent="0.25">
      <c r="B19" s="51">
        <v>44682</v>
      </c>
      <c r="C19" s="58">
        <v>55281.45</v>
      </c>
      <c r="D19" s="49"/>
      <c r="E19" s="51">
        <v>44682</v>
      </c>
      <c r="F19" s="58">
        <v>13324.080000000002</v>
      </c>
      <c r="G19" s="49"/>
      <c r="H19" s="53">
        <v>44682</v>
      </c>
      <c r="I19" s="59">
        <v>31344.550000000021</v>
      </c>
      <c r="J19" s="59">
        <v>9609.5600000000013</v>
      </c>
      <c r="K19" s="48"/>
      <c r="L19" s="51">
        <v>44682</v>
      </c>
      <c r="M19" s="58">
        <v>-2808.9900000000271</v>
      </c>
      <c r="O19" s="53">
        <v>44682</v>
      </c>
    </row>
    <row r="20" spans="2:15" x14ac:dyDescent="0.25">
      <c r="B20" s="51">
        <v>44713</v>
      </c>
      <c r="C20" s="58">
        <v>67065.89</v>
      </c>
      <c r="D20" s="49"/>
      <c r="E20" s="51">
        <v>44713</v>
      </c>
      <c r="F20" s="58">
        <v>14078.24</v>
      </c>
      <c r="G20" s="49"/>
      <c r="H20" s="53">
        <v>44713</v>
      </c>
      <c r="I20" s="59">
        <v>27676.670000000006</v>
      </c>
      <c r="J20" s="59">
        <v>13117.109999999997</v>
      </c>
      <c r="K20" s="48"/>
      <c r="L20" s="51">
        <v>44713</v>
      </c>
      <c r="M20" s="58">
        <v>10937.800000000003</v>
      </c>
      <c r="O20" s="53">
        <v>44713</v>
      </c>
    </row>
    <row r="21" spans="2:15" x14ac:dyDescent="0.25">
      <c r="B21" s="51">
        <v>44743</v>
      </c>
      <c r="C21" s="58">
        <v>58252.709999999992</v>
      </c>
      <c r="D21" s="49"/>
      <c r="E21" s="51">
        <v>44743</v>
      </c>
      <c r="F21" s="58">
        <v>12596.759999999998</v>
      </c>
      <c r="G21" s="49"/>
      <c r="H21" s="53">
        <v>44743</v>
      </c>
      <c r="I21" s="59">
        <v>27389.480000000014</v>
      </c>
      <c r="J21" s="59">
        <v>15294.490000000002</v>
      </c>
      <c r="K21" s="48"/>
      <c r="L21" s="51">
        <v>44743</v>
      </c>
      <c r="M21" s="58">
        <v>258.82999999997264</v>
      </c>
      <c r="O21" s="53">
        <v>44743</v>
      </c>
    </row>
    <row r="22" spans="2:15" x14ac:dyDescent="0.25">
      <c r="B22" s="51">
        <v>44774</v>
      </c>
      <c r="C22" s="58">
        <v>50070.880000000005</v>
      </c>
      <c r="D22" s="49"/>
      <c r="E22" s="51">
        <v>44774</v>
      </c>
      <c r="F22" s="58">
        <v>12565.169999999998</v>
      </c>
      <c r="G22" s="49"/>
      <c r="H22" s="53">
        <v>44774</v>
      </c>
      <c r="I22" s="59">
        <v>25408.400000000009</v>
      </c>
      <c r="J22" s="59">
        <v>14382.41</v>
      </c>
      <c r="K22" s="49"/>
      <c r="L22" s="51">
        <v>44774</v>
      </c>
      <c r="M22" s="58">
        <v>-3837.9399999999951</v>
      </c>
      <c r="N22" s="49"/>
      <c r="O22" s="53">
        <v>44774</v>
      </c>
    </row>
    <row r="23" spans="2:15" x14ac:dyDescent="0.25">
      <c r="B23" s="51" t="s">
        <v>58</v>
      </c>
      <c r="C23" s="58">
        <v>286945.95999999996</v>
      </c>
      <c r="D23" s="49"/>
      <c r="E23" s="51" t="s">
        <v>58</v>
      </c>
      <c r="F23" s="58">
        <v>64255.56</v>
      </c>
      <c r="G23" s="49"/>
      <c r="H23" s="53" t="s">
        <v>58</v>
      </c>
      <c r="I23" s="59">
        <v>130372.70000000006</v>
      </c>
      <c r="J23" s="59">
        <v>64151.540000000008</v>
      </c>
      <c r="K23" s="49"/>
      <c r="L23" s="51" t="s">
        <v>58</v>
      </c>
      <c r="M23" s="58">
        <v>18335.099999999969</v>
      </c>
      <c r="N23" s="49"/>
      <c r="O23" s="53" t="s">
        <v>58</v>
      </c>
    </row>
    <row r="24" spans="2:15" x14ac:dyDescent="0.25">
      <c r="B24"/>
      <c r="C24"/>
      <c r="D24" s="47"/>
      <c r="E24"/>
      <c r="F24"/>
      <c r="G24" s="47"/>
      <c r="H24"/>
      <c r="I24"/>
      <c r="J24"/>
      <c r="K24" s="47"/>
      <c r="L24"/>
      <c r="M24"/>
      <c r="O24"/>
    </row>
    <row r="25" spans="2:15" x14ac:dyDescent="0.25">
      <c r="B25"/>
      <c r="C25"/>
      <c r="D25" s="47"/>
      <c r="E25"/>
      <c r="F25"/>
      <c r="G25" s="47"/>
      <c r="H25"/>
      <c r="I25"/>
      <c r="J25"/>
      <c r="K25" s="47"/>
      <c r="L25"/>
      <c r="M25"/>
      <c r="O25"/>
    </row>
    <row r="26" spans="2:15" x14ac:dyDescent="0.25">
      <c r="B26"/>
      <c r="C26"/>
      <c r="D26" s="47"/>
      <c r="E26"/>
      <c r="F26"/>
      <c r="G26" s="47"/>
      <c r="H26"/>
      <c r="I26"/>
      <c r="J26"/>
      <c r="K26" s="47"/>
      <c r="L26"/>
      <c r="M26"/>
      <c r="O26"/>
    </row>
    <row r="27" spans="2:15" x14ac:dyDescent="0.25">
      <c r="B27"/>
      <c r="C27"/>
      <c r="D27" s="47"/>
      <c r="E27"/>
      <c r="F27"/>
      <c r="G27" s="47"/>
      <c r="H27"/>
      <c r="I27"/>
      <c r="J27"/>
      <c r="L27"/>
      <c r="M27"/>
      <c r="O27"/>
    </row>
    <row r="28" spans="2:15" x14ac:dyDescent="0.25">
      <c r="B28"/>
      <c r="C28"/>
      <c r="D28" s="47"/>
      <c r="E28"/>
      <c r="F28"/>
      <c r="G28" s="47"/>
      <c r="H28"/>
      <c r="I28"/>
      <c r="J28"/>
      <c r="L28"/>
      <c r="M28"/>
      <c r="O28"/>
    </row>
    <row r="29" spans="2:15" x14ac:dyDescent="0.25">
      <c r="B29"/>
      <c r="C29"/>
      <c r="D29" s="47"/>
      <c r="E29"/>
      <c r="F29"/>
      <c r="G29" s="47"/>
      <c r="H29"/>
      <c r="I29"/>
      <c r="J29"/>
      <c r="L29"/>
      <c r="M29"/>
      <c r="O29"/>
    </row>
    <row r="30" spans="2:15" x14ac:dyDescent="0.25">
      <c r="B30" s="47"/>
      <c r="C30" s="47"/>
      <c r="D30" s="47"/>
      <c r="E30" s="47"/>
      <c r="F30" s="47"/>
      <c r="G30" s="47"/>
      <c r="H30" s="47"/>
      <c r="L30" s="47"/>
      <c r="M30" s="47"/>
    </row>
    <row r="31" spans="2:15" x14ac:dyDescent="0.25">
      <c r="B31" s="52" t="s">
        <v>57</v>
      </c>
      <c r="C31" s="47" t="s">
        <v>77</v>
      </c>
      <c r="D31" s="47"/>
      <c r="E31" s="52" t="s">
        <v>57</v>
      </c>
      <c r="F31" s="47" t="s">
        <v>80</v>
      </c>
      <c r="G31" s="47"/>
      <c r="H31" s="52" t="s">
        <v>57</v>
      </c>
      <c r="I31" s="47" t="s">
        <v>78</v>
      </c>
      <c r="J31" s="47" t="s">
        <v>79</v>
      </c>
      <c r="L31" s="52" t="s">
        <v>57</v>
      </c>
      <c r="M31" s="47" t="s">
        <v>74</v>
      </c>
    </row>
    <row r="32" spans="2:15" x14ac:dyDescent="0.25">
      <c r="B32" s="53">
        <v>44652</v>
      </c>
      <c r="C32" s="38">
        <v>0.21572174191067545</v>
      </c>
      <c r="D32" s="47"/>
      <c r="E32" s="53">
        <v>44652</v>
      </c>
      <c r="F32" s="38">
        <v>0.20775306561364776</v>
      </c>
      <c r="G32" s="47"/>
      <c r="H32" s="53">
        <v>44652</v>
      </c>
      <c r="I32" s="38">
        <v>0.32969507079782978</v>
      </c>
      <c r="J32" s="38">
        <v>0.20875990648072501</v>
      </c>
      <c r="K32" s="47"/>
      <c r="L32" s="53">
        <v>44652</v>
      </c>
      <c r="M32" s="38">
        <v>0.24496477389705545</v>
      </c>
    </row>
    <row r="33" spans="2:13" x14ac:dyDescent="0.25">
      <c r="B33" s="53">
        <v>44682</v>
      </c>
      <c r="C33" s="38">
        <v>-1.7655788011130623E-2</v>
      </c>
      <c r="D33" s="47"/>
      <c r="E33" s="53">
        <v>44682</v>
      </c>
      <c r="F33" s="38">
        <v>0.24102262151227949</v>
      </c>
      <c r="G33" s="47"/>
      <c r="H33" s="53">
        <v>44682</v>
      </c>
      <c r="I33" s="38">
        <v>0.56699941843059509</v>
      </c>
      <c r="J33" s="38">
        <v>0.17382973854701717</v>
      </c>
      <c r="K33" s="47"/>
      <c r="L33" s="53">
        <v>44682</v>
      </c>
      <c r="M33" s="38">
        <v>-5.0812523911728566E-2</v>
      </c>
    </row>
    <row r="34" spans="2:13" x14ac:dyDescent="0.25">
      <c r="B34" s="53">
        <v>44713</v>
      </c>
      <c r="C34" s="38">
        <v>0.21317168779038906</v>
      </c>
      <c r="D34" s="47"/>
      <c r="E34" s="53">
        <v>44713</v>
      </c>
      <c r="F34" s="38">
        <v>0.20991654625026224</v>
      </c>
      <c r="G34" s="47"/>
      <c r="H34" s="53">
        <v>44713</v>
      </c>
      <c r="I34" s="38">
        <v>0.41267878499785815</v>
      </c>
      <c r="J34" s="38">
        <v>0.19558541607365529</v>
      </c>
      <c r="K34" s="47"/>
      <c r="L34" s="53">
        <v>44713</v>
      </c>
      <c r="M34" s="38">
        <v>0.16309035785553586</v>
      </c>
    </row>
    <row r="35" spans="2:13" x14ac:dyDescent="0.25">
      <c r="B35" s="53">
        <v>44743</v>
      </c>
      <c r="C35" s="38">
        <v>-0.13141076633740353</v>
      </c>
      <c r="D35" s="47"/>
      <c r="E35" s="53">
        <v>44743</v>
      </c>
      <c r="F35" s="38">
        <v>0.21624333013863217</v>
      </c>
      <c r="G35" s="47"/>
      <c r="H35" s="53">
        <v>44743</v>
      </c>
      <c r="I35" s="38">
        <v>0.47018379059103033</v>
      </c>
      <c r="J35" s="38">
        <v>0.26255413696633179</v>
      </c>
      <c r="K35" s="47"/>
      <c r="L35" s="53">
        <v>44743</v>
      </c>
      <c r="M35" s="38">
        <v>4.443226761466937E-3</v>
      </c>
    </row>
    <row r="36" spans="2:13" x14ac:dyDescent="0.25">
      <c r="B36" s="53">
        <v>44774</v>
      </c>
      <c r="C36" s="38">
        <v>-0.14045406642884062</v>
      </c>
      <c r="D36" s="47"/>
      <c r="E36" s="53">
        <v>44774</v>
      </c>
      <c r="F36" s="38">
        <v>0.25094765660200097</v>
      </c>
      <c r="G36" s="47"/>
      <c r="H36" s="53">
        <v>44774</v>
      </c>
      <c r="I36" s="38">
        <v>0.50744864080679242</v>
      </c>
      <c r="J36" s="38">
        <v>0.28724100714826661</v>
      </c>
      <c r="K36" s="47"/>
      <c r="L36" s="53">
        <v>44774</v>
      </c>
      <c r="M36" s="38">
        <v>-7.6650140760457869E-2</v>
      </c>
    </row>
    <row r="37" spans="2:13" x14ac:dyDescent="0.25">
      <c r="B37" s="53" t="s">
        <v>58</v>
      </c>
      <c r="C37" s="38">
        <v>0.13937280892368975</v>
      </c>
      <c r="D37" s="47"/>
      <c r="E37" s="53" t="s">
        <v>58</v>
      </c>
      <c r="F37" s="38">
        <v>1.1258832201168227</v>
      </c>
      <c r="G37" s="47"/>
      <c r="H37" s="53" t="s">
        <v>58</v>
      </c>
      <c r="I37" s="38">
        <v>2.2870057056241055</v>
      </c>
      <c r="J37" s="38">
        <v>1.1279702052159959</v>
      </c>
      <c r="K37" s="47"/>
      <c r="L37" s="53" t="s">
        <v>58</v>
      </c>
      <c r="M37" s="38">
        <v>0.28503569384187177</v>
      </c>
    </row>
    <row r="38" spans="2:13" x14ac:dyDescent="0.25">
      <c r="B38"/>
      <c r="C38"/>
      <c r="D38" s="47"/>
      <c r="E38"/>
      <c r="F38"/>
      <c r="G38" s="47"/>
      <c r="H38"/>
      <c r="I38"/>
      <c r="J38"/>
      <c r="K38" s="47"/>
      <c r="L38"/>
      <c r="M38"/>
    </row>
    <row r="39" spans="2:13" x14ac:dyDescent="0.25">
      <c r="B39"/>
      <c r="C39"/>
      <c r="D39" s="47"/>
      <c r="E39"/>
      <c r="F39"/>
      <c r="G39" s="47"/>
      <c r="H39"/>
      <c r="I39"/>
      <c r="J39"/>
      <c r="K39" s="47"/>
      <c r="L39"/>
      <c r="M39"/>
    </row>
    <row r="40" spans="2:13" x14ac:dyDescent="0.25">
      <c r="B40"/>
      <c r="C40"/>
      <c r="D40" s="47"/>
      <c r="E40"/>
      <c r="F40"/>
      <c r="G40" s="47"/>
      <c r="H40"/>
      <c r="I40"/>
      <c r="J40"/>
      <c r="K40" s="47"/>
      <c r="L40"/>
      <c r="M40"/>
    </row>
    <row r="41" spans="2:13" x14ac:dyDescent="0.25">
      <c r="B41"/>
      <c r="C41"/>
      <c r="D41" s="47"/>
      <c r="E41"/>
      <c r="F41"/>
      <c r="G41" s="47"/>
      <c r="H41"/>
      <c r="I41"/>
      <c r="J41"/>
      <c r="K41" s="47"/>
      <c r="L41"/>
      <c r="M41"/>
    </row>
    <row r="42" spans="2:13" x14ac:dyDescent="0.25">
      <c r="B42"/>
      <c r="C42"/>
      <c r="D42" s="47"/>
      <c r="E42"/>
      <c r="F42"/>
      <c r="G42" s="47"/>
      <c r="H42"/>
      <c r="I42"/>
      <c r="J42"/>
      <c r="K42" s="47"/>
      <c r="L42"/>
      <c r="M42"/>
    </row>
    <row r="43" spans="2:13" x14ac:dyDescent="0.25">
      <c r="B43"/>
      <c r="C43"/>
      <c r="D43" s="47"/>
      <c r="E43"/>
      <c r="F43"/>
      <c r="G43" s="47"/>
      <c r="H43"/>
      <c r="I43"/>
      <c r="J43"/>
      <c r="K43" s="47"/>
      <c r="L43"/>
      <c r="M43"/>
    </row>
    <row r="44" spans="2:13" x14ac:dyDescent="0.25">
      <c r="B44" s="47"/>
      <c r="C44" s="47"/>
      <c r="D44" s="47"/>
      <c r="E44" s="47"/>
      <c r="F44" s="47"/>
      <c r="G44" s="47"/>
      <c r="I44" s="47"/>
      <c r="J44" s="47"/>
      <c r="K44" s="47"/>
      <c r="L44" s="47"/>
      <c r="M44" s="47"/>
    </row>
    <row r="45" spans="2:13" x14ac:dyDescent="0.25">
      <c r="B45" s="47"/>
      <c r="C45" s="47"/>
      <c r="D45" s="47"/>
      <c r="E45" s="47"/>
      <c r="F45" s="47"/>
      <c r="G45" s="47"/>
      <c r="K45" s="47"/>
      <c r="L45" s="47"/>
      <c r="M45" s="47"/>
    </row>
    <row r="46" spans="2:13" x14ac:dyDescent="0.25">
      <c r="B46" s="47"/>
      <c r="C46" s="47"/>
      <c r="D46" s="47"/>
      <c r="E46" s="47"/>
      <c r="F46" s="47"/>
      <c r="G46" s="47"/>
      <c r="K46" s="47"/>
      <c r="L46" s="47"/>
      <c r="M46" s="47"/>
    </row>
    <row r="47" spans="2:13" x14ac:dyDescent="0.25">
      <c r="B47" s="47"/>
      <c r="C47" s="47"/>
      <c r="D47" s="47"/>
      <c r="E47" s="47"/>
      <c r="F47" s="47"/>
      <c r="G47" s="47"/>
      <c r="K47" s="47"/>
      <c r="L47" s="47"/>
      <c r="M47" s="47"/>
    </row>
    <row r="48" spans="2:13" x14ac:dyDescent="0.25">
      <c r="B48" s="47"/>
      <c r="C48" s="47"/>
      <c r="D48" s="47"/>
      <c r="E48" s="47"/>
      <c r="F48" s="47"/>
      <c r="G48" s="47"/>
      <c r="K48" s="47"/>
      <c r="L48" s="47"/>
      <c r="M48" s="47"/>
    </row>
    <row r="57" spans="12:13" x14ac:dyDescent="0.25">
      <c r="L57" s="47"/>
      <c r="M57" s="47"/>
    </row>
    <row r="59" spans="12:13" x14ac:dyDescent="0.25">
      <c r="L59" s="52" t="s">
        <v>57</v>
      </c>
      <c r="M59" s="47" t="s">
        <v>59</v>
      </c>
    </row>
    <row r="60" spans="12:13" x14ac:dyDescent="0.25">
      <c r="L60" s="53" t="s">
        <v>47</v>
      </c>
      <c r="M60" s="59">
        <v>592948.66</v>
      </c>
    </row>
    <row r="61" spans="12:13" x14ac:dyDescent="0.25">
      <c r="L61" s="54">
        <v>1</v>
      </c>
      <c r="M61" s="59">
        <v>592948.66</v>
      </c>
    </row>
    <row r="62" spans="12:13" x14ac:dyDescent="0.25">
      <c r="L62" s="53" t="s">
        <v>45</v>
      </c>
      <c r="M62" s="59">
        <v>237810.42000000004</v>
      </c>
    </row>
    <row r="63" spans="12:13" x14ac:dyDescent="0.25">
      <c r="L63" s="54">
        <v>0.40106409887156169</v>
      </c>
      <c r="M63" s="59">
        <v>237810.42000000004</v>
      </c>
    </row>
    <row r="64" spans="12:13" x14ac:dyDescent="0.25">
      <c r="L64" s="53" t="s">
        <v>81</v>
      </c>
      <c r="M64" s="59">
        <v>140458.13</v>
      </c>
    </row>
    <row r="65" spans="2:13" x14ac:dyDescent="0.25">
      <c r="L65" s="54">
        <v>0.23688076131245495</v>
      </c>
      <c r="M65" s="59">
        <v>140458.13</v>
      </c>
    </row>
    <row r="66" spans="2:13" x14ac:dyDescent="0.25">
      <c r="L66" s="53" t="s">
        <v>82</v>
      </c>
      <c r="M66" s="59">
        <v>129188.75999999998</v>
      </c>
    </row>
    <row r="67" spans="2:13" x14ac:dyDescent="0.25">
      <c r="L67" s="54">
        <v>0.21787511923882241</v>
      </c>
      <c r="M67" s="59">
        <v>129188.75999999998</v>
      </c>
    </row>
    <row r="68" spans="2:13" x14ac:dyDescent="0.25">
      <c r="L68" s="53" t="s">
        <v>83</v>
      </c>
      <c r="M68" s="59">
        <v>2636.17</v>
      </c>
    </row>
    <row r="69" spans="2:13" x14ac:dyDescent="0.25">
      <c r="L69" s="54">
        <v>4.4458655155743161E-3</v>
      </c>
      <c r="M69" s="59">
        <v>2636.17</v>
      </c>
    </row>
    <row r="70" spans="2:13" x14ac:dyDescent="0.25">
      <c r="L70" s="53" t="s">
        <v>53</v>
      </c>
      <c r="M70" s="59">
        <v>57509.559999999918</v>
      </c>
    </row>
    <row r="71" spans="2:13" x14ac:dyDescent="0.25">
      <c r="L71" s="54">
        <v>9.6989105262502678E-2</v>
      </c>
      <c r="M71" s="59">
        <v>57509.559999999918</v>
      </c>
    </row>
    <row r="72" spans="2:13" x14ac:dyDescent="0.25">
      <c r="L72" s="53" t="s">
        <v>58</v>
      </c>
      <c r="M72" s="59">
        <v>1160551.6999999997</v>
      </c>
    </row>
    <row r="73" spans="2:13" x14ac:dyDescent="0.25">
      <c r="L73" s="47"/>
      <c r="M73" s="47"/>
    </row>
    <row r="74" spans="2:13" x14ac:dyDescent="0.25">
      <c r="L74" s="47"/>
      <c r="M74" s="47"/>
    </row>
    <row r="75" spans="2:13" x14ac:dyDescent="0.25">
      <c r="B75" s="52" t="s">
        <v>57</v>
      </c>
      <c r="C75" s="47" t="s">
        <v>87</v>
      </c>
      <c r="D75" s="47" t="s">
        <v>88</v>
      </c>
      <c r="E75" s="47" t="s">
        <v>89</v>
      </c>
      <c r="L75" s="47"/>
      <c r="M75" s="47"/>
    </row>
    <row r="76" spans="2:13" x14ac:dyDescent="0.25">
      <c r="B76" s="53">
        <v>44652</v>
      </c>
      <c r="C76" s="59">
        <v>46614.720000000016</v>
      </c>
      <c r="D76" s="59">
        <v>9308.59</v>
      </c>
      <c r="E76" s="59">
        <v>351.72</v>
      </c>
      <c r="L76" s="47"/>
      <c r="M76" s="47"/>
    </row>
    <row r="77" spans="2:13" x14ac:dyDescent="0.25">
      <c r="B77" s="53">
        <v>44682</v>
      </c>
      <c r="C77" s="59">
        <v>42659.229999999996</v>
      </c>
      <c r="D77" s="59">
        <v>12475.5</v>
      </c>
      <c r="E77" s="59">
        <v>146.72</v>
      </c>
    </row>
    <row r="78" spans="2:13" x14ac:dyDescent="0.25">
      <c r="B78" s="53">
        <v>44713</v>
      </c>
      <c r="C78" s="59">
        <v>46965.08</v>
      </c>
      <c r="D78" s="59">
        <v>19781.39</v>
      </c>
      <c r="E78" s="59">
        <v>319.42</v>
      </c>
    </row>
    <row r="79" spans="2:13" x14ac:dyDescent="0.25">
      <c r="B79" s="53">
        <v>44743</v>
      </c>
      <c r="C79" s="59">
        <v>49414.29</v>
      </c>
      <c r="D79" s="59">
        <v>8519</v>
      </c>
      <c r="E79" s="59">
        <v>319.42</v>
      </c>
    </row>
    <row r="80" spans="2:13" x14ac:dyDescent="0.25">
      <c r="B80" s="53">
        <v>44774</v>
      </c>
      <c r="C80" s="59">
        <v>43788.530000000006</v>
      </c>
      <c r="D80" s="59">
        <v>5962.93</v>
      </c>
      <c r="E80" s="59">
        <v>319.42</v>
      </c>
    </row>
    <row r="81" spans="2:5" x14ac:dyDescent="0.25">
      <c r="B81" s="53" t="s">
        <v>58</v>
      </c>
      <c r="C81" s="59">
        <v>229441.85000000003</v>
      </c>
      <c r="D81" s="59">
        <v>56047.409999999996</v>
      </c>
      <c r="E81" s="59">
        <v>1456.7000000000003</v>
      </c>
    </row>
    <row r="82" spans="2:5" x14ac:dyDescent="0.25">
      <c r="B82"/>
      <c r="C82"/>
      <c r="D82"/>
      <c r="E82"/>
    </row>
    <row r="83" spans="2:5" x14ac:dyDescent="0.25">
      <c r="B83"/>
      <c r="C83"/>
      <c r="D83"/>
      <c r="E83"/>
    </row>
    <row r="84" spans="2:5" x14ac:dyDescent="0.25">
      <c r="B84"/>
      <c r="C84"/>
      <c r="D84"/>
      <c r="E84"/>
    </row>
    <row r="85" spans="2:5" x14ac:dyDescent="0.25">
      <c r="B85"/>
      <c r="C85"/>
      <c r="D85"/>
      <c r="E85"/>
    </row>
    <row r="86" spans="2:5" x14ac:dyDescent="0.25">
      <c r="B86"/>
      <c r="C86"/>
      <c r="D86"/>
      <c r="E86"/>
    </row>
    <row r="87" spans="2:5" x14ac:dyDescent="0.25">
      <c r="B87"/>
      <c r="C87"/>
      <c r="D87"/>
      <c r="E87"/>
    </row>
    <row r="88" spans="2:5" x14ac:dyDescent="0.25">
      <c r="B88" s="47"/>
      <c r="C88" s="47"/>
      <c r="D88" s="47"/>
    </row>
    <row r="89" spans="2:5" x14ac:dyDescent="0.25">
      <c r="B89" s="47"/>
      <c r="C89" s="47"/>
      <c r="D89" s="47"/>
    </row>
    <row r="90" spans="2:5" x14ac:dyDescent="0.25">
      <c r="B90" s="47"/>
      <c r="C90" s="47"/>
      <c r="D90" s="47"/>
    </row>
    <row r="91" spans="2:5" x14ac:dyDescent="0.25">
      <c r="B91" s="47"/>
      <c r="C91" s="47"/>
      <c r="D91" s="47"/>
    </row>
    <row r="92" spans="2:5" x14ac:dyDescent="0.25">
      <c r="B92" s="47"/>
      <c r="C92" s="47"/>
      <c r="D92" s="47"/>
    </row>
    <row r="93" spans="2:5" x14ac:dyDescent="0.25">
      <c r="B93" s="47"/>
      <c r="C93" s="47"/>
      <c r="D93" s="47"/>
    </row>
    <row r="94" spans="2:5" x14ac:dyDescent="0.25">
      <c r="B94" s="47"/>
      <c r="C94" s="47"/>
      <c r="D94" s="47"/>
    </row>
    <row r="95" spans="2:5" x14ac:dyDescent="0.25">
      <c r="B95" s="47"/>
      <c r="C95" s="47"/>
      <c r="D95" s="47"/>
    </row>
    <row r="96" spans="2:5" x14ac:dyDescent="0.25">
      <c r="B96" s="47"/>
      <c r="C96" s="47"/>
      <c r="D96" s="47"/>
    </row>
    <row r="97" spans="2:4" x14ac:dyDescent="0.25">
      <c r="B97" s="47"/>
      <c r="C97" s="47"/>
      <c r="D97" s="47"/>
    </row>
    <row r="98" spans="2:4" x14ac:dyDescent="0.25">
      <c r="B98" s="47"/>
      <c r="C98" s="47"/>
      <c r="D98" s="47"/>
    </row>
    <row r="99" spans="2:4" x14ac:dyDescent="0.25">
      <c r="B99" s="47"/>
      <c r="C99" s="47"/>
      <c r="D99" s="47"/>
    </row>
    <row r="100" spans="2:4" x14ac:dyDescent="0.25">
      <c r="B100" s="47"/>
      <c r="C100" s="47"/>
      <c r="D100" s="47"/>
    </row>
    <row r="101" spans="2:4" x14ac:dyDescent="0.25">
      <c r="B101" s="47"/>
      <c r="C101" s="47"/>
      <c r="D101" s="47"/>
    </row>
    <row r="102" spans="2:4" x14ac:dyDescent="0.25">
      <c r="B102" s="47"/>
      <c r="C102" s="47"/>
      <c r="D102" s="47"/>
    </row>
  </sheetData>
  <phoneticPr fontId="4" type="noConversion"/>
  <pageMargins left="0.7" right="0.7" top="0.75" bottom="0.75" header="0.3" footer="0.3"/>
  <pageSetup paperSize="9" orientation="portrait" r:id="rId12"/>
  <drawing r:id="rId13"/>
  <tableParts count="1">
    <tablePart r:id="rId1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1589938-3E77-4FD7-BA50-686B2D85FF0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2022</vt:lpstr>
      <vt:lpstr>Général</vt:lpstr>
      <vt:lpstr>Totaux &amp; Ratios</vt:lpstr>
      <vt:lpstr>Top Charges</vt:lpstr>
      <vt:lpstr>Dynamique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LESPAGNOL</dc:creator>
  <cp:lastModifiedBy>Quentin</cp:lastModifiedBy>
  <dcterms:created xsi:type="dcterms:W3CDTF">2015-06-05T18:19:34Z</dcterms:created>
  <dcterms:modified xsi:type="dcterms:W3CDTF">2022-10-12T14:16:29Z</dcterms:modified>
</cp:coreProperties>
</file>