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D8D280C7-02B3-4D8D-9434-CE9F7ADF579B}" xr6:coauthVersionLast="46" xr6:coauthVersionMax="46" xr10:uidLastSave="{00000000-0000-0000-0000-000000000000}"/>
  <bookViews>
    <workbookView xWindow="-108" yWindow="-108" windowWidth="23256" windowHeight="12576" tabRatio="766" xr2:uid="{00000000-000D-0000-FFFF-FFFF00000000}"/>
  </bookViews>
  <sheets>
    <sheet name="Bilan Session 2021" sheetId="61" r:id="rId1"/>
    <sheet name="Récap Liste" sheetId="62" r:id="rId2"/>
  </sheets>
  <externalReferences>
    <externalReference r:id="rId3"/>
  </externalReferences>
  <definedNames>
    <definedName name="CindexComp">[1]Données!$B$34</definedName>
    <definedName name="CindexNote">[1]Données!$B$37</definedName>
    <definedName name="CindexReuss">[1]Données!$B$39</definedName>
    <definedName name="Compétences">#REF!</definedName>
    <definedName name="LindexComp">[1]Données!$A$34</definedName>
    <definedName name="LindexNote">[1]Données!$A$37</definedName>
    <definedName name="LindexReuss">[1]Données!$A$39</definedName>
    <definedName name="MarqueurA">[1]Données!$A$3</definedName>
    <definedName name="MarqueurB">[1]Données!$A$4</definedName>
    <definedName name="MarqueurC">[1]Données!$A$5</definedName>
    <definedName name="MarqueurD">[1]Données!$A$6</definedName>
    <definedName name="MarqueurNE">[1]Données!$A$7</definedName>
    <definedName name="Poids">#REF!</definedName>
    <definedName name="Seuil_max_A">#REF!</definedName>
    <definedName name="Seuil_max_B">#REF!</definedName>
    <definedName name="Seuil_max_C">#REF!</definedName>
    <definedName name="Seuil_max_D">#REF!</definedName>
    <definedName name="Seuil_min_E">#REF!</definedName>
    <definedName name="Seuil_mon_∅">#REF!</definedName>
    <definedName name="SeuilDev0">[1]Données!$B$31</definedName>
    <definedName name="SeuilDev1">[1]Données!$B$30</definedName>
    <definedName name="SeuilDev2">[1]Données!$B$29</definedName>
    <definedName name="SeuilDev3">[1]Données!$B$28</definedName>
    <definedName name="SeuilMaxB">[1]Données!$B$22</definedName>
    <definedName name="SeuilMaxC">[1]Données!$B$23</definedName>
    <definedName name="SeuilMaxD">[1]Données!$B$24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7" i="61" l="1"/>
  <c r="K17" i="61"/>
  <c r="J18" i="61"/>
  <c r="K18" i="61"/>
  <c r="J19" i="61"/>
  <c r="K19" i="61"/>
  <c r="K16" i="61"/>
  <c r="J16" i="61"/>
  <c r="J8" i="61"/>
  <c r="K8" i="61"/>
  <c r="J9" i="61"/>
  <c r="K9" i="61"/>
  <c r="J10" i="61"/>
  <c r="K10" i="61"/>
  <c r="K7" i="61"/>
  <c r="J7" i="61"/>
  <c r="F12" i="61"/>
  <c r="E12" i="61"/>
  <c r="E8" i="61"/>
  <c r="F8" i="61"/>
  <c r="E9" i="61"/>
  <c r="F9" i="61"/>
  <c r="E10" i="61"/>
  <c r="F10" i="61"/>
  <c r="F7" i="61"/>
  <c r="E7" i="61"/>
  <c r="I17" i="61"/>
  <c r="I18" i="61"/>
  <c r="I19" i="61"/>
  <c r="I16" i="61"/>
  <c r="I8" i="61"/>
  <c r="I9" i="61"/>
  <c r="I10" i="61"/>
  <c r="I7" i="61"/>
  <c r="D12" i="61"/>
  <c r="D8" i="61"/>
  <c r="D9" i="61"/>
  <c r="D10" i="61"/>
  <c r="D7" i="61"/>
</calcChain>
</file>

<file path=xl/sharedStrings.xml><?xml version="1.0" encoding="utf-8"?>
<sst xmlns="http://schemas.openxmlformats.org/spreadsheetml/2006/main" count="93" uniqueCount="39">
  <si>
    <t>Classe</t>
  </si>
  <si>
    <t>Moy.</t>
  </si>
  <si>
    <t>Min.</t>
  </si>
  <si>
    <t>Max.</t>
  </si>
  <si>
    <t>TOTAL</t>
  </si>
  <si>
    <t>NOTE /20</t>
  </si>
  <si>
    <t>Sujet n°</t>
  </si>
  <si>
    <t>NOM Prénom</t>
  </si>
  <si>
    <t>Sujet n°1</t>
  </si>
  <si>
    <t>Sujet n°2</t>
  </si>
  <si>
    <t>Sujet n°3</t>
  </si>
  <si>
    <t>Sujet n°4</t>
  </si>
  <si>
    <t>Classe 1</t>
  </si>
  <si>
    <t>Classe 2</t>
  </si>
  <si>
    <t>Élève 1</t>
  </si>
  <si>
    <t>Élève 2</t>
  </si>
  <si>
    <t>Élève 3</t>
  </si>
  <si>
    <t>Élève 4</t>
  </si>
  <si>
    <t>Élève 5</t>
  </si>
  <si>
    <t>Élève 6</t>
  </si>
  <si>
    <t>Élève 7</t>
  </si>
  <si>
    <t>Élève 8</t>
  </si>
  <si>
    <t>Élève 9</t>
  </si>
  <si>
    <t>Élève 10</t>
  </si>
  <si>
    <t>Élève 11</t>
  </si>
  <si>
    <t>Élève 12</t>
  </si>
  <si>
    <t>Élève 13</t>
  </si>
  <si>
    <t>Élève 14</t>
  </si>
  <si>
    <t>Élève 15</t>
  </si>
  <si>
    <t>Élève 16</t>
  </si>
  <si>
    <t>Élève 17</t>
  </si>
  <si>
    <t>Élève 18</t>
  </si>
  <si>
    <t>Élève 19</t>
  </si>
  <si>
    <t>Élève 20</t>
  </si>
  <si>
    <t>Élève 21</t>
  </si>
  <si>
    <t>Bilan des résultats 2021</t>
  </si>
  <si>
    <t>Par sujets pour la classe 1</t>
  </si>
  <si>
    <t>Par sujets pour la classe 2</t>
  </si>
  <si>
    <t>Par sujets pour les deux classes 1 &amp;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</si>
</sst>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400]h:mm:ss\ AM/PM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</font>
    <font>
      <sz val="24"/>
      <color rgb="FFF79646"/>
      <name val="Calibri"/>
      <family val="2"/>
    </font>
    <font>
      <b/>
      <i/>
      <sz val="16"/>
      <color rgb="FF000000"/>
      <name val="Calibri"/>
      <family val="2"/>
    </font>
    <font>
      <sz val="16"/>
      <color rgb="FF000000"/>
      <name val="Calibri"/>
      <family val="2"/>
    </font>
    <font>
      <b/>
      <sz val="16"/>
      <color rgb="FFC00000"/>
      <name val="Calibri"/>
      <family val="2"/>
    </font>
    <font>
      <sz val="16"/>
      <color rgb="FF403151"/>
      <name val="Calibri"/>
      <family val="2"/>
    </font>
    <font>
      <b/>
      <sz val="12"/>
      <color rgb="FFFFFFFF"/>
      <name val="Calibri"/>
      <family val="2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i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8064A2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EBF1DE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0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0" xfId="0"/>
    <xf numFmtId="0" fontId="8" fillId="2" borderId="0" xfId="0" applyFont="1" applyFill="1"/>
    <xf numFmtId="0" fontId="8" fillId="0" borderId="0" xfId="0" applyFont="1"/>
    <xf numFmtId="0" fontId="8" fillId="3" borderId="3" xfId="0" applyFont="1" applyFill="1" applyBorder="1"/>
    <xf numFmtId="0" fontId="8" fillId="3" borderId="4" xfId="0" applyFont="1" applyFill="1" applyBorder="1"/>
    <xf numFmtId="0" fontId="8" fillId="3" borderId="5" xfId="0" applyFont="1" applyFill="1" applyBorder="1"/>
    <xf numFmtId="0" fontId="8" fillId="3" borderId="6" xfId="0" applyFont="1" applyFill="1" applyBorder="1"/>
    <xf numFmtId="0" fontId="8" fillId="3" borderId="7" xfId="0" applyFont="1" applyFill="1" applyBorder="1"/>
    <xf numFmtId="0" fontId="8" fillId="3" borderId="0" xfId="0" applyFont="1" applyFill="1"/>
    <xf numFmtId="0" fontId="11" fillId="3" borderId="0" xfId="0" applyFont="1" applyFill="1" applyAlignment="1">
      <alignment horizontal="center" vertical="center"/>
    </xf>
    <xf numFmtId="164" fontId="12" fillId="5" borderId="1" xfId="0" applyNumberFormat="1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64" fontId="13" fillId="6" borderId="1" xfId="0" applyNumberFormat="1" applyFont="1" applyFill="1" applyBorder="1" applyAlignment="1">
      <alignment horizontal="center" vertical="center"/>
    </xf>
    <xf numFmtId="0" fontId="8" fillId="3" borderId="8" xfId="0" applyFont="1" applyFill="1" applyBorder="1"/>
    <xf numFmtId="0" fontId="8" fillId="3" borderId="2" xfId="0" applyFont="1" applyFill="1" applyBorder="1"/>
    <xf numFmtId="0" fontId="8" fillId="3" borderId="9" xfId="0" applyFont="1" applyFill="1" applyBorder="1"/>
    <xf numFmtId="0" fontId="14" fillId="0" borderId="0" xfId="0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0" fontId="17" fillId="3" borderId="0" xfId="0" applyFont="1" applyFill="1"/>
    <xf numFmtId="0" fontId="9" fillId="4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3" fillId="6" borderId="1" xfId="0" applyNumberFormat="1" applyFont="1" applyFill="1" applyBorder="1" applyAlignment="1">
      <alignment horizontal="center" vertical="center"/>
    </xf>
  </cellXfs>
  <cellStyles count="20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Normal" xfId="0" builtinId="0"/>
    <cellStyle name="Normal 2" xfId="197" xr:uid="{153AEB43-7DDD-AB40-9B1C-45859FD6942A}"/>
    <cellStyle name="Normal 2 2" xfId="200" xr:uid="{84A0356B-B6F9-4D96-9C06-519A9B0E85AD}"/>
    <cellStyle name="Normal 3" xfId="198" xr:uid="{C412D275-99D9-4DD9-AE8A-18BE0A4C0937}"/>
    <cellStyle name="Normal 3 2" xfId="201" xr:uid="{BA0AAA57-6081-4002-8DCA-FF03650FE471}"/>
    <cellStyle name="Normal 4" xfId="199" xr:uid="{ABE44CBC-2FB9-4E93-88CE-CE45F16500FA}"/>
    <cellStyle name="Normal 4 2" xfId="202" xr:uid="{7FC88B75-FCB3-4F1B-9200-9BE015089EFA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963634"/>
        <name val="Calibri"/>
        <family val="2"/>
        <scheme val="none"/>
      </font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colors>
    <mruColors>
      <color rgb="FFFFE8E8"/>
      <color rgb="FF9700B0"/>
      <color rgb="FFFFCC99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8f87e4588d264c8e/Cours-Pierrick/2-BTS-FED2/CCF%20-%20Janvier%202021/--%20TS-Evaluations-Bullet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2"/>
      <sheetName val="A5-C2"/>
      <sheetName val="DS1"/>
      <sheetName val="DS2"/>
      <sheetName val="DS3"/>
      <sheetName val="DS4"/>
      <sheetName val="GrilleVierge"/>
      <sheetName val="GrilleViergeNiv"/>
      <sheetName val="Niveau2Note"/>
      <sheetName val="ExportDSx"/>
      <sheetName val="ExportDS4"/>
      <sheetName val="ExportDS3"/>
      <sheetName val="ExportDS2"/>
      <sheetName val="ExportDS1"/>
      <sheetName val="Synthèses"/>
      <sheetName val="ListeEleves"/>
      <sheetName val="Données"/>
      <sheetName val="BilanCompétences"/>
      <sheetName val="BilanDeDevoirs"/>
      <sheetName val="Prés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A</v>
          </cell>
        </row>
        <row r="4">
          <cell r="A4" t="str">
            <v>B</v>
          </cell>
        </row>
        <row r="5">
          <cell r="A5" t="str">
            <v>C</v>
          </cell>
        </row>
        <row r="6">
          <cell r="A6" t="str">
            <v>D</v>
          </cell>
        </row>
        <row r="7">
          <cell r="A7" t="str">
            <v>NE</v>
          </cell>
        </row>
        <row r="22">
          <cell r="B22">
            <v>0.75</v>
          </cell>
        </row>
        <row r="23">
          <cell r="B23">
            <v>0.5</v>
          </cell>
        </row>
        <row r="24">
          <cell r="B24">
            <v>0.25</v>
          </cell>
        </row>
        <row r="28">
          <cell r="B28">
            <v>3</v>
          </cell>
        </row>
        <row r="29">
          <cell r="B29">
            <v>2</v>
          </cell>
        </row>
        <row r="30">
          <cell r="B30">
            <v>1</v>
          </cell>
        </row>
        <row r="31">
          <cell r="B31">
            <v>0</v>
          </cell>
        </row>
        <row r="34">
          <cell r="A34">
            <v>51</v>
          </cell>
          <cell r="B34">
            <v>2</v>
          </cell>
        </row>
        <row r="37">
          <cell r="A37">
            <v>83</v>
          </cell>
          <cell r="B37">
            <v>14</v>
          </cell>
        </row>
        <row r="39">
          <cell r="A39">
            <v>76</v>
          </cell>
          <cell r="B39">
            <v>8</v>
          </cell>
        </row>
      </sheetData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1AEEDA-68EE-8345-BAA6-D9845BE97F93}" name="Tableau1" displayName="Tableau1" ref="A1:D22" totalsRowShown="0" headerRowDxfId="5" dataDxfId="4">
  <autoFilter ref="A1:D22" xr:uid="{9A1179C3-11B7-BD49-841B-46A028AFC181}">
    <filterColumn colId="0">
      <filters>
        <filter val="Classe 2"/>
      </filters>
    </filterColumn>
  </autoFilter>
  <sortState xmlns:xlrd2="http://schemas.microsoft.com/office/spreadsheetml/2017/richdata2" ref="A2:D22">
    <sortCondition ref="A2:A22"/>
    <sortCondition ref="B2:B22"/>
  </sortState>
  <tableColumns count="4">
    <tableColumn id="1" xr3:uid="{9FD2102C-D419-2C42-8BFD-9AAC0E2362E8}" name="Classe" dataDxfId="3"/>
    <tableColumn id="2" xr3:uid="{176E85E5-0438-1048-B97C-22B181A94242}" name="NOM Prénom" dataDxfId="2"/>
    <tableColumn id="3" xr3:uid="{BD98F332-EA13-B649-95F3-724E84D84938}" name="NOTE /20" dataDxfId="1"/>
    <tableColumn id="4" xr3:uid="{DA7D4D41-65B6-A044-8156-877CEF8AE010}" name="Sujet n°" dataDxfId="0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48F56-53A1-49C5-9981-63916D7D6299}">
  <sheetPr>
    <tabColor theme="9"/>
  </sheetPr>
  <dimension ref="A1:W38"/>
  <sheetViews>
    <sheetView tabSelected="1" workbookViewId="0">
      <selection activeCell="M19" sqref="M19"/>
    </sheetView>
  </sheetViews>
  <sheetFormatPr baseColWidth="10" defaultColWidth="11" defaultRowHeight="15.6" x14ac:dyDescent="0.3"/>
  <cols>
    <col min="1" max="1" width="3" style="3" customWidth="1"/>
    <col min="2" max="2" width="2.69921875" style="3" customWidth="1"/>
    <col min="3" max="11" width="11" style="3"/>
    <col min="12" max="12" width="3.19921875" style="3" customWidth="1"/>
    <col min="13" max="16384" width="11" style="3"/>
  </cols>
  <sheetData>
    <row r="1" spans="1:23" ht="16.2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3">
      <c r="A2" s="2"/>
      <c r="B2" s="4"/>
      <c r="C2" s="5"/>
      <c r="D2" s="5"/>
      <c r="E2" s="5"/>
      <c r="F2" s="5"/>
      <c r="G2" s="5"/>
      <c r="H2" s="5"/>
      <c r="I2" s="5"/>
      <c r="J2" s="5"/>
      <c r="K2" s="5"/>
      <c r="L2" s="6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1.2" x14ac:dyDescent="0.3">
      <c r="A3" s="2"/>
      <c r="B3" s="7"/>
      <c r="C3" s="24" t="s">
        <v>35</v>
      </c>
      <c r="D3" s="24"/>
      <c r="E3" s="24"/>
      <c r="F3" s="24"/>
      <c r="G3" s="24"/>
      <c r="H3" s="24"/>
      <c r="I3" s="24"/>
      <c r="J3" s="24"/>
      <c r="K3" s="24"/>
      <c r="L3" s="8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3">
      <c r="A4" s="2"/>
      <c r="B4" s="7"/>
      <c r="C4" s="9"/>
      <c r="D4" s="9"/>
      <c r="E4" s="9"/>
      <c r="F4" s="9"/>
      <c r="G4" s="9"/>
      <c r="H4" s="9"/>
      <c r="I4" s="9"/>
      <c r="J4" s="9"/>
      <c r="K4" s="9"/>
      <c r="L4" s="8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21" x14ac:dyDescent="0.3">
      <c r="A5" s="2"/>
      <c r="B5" s="7"/>
      <c r="C5" s="25" t="s">
        <v>38</v>
      </c>
      <c r="D5" s="25"/>
      <c r="E5" s="25"/>
      <c r="F5" s="25"/>
      <c r="G5" s="9"/>
      <c r="H5" s="25" t="s">
        <v>36</v>
      </c>
      <c r="I5" s="25"/>
      <c r="J5" s="25"/>
      <c r="K5" s="25"/>
      <c r="L5" s="8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21" x14ac:dyDescent="0.3">
      <c r="A6" s="2"/>
      <c r="B6" s="7"/>
      <c r="C6" s="10"/>
      <c r="D6" s="11" t="s">
        <v>1</v>
      </c>
      <c r="E6" s="12" t="s">
        <v>2</v>
      </c>
      <c r="F6" s="12" t="s">
        <v>3</v>
      </c>
      <c r="G6" s="9"/>
      <c r="H6" s="10"/>
      <c r="I6" s="11" t="s">
        <v>1</v>
      </c>
      <c r="J6" s="12" t="s">
        <v>2</v>
      </c>
      <c r="K6" s="12" t="s">
        <v>3</v>
      </c>
      <c r="L6" s="8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21" x14ac:dyDescent="0.3">
      <c r="A7" s="2"/>
      <c r="B7" s="7"/>
      <c r="C7" s="13" t="s">
        <v>8</v>
      </c>
      <c r="D7" s="11">
        <f>IFERROR(AVERAGEIFS('Récap Liste'!C:C,'Récap Liste'!D:D,C7),"")</f>
        <v>12.833333333333334</v>
      </c>
      <c r="E7" s="14">
        <f>IF(D7="","",_xlfn.MINIFS('Récap Liste'!C:C,'Récap Liste'!D:D,C7))</f>
        <v>6</v>
      </c>
      <c r="F7" s="26">
        <f>IF(D7="","",_xlfn.MAXIFS('Récap Liste'!C:C,'Récap Liste'!D:D,C7))</f>
        <v>18</v>
      </c>
      <c r="G7" s="9"/>
      <c r="H7" s="13" t="s">
        <v>8</v>
      </c>
      <c r="I7" s="11">
        <f>IFERROR(AVERAGEIFS('Récap Liste'!C:C,'Récap Liste'!D:D,H7,'Récap Liste'!A:A,"Classe 1"),"")</f>
        <v>11.8</v>
      </c>
      <c r="J7" s="14">
        <f>IF(I7="","",_xlfn.MINIFS('Récap Liste'!C:C,'Récap Liste'!D:D,H7,'Récap Liste'!A:A,"Classe 1"))</f>
        <v>6</v>
      </c>
      <c r="K7" s="14">
        <f>IF(I7="","",_xlfn.MAXIFS('Récap Liste'!C:C,'Récap Liste'!D:D,H7,'Récap Liste'!A:A,"Classe 1"))</f>
        <v>16</v>
      </c>
      <c r="L7" s="8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21" x14ac:dyDescent="0.3">
      <c r="A8" s="2"/>
      <c r="B8" s="7"/>
      <c r="C8" s="13" t="s">
        <v>9</v>
      </c>
      <c r="D8" s="11">
        <f>IFERROR(AVERAGEIFS('Récap Liste'!C:C,'Récap Liste'!D:D,C8),"")</f>
        <v>11.8</v>
      </c>
      <c r="E8" s="14">
        <f>IF(D8="","",_xlfn.MINIFS('Récap Liste'!C:C,'Récap Liste'!D:D,C8))</f>
        <v>8</v>
      </c>
      <c r="F8" s="26">
        <f>IF(D8="","",_xlfn.MAXIFS('Récap Liste'!C:C,'Récap Liste'!D:D,C8))</f>
        <v>16</v>
      </c>
      <c r="G8" s="9"/>
      <c r="H8" s="13" t="s">
        <v>9</v>
      </c>
      <c r="I8" s="11">
        <f>IFERROR(AVERAGEIFS('Récap Liste'!C:C,'Récap Liste'!D:D,H8,'Récap Liste'!A:A,"Classe 1"),"")</f>
        <v>10.75</v>
      </c>
      <c r="J8" s="14">
        <f>IF(I8="","",_xlfn.MINIFS('Récap Liste'!C:C,'Récap Liste'!D:D,H8,'Récap Liste'!A:A,"Classe 1"))</f>
        <v>8</v>
      </c>
      <c r="K8" s="14">
        <f>IF(I8="","",_xlfn.MAXIFS('Récap Liste'!C:C,'Récap Liste'!D:D,H8,'Récap Liste'!A:A,"Classe 1"))</f>
        <v>16</v>
      </c>
      <c r="L8" s="8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21" x14ac:dyDescent="0.3">
      <c r="A9" s="2"/>
      <c r="B9" s="7"/>
      <c r="C9" s="13" t="s">
        <v>10</v>
      </c>
      <c r="D9" s="11">
        <f>IFERROR(AVERAGEIFS('Récap Liste'!C:C,'Récap Liste'!D:D,C9),"")</f>
        <v>14.4</v>
      </c>
      <c r="E9" s="14">
        <f>IF(D9="","",_xlfn.MINIFS('Récap Liste'!C:C,'Récap Liste'!D:D,C9))</f>
        <v>10</v>
      </c>
      <c r="F9" s="26">
        <f>IF(D9="","",_xlfn.MAXIFS('Récap Liste'!C:C,'Récap Liste'!D:D,C9))</f>
        <v>18</v>
      </c>
      <c r="G9" s="9"/>
      <c r="H9" s="13" t="s">
        <v>10</v>
      </c>
      <c r="I9" s="11">
        <f>IFERROR(AVERAGEIFS('Récap Liste'!C:C,'Récap Liste'!D:D,H9,'Récap Liste'!A:A,"Classe 1"),"")</f>
        <v>14.4</v>
      </c>
      <c r="J9" s="14">
        <f>IF(I9="","",_xlfn.MINIFS('Récap Liste'!C:C,'Récap Liste'!D:D,H9,'Récap Liste'!A:A,"Classe 1"))</f>
        <v>10</v>
      </c>
      <c r="K9" s="14">
        <f>IF(I9="","",_xlfn.MAXIFS('Récap Liste'!C:C,'Récap Liste'!D:D,H9,'Récap Liste'!A:A,"Classe 1"))</f>
        <v>18</v>
      </c>
      <c r="L9" s="8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21" x14ac:dyDescent="0.3">
      <c r="A10" s="2"/>
      <c r="B10" s="7"/>
      <c r="C10" s="13" t="s">
        <v>11</v>
      </c>
      <c r="D10" s="11">
        <f>IFERROR(AVERAGEIFS('Récap Liste'!C:C,'Récap Liste'!D:D,C10),"")</f>
        <v>12.6</v>
      </c>
      <c r="E10" s="14">
        <f>IF(D10="","",_xlfn.MINIFS('Récap Liste'!C:C,'Récap Liste'!D:D,C10))</f>
        <v>11</v>
      </c>
      <c r="F10" s="26">
        <f>IF(D10="","",_xlfn.MAXIFS('Récap Liste'!C:C,'Récap Liste'!D:D,C10))</f>
        <v>14</v>
      </c>
      <c r="G10" s="9"/>
      <c r="H10" s="13" t="s">
        <v>11</v>
      </c>
      <c r="I10" s="11">
        <f>IFERROR(AVERAGEIFS('Récap Liste'!C:C,'Récap Liste'!D:D,H10,'Récap Liste'!A:A,"Classe 1"),"")</f>
        <v>13.5</v>
      </c>
      <c r="J10" s="14">
        <f>IF(I10="","",_xlfn.MINIFS('Récap Liste'!C:C,'Récap Liste'!D:D,H10,'Récap Liste'!A:A,"Classe 1"))</f>
        <v>13</v>
      </c>
      <c r="K10" s="14">
        <f>IF(I10="","",_xlfn.MAXIFS('Récap Liste'!C:C,'Récap Liste'!D:D,H10,'Récap Liste'!A:A,"Classe 1"))</f>
        <v>14</v>
      </c>
      <c r="L10" s="8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x14ac:dyDescent="0.3">
      <c r="A11" s="2"/>
      <c r="B11" s="7"/>
      <c r="C11" s="9"/>
      <c r="D11" s="9"/>
      <c r="E11" s="9"/>
      <c r="F11" s="9"/>
      <c r="G11" s="9"/>
      <c r="H11" s="9"/>
      <c r="I11" s="9"/>
      <c r="J11" s="9"/>
      <c r="K11" s="9"/>
      <c r="L11" s="8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21" x14ac:dyDescent="0.3">
      <c r="A12" s="2"/>
      <c r="B12" s="7"/>
      <c r="C12" s="13" t="s">
        <v>4</v>
      </c>
      <c r="D12" s="11">
        <f>IFERROR(AVERAGE(D7:D10),"")</f>
        <v>12.908333333333333</v>
      </c>
      <c r="E12" s="14">
        <f>IF(D12="","",MIN(E7:E10))</f>
        <v>6</v>
      </c>
      <c r="F12" s="14">
        <f>IF(D12="","",MAX(F7:F10))</f>
        <v>18</v>
      </c>
      <c r="G12" s="9"/>
      <c r="H12" s="9"/>
      <c r="I12" s="9"/>
      <c r="J12" s="9"/>
      <c r="K12" s="9"/>
      <c r="L12" s="8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3">
      <c r="A13" s="2"/>
      <c r="B13" s="7"/>
      <c r="C13" s="9"/>
      <c r="D13" s="9"/>
      <c r="E13" s="9"/>
      <c r="F13" s="9"/>
      <c r="G13" s="9"/>
      <c r="H13" s="9"/>
      <c r="I13" s="9"/>
      <c r="J13" s="9"/>
      <c r="K13" s="9"/>
      <c r="L13" s="8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21" x14ac:dyDescent="0.3">
      <c r="A14" s="2"/>
      <c r="B14" s="7"/>
      <c r="C14" s="9"/>
      <c r="D14" s="9"/>
      <c r="E14" s="9"/>
      <c r="F14" s="9"/>
      <c r="G14" s="9"/>
      <c r="H14" s="25" t="s">
        <v>37</v>
      </c>
      <c r="I14" s="25"/>
      <c r="J14" s="25"/>
      <c r="K14" s="25"/>
      <c r="L14" s="8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21" x14ac:dyDescent="0.3">
      <c r="A15" s="2"/>
      <c r="B15" s="7"/>
      <c r="C15" s="9"/>
      <c r="D15" s="9"/>
      <c r="E15" s="9"/>
      <c r="F15" s="9"/>
      <c r="G15" s="9"/>
      <c r="H15" s="10"/>
      <c r="I15" s="11" t="s">
        <v>1</v>
      </c>
      <c r="J15" s="12" t="s">
        <v>2</v>
      </c>
      <c r="K15" s="12" t="s">
        <v>3</v>
      </c>
      <c r="L15" s="8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21" x14ac:dyDescent="0.3">
      <c r="A16" s="2"/>
      <c r="B16" s="7"/>
      <c r="C16" s="9"/>
      <c r="D16" s="9"/>
      <c r="E16" s="9"/>
      <c r="F16" s="9"/>
      <c r="G16" s="9"/>
      <c r="H16" s="13" t="s">
        <v>8</v>
      </c>
      <c r="I16" s="11">
        <f>IFERROR(AVERAGEIFS('Récap Liste'!C:C,'Récap Liste'!D:D,H16,'Récap Liste'!A:A,"Classe 2"),"")</f>
        <v>18</v>
      </c>
      <c r="J16" s="14">
        <f>IF(I16="","",_xlfn.MINIFS('Récap Liste'!C:C,'Récap Liste'!D:D,H16,'Récap Liste'!A:A,"Classe 2"))</f>
        <v>18</v>
      </c>
      <c r="K16" s="14">
        <f>IF(I16="","",_xlfn.MAXIFS('Récap Liste'!C:C,'Récap Liste'!D:D,H16,'Récap Liste'!A:A,"Classe 2"))</f>
        <v>18</v>
      </c>
      <c r="L16" s="8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21" x14ac:dyDescent="0.3">
      <c r="A17" s="2"/>
      <c r="B17" s="7"/>
      <c r="C17" s="9"/>
      <c r="D17" s="9"/>
      <c r="E17" s="9"/>
      <c r="F17" s="9"/>
      <c r="G17" s="9"/>
      <c r="H17" s="13" t="s">
        <v>9</v>
      </c>
      <c r="I17" s="11">
        <f>IFERROR(AVERAGEIFS('Récap Liste'!C:C,'Récap Liste'!D:D,H17,'Récap Liste'!A:A,"Classe 2"),"")</f>
        <v>16</v>
      </c>
      <c r="J17" s="14">
        <f>IF(I17="","",_xlfn.MINIFS('Récap Liste'!C:C,'Récap Liste'!D:D,H17,'Récap Liste'!A:A,"Classe 2"))</f>
        <v>16</v>
      </c>
      <c r="K17" s="14">
        <f>IF(I17="","",_xlfn.MAXIFS('Récap Liste'!C:C,'Récap Liste'!D:D,H17,'Récap Liste'!A:A,"Classe 2"))</f>
        <v>16</v>
      </c>
      <c r="L17" s="8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21" x14ac:dyDescent="0.3">
      <c r="A18" s="2"/>
      <c r="B18" s="7"/>
      <c r="C18" s="9"/>
      <c r="D18" s="9"/>
      <c r="E18" s="23"/>
      <c r="F18" s="9"/>
      <c r="G18" s="9"/>
      <c r="H18" s="13" t="s">
        <v>10</v>
      </c>
      <c r="I18" s="11" t="str">
        <f>IFERROR(AVERAGEIFS('Récap Liste'!C:C,'Récap Liste'!D:D,H18,'Récap Liste'!A:A,"Classe 2"),"")</f>
        <v/>
      </c>
      <c r="J18" s="14" t="str">
        <f>IF(I18="","",_xlfn.MINIFS('Récap Liste'!C:C,'Récap Liste'!D:D,H18,'Récap Liste'!A:A,"Classe 2"))</f>
        <v/>
      </c>
      <c r="K18" s="14" t="str">
        <f>IF(I18="","",_xlfn.MAXIFS('Récap Liste'!C:C,'Récap Liste'!D:D,H18,'Récap Liste'!A:A,"Classe 2"))</f>
        <v/>
      </c>
      <c r="L18" s="8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21" x14ac:dyDescent="0.3">
      <c r="A19" s="2"/>
      <c r="B19" s="7"/>
      <c r="C19" s="9"/>
      <c r="D19" s="9"/>
      <c r="E19" s="9"/>
      <c r="F19" s="9"/>
      <c r="G19" s="9"/>
      <c r="H19" s="13" t="s">
        <v>11</v>
      </c>
      <c r="I19" s="11">
        <f>IFERROR(AVERAGEIFS('Récap Liste'!C:C,'Récap Liste'!D:D,H19,'Récap Liste'!A:A,"Classe 2"),"")</f>
        <v>12</v>
      </c>
      <c r="J19" s="14">
        <f>IF(I19="","",_xlfn.MINIFS('Récap Liste'!C:C,'Récap Liste'!D:D,H19,'Récap Liste'!A:A,"Classe 2"))</f>
        <v>11</v>
      </c>
      <c r="K19" s="14">
        <f>IF(I19="","",_xlfn.MAXIFS('Récap Liste'!C:C,'Récap Liste'!D:D,H19,'Récap Liste'!A:A,"Classe 2"))</f>
        <v>13</v>
      </c>
      <c r="L19" s="8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6.2" thickBot="1" x14ac:dyDescent="0.35">
      <c r="A20" s="2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</sheetData>
  <mergeCells count="4">
    <mergeCell ref="C3:K3"/>
    <mergeCell ref="C5:F5"/>
    <mergeCell ref="H5:K5"/>
    <mergeCell ref="H14:K1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B544-149D-4954-8B89-051DC01C1029}">
  <sheetPr>
    <tabColor rgb="FFFFC000"/>
  </sheetPr>
  <dimension ref="A1:I22"/>
  <sheetViews>
    <sheetView zoomScale="150" workbookViewId="0">
      <selection activeCell="A12" sqref="A12"/>
    </sheetView>
  </sheetViews>
  <sheetFormatPr baseColWidth="10" defaultRowHeight="15.6" x14ac:dyDescent="0.3"/>
  <cols>
    <col min="2" max="2" width="22.5" bestFit="1" customWidth="1"/>
    <col min="3" max="3" width="13.5" customWidth="1"/>
    <col min="4" max="4" width="14.5" customWidth="1"/>
  </cols>
  <sheetData>
    <row r="1" spans="1:9" x14ac:dyDescent="0.3">
      <c r="A1" s="18" t="s">
        <v>0</v>
      </c>
      <c r="B1" s="18" t="s">
        <v>7</v>
      </c>
      <c r="C1" s="18" t="s">
        <v>5</v>
      </c>
      <c r="D1" s="18" t="s">
        <v>6</v>
      </c>
    </row>
    <row r="2" spans="1:9" hidden="1" x14ac:dyDescent="0.3">
      <c r="A2" s="19" t="s">
        <v>12</v>
      </c>
      <c r="B2" s="20" t="s">
        <v>14</v>
      </c>
      <c r="C2" s="20">
        <v>12</v>
      </c>
      <c r="D2" s="20" t="s">
        <v>10</v>
      </c>
    </row>
    <row r="3" spans="1:9" hidden="1" x14ac:dyDescent="0.3">
      <c r="A3" s="19" t="s">
        <v>12</v>
      </c>
      <c r="B3" s="20" t="s">
        <v>15</v>
      </c>
      <c r="C3" s="21">
        <v>12</v>
      </c>
      <c r="D3" s="22" t="s">
        <v>8</v>
      </c>
    </row>
    <row r="4" spans="1:9" hidden="1" x14ac:dyDescent="0.3">
      <c r="A4" s="19" t="s">
        <v>12</v>
      </c>
      <c r="B4" s="20" t="s">
        <v>16</v>
      </c>
      <c r="C4" s="21">
        <v>13</v>
      </c>
      <c r="D4" s="22" t="s">
        <v>8</v>
      </c>
    </row>
    <row r="5" spans="1:9" hidden="1" x14ac:dyDescent="0.3">
      <c r="A5" s="19" t="s">
        <v>12</v>
      </c>
      <c r="B5" s="20" t="s">
        <v>17</v>
      </c>
      <c r="C5" s="20">
        <v>14</v>
      </c>
      <c r="D5" s="20" t="s">
        <v>11</v>
      </c>
    </row>
    <row r="6" spans="1:9" hidden="1" x14ac:dyDescent="0.3">
      <c r="A6" s="19" t="s">
        <v>12</v>
      </c>
      <c r="B6" s="20" t="s">
        <v>18</v>
      </c>
      <c r="C6" s="20">
        <v>16</v>
      </c>
      <c r="D6" s="20" t="s">
        <v>9</v>
      </c>
    </row>
    <row r="7" spans="1:9" hidden="1" x14ac:dyDescent="0.3">
      <c r="A7" s="19" t="s">
        <v>12</v>
      </c>
      <c r="B7" s="20" t="s">
        <v>19</v>
      </c>
      <c r="C7" s="21">
        <v>12</v>
      </c>
      <c r="D7" s="22" t="s">
        <v>8</v>
      </c>
      <c r="F7" s="1"/>
      <c r="G7" s="1"/>
      <c r="H7" s="1"/>
      <c r="I7" s="1"/>
    </row>
    <row r="8" spans="1:9" hidden="1" x14ac:dyDescent="0.3">
      <c r="A8" s="19" t="s">
        <v>12</v>
      </c>
      <c r="B8" s="20" t="s">
        <v>20</v>
      </c>
      <c r="C8" s="21">
        <v>9</v>
      </c>
      <c r="D8" s="22" t="s">
        <v>9</v>
      </c>
      <c r="F8" s="1"/>
      <c r="G8" s="1"/>
      <c r="H8" s="1"/>
      <c r="I8" s="1"/>
    </row>
    <row r="9" spans="1:9" hidden="1" x14ac:dyDescent="0.3">
      <c r="A9" s="19" t="s">
        <v>12</v>
      </c>
      <c r="B9" s="20" t="s">
        <v>21</v>
      </c>
      <c r="C9" s="21">
        <v>8</v>
      </c>
      <c r="D9" s="22" t="s">
        <v>9</v>
      </c>
      <c r="F9" s="1"/>
      <c r="G9" s="1"/>
      <c r="H9" s="1"/>
      <c r="I9" s="1"/>
    </row>
    <row r="10" spans="1:9" hidden="1" x14ac:dyDescent="0.3">
      <c r="A10" s="19" t="s">
        <v>12</v>
      </c>
      <c r="B10" s="20" t="s">
        <v>22</v>
      </c>
      <c r="C10" s="21">
        <v>6</v>
      </c>
      <c r="D10" s="22" t="s">
        <v>8</v>
      </c>
      <c r="F10" s="1"/>
      <c r="G10" s="1"/>
      <c r="H10" s="1"/>
      <c r="I10" s="1"/>
    </row>
    <row r="11" spans="1:9" x14ac:dyDescent="0.3">
      <c r="A11" s="19" t="s">
        <v>13</v>
      </c>
      <c r="B11" s="20" t="s">
        <v>23</v>
      </c>
      <c r="C11" s="21">
        <v>18</v>
      </c>
      <c r="D11" s="22" t="s">
        <v>8</v>
      </c>
    </row>
    <row r="12" spans="1:9" x14ac:dyDescent="0.3">
      <c r="A12" s="19" t="s">
        <v>13</v>
      </c>
      <c r="B12" s="20" t="s">
        <v>24</v>
      </c>
      <c r="C12" s="21">
        <v>16</v>
      </c>
      <c r="D12" s="22" t="s">
        <v>9</v>
      </c>
    </row>
    <row r="13" spans="1:9" x14ac:dyDescent="0.3">
      <c r="A13" s="19" t="s">
        <v>13</v>
      </c>
      <c r="B13" s="20" t="s">
        <v>25</v>
      </c>
      <c r="C13" s="20">
        <v>13</v>
      </c>
      <c r="D13" s="20" t="s">
        <v>11</v>
      </c>
    </row>
    <row r="14" spans="1:9" x14ac:dyDescent="0.3">
      <c r="A14" s="19" t="s">
        <v>13</v>
      </c>
      <c r="B14" s="20" t="s">
        <v>26</v>
      </c>
      <c r="C14" s="20">
        <v>12</v>
      </c>
      <c r="D14" s="20" t="s">
        <v>11</v>
      </c>
    </row>
    <row r="15" spans="1:9" x14ac:dyDescent="0.3">
      <c r="A15" s="19" t="s">
        <v>13</v>
      </c>
      <c r="B15" s="20" t="s">
        <v>27</v>
      </c>
      <c r="C15" s="20">
        <v>11</v>
      </c>
      <c r="D15" s="20" t="s">
        <v>11</v>
      </c>
    </row>
    <row r="16" spans="1:9" hidden="1" x14ac:dyDescent="0.3">
      <c r="A16" s="19" t="s">
        <v>12</v>
      </c>
      <c r="B16" s="20" t="s">
        <v>28</v>
      </c>
      <c r="C16" s="20">
        <v>10</v>
      </c>
      <c r="D16" s="20" t="s">
        <v>10</v>
      </c>
    </row>
    <row r="17" spans="1:4" hidden="1" x14ac:dyDescent="0.3">
      <c r="A17" s="19" t="s">
        <v>12</v>
      </c>
      <c r="B17" s="20" t="s">
        <v>29</v>
      </c>
      <c r="C17" s="20">
        <v>10</v>
      </c>
      <c r="D17" s="20" t="s">
        <v>9</v>
      </c>
    </row>
    <row r="18" spans="1:4" hidden="1" x14ac:dyDescent="0.3">
      <c r="A18" s="19" t="s">
        <v>12</v>
      </c>
      <c r="B18" s="20" t="s">
        <v>30</v>
      </c>
      <c r="C18" s="21">
        <v>16</v>
      </c>
      <c r="D18" s="22" t="s">
        <v>8</v>
      </c>
    </row>
    <row r="19" spans="1:4" hidden="1" x14ac:dyDescent="0.3">
      <c r="A19" s="19" t="s">
        <v>12</v>
      </c>
      <c r="B19" s="20" t="s">
        <v>31</v>
      </c>
      <c r="C19" s="20">
        <v>18</v>
      </c>
      <c r="D19" s="20" t="s">
        <v>10</v>
      </c>
    </row>
    <row r="20" spans="1:4" hidden="1" x14ac:dyDescent="0.3">
      <c r="A20" s="19" t="s">
        <v>12</v>
      </c>
      <c r="B20" s="20" t="s">
        <v>32</v>
      </c>
      <c r="C20" s="20">
        <v>17</v>
      </c>
      <c r="D20" s="20" t="s">
        <v>10</v>
      </c>
    </row>
    <row r="21" spans="1:4" hidden="1" x14ac:dyDescent="0.3">
      <c r="A21" s="19" t="s">
        <v>12</v>
      </c>
      <c r="B21" s="20" t="s">
        <v>33</v>
      </c>
      <c r="C21" s="20">
        <v>15</v>
      </c>
      <c r="D21" s="20" t="s">
        <v>10</v>
      </c>
    </row>
    <row r="22" spans="1:4" hidden="1" x14ac:dyDescent="0.3">
      <c r="A22" s="19" t="s">
        <v>12</v>
      </c>
      <c r="B22" s="20" t="s">
        <v>34</v>
      </c>
      <c r="C22" s="20">
        <v>13</v>
      </c>
      <c r="D22" s="20" t="s">
        <v>11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Session 2021</vt:lpstr>
      <vt:lpstr>Récap Liste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Bordier Martin</cp:lastModifiedBy>
  <cp:lastPrinted>2014-11-03T10:44:35Z</cp:lastPrinted>
  <dcterms:created xsi:type="dcterms:W3CDTF">2014-06-14T09:26:08Z</dcterms:created>
  <dcterms:modified xsi:type="dcterms:W3CDTF">2021-04-07T20:17:20Z</dcterms:modified>
  <cp:category/>
</cp:coreProperties>
</file>