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Martin\Téléchargements\"/>
    </mc:Choice>
  </mc:AlternateContent>
  <xr:revisionPtr revIDLastSave="0" documentId="13_ncr:1_{FBA3BD47-716A-4921-BEBB-11C1177DD247}" xr6:coauthVersionLast="46" xr6:coauthVersionMax="46" xr10:uidLastSave="{00000000-0000-0000-0000-000000000000}"/>
  <bookViews>
    <workbookView xWindow="12" yWindow="120" windowWidth="22968" windowHeight="12240" xr2:uid="{748FE4E6-5994-4034-B16B-9B40F033733C}"/>
  </bookViews>
  <sheets>
    <sheet name="Data" sheetId="1" r:id="rId1"/>
    <sheet name="Monitoring" sheetId="2" r:id="rId2"/>
    <sheet name="Synthesis" sheetId="3" r:id="rId3"/>
  </sheets>
  <definedNames>
    <definedName name="_xlnm._FilterDatabase" localSheetId="0">Data!$A$2:$E$2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3" i="3" l="1"/>
  <c r="C3" i="3" s="1"/>
  <c r="A2" i="2"/>
  <c r="A3" i="2"/>
  <c r="A4" i="2"/>
  <c r="A5" i="2" s="1"/>
  <c r="A6" i="2" s="1"/>
  <c r="A7" i="2" s="1"/>
  <c r="A8" i="2" s="1"/>
  <c r="A9" i="2" s="1"/>
  <c r="A10" i="2" s="1"/>
  <c r="A11" i="2" s="1"/>
  <c r="A12" i="2" s="1"/>
  <c r="A13" i="2" s="1"/>
  <c r="A14" i="2" s="1"/>
  <c r="A15" i="2" s="1"/>
  <c r="A16" i="2" s="1"/>
  <c r="A17" i="2" s="1"/>
  <c r="A18" i="2" s="1"/>
  <c r="A19" i="2" s="1"/>
  <c r="A20" i="2" s="1"/>
  <c r="A21" i="2" s="1"/>
  <c r="A22" i="2" s="1"/>
  <c r="A23" i="2" s="1"/>
  <c r="A24" i="2" s="1"/>
  <c r="A25" i="2" s="1"/>
  <c r="A26" i="2" s="1"/>
  <c r="A27" i="2" s="1"/>
  <c r="A28" i="2" s="1"/>
  <c r="A29" i="2" s="1"/>
  <c r="A30" i="2" s="1"/>
  <c r="A31" i="2" s="1"/>
  <c r="A32" i="2" s="1"/>
  <c r="A33" i="2" s="1"/>
  <c r="A34" i="2" s="1"/>
  <c r="A35" i="2" s="1"/>
  <c r="A36" i="2" s="1"/>
  <c r="A37" i="2" s="1"/>
  <c r="A38" i="2" s="1"/>
  <c r="A39" i="2" s="1"/>
  <c r="B4" i="3"/>
  <c r="C4" i="3"/>
  <c r="D4" i="3" a="1"/>
  <c r="D4" i="3"/>
  <c r="E4" i="3" a="1"/>
  <c r="E4" i="3"/>
  <c r="B5" i="3"/>
  <c r="C5" i="3"/>
  <c r="D5" i="3" a="1"/>
  <c r="D5" i="3" s="1"/>
  <c r="E5" i="3" a="1"/>
  <c r="E5" i="3"/>
  <c r="B6" i="3"/>
  <c r="C6" i="3"/>
  <c r="D6" i="3" a="1"/>
  <c r="D6" i="3"/>
  <c r="E6" i="3" a="1"/>
  <c r="E6" i="3" s="1"/>
  <c r="B7" i="3"/>
  <c r="C7" i="3"/>
  <c r="D7" i="3" a="1"/>
  <c r="D7" i="3" s="1"/>
  <c r="E7" i="3" a="1"/>
  <c r="E7" i="3"/>
  <c r="B8" i="3"/>
  <c r="C8" i="3"/>
  <c r="D8" i="3" a="1"/>
  <c r="D8" i="3"/>
  <c r="E8" i="3" a="1"/>
  <c r="E8" i="3" s="1"/>
  <c r="B9" i="3"/>
  <c r="C9" i="3"/>
  <c r="D9" i="3" a="1"/>
  <c r="D9" i="3" s="1"/>
  <c r="E9" i="3" a="1"/>
  <c r="E9" i="3"/>
  <c r="B10" i="3"/>
  <c r="C10" i="3"/>
  <c r="D10" i="3" a="1"/>
  <c r="D10" i="3"/>
  <c r="E10" i="3" a="1"/>
  <c r="E10" i="3" s="1"/>
  <c r="B11" i="3"/>
  <c r="C11" i="3"/>
  <c r="D11" i="3" a="1"/>
  <c r="D11" i="3" s="1"/>
  <c r="E11" i="3" a="1"/>
  <c r="E11" i="3"/>
  <c r="B12" i="3"/>
  <c r="C12" i="3"/>
  <c r="D12" i="3" a="1"/>
  <c r="D12" i="3"/>
  <c r="E12" i="3" a="1"/>
  <c r="E12" i="3" s="1"/>
  <c r="B13" i="3"/>
  <c r="C13" i="3"/>
  <c r="D13" i="3" a="1"/>
  <c r="D13" i="3" s="1"/>
  <c r="E13" i="3" a="1"/>
  <c r="E13" i="3"/>
  <c r="B14" i="3"/>
  <c r="C14" i="3"/>
  <c r="D14" i="3" a="1"/>
  <c r="D14" i="3"/>
  <c r="E14" i="3" a="1"/>
  <c r="E14" i="3" s="1"/>
  <c r="B15" i="3"/>
  <c r="C15" i="3"/>
  <c r="D15" i="3" a="1"/>
  <c r="D15" i="3" s="1"/>
  <c r="E15" i="3" a="1"/>
  <c r="E15" i="3"/>
  <c r="B16" i="3"/>
  <c r="C16" i="3"/>
  <c r="D16" i="3" a="1"/>
  <c r="D16" i="3"/>
  <c r="E16" i="3" a="1"/>
  <c r="E16" i="3" s="1"/>
  <c r="B17" i="3"/>
  <c r="C17" i="3"/>
  <c r="D17" i="3" a="1"/>
  <c r="D17" i="3" s="1"/>
  <c r="E17" i="3" a="1"/>
  <c r="E17" i="3"/>
  <c r="B18" i="3"/>
  <c r="C18" i="3"/>
  <c r="D18" i="3" a="1"/>
  <c r="D18" i="3"/>
  <c r="E18" i="3" a="1"/>
  <c r="E18" i="3" s="1"/>
  <c r="B19" i="3"/>
  <c r="C19" i="3"/>
  <c r="D19" i="3" a="1"/>
  <c r="D19" i="3" s="1"/>
  <c r="E19" i="3" a="1"/>
  <c r="E19" i="3"/>
  <c r="B20" i="3"/>
  <c r="C20" i="3"/>
  <c r="D20" i="3" a="1"/>
  <c r="D20" i="3"/>
  <c r="E20" i="3" a="1"/>
  <c r="E20" i="3" s="1"/>
  <c r="B21" i="3"/>
  <c r="C21" i="3"/>
  <c r="D21" i="3" a="1"/>
  <c r="D21" i="3" s="1"/>
  <c r="E21" i="3" a="1"/>
  <c r="E21" i="3"/>
  <c r="D3" i="3" a="1"/>
  <c r="D3" i="3" s="1"/>
  <c r="B3" i="3"/>
  <c r="A4" i="3"/>
  <c r="A5" i="3"/>
  <c r="A6" i="3"/>
  <c r="A7" i="3"/>
  <c r="A8" i="3"/>
  <c r="A9" i="3"/>
  <c r="A10" i="3"/>
  <c r="A11" i="3"/>
  <c r="A12" i="3"/>
  <c r="A13" i="3"/>
  <c r="A14" i="3"/>
  <c r="A15" i="3"/>
  <c r="A16" i="3"/>
  <c r="A17" i="3"/>
  <c r="A18" i="3"/>
  <c r="A19" i="3"/>
  <c r="A20" i="3"/>
  <c r="A21" i="3"/>
  <c r="C3" i="2" a="1"/>
  <c r="C6" i="2" a="1"/>
  <c r="C4" i="2" a="1"/>
  <c r="C2" i="2" a="1"/>
  <c r="E3" i="3" l="1" a="1"/>
  <c r="E3" i="3" s="1"/>
  <c r="C3" i="2"/>
  <c r="C4" i="2"/>
  <c r="D4" i="2" s="1"/>
  <c r="C6" i="2"/>
  <c r="D6" i="2" s="1"/>
  <c r="C2" i="2"/>
  <c r="D2" i="2" s="1"/>
  <c r="C7" i="2" a="1"/>
  <c r="C8" i="2" a="1"/>
  <c r="C5" i="2" a="1"/>
  <c r="C5" i="2" l="1"/>
  <c r="D5" i="2" s="1"/>
  <c r="C8" i="2"/>
  <c r="D8" i="2" s="1"/>
  <c r="I8" i="2" s="1"/>
  <c r="C7" i="2"/>
  <c r="D7" i="2" s="1"/>
  <c r="I6" i="2"/>
  <c r="J6" i="2" a="1"/>
  <c r="J6" i="2" s="1"/>
  <c r="J4" i="2" a="1"/>
  <c r="J4" i="2" s="1"/>
  <c r="I4" i="2"/>
  <c r="I2" i="2"/>
  <c r="J2" i="2" a="1"/>
  <c r="J2" i="2" s="1"/>
  <c r="D3" i="2"/>
  <c r="G2" i="2"/>
  <c r="J8" i="2" l="1" a="1"/>
  <c r="J8" i="2" s="1"/>
  <c r="I3" i="2"/>
  <c r="J3" i="2" a="1"/>
  <c r="J3" i="2" s="1"/>
  <c r="I7" i="2"/>
  <c r="J7" i="2" a="1"/>
  <c r="J7" i="2" s="1"/>
  <c r="I5" i="2"/>
  <c r="J5" i="2" a="1"/>
  <c r="J5" i="2" s="1"/>
  <c r="B2" i="2"/>
  <c r="E2" i="2"/>
  <c r="F2" i="2"/>
  <c r="G3" i="2"/>
  <c r="C9" i="2" a="1"/>
  <c r="C10" i="2" a="1"/>
  <c r="C10" i="2" l="1"/>
  <c r="D10" i="2" s="1"/>
  <c r="C9" i="2"/>
  <c r="D9" i="2" s="1"/>
  <c r="F3" i="2"/>
  <c r="E3" i="2"/>
  <c r="B3" i="2"/>
  <c r="F4" i="2"/>
  <c r="B4" i="2"/>
  <c r="G4" i="2"/>
  <c r="E4" i="2"/>
  <c r="I9" i="2" l="1"/>
  <c r="J9" i="2" a="1"/>
  <c r="J9" i="2" s="1"/>
  <c r="I10" i="2"/>
  <c r="J10" i="2" a="1"/>
  <c r="J10" i="2" s="1"/>
  <c r="E5" i="2"/>
  <c r="F5" i="2"/>
  <c r="B5" i="2"/>
  <c r="G5" i="2"/>
  <c r="C12" i="2" a="1"/>
  <c r="C11" i="2" a="1"/>
  <c r="C11" i="2" l="1"/>
  <c r="D11" i="2" s="1"/>
  <c r="C12" i="2"/>
  <c r="D12" i="2" s="1"/>
  <c r="F6" i="2"/>
  <c r="B6" i="2"/>
  <c r="G6" i="2"/>
  <c r="E6" i="2"/>
  <c r="J12" i="2" l="1" a="1"/>
  <c r="J12" i="2" s="1"/>
  <c r="I12" i="2"/>
  <c r="I11" i="2"/>
  <c r="J11" i="2" a="1"/>
  <c r="J11" i="2" s="1"/>
  <c r="E7" i="2"/>
  <c r="B7" i="2"/>
  <c r="F7" i="2"/>
  <c r="G7" i="2"/>
  <c r="C13" i="2" a="1"/>
  <c r="C14" i="2" a="1"/>
  <c r="C14" i="2" l="1"/>
  <c r="D14" i="2" s="1"/>
  <c r="C13" i="2"/>
  <c r="D13" i="2" s="1"/>
  <c r="F8" i="2"/>
  <c r="B8" i="2"/>
  <c r="G8" i="2"/>
  <c r="E8" i="2"/>
  <c r="I13" i="2" l="1"/>
  <c r="J13" i="2" a="1"/>
  <c r="J13" i="2" s="1"/>
  <c r="I14" i="2"/>
  <c r="J14" i="2" a="1"/>
  <c r="J14" i="2" s="1"/>
  <c r="E9" i="2"/>
  <c r="B9" i="2"/>
  <c r="G9" i="2"/>
  <c r="F9" i="2"/>
  <c r="C16" i="2" a="1"/>
  <c r="C15" i="2" a="1"/>
  <c r="C15" i="2" l="1"/>
  <c r="D15" i="2" s="1"/>
  <c r="C16" i="2"/>
  <c r="D16" i="2" s="1"/>
  <c r="E11" i="2"/>
  <c r="F11" i="2"/>
  <c r="B11" i="2"/>
  <c r="G11" i="2"/>
  <c r="F10" i="2"/>
  <c r="B10" i="2"/>
  <c r="G10" i="2"/>
  <c r="E10" i="2"/>
  <c r="J16" i="2" l="1" a="1"/>
  <c r="J16" i="2" s="1"/>
  <c r="I16" i="2"/>
  <c r="J15" i="2" a="1"/>
  <c r="J15" i="2" s="1"/>
  <c r="I15" i="2"/>
  <c r="E13" i="2"/>
  <c r="B13" i="2"/>
  <c r="F13" i="2"/>
  <c r="G13" i="2"/>
  <c r="F12" i="2"/>
  <c r="B12" i="2"/>
  <c r="G12" i="2"/>
  <c r="E12" i="2"/>
  <c r="C17" i="2" a="1"/>
  <c r="C18" i="2" a="1"/>
  <c r="C18" i="2" l="1"/>
  <c r="D18" i="2" s="1"/>
  <c r="C17" i="2"/>
  <c r="D17" i="2" s="1"/>
  <c r="E15" i="2"/>
  <c r="F15" i="2"/>
  <c r="B15" i="2"/>
  <c r="G15" i="2"/>
  <c r="F14" i="2"/>
  <c r="B14" i="2"/>
  <c r="G14" i="2"/>
  <c r="E14" i="2"/>
  <c r="I17" i="2" l="1"/>
  <c r="J17" i="2" a="1"/>
  <c r="J17" i="2" s="1"/>
  <c r="I18" i="2"/>
  <c r="J18" i="2" a="1"/>
  <c r="J18" i="2" s="1"/>
  <c r="E17" i="2"/>
  <c r="F17" i="2"/>
  <c r="B17" i="2"/>
  <c r="G17" i="2"/>
  <c r="F16" i="2"/>
  <c r="B16" i="2"/>
  <c r="G16" i="2"/>
  <c r="E16" i="2"/>
  <c r="C20" i="2" a="1"/>
  <c r="C19" i="2" a="1"/>
  <c r="C19" i="2" l="1"/>
  <c r="D19" i="2" s="1"/>
  <c r="E19" i="2" s="1"/>
  <c r="C20" i="2"/>
  <c r="D20" i="2" s="1"/>
  <c r="B18" i="2"/>
  <c r="G18" i="2"/>
  <c r="E18" i="2"/>
  <c r="F18" i="2"/>
  <c r="G19" i="2" l="1"/>
  <c r="B19" i="2"/>
  <c r="F19" i="2"/>
  <c r="I20" i="2"/>
  <c r="J20" i="2" a="1"/>
  <c r="J20" i="2" s="1"/>
  <c r="J19" i="2" a="1"/>
  <c r="J19" i="2" s="1"/>
  <c r="I19" i="2"/>
  <c r="B20" i="2"/>
  <c r="G20" i="2"/>
  <c r="E20" i="2"/>
  <c r="F20" i="2"/>
  <c r="C21" i="2" a="1"/>
  <c r="C22" i="2" a="1"/>
  <c r="C22" i="2" l="1"/>
  <c r="D22" i="2" s="1"/>
  <c r="C21" i="2"/>
  <c r="D21" i="2" s="1"/>
  <c r="I21" i="2" l="1"/>
  <c r="J21" i="2" a="1"/>
  <c r="J21" i="2" s="1"/>
  <c r="B21" i="2"/>
  <c r="G21" i="2"/>
  <c r="E21" i="2"/>
  <c r="F21" i="2"/>
  <c r="F22" i="2"/>
  <c r="E22" i="2"/>
  <c r="G22" i="2"/>
  <c r="B22" i="2"/>
  <c r="J22" i="2" a="1"/>
  <c r="J22" i="2" s="1"/>
  <c r="I22" i="2"/>
  <c r="C23" i="2" a="1"/>
  <c r="C24" i="2" a="1"/>
  <c r="C24" i="2" l="1"/>
  <c r="D24" i="2" s="1"/>
  <c r="C23" i="2"/>
  <c r="D23" i="2" s="1"/>
  <c r="I23" i="2" l="1"/>
  <c r="F23" i="2"/>
  <c r="J23" i="2" a="1"/>
  <c r="J23" i="2" s="1"/>
  <c r="E23" i="2"/>
  <c r="G23" i="2"/>
  <c r="B23" i="2"/>
  <c r="J24" i="2" a="1"/>
  <c r="J24" i="2" s="1"/>
  <c r="F24" i="2"/>
  <c r="I24" i="2"/>
  <c r="G24" i="2"/>
  <c r="B24" i="2"/>
  <c r="E24" i="2"/>
  <c r="C26" i="2" a="1"/>
  <c r="C25" i="2" a="1"/>
  <c r="C25" i="2" l="1"/>
  <c r="D25" i="2" s="1"/>
  <c r="C26" i="2"/>
  <c r="D26" i="2" s="1"/>
  <c r="J26" i="2" l="1" a="1"/>
  <c r="J26" i="2" s="1"/>
  <c r="F26" i="2"/>
  <c r="G26" i="2"/>
  <c r="I26" i="2"/>
  <c r="B26" i="2"/>
  <c r="E26" i="2"/>
  <c r="F25" i="2"/>
  <c r="I25" i="2"/>
  <c r="J25" i="2" a="1"/>
  <c r="J25" i="2" s="1"/>
  <c r="G25" i="2"/>
  <c r="E25" i="2"/>
  <c r="B25" i="2"/>
  <c r="C28" i="2" a="1"/>
  <c r="C27" i="2" a="1"/>
  <c r="C27" i="2" l="1"/>
  <c r="D27" i="2" s="1"/>
  <c r="C28" i="2"/>
  <c r="D28" i="2" s="1"/>
  <c r="B27" i="2" l="1"/>
  <c r="E27" i="2"/>
  <c r="I27" i="2"/>
  <c r="G27" i="2"/>
  <c r="J27" i="2" a="1"/>
  <c r="J27" i="2" s="1"/>
  <c r="F27" i="2"/>
  <c r="F28" i="2"/>
  <c r="E28" i="2"/>
  <c r="G28" i="2"/>
  <c r="B28" i="2"/>
  <c r="J28" i="2" a="1"/>
  <c r="J28" i="2" s="1"/>
  <c r="I28" i="2"/>
  <c r="C29" i="2" a="1"/>
  <c r="C30" i="2" a="1"/>
  <c r="C30" i="2" l="1"/>
  <c r="D30" i="2" s="1"/>
  <c r="C29" i="2"/>
  <c r="D29" i="2" s="1"/>
  <c r="G29" i="2" l="1"/>
  <c r="B29" i="2"/>
  <c r="I29" i="2"/>
  <c r="F29" i="2"/>
  <c r="J29" i="2" a="1"/>
  <c r="J29" i="2" s="1"/>
  <c r="E29" i="2"/>
  <c r="I30" i="2"/>
  <c r="G30" i="2"/>
  <c r="F30" i="2"/>
  <c r="J30" i="2" a="1"/>
  <c r="J30" i="2" s="1"/>
  <c r="B30" i="2"/>
  <c r="E30" i="2"/>
  <c r="C31" i="2" a="1"/>
  <c r="C32" i="2" a="1"/>
  <c r="C32" i="2" l="1"/>
  <c r="D32" i="2" s="1"/>
  <c r="C31" i="2"/>
  <c r="D31" i="2" s="1"/>
  <c r="F32" i="2" l="1"/>
  <c r="G32" i="2"/>
  <c r="B32" i="2"/>
  <c r="I32" i="2"/>
  <c r="J32" i="2" a="1"/>
  <c r="J32" i="2" s="1"/>
  <c r="E32" i="2"/>
  <c r="G31" i="2"/>
  <c r="E31" i="2"/>
  <c r="B31" i="2"/>
  <c r="F31" i="2"/>
  <c r="J31" i="2" a="1"/>
  <c r="J31" i="2" s="1"/>
  <c r="I31" i="2"/>
  <c r="C34" i="2" a="1"/>
  <c r="C33" i="2" a="1"/>
  <c r="C33" i="2" l="1"/>
  <c r="D33" i="2" s="1"/>
  <c r="C34" i="2"/>
  <c r="D34" i="2" s="1"/>
  <c r="I33" i="2" l="1"/>
  <c r="E33" i="2"/>
  <c r="J33" i="2" a="1"/>
  <c r="J33" i="2" s="1"/>
  <c r="G33" i="2"/>
  <c r="B33" i="2"/>
  <c r="F33" i="2"/>
  <c r="I34" i="2"/>
  <c r="E34" i="2"/>
  <c r="J34" i="2" a="1"/>
  <c r="J34" i="2" s="1"/>
  <c r="F34" i="2"/>
  <c r="G34" i="2"/>
  <c r="B34" i="2"/>
  <c r="C36" i="2" a="1"/>
  <c r="C35" i="2" a="1"/>
  <c r="C35" i="2" l="1"/>
  <c r="D35" i="2" s="1"/>
  <c r="C36" i="2"/>
  <c r="D36" i="2" s="1"/>
  <c r="E36" i="2" l="1"/>
  <c r="B36" i="2"/>
  <c r="F36" i="2"/>
  <c r="G36" i="2"/>
  <c r="I36" i="2"/>
  <c r="J36" i="2" a="1"/>
  <c r="J36" i="2" s="1"/>
  <c r="I35" i="2"/>
  <c r="G35" i="2"/>
  <c r="J35" i="2" a="1"/>
  <c r="J35" i="2" s="1"/>
  <c r="B35" i="2"/>
  <c r="E35" i="2"/>
  <c r="F35" i="2"/>
  <c r="C38" i="2" a="1"/>
  <c r="C37" i="2" a="1"/>
  <c r="C37" i="2" l="1"/>
  <c r="D37" i="2" s="1"/>
  <c r="C38" i="2"/>
  <c r="D38" i="2" s="1"/>
  <c r="C39" i="2" a="1"/>
  <c r="C39" i="2" l="1"/>
  <c r="D39" i="2" s="1"/>
  <c r="F37" i="2"/>
  <c r="B37" i="2"/>
  <c r="I37" i="2"/>
  <c r="E37" i="2"/>
  <c r="J37" i="2" a="1"/>
  <c r="J37" i="2" s="1"/>
  <c r="G37" i="2"/>
  <c r="I38" i="2"/>
  <c r="G38" i="2"/>
  <c r="J38" i="2" a="1"/>
  <c r="J38" i="2" s="1"/>
  <c r="B38" i="2"/>
  <c r="E38" i="2"/>
  <c r="F38" i="2"/>
  <c r="J39" i="2" l="1" a="1"/>
  <c r="J39" i="2" s="1"/>
  <c r="G39" i="2"/>
  <c r="I39" i="2"/>
  <c r="F39" i="2"/>
  <c r="E39" i="2"/>
  <c r="B39" i="2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<sst xmlns="http://schemas.openxmlformats.org/spreadsheetml/2006/main" count="180" uniqueCount="63">
  <si>
    <t>Responsable</t>
  </si>
  <si>
    <t>Département</t>
  </si>
  <si>
    <t>Service</t>
  </si>
  <si>
    <t>Chaine TV</t>
  </si>
  <si>
    <t>ID Programme</t>
  </si>
  <si>
    <t>PROG-00101</t>
  </si>
  <si>
    <t>PROG-00545</t>
  </si>
  <si>
    <t>PROG-00234</t>
  </si>
  <si>
    <t>PROG-00186</t>
  </si>
  <si>
    <t>PROG-00875</t>
  </si>
  <si>
    <t>PROG-00458</t>
  </si>
  <si>
    <t>PROG-00147</t>
  </si>
  <si>
    <t>PROG-00200</t>
  </si>
  <si>
    <t>PROG-00321</t>
  </si>
  <si>
    <t>PROG-00951</t>
  </si>
  <si>
    <t>PROG-00952</t>
  </si>
  <si>
    <t>PROG-00258</t>
  </si>
  <si>
    <t>PROG-00357</t>
  </si>
  <si>
    <t>PROG-00861</t>
  </si>
  <si>
    <t>PROG-00629</t>
  </si>
  <si>
    <t>PROG-00369</t>
  </si>
  <si>
    <t>PROG-00576</t>
  </si>
  <si>
    <t>PROG-00849</t>
  </si>
  <si>
    <t>PROG-00789</t>
  </si>
  <si>
    <t>Sport</t>
  </si>
  <si>
    <t>Football</t>
  </si>
  <si>
    <t>Basketball</t>
  </si>
  <si>
    <t>Culture</t>
  </si>
  <si>
    <t>Actualité</t>
  </si>
  <si>
    <t>Reportage</t>
  </si>
  <si>
    <t>Direct</t>
  </si>
  <si>
    <t>Divertissement</t>
  </si>
  <si>
    <t>Divertissment</t>
  </si>
  <si>
    <t>Série TV</t>
  </si>
  <si>
    <t>Jeu</t>
  </si>
  <si>
    <t>Cinéma</t>
  </si>
  <si>
    <t>Emission</t>
  </si>
  <si>
    <t>Dupont</t>
  </si>
  <si>
    <t>Jeux Vidéo</t>
  </si>
  <si>
    <t>Mode</t>
  </si>
  <si>
    <t>Durant</t>
  </si>
  <si>
    <t>Martin</t>
  </si>
  <si>
    <t>Marchand</t>
  </si>
  <si>
    <t>Petit</t>
  </si>
  <si>
    <t>Lefèvre</t>
  </si>
  <si>
    <t>Blanchard</t>
  </si>
  <si>
    <t>Huet</t>
  </si>
  <si>
    <t>Vasseur</t>
  </si>
  <si>
    <t>Fournier</t>
  </si>
  <si>
    <t>Martinez</t>
  </si>
  <si>
    <t>Poirier</t>
  </si>
  <si>
    <t>Elovution</t>
  </si>
  <si>
    <t>Stable</t>
  </si>
  <si>
    <t>Baisse</t>
  </si>
  <si>
    <t>Hausse</t>
  </si>
  <si>
    <t>Audience (M)</t>
  </si>
  <si>
    <t>Semaine</t>
  </si>
  <si>
    <t>N° Ligne</t>
  </si>
  <si>
    <t>Semaine Précédente</t>
  </si>
  <si>
    <t>Semaine Actuelle</t>
  </si>
  <si>
    <t>Utility</t>
  </si>
  <si>
    <t>Responsable Programme</t>
  </si>
  <si>
    <t>Elovution2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</si>
</sst>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1" xfId="0" applyBorder="1"/>
    <xf numFmtId="0" fontId="0" fillId="0" borderId="1" xfId="0" applyBorder="1" applyAlignment="1">
      <alignment horizontal="center" wrapText="1"/>
    </xf>
    <xf numFmtId="0" fontId="0" fillId="0" borderId="2" xfId="0" applyBorder="1"/>
    <xf numFmtId="0" fontId="0" fillId="0" borderId="3" xfId="0" applyBorder="1"/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/>
    </xf>
    <xf numFmtId="0" fontId="0" fillId="0" borderId="7" xfId="0" applyBorder="1"/>
    <xf numFmtId="0" fontId="0" fillId="0" borderId="8" xfId="0" applyBorder="1"/>
    <xf numFmtId="0" fontId="0" fillId="0" borderId="9" xfId="0" applyBorder="1"/>
  </cellXfs>
  <cellStyles count="1">
    <cellStyle name="Normal" xfId="0" builtinId="0"/>
  </cellStyles>
  <dxfs count="17"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</dxf>
    <dxf>
      <alignment horizontal="center" vertical="bottom" textRotation="0" wrapText="0" indent="0" justifyLastLine="0" shrinkToFit="0" readingOrder="0"/>
    </dxf>
    <dxf>
      <font>
        <color rgb="FF008000"/>
      </font>
      <fill>
        <patternFill>
          <bgColor rgb="FF008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C00000"/>
      </font>
      <fill>
        <patternFill>
          <bgColor rgb="FFC00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008000"/>
      </font>
      <fill>
        <patternFill>
          <bgColor rgb="FF008000"/>
        </patternFill>
      </fill>
    </dxf>
    <dxf>
      <font>
        <color rgb="FF008000"/>
      </font>
      <fill>
        <patternFill>
          <bgColor rgb="FF008000"/>
        </patternFill>
      </fill>
    </dxf>
  </dxfs>
  <tableStyles count="0" defaultTableStyle="TableStyleMedium2" defaultPivotStyle="PivotStyleLight16"/>
  <colors>
    <mruColors>
      <color rgb="FF008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E97BF9E-20DB-4F9A-A5F5-205063FD6272}" name="Tableau1" displayName="Tableau1" ref="A1:J39" totalsRowShown="0" headerRowDxfId="10">
  <autoFilter ref="A1:J39" xr:uid="{05C26383-611A-4F76-AE11-D48A5C70AE66}"/>
  <tableColumns count="10">
    <tableColumn id="1" xr3:uid="{A61763C8-5692-49BE-BAC9-F4AB14D24054}" name="N° Ligne" dataDxfId="9">
      <calculatedColumnFormula>IF(ISTEXT(A1),1,A1+1)</calculatedColumnFormula>
    </tableColumn>
    <tableColumn id="2" xr3:uid="{EAECDAEE-EB94-43AC-BFBE-083CD6625D63}" name="Chaine TV">
      <calculatedColumnFormula>VLOOKUP(D2,Data!$A$2:$I$100,2)</calculatedColumnFormula>
    </tableColumn>
    <tableColumn id="3" xr3:uid="{016C3858-6271-4FFF-8F01-DAF8BD2A7545}" name="Utility">
      <calculatedColumnFormula array="1">IF(ISODD(A2),INDIRECT(ADDRESS((A2+1)/2+2,1,1,1,"Data")),"")</calculatedColumnFormula>
    </tableColumn>
    <tableColumn id="4" xr3:uid="{C2EC4141-2D88-4276-AF8B-3D7EBEC8272E}" name="ID Programme">
      <calculatedColumnFormula>IF(C2="",D1,C2)</calculatedColumnFormula>
    </tableColumn>
    <tableColumn id="5" xr3:uid="{B256BB00-9633-47BF-B6FD-B29BF5A25115}" name="Responsable">
      <calculatedColumnFormula>VLOOKUP($D2,Data!$A$2:$I$100,3)</calculatedColumnFormula>
    </tableColumn>
    <tableColumn id="6" xr3:uid="{5C8F0EC3-52BD-423A-813B-24ED909DC10C}" name="Département">
      <calculatedColumnFormula>VLOOKUP($D2,Data!$A$2:$I$100,4)</calculatedColumnFormula>
    </tableColumn>
    <tableColumn id="7" xr3:uid="{04134C67-C7BC-49DF-8ED0-B46E3C3650CC}" name="Service">
      <calculatedColumnFormula>VLOOKUP($D2,Data!$A$2:$I$100,5)</calculatedColumnFormula>
    </tableColumn>
    <tableColumn id="8" xr3:uid="{D95ECBB6-3C54-46DD-9154-B0DC322E8C01}" name="Semaine"/>
    <tableColumn id="9" xr3:uid="{4CD329D8-EA3A-4640-84AE-E55A84DE5F9E}" name="Audience (M)">
      <calculatedColumnFormula>INDEX(Data!$A$1:$I$100,MATCH(D2,Data!$A$1:$A$21,0),MATCH(H2,Data!$A$1:$I$1,0))</calculatedColumnFormula>
    </tableColumn>
    <tableColumn id="10" xr3:uid="{DEA07B4F-F8DC-4536-A73A-B0D3E803A429}" name="Elovution">
      <calculatedColumnFormula array="1">INDEX(Data!$A$1:$I$100,MATCH(D2,Data!$A$1:$A$21,0),MATCH(H2,Data!$A$1:$I$1,0)+1)</calculatedColumnFormula>
    </tableColumn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381FC65D-B749-418D-993B-B4CDE1E4E7D9}" name="Tableau2" displayName="Tableau2" ref="A2:E21" totalsRowShown="0" headerRowDxfId="0" headerRowBorderDxfId="7" tableBorderDxfId="8" totalsRowBorderDxfId="6">
  <autoFilter ref="A2:E21" xr:uid="{C54FE51D-4057-4B8A-B4C0-9024EA0AC0D3}"/>
  <tableColumns count="5">
    <tableColumn id="1" xr3:uid="{C2AF8CD3-689F-429A-8E2D-734C7B319C76}" name="ID Programme" dataDxfId="5">
      <calculatedColumnFormula>Data!A3</calculatedColumnFormula>
    </tableColumn>
    <tableColumn id="2" xr3:uid="{BC58F09E-E49D-4B05-91C9-A8512B8713CA}" name="Chaine TV" dataDxfId="4">
      <calculatedColumnFormula>VLOOKUP(Synthesis!$A3,Data!$A$2:$I$100,2,FALSE)</calculatedColumnFormula>
    </tableColumn>
    <tableColumn id="3" xr3:uid="{5D1184B0-FAEB-452D-A223-E5FD4D0C2A3D}" name="Responsable Programme" dataDxfId="3">
      <calculatedColumnFormula>VLOOKUP(Synthesis!$A3,Data!$A$2:$I$100,3,FALSE)</calculatedColumnFormula>
    </tableColumn>
    <tableColumn id="4" xr3:uid="{AC314E74-E069-4B95-8E9C-8AD9F31BBF59}" name="Elovution" dataDxfId="2">
      <calculatedColumnFormula array="1">INDEX(Data!$A$1:$I$50,MATCH(Synthesis!$A3,Data!$A:$A,0),MATCH(Synthesis!D$1,Data!$1:$1,0)+1)</calculatedColumnFormula>
    </tableColumn>
    <tableColumn id="5" xr3:uid="{71974EBA-E455-41E7-8C1C-DD77D39D131E}" name="Elovution2" dataDxfId="1">
      <calculatedColumnFormula array="1">INDEX(Data!$A$1:$I$50,MATCH(Synthesis!$A3,Data!$A:$A,0),MATCH(Synthesis!E$1,Data!$1:$1,0)+1)</calculatedColumnFormula>
    </tableColumn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7B0DB91-0AAD-4C17-BE9B-206EDF30BE52}">
  <dimension ref="A1:K21"/>
  <sheetViews>
    <sheetView tabSelected="1" workbookViewId="0"/>
  </sheetViews>
  <sheetFormatPr baseColWidth="10" defaultRowHeight="14.4" x14ac:dyDescent="0.3"/>
  <cols>
    <col min="1" max="1" width="12.44140625" customWidth="1"/>
    <col min="4" max="4" width="13.44140625" customWidth="1"/>
  </cols>
  <sheetData>
    <row r="1" spans="1:11" x14ac:dyDescent="0.3">
      <c r="F1" s="2" t="s">
        <v>58</v>
      </c>
      <c r="G1" s="2"/>
      <c r="H1" s="3" t="s">
        <v>59</v>
      </c>
      <c r="I1" s="3"/>
      <c r="J1" s="2"/>
      <c r="K1" s="2"/>
    </row>
    <row r="2" spans="1:11" ht="28.8" x14ac:dyDescent="0.3">
      <c r="A2" s="4" t="s">
        <v>4</v>
      </c>
      <c r="B2" s="4" t="s">
        <v>3</v>
      </c>
      <c r="C2" s="5" t="s">
        <v>61</v>
      </c>
      <c r="D2" s="4" t="s">
        <v>1</v>
      </c>
      <c r="E2" s="4" t="s">
        <v>2</v>
      </c>
      <c r="F2" s="4" t="s">
        <v>55</v>
      </c>
      <c r="G2" s="4" t="s">
        <v>51</v>
      </c>
      <c r="H2" s="4" t="s">
        <v>55</v>
      </c>
      <c r="I2" s="4" t="s">
        <v>51</v>
      </c>
      <c r="J2" s="1"/>
      <c r="K2" s="1"/>
    </row>
    <row r="3" spans="1:11" x14ac:dyDescent="0.3">
      <c r="A3" s="1" t="s">
        <v>5</v>
      </c>
      <c r="B3" s="1">
        <v>2</v>
      </c>
      <c r="C3" s="1" t="s">
        <v>37</v>
      </c>
      <c r="D3" s="1" t="s">
        <v>24</v>
      </c>
      <c r="E3" s="1" t="s">
        <v>25</v>
      </c>
      <c r="F3" s="1">
        <v>11</v>
      </c>
      <c r="G3" s="1" t="s">
        <v>54</v>
      </c>
      <c r="H3" s="1">
        <v>10</v>
      </c>
      <c r="I3" s="1" t="s">
        <v>52</v>
      </c>
    </row>
    <row r="4" spans="1:11" x14ac:dyDescent="0.3">
      <c r="A4" s="1" t="s">
        <v>7</v>
      </c>
      <c r="B4" s="1">
        <v>2</v>
      </c>
      <c r="C4" s="1" t="s">
        <v>37</v>
      </c>
      <c r="D4" s="1" t="s">
        <v>24</v>
      </c>
      <c r="E4" s="1" t="s">
        <v>26</v>
      </c>
      <c r="F4" s="1">
        <v>4</v>
      </c>
      <c r="G4" s="1" t="s">
        <v>52</v>
      </c>
      <c r="H4" s="1">
        <v>2</v>
      </c>
      <c r="I4" s="1" t="s">
        <v>53</v>
      </c>
    </row>
    <row r="5" spans="1:11" x14ac:dyDescent="0.3">
      <c r="A5" s="1" t="s">
        <v>6</v>
      </c>
      <c r="B5" s="1">
        <v>2</v>
      </c>
      <c r="C5" s="1" t="s">
        <v>44</v>
      </c>
      <c r="D5" s="1" t="s">
        <v>28</v>
      </c>
      <c r="E5" s="1" t="s">
        <v>24</v>
      </c>
      <c r="F5" s="1">
        <v>0.5</v>
      </c>
      <c r="G5" s="1" t="s">
        <v>53</v>
      </c>
      <c r="H5" s="1">
        <v>2</v>
      </c>
      <c r="I5" s="1" t="s">
        <v>54</v>
      </c>
    </row>
    <row r="6" spans="1:11" x14ac:dyDescent="0.3">
      <c r="A6" s="1" t="s">
        <v>8</v>
      </c>
      <c r="B6" s="1">
        <v>2</v>
      </c>
      <c r="C6" s="1" t="s">
        <v>46</v>
      </c>
      <c r="D6" s="1" t="s">
        <v>27</v>
      </c>
      <c r="E6" s="1" t="s">
        <v>29</v>
      </c>
      <c r="F6" s="1">
        <v>5</v>
      </c>
      <c r="G6" s="1" t="s">
        <v>52</v>
      </c>
      <c r="H6" s="1">
        <v>5</v>
      </c>
      <c r="I6" s="1" t="s">
        <v>52</v>
      </c>
    </row>
    <row r="7" spans="1:11" x14ac:dyDescent="0.3">
      <c r="A7" s="1" t="s">
        <v>9</v>
      </c>
      <c r="B7" s="1">
        <v>2</v>
      </c>
      <c r="C7" s="1" t="s">
        <v>43</v>
      </c>
      <c r="D7" s="1" t="s">
        <v>31</v>
      </c>
      <c r="E7" s="1" t="s">
        <v>33</v>
      </c>
      <c r="F7" s="1">
        <v>5</v>
      </c>
      <c r="G7" s="1" t="s">
        <v>54</v>
      </c>
      <c r="H7" s="1">
        <v>3</v>
      </c>
      <c r="I7" s="1" t="s">
        <v>53</v>
      </c>
    </row>
    <row r="8" spans="1:11" x14ac:dyDescent="0.3">
      <c r="A8" s="1" t="s">
        <v>10</v>
      </c>
      <c r="B8" s="1">
        <v>3</v>
      </c>
      <c r="C8" s="1" t="s">
        <v>43</v>
      </c>
      <c r="D8" s="1" t="s">
        <v>31</v>
      </c>
      <c r="E8" s="1" t="s">
        <v>34</v>
      </c>
      <c r="F8" s="1">
        <v>6</v>
      </c>
      <c r="G8" s="1" t="s">
        <v>52</v>
      </c>
      <c r="H8" s="1">
        <v>4</v>
      </c>
      <c r="I8" s="1" t="s">
        <v>53</v>
      </c>
    </row>
    <row r="9" spans="1:11" x14ac:dyDescent="0.3">
      <c r="A9" s="1" t="s">
        <v>11</v>
      </c>
      <c r="B9" s="1">
        <v>3</v>
      </c>
      <c r="C9" s="1" t="s">
        <v>48</v>
      </c>
      <c r="D9" s="1" t="s">
        <v>31</v>
      </c>
      <c r="E9" s="1" t="s">
        <v>35</v>
      </c>
      <c r="F9" s="1">
        <v>5</v>
      </c>
      <c r="G9" s="1" t="s">
        <v>54</v>
      </c>
      <c r="H9" s="1">
        <v>7</v>
      </c>
      <c r="I9" s="1" t="s">
        <v>54</v>
      </c>
    </row>
    <row r="10" spans="1:11" x14ac:dyDescent="0.3">
      <c r="A10" s="1" t="s">
        <v>12</v>
      </c>
      <c r="B10" s="1">
        <v>3</v>
      </c>
      <c r="C10" s="1" t="s">
        <v>49</v>
      </c>
      <c r="D10" s="1" t="s">
        <v>24</v>
      </c>
      <c r="E10" s="1" t="s">
        <v>25</v>
      </c>
      <c r="F10" s="1">
        <v>7</v>
      </c>
      <c r="G10" s="1" t="s">
        <v>53</v>
      </c>
      <c r="H10" s="1">
        <v>4</v>
      </c>
      <c r="I10" s="1" t="s">
        <v>53</v>
      </c>
    </row>
    <row r="11" spans="1:11" x14ac:dyDescent="0.3">
      <c r="A11" s="1" t="s">
        <v>13</v>
      </c>
      <c r="B11" s="1">
        <v>3</v>
      </c>
      <c r="C11" s="1" t="s">
        <v>40</v>
      </c>
      <c r="D11" s="1" t="s">
        <v>32</v>
      </c>
      <c r="E11" s="1" t="s">
        <v>33</v>
      </c>
      <c r="F11" s="1">
        <v>5</v>
      </c>
      <c r="G11" s="1" t="s">
        <v>52</v>
      </c>
      <c r="H11" s="1">
        <v>6</v>
      </c>
      <c r="I11" s="1" t="s">
        <v>52</v>
      </c>
    </row>
    <row r="12" spans="1:11" x14ac:dyDescent="0.3">
      <c r="A12" s="1" t="s">
        <v>14</v>
      </c>
      <c r="B12" s="1">
        <v>3</v>
      </c>
      <c r="C12" s="1" t="s">
        <v>42</v>
      </c>
      <c r="D12" s="1" t="s">
        <v>38</v>
      </c>
      <c r="E12" s="1" t="s">
        <v>24</v>
      </c>
      <c r="F12" s="1">
        <v>6</v>
      </c>
      <c r="G12" s="1" t="s">
        <v>53</v>
      </c>
      <c r="H12" s="1">
        <v>4</v>
      </c>
      <c r="I12" s="1" t="s">
        <v>54</v>
      </c>
    </row>
    <row r="13" spans="1:11" x14ac:dyDescent="0.3">
      <c r="A13" s="1" t="s">
        <v>15</v>
      </c>
      <c r="B13" s="1">
        <v>3</v>
      </c>
      <c r="C13" s="1" t="s">
        <v>44</v>
      </c>
      <c r="D13" s="1" t="s">
        <v>24</v>
      </c>
      <c r="E13" s="1" t="s">
        <v>36</v>
      </c>
      <c r="F13" s="1">
        <v>9</v>
      </c>
      <c r="G13" s="1" t="s">
        <v>52</v>
      </c>
      <c r="H13" s="1">
        <v>6</v>
      </c>
      <c r="I13" s="1" t="s">
        <v>54</v>
      </c>
    </row>
    <row r="14" spans="1:11" x14ac:dyDescent="0.3">
      <c r="A14" s="1" t="s">
        <v>16</v>
      </c>
      <c r="B14" s="1">
        <v>3</v>
      </c>
      <c r="C14" s="1" t="s">
        <v>50</v>
      </c>
      <c r="D14" s="1" t="s">
        <v>31</v>
      </c>
      <c r="E14" s="1" t="s">
        <v>39</v>
      </c>
      <c r="F14" s="1">
        <v>1</v>
      </c>
      <c r="G14" s="1" t="s">
        <v>54</v>
      </c>
      <c r="H14" s="1">
        <v>3</v>
      </c>
      <c r="I14" s="1" t="s">
        <v>54</v>
      </c>
    </row>
    <row r="15" spans="1:11" x14ac:dyDescent="0.3">
      <c r="A15" s="1" t="s">
        <v>17</v>
      </c>
      <c r="B15" s="1">
        <v>4</v>
      </c>
      <c r="C15" s="1" t="s">
        <v>41</v>
      </c>
      <c r="D15" s="1" t="s">
        <v>28</v>
      </c>
      <c r="E15" s="1" t="s">
        <v>30</v>
      </c>
      <c r="F15" s="1">
        <v>8</v>
      </c>
      <c r="G15" s="1" t="s">
        <v>54</v>
      </c>
      <c r="H15" s="1">
        <v>11</v>
      </c>
      <c r="I15" s="1" t="s">
        <v>54</v>
      </c>
    </row>
    <row r="16" spans="1:11" x14ac:dyDescent="0.3">
      <c r="A16" s="1" t="s">
        <v>18</v>
      </c>
      <c r="B16" s="1">
        <v>4</v>
      </c>
      <c r="C16" s="1" t="s">
        <v>41</v>
      </c>
      <c r="D16" s="1" t="s">
        <v>31</v>
      </c>
      <c r="E16" s="1" t="s">
        <v>34</v>
      </c>
      <c r="F16" s="1">
        <v>10</v>
      </c>
      <c r="G16" s="1" t="s">
        <v>52</v>
      </c>
      <c r="H16" s="1">
        <v>8</v>
      </c>
      <c r="I16" s="1" t="s">
        <v>53</v>
      </c>
    </row>
    <row r="17" spans="1:9" x14ac:dyDescent="0.3">
      <c r="A17" s="1" t="s">
        <v>19</v>
      </c>
      <c r="B17" s="1">
        <v>4</v>
      </c>
      <c r="C17" s="1" t="s">
        <v>47</v>
      </c>
      <c r="D17" s="1" t="s">
        <v>28</v>
      </c>
      <c r="E17" s="1" t="s">
        <v>30</v>
      </c>
      <c r="F17" s="1">
        <v>7</v>
      </c>
      <c r="G17" s="1" t="s">
        <v>52</v>
      </c>
      <c r="H17" s="1">
        <v>7</v>
      </c>
      <c r="I17" s="1" t="s">
        <v>52</v>
      </c>
    </row>
    <row r="18" spans="1:9" x14ac:dyDescent="0.3">
      <c r="A18" s="1" t="s">
        <v>20</v>
      </c>
      <c r="B18" s="1">
        <v>4</v>
      </c>
      <c r="C18" s="1" t="s">
        <v>48</v>
      </c>
      <c r="D18" s="1" t="s">
        <v>31</v>
      </c>
      <c r="E18" s="1" t="s">
        <v>36</v>
      </c>
      <c r="F18" s="1">
        <v>2</v>
      </c>
      <c r="G18" s="1" t="s">
        <v>54</v>
      </c>
      <c r="H18" s="1">
        <v>5</v>
      </c>
      <c r="I18" s="1" t="s">
        <v>54</v>
      </c>
    </row>
    <row r="19" spans="1:9" x14ac:dyDescent="0.3">
      <c r="A19" s="1" t="s">
        <v>21</v>
      </c>
      <c r="B19" s="1">
        <v>5</v>
      </c>
      <c r="C19" s="1" t="s">
        <v>45</v>
      </c>
      <c r="D19" s="1" t="s">
        <v>27</v>
      </c>
      <c r="E19" s="1" t="s">
        <v>29</v>
      </c>
      <c r="F19" s="1">
        <v>5</v>
      </c>
      <c r="G19" s="1" t="s">
        <v>54</v>
      </c>
      <c r="H19" s="1">
        <v>5</v>
      </c>
      <c r="I19" s="1" t="s">
        <v>52</v>
      </c>
    </row>
    <row r="20" spans="1:9" x14ac:dyDescent="0.3">
      <c r="A20" s="1" t="s">
        <v>22</v>
      </c>
      <c r="B20" s="1">
        <v>5</v>
      </c>
      <c r="C20" s="1" t="s">
        <v>43</v>
      </c>
      <c r="D20" s="1" t="s">
        <v>27</v>
      </c>
      <c r="E20" s="1" t="s">
        <v>35</v>
      </c>
      <c r="F20" s="1">
        <v>5</v>
      </c>
      <c r="G20" s="1" t="s">
        <v>54</v>
      </c>
      <c r="H20" s="1">
        <v>2</v>
      </c>
      <c r="I20" s="1" t="s">
        <v>53</v>
      </c>
    </row>
    <row r="21" spans="1:9" x14ac:dyDescent="0.3">
      <c r="A21" s="1" t="s">
        <v>23</v>
      </c>
      <c r="B21" s="1">
        <v>5</v>
      </c>
      <c r="C21" s="1" t="s">
        <v>45</v>
      </c>
      <c r="D21" s="1" t="s">
        <v>28</v>
      </c>
      <c r="E21" s="1" t="s">
        <v>29</v>
      </c>
      <c r="F21" s="1">
        <v>2</v>
      </c>
      <c r="G21" s="1" t="s">
        <v>53</v>
      </c>
      <c r="H21" s="1">
        <v>1</v>
      </c>
      <c r="I21" s="1" t="s">
        <v>52</v>
      </c>
    </row>
  </sheetData>
  <mergeCells count="3">
    <mergeCell ref="F1:G1"/>
    <mergeCell ref="H1:I1"/>
    <mergeCell ref="J1:K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0C084B9-22A0-44D7-B9B5-8F25E796D066}">
  <dimension ref="A1:J39"/>
  <sheetViews>
    <sheetView workbookViewId="0"/>
  </sheetViews>
  <sheetFormatPr baseColWidth="10" defaultRowHeight="14.4" x14ac:dyDescent="0.3"/>
  <cols>
    <col min="4" max="4" width="14.5546875" customWidth="1"/>
    <col min="5" max="5" width="13.109375" customWidth="1"/>
    <col min="6" max="6" width="13.6640625" customWidth="1"/>
    <col min="8" max="8" width="17.6640625" customWidth="1"/>
    <col min="9" max="9" width="16.21875" customWidth="1"/>
  </cols>
  <sheetData>
    <row r="1" spans="1:10" x14ac:dyDescent="0.3">
      <c r="A1" t="s">
        <v>57</v>
      </c>
      <c r="B1" s="1" t="s">
        <v>3</v>
      </c>
      <c r="C1" s="1" t="s">
        <v>60</v>
      </c>
      <c r="D1" s="1" t="s">
        <v>4</v>
      </c>
      <c r="E1" s="1" t="s">
        <v>0</v>
      </c>
      <c r="F1" s="1" t="s">
        <v>1</v>
      </c>
      <c r="G1" s="1" t="s">
        <v>2</v>
      </c>
      <c r="H1" s="1" t="s">
        <v>56</v>
      </c>
      <c r="I1" s="1" t="s">
        <v>55</v>
      </c>
      <c r="J1" s="1" t="s">
        <v>51</v>
      </c>
    </row>
    <row r="2" spans="1:10" x14ac:dyDescent="0.3">
      <c r="A2">
        <f t="shared" ref="A2:A39" si="0">IF(ISTEXT(A1),1,A1+1)</f>
        <v>1</v>
      </c>
      <c r="B2">
        <f ca="1">VLOOKUP(D2,Data!$A$2:$I$100,2)</f>
        <v>2</v>
      </c>
      <c r="C2" t="str" cm="1">
        <f t="array" aca="1" ref="C2" ca="1">IF(ISODD(A2),INDIRECT(ADDRESS((A2+1)/2+2,1,1,1,"Data")),"")</f>
        <v>PROG-00101</v>
      </c>
      <c r="D2" t="str">
        <f ca="1">IF(C2="",D1,C2)</f>
        <v>PROG-00101</v>
      </c>
      <c r="E2" t="str">
        <f ca="1">VLOOKUP($D2,Data!$A$2:$I$100,3)</f>
        <v>Dupont</v>
      </c>
      <c r="F2" t="str">
        <f ca="1">VLOOKUP($D2,Data!$A$2:$I$100,4)</f>
        <v>Sport</v>
      </c>
      <c r="G2" t="str">
        <f ca="1">VLOOKUP($D2,Data!$A$2:$I$100,5)</f>
        <v>Football</v>
      </c>
      <c r="H2" t="s">
        <v>58</v>
      </c>
      <c r="I2">
        <f ca="1">INDEX(Data!$A$1:$I$100,MATCH(D2,Data!$A$1:$A$21,0),MATCH(H2,Data!$A$1:$I$1,0))</f>
        <v>11</v>
      </c>
      <c r="J2" t="str" cm="1">
        <f t="array" aca="1" ref="J2" ca="1">INDEX(Data!$A$1:$I$100,MATCH(D2,Data!$A$1:$A$21,0),MATCH(H2,Data!$A$1:$I$1,0)+1)</f>
        <v>Hausse</v>
      </c>
    </row>
    <row r="3" spans="1:10" x14ac:dyDescent="0.3">
      <c r="A3">
        <f t="shared" si="0"/>
        <v>2</v>
      </c>
      <c r="B3">
        <f ca="1">VLOOKUP(D3,Data!$A$2:$I$100,2)</f>
        <v>2</v>
      </c>
      <c r="C3" t="str" cm="1">
        <f t="array" aca="1" ref="C3" ca="1">IF(ISODD(A3),INDIRECT(ADDRESS((A3+1)/2+2,1,1,1,"Data")),"")</f>
        <v/>
      </c>
      <c r="D3" t="str">
        <f t="shared" ref="D3:D21" ca="1" si="1">IF(C3="",D2,C3)</f>
        <v>PROG-00101</v>
      </c>
      <c r="E3" t="str">
        <f ca="1">VLOOKUP($D3,Data!$A$2:$I$100,3)</f>
        <v>Dupont</v>
      </c>
      <c r="F3" t="str">
        <f ca="1">VLOOKUP($D3,Data!$A$2:$I$100,4)</f>
        <v>Sport</v>
      </c>
      <c r="G3" t="str">
        <f ca="1">VLOOKUP($D3,Data!$A$2:$I$100,5)</f>
        <v>Football</v>
      </c>
      <c r="H3" t="s">
        <v>59</v>
      </c>
      <c r="I3">
        <f ca="1">INDEX(Data!$A$1:$I$100,MATCH(D3,Data!$A$1:$A$21,0),MATCH(H3,Data!$A$1:$I$1,0))</f>
        <v>10</v>
      </c>
      <c r="J3" t="str" cm="1">
        <f t="array" aca="1" ref="J3" ca="1">INDEX(Data!$A$1:$I$100,MATCH(D3,Data!$A$1:$A$21,0),MATCH(H3,Data!$A$1:$I$1,0)+1)</f>
        <v>Stable</v>
      </c>
    </row>
    <row r="4" spans="1:10" x14ac:dyDescent="0.3">
      <c r="A4">
        <f t="shared" si="0"/>
        <v>3</v>
      </c>
      <c r="B4">
        <f ca="1">VLOOKUP(D4,Data!$A$2:$I$100,2)</f>
        <v>2</v>
      </c>
      <c r="C4" t="str" cm="1">
        <f t="array" aca="1" ref="C4" ca="1">IF(ISODD(A4),INDIRECT(ADDRESS((A4+1)/2+2,1,1,1,"Data")),"")</f>
        <v>PROG-00234</v>
      </c>
      <c r="D4" t="str">
        <f t="shared" ca="1" si="1"/>
        <v>PROG-00234</v>
      </c>
      <c r="E4" t="str">
        <f ca="1">VLOOKUP($D4,Data!$A$2:$I$100,3)</f>
        <v>Dupont</v>
      </c>
      <c r="F4" t="str">
        <f ca="1">VLOOKUP($D4,Data!$A$2:$I$100,4)</f>
        <v>Sport</v>
      </c>
      <c r="G4" t="str">
        <f ca="1">VLOOKUP($D4,Data!$A$2:$I$100,5)</f>
        <v>Basketball</v>
      </c>
      <c r="H4" t="s">
        <v>58</v>
      </c>
      <c r="I4">
        <f ca="1">INDEX(Data!$A$1:$I$100,MATCH(D4,Data!$A$1:$A$21,0),MATCH(H4,Data!$A$1:$I$1,0))</f>
        <v>4</v>
      </c>
      <c r="J4" t="str" cm="1">
        <f t="array" aca="1" ref="J4" ca="1">INDEX(Data!$A$1:$I$100,MATCH(D4,Data!$A$1:$A$21,0),MATCH(H4,Data!$A$1:$I$1,0)+1)</f>
        <v>Stable</v>
      </c>
    </row>
    <row r="5" spans="1:10" x14ac:dyDescent="0.3">
      <c r="A5">
        <f t="shared" si="0"/>
        <v>4</v>
      </c>
      <c r="B5">
        <f ca="1">VLOOKUP(D5,Data!$A$2:$I$100,2)</f>
        <v>2</v>
      </c>
      <c r="C5" t="str" cm="1">
        <f t="array" aca="1" ref="C5" ca="1">IF(ISODD(A5),INDIRECT(ADDRESS((A5+1)/2+2,1,1,1,"Data")),"")</f>
        <v/>
      </c>
      <c r="D5" t="str">
        <f t="shared" ca="1" si="1"/>
        <v>PROG-00234</v>
      </c>
      <c r="E5" t="str">
        <f ca="1">VLOOKUP($D5,Data!$A$2:$I$100,3)</f>
        <v>Dupont</v>
      </c>
      <c r="F5" t="str">
        <f ca="1">VLOOKUP($D5,Data!$A$2:$I$100,4)</f>
        <v>Sport</v>
      </c>
      <c r="G5" t="str">
        <f ca="1">VLOOKUP($D5,Data!$A$2:$I$100,5)</f>
        <v>Basketball</v>
      </c>
      <c r="H5" t="s">
        <v>59</v>
      </c>
      <c r="I5">
        <f ca="1">INDEX(Data!$A$1:$I$100,MATCH(D5,Data!$A$1:$A$21,0),MATCH(H5,Data!$A$1:$I$1,0))</f>
        <v>2</v>
      </c>
      <c r="J5" t="str" cm="1">
        <f t="array" aca="1" ref="J5" ca="1">INDEX(Data!$A$1:$I$100,MATCH(D5,Data!$A$1:$A$21,0),MATCH(H5,Data!$A$1:$I$1,0)+1)</f>
        <v>Baisse</v>
      </c>
    </row>
    <row r="6" spans="1:10" x14ac:dyDescent="0.3">
      <c r="A6">
        <f t="shared" si="0"/>
        <v>5</v>
      </c>
      <c r="B6">
        <f ca="1">VLOOKUP(D6,Data!$A$2:$I$100,2)</f>
        <v>2</v>
      </c>
      <c r="C6" t="str" cm="1">
        <f t="array" aca="1" ref="C6" ca="1">IF(ISODD(A6),INDIRECT(ADDRESS((A6+1)/2+2,1,1,1,"Data")),"")</f>
        <v>PROG-00545</v>
      </c>
      <c r="D6" t="str">
        <f t="shared" ca="1" si="1"/>
        <v>PROG-00545</v>
      </c>
      <c r="E6" t="str">
        <f ca="1">VLOOKUP($D6,Data!$A$2:$I$100,3)</f>
        <v>Lefèvre</v>
      </c>
      <c r="F6" t="str">
        <f ca="1">VLOOKUP($D6,Data!$A$2:$I$100,4)</f>
        <v>Actualité</v>
      </c>
      <c r="G6" t="str">
        <f ca="1">VLOOKUP($D6,Data!$A$2:$I$100,5)</f>
        <v>Sport</v>
      </c>
      <c r="H6" t="s">
        <v>58</v>
      </c>
      <c r="I6">
        <f ca="1">INDEX(Data!$A$1:$I$100,MATCH(D6,Data!$A$1:$A$21,0),MATCH(H6,Data!$A$1:$I$1,0))</f>
        <v>0.5</v>
      </c>
      <c r="J6" t="str" cm="1">
        <f t="array" aca="1" ref="J6" ca="1">INDEX(Data!$A$1:$I$100,MATCH(D6,Data!$A$1:$A$21,0),MATCH(H6,Data!$A$1:$I$1,0)+1)</f>
        <v>Baisse</v>
      </c>
    </row>
    <row r="7" spans="1:10" x14ac:dyDescent="0.3">
      <c r="A7">
        <f t="shared" si="0"/>
        <v>6</v>
      </c>
      <c r="B7">
        <f ca="1">VLOOKUP(D7,Data!$A$2:$I$100,2)</f>
        <v>2</v>
      </c>
      <c r="C7" t="str" cm="1">
        <f t="array" aca="1" ref="C7" ca="1">IF(ISODD(A7),INDIRECT(ADDRESS((A7+1)/2+2,1,1,1,"Data")),"")</f>
        <v/>
      </c>
      <c r="D7" t="str">
        <f t="shared" ca="1" si="1"/>
        <v>PROG-00545</v>
      </c>
      <c r="E7" t="str">
        <f ca="1">VLOOKUP($D7,Data!$A$2:$I$100,3)</f>
        <v>Lefèvre</v>
      </c>
      <c r="F7" t="str">
        <f ca="1">VLOOKUP($D7,Data!$A$2:$I$100,4)</f>
        <v>Actualité</v>
      </c>
      <c r="G7" t="str">
        <f ca="1">VLOOKUP($D7,Data!$A$2:$I$100,5)</f>
        <v>Sport</v>
      </c>
      <c r="H7" t="s">
        <v>59</v>
      </c>
      <c r="I7">
        <f ca="1">INDEX(Data!$A$1:$I$100,MATCH(D7,Data!$A$1:$A$21,0),MATCH(H7,Data!$A$1:$I$1,0))</f>
        <v>2</v>
      </c>
      <c r="J7" t="str" cm="1">
        <f t="array" aca="1" ref="J7" ca="1">INDEX(Data!$A$1:$I$100,MATCH(D7,Data!$A$1:$A$21,0),MATCH(H7,Data!$A$1:$I$1,0)+1)</f>
        <v>Hausse</v>
      </c>
    </row>
    <row r="8" spans="1:10" x14ac:dyDescent="0.3">
      <c r="A8">
        <f t="shared" si="0"/>
        <v>7</v>
      </c>
      <c r="B8">
        <f ca="1">VLOOKUP(D8,Data!$A$2:$I$100,2)</f>
        <v>2</v>
      </c>
      <c r="C8" t="str" cm="1">
        <f t="array" aca="1" ref="C8" ca="1">IF(ISODD(A8),INDIRECT(ADDRESS((A8+1)/2+2,1,1,1,"Data")),"")</f>
        <v>PROG-00186</v>
      </c>
      <c r="D8" t="str">
        <f t="shared" ca="1" si="1"/>
        <v>PROG-00186</v>
      </c>
      <c r="E8" t="str">
        <f ca="1">VLOOKUP($D8,Data!$A$2:$I$100,3)</f>
        <v>Dupont</v>
      </c>
      <c r="F8" t="str">
        <f ca="1">VLOOKUP($D8,Data!$A$2:$I$100,4)</f>
        <v>Sport</v>
      </c>
      <c r="G8" t="str">
        <f ca="1">VLOOKUP($D8,Data!$A$2:$I$100,5)</f>
        <v>Football</v>
      </c>
      <c r="H8" t="s">
        <v>58</v>
      </c>
      <c r="I8">
        <f ca="1">INDEX(Data!$A$1:$I$100,MATCH(D8,Data!$A$1:$A$21,0),MATCH(H8,Data!$A$1:$I$1,0))</f>
        <v>5</v>
      </c>
      <c r="J8" t="str" cm="1">
        <f t="array" aca="1" ref="J8" ca="1">INDEX(Data!$A$1:$I$100,MATCH(D8,Data!$A$1:$A$21,0),MATCH(H8,Data!$A$1:$I$1,0)+1)</f>
        <v>Stable</v>
      </c>
    </row>
    <row r="9" spans="1:10" x14ac:dyDescent="0.3">
      <c r="A9">
        <f t="shared" si="0"/>
        <v>8</v>
      </c>
      <c r="B9">
        <f ca="1">VLOOKUP(D9,Data!$A$2:$I$100,2)</f>
        <v>2</v>
      </c>
      <c r="C9" t="str" cm="1">
        <f t="array" aca="1" ref="C9" ca="1">IF(ISODD(A9),INDIRECT(ADDRESS((A9+1)/2+2,1,1,1,"Data")),"")</f>
        <v/>
      </c>
      <c r="D9" t="str">
        <f t="shared" ca="1" si="1"/>
        <v>PROG-00186</v>
      </c>
      <c r="E9" t="str">
        <f ca="1">VLOOKUP($D9,Data!$A$2:$I$100,3)</f>
        <v>Dupont</v>
      </c>
      <c r="F9" t="str">
        <f ca="1">VLOOKUP($D9,Data!$A$2:$I$100,4)</f>
        <v>Sport</v>
      </c>
      <c r="G9" t="str">
        <f ca="1">VLOOKUP($D9,Data!$A$2:$I$100,5)</f>
        <v>Football</v>
      </c>
      <c r="H9" t="s">
        <v>59</v>
      </c>
      <c r="I9">
        <f ca="1">INDEX(Data!$A$1:$I$100,MATCH(D9,Data!$A$1:$A$21,0),MATCH(H9,Data!$A$1:$I$1,0))</f>
        <v>5</v>
      </c>
      <c r="J9" t="str" cm="1">
        <f t="array" aca="1" ref="J9" ca="1">INDEX(Data!$A$1:$I$100,MATCH(D9,Data!$A$1:$A$21,0),MATCH(H9,Data!$A$1:$I$1,0)+1)</f>
        <v>Stable</v>
      </c>
    </row>
    <row r="10" spans="1:10" x14ac:dyDescent="0.3">
      <c r="A10">
        <f t="shared" si="0"/>
        <v>9</v>
      </c>
      <c r="B10">
        <f ca="1">VLOOKUP(D10,Data!$A$2:$I$100,2)</f>
        <v>2</v>
      </c>
      <c r="C10" t="str" cm="1">
        <f t="array" aca="1" ref="C10" ca="1">IF(ISODD(A10),INDIRECT(ADDRESS((A10+1)/2+2,1,1,1,"Data")),"")</f>
        <v>PROG-00875</v>
      </c>
      <c r="D10" t="str">
        <f t="shared" ca="1" si="1"/>
        <v>PROG-00875</v>
      </c>
      <c r="E10" t="str">
        <f ca="1">VLOOKUP($D10,Data!$A$2:$I$100,3)</f>
        <v>Petit</v>
      </c>
      <c r="F10" t="str">
        <f ca="1">VLOOKUP($D10,Data!$A$2:$I$100,4)</f>
        <v>Divertissement</v>
      </c>
      <c r="G10" t="str">
        <f ca="1">VLOOKUP($D10,Data!$A$2:$I$100,5)</f>
        <v>Série TV</v>
      </c>
      <c r="H10" t="s">
        <v>58</v>
      </c>
      <c r="I10">
        <f ca="1">INDEX(Data!$A$1:$I$100,MATCH(D10,Data!$A$1:$A$21,0),MATCH(H10,Data!$A$1:$I$1,0))</f>
        <v>5</v>
      </c>
      <c r="J10" t="str" cm="1">
        <f t="array" aca="1" ref="J10" ca="1">INDEX(Data!$A$1:$I$100,MATCH(D10,Data!$A$1:$A$21,0),MATCH(H10,Data!$A$1:$I$1,0)+1)</f>
        <v>Hausse</v>
      </c>
    </row>
    <row r="11" spans="1:10" x14ac:dyDescent="0.3">
      <c r="A11">
        <f t="shared" si="0"/>
        <v>10</v>
      </c>
      <c r="B11">
        <f ca="1">VLOOKUP(D11,Data!$A$2:$I$100,2)</f>
        <v>2</v>
      </c>
      <c r="C11" t="str" cm="1">
        <f t="array" aca="1" ref="C11" ca="1">IF(ISODD(A11),INDIRECT(ADDRESS((A11+1)/2+2,1,1,1,"Data")),"")</f>
        <v/>
      </c>
      <c r="D11" t="str">
        <f t="shared" ca="1" si="1"/>
        <v>PROG-00875</v>
      </c>
      <c r="E11" t="str">
        <f ca="1">VLOOKUP($D11,Data!$A$2:$I$100,3)</f>
        <v>Petit</v>
      </c>
      <c r="F11" t="str">
        <f ca="1">VLOOKUP($D11,Data!$A$2:$I$100,4)</f>
        <v>Divertissement</v>
      </c>
      <c r="G11" t="str">
        <f ca="1">VLOOKUP($D11,Data!$A$2:$I$100,5)</f>
        <v>Série TV</v>
      </c>
      <c r="H11" t="s">
        <v>59</v>
      </c>
      <c r="I11">
        <f ca="1">INDEX(Data!$A$1:$I$100,MATCH(D11,Data!$A$1:$A$21,0),MATCH(H11,Data!$A$1:$I$1,0))</f>
        <v>3</v>
      </c>
      <c r="J11" t="str" cm="1">
        <f t="array" aca="1" ref="J11" ca="1">INDEX(Data!$A$1:$I$100,MATCH(D11,Data!$A$1:$A$21,0),MATCH(H11,Data!$A$1:$I$1,0)+1)</f>
        <v>Baisse</v>
      </c>
    </row>
    <row r="12" spans="1:10" x14ac:dyDescent="0.3">
      <c r="A12">
        <f t="shared" si="0"/>
        <v>11</v>
      </c>
      <c r="B12">
        <f ca="1">VLOOKUP(D12,Data!$A$2:$I$100,2)</f>
        <v>2</v>
      </c>
      <c r="C12" t="str" cm="1">
        <f t="array" aca="1" ref="C12" ca="1">IF(ISODD(A12),INDIRECT(ADDRESS((A12+1)/2+2,1,1,1,"Data")),"")</f>
        <v>PROG-00458</v>
      </c>
      <c r="D12" t="str">
        <f t="shared" ca="1" si="1"/>
        <v>PROG-00458</v>
      </c>
      <c r="E12" t="str">
        <f ca="1">VLOOKUP($D12,Data!$A$2:$I$100,3)</f>
        <v>Dupont</v>
      </c>
      <c r="F12" t="str">
        <f ca="1">VLOOKUP($D12,Data!$A$2:$I$100,4)</f>
        <v>Sport</v>
      </c>
      <c r="G12" t="str">
        <f ca="1">VLOOKUP($D12,Data!$A$2:$I$100,5)</f>
        <v>Basketball</v>
      </c>
      <c r="H12" t="s">
        <v>58</v>
      </c>
      <c r="I12">
        <f ca="1">INDEX(Data!$A$1:$I$100,MATCH(D12,Data!$A$1:$A$21,0),MATCH(H12,Data!$A$1:$I$1,0))</f>
        <v>6</v>
      </c>
      <c r="J12" t="str" cm="1">
        <f t="array" aca="1" ref="J12" ca="1">INDEX(Data!$A$1:$I$100,MATCH(D12,Data!$A$1:$A$21,0),MATCH(H12,Data!$A$1:$I$1,0)+1)</f>
        <v>Stable</v>
      </c>
    </row>
    <row r="13" spans="1:10" x14ac:dyDescent="0.3">
      <c r="A13">
        <f t="shared" si="0"/>
        <v>12</v>
      </c>
      <c r="B13">
        <f ca="1">VLOOKUP(D13,Data!$A$2:$I$100,2)</f>
        <v>2</v>
      </c>
      <c r="C13" t="str" cm="1">
        <f t="array" aca="1" ref="C13" ca="1">IF(ISODD(A13),INDIRECT(ADDRESS((A13+1)/2+2,1,1,1,"Data")),"")</f>
        <v/>
      </c>
      <c r="D13" t="str">
        <f t="shared" ca="1" si="1"/>
        <v>PROG-00458</v>
      </c>
      <c r="E13" t="str">
        <f ca="1">VLOOKUP($D13,Data!$A$2:$I$100,3)</f>
        <v>Dupont</v>
      </c>
      <c r="F13" t="str">
        <f ca="1">VLOOKUP($D13,Data!$A$2:$I$100,4)</f>
        <v>Sport</v>
      </c>
      <c r="G13" t="str">
        <f ca="1">VLOOKUP($D13,Data!$A$2:$I$100,5)</f>
        <v>Basketball</v>
      </c>
      <c r="H13" t="s">
        <v>59</v>
      </c>
      <c r="I13">
        <f ca="1">INDEX(Data!$A$1:$I$100,MATCH(D13,Data!$A$1:$A$21,0),MATCH(H13,Data!$A$1:$I$1,0))</f>
        <v>4</v>
      </c>
      <c r="J13" t="str" cm="1">
        <f t="array" aca="1" ref="J13" ca="1">INDEX(Data!$A$1:$I$100,MATCH(D13,Data!$A$1:$A$21,0),MATCH(H13,Data!$A$1:$I$1,0)+1)</f>
        <v>Baisse</v>
      </c>
    </row>
    <row r="14" spans="1:10" x14ac:dyDescent="0.3">
      <c r="A14">
        <f t="shared" si="0"/>
        <v>13</v>
      </c>
      <c r="B14">
        <f ca="1">VLOOKUP(D14,Data!$A$2:$I$100,2)</f>
        <v>2</v>
      </c>
      <c r="C14" t="str" cm="1">
        <f t="array" aca="1" ref="C14" ca="1">IF(ISODD(A14),INDIRECT(ADDRESS((A14+1)/2+2,1,1,1,"Data")),"")</f>
        <v>PROG-00147</v>
      </c>
      <c r="D14" t="str">
        <f t="shared" ca="1" si="1"/>
        <v>PROG-00147</v>
      </c>
      <c r="E14" t="str">
        <f ca="1">VLOOKUP($D14,Data!$A$2:$I$100,3)</f>
        <v>Dupont</v>
      </c>
      <c r="F14" t="str">
        <f ca="1">VLOOKUP($D14,Data!$A$2:$I$100,4)</f>
        <v>Sport</v>
      </c>
      <c r="G14" t="str">
        <f ca="1">VLOOKUP($D14,Data!$A$2:$I$100,5)</f>
        <v>Football</v>
      </c>
      <c r="H14" t="s">
        <v>58</v>
      </c>
      <c r="I14">
        <f ca="1">INDEX(Data!$A$1:$I$100,MATCH(D14,Data!$A$1:$A$21,0),MATCH(H14,Data!$A$1:$I$1,0))</f>
        <v>5</v>
      </c>
      <c r="J14" t="str" cm="1">
        <f t="array" aca="1" ref="J14" ca="1">INDEX(Data!$A$1:$I$100,MATCH(D14,Data!$A$1:$A$21,0),MATCH(H14,Data!$A$1:$I$1,0)+1)</f>
        <v>Hausse</v>
      </c>
    </row>
    <row r="15" spans="1:10" x14ac:dyDescent="0.3">
      <c r="A15">
        <f t="shared" si="0"/>
        <v>14</v>
      </c>
      <c r="B15">
        <f ca="1">VLOOKUP(D15,Data!$A$2:$I$100,2)</f>
        <v>2</v>
      </c>
      <c r="C15" t="str" cm="1">
        <f t="array" aca="1" ref="C15" ca="1">IF(ISODD(A15),INDIRECT(ADDRESS((A15+1)/2+2,1,1,1,"Data")),"")</f>
        <v/>
      </c>
      <c r="D15" t="str">
        <f t="shared" ca="1" si="1"/>
        <v>PROG-00147</v>
      </c>
      <c r="E15" t="str">
        <f ca="1">VLOOKUP($D15,Data!$A$2:$I$100,3)</f>
        <v>Dupont</v>
      </c>
      <c r="F15" t="str">
        <f ca="1">VLOOKUP($D15,Data!$A$2:$I$100,4)</f>
        <v>Sport</v>
      </c>
      <c r="G15" t="str">
        <f ca="1">VLOOKUP($D15,Data!$A$2:$I$100,5)</f>
        <v>Football</v>
      </c>
      <c r="H15" t="s">
        <v>59</v>
      </c>
      <c r="I15">
        <f ca="1">INDEX(Data!$A$1:$I$100,MATCH(D15,Data!$A$1:$A$21,0),MATCH(H15,Data!$A$1:$I$1,0))</f>
        <v>7</v>
      </c>
      <c r="J15" t="str" cm="1">
        <f t="array" aca="1" ref="J15" ca="1">INDEX(Data!$A$1:$I$100,MATCH(D15,Data!$A$1:$A$21,0),MATCH(H15,Data!$A$1:$I$1,0)+1)</f>
        <v>Hausse</v>
      </c>
    </row>
    <row r="16" spans="1:10" x14ac:dyDescent="0.3">
      <c r="A16">
        <f t="shared" si="0"/>
        <v>15</v>
      </c>
      <c r="B16">
        <f ca="1">VLOOKUP(D16,Data!$A$2:$I$100,2)</f>
        <v>2</v>
      </c>
      <c r="C16" t="str" cm="1">
        <f t="array" aca="1" ref="C16" ca="1">IF(ISODD(A16),INDIRECT(ADDRESS((A16+1)/2+2,1,1,1,"Data")),"")</f>
        <v>PROG-00200</v>
      </c>
      <c r="D16" t="str">
        <f t="shared" ca="1" si="1"/>
        <v>PROG-00200</v>
      </c>
      <c r="E16" t="str">
        <f ca="1">VLOOKUP($D16,Data!$A$2:$I$100,3)</f>
        <v>Dupont</v>
      </c>
      <c r="F16" t="str">
        <f ca="1">VLOOKUP($D16,Data!$A$2:$I$100,4)</f>
        <v>Sport</v>
      </c>
      <c r="G16" t="str">
        <f ca="1">VLOOKUP($D16,Data!$A$2:$I$100,5)</f>
        <v>Football</v>
      </c>
      <c r="H16" t="s">
        <v>58</v>
      </c>
      <c r="I16">
        <f ca="1">INDEX(Data!$A$1:$I$100,MATCH(D16,Data!$A$1:$A$21,0),MATCH(H16,Data!$A$1:$I$1,0))</f>
        <v>7</v>
      </c>
      <c r="J16" t="str" cm="1">
        <f t="array" aca="1" ref="J16" ca="1">INDEX(Data!$A$1:$I$100,MATCH(D16,Data!$A$1:$A$21,0),MATCH(H16,Data!$A$1:$I$1,0)+1)</f>
        <v>Baisse</v>
      </c>
    </row>
    <row r="17" spans="1:10" x14ac:dyDescent="0.3">
      <c r="A17">
        <f t="shared" si="0"/>
        <v>16</v>
      </c>
      <c r="B17">
        <f ca="1">VLOOKUP(D17,Data!$A$2:$I$100,2)</f>
        <v>2</v>
      </c>
      <c r="C17" t="str" cm="1">
        <f t="array" aca="1" ref="C17" ca="1">IF(ISODD(A17),INDIRECT(ADDRESS((A17+1)/2+2,1,1,1,"Data")),"")</f>
        <v/>
      </c>
      <c r="D17" t="str">
        <f t="shared" ca="1" si="1"/>
        <v>PROG-00200</v>
      </c>
      <c r="E17" t="str">
        <f ca="1">VLOOKUP($D17,Data!$A$2:$I$100,3)</f>
        <v>Dupont</v>
      </c>
      <c r="F17" t="str">
        <f ca="1">VLOOKUP($D17,Data!$A$2:$I$100,4)</f>
        <v>Sport</v>
      </c>
      <c r="G17" t="str">
        <f ca="1">VLOOKUP($D17,Data!$A$2:$I$100,5)</f>
        <v>Football</v>
      </c>
      <c r="H17" t="s">
        <v>59</v>
      </c>
      <c r="I17">
        <f ca="1">INDEX(Data!$A$1:$I$100,MATCH(D17,Data!$A$1:$A$21,0),MATCH(H17,Data!$A$1:$I$1,0))</f>
        <v>4</v>
      </c>
      <c r="J17" t="str" cm="1">
        <f t="array" aca="1" ref="J17" ca="1">INDEX(Data!$A$1:$I$100,MATCH(D17,Data!$A$1:$A$21,0),MATCH(H17,Data!$A$1:$I$1,0)+1)</f>
        <v>Baisse</v>
      </c>
    </row>
    <row r="18" spans="1:10" x14ac:dyDescent="0.3">
      <c r="A18">
        <f t="shared" si="0"/>
        <v>17</v>
      </c>
      <c r="B18">
        <f ca="1">VLOOKUP(D18,Data!$A$2:$I$100,2)</f>
        <v>2</v>
      </c>
      <c r="C18" t="str" cm="1">
        <f t="array" aca="1" ref="C18" ca="1">IF(ISODD(A18),INDIRECT(ADDRESS((A18+1)/2+2,1,1,1,"Data")),"")</f>
        <v>PROG-00321</v>
      </c>
      <c r="D18" t="str">
        <f t="shared" ca="1" si="1"/>
        <v>PROG-00321</v>
      </c>
      <c r="E18" t="str">
        <f ca="1">VLOOKUP($D18,Data!$A$2:$I$100,3)</f>
        <v>Dupont</v>
      </c>
      <c r="F18" t="str">
        <f ca="1">VLOOKUP($D18,Data!$A$2:$I$100,4)</f>
        <v>Sport</v>
      </c>
      <c r="G18" t="str">
        <f ca="1">VLOOKUP($D18,Data!$A$2:$I$100,5)</f>
        <v>Basketball</v>
      </c>
      <c r="H18" t="s">
        <v>58</v>
      </c>
      <c r="I18">
        <f ca="1">INDEX(Data!$A$1:$I$100,MATCH(D18,Data!$A$1:$A$21,0),MATCH(H18,Data!$A$1:$I$1,0))</f>
        <v>5</v>
      </c>
      <c r="J18" t="str" cm="1">
        <f t="array" aca="1" ref="J18" ca="1">INDEX(Data!$A$1:$I$100,MATCH(D18,Data!$A$1:$A$21,0),MATCH(H18,Data!$A$1:$I$1,0)+1)</f>
        <v>Stable</v>
      </c>
    </row>
    <row r="19" spans="1:10" x14ac:dyDescent="0.3">
      <c r="A19">
        <f t="shared" si="0"/>
        <v>18</v>
      </c>
      <c r="B19">
        <f ca="1">VLOOKUP(D19,Data!$A$2:$I$100,2)</f>
        <v>2</v>
      </c>
      <c r="C19" t="str" cm="1">
        <f t="array" aca="1" ref="C19" ca="1">IF(ISODD(A19),INDIRECT(ADDRESS((A19+1)/2+2,1,1,1,"Data")),"")</f>
        <v/>
      </c>
      <c r="D19" t="str">
        <f t="shared" ca="1" si="1"/>
        <v>PROG-00321</v>
      </c>
      <c r="E19" t="str">
        <f ca="1">VLOOKUP($D19,Data!$A$2:$I$100,3)</f>
        <v>Dupont</v>
      </c>
      <c r="F19" t="str">
        <f ca="1">VLOOKUP($D19,Data!$A$2:$I$100,4)</f>
        <v>Sport</v>
      </c>
      <c r="G19" t="str">
        <f ca="1">VLOOKUP($D19,Data!$A$2:$I$100,5)</f>
        <v>Basketball</v>
      </c>
      <c r="H19" t="s">
        <v>59</v>
      </c>
      <c r="I19">
        <f ca="1">INDEX(Data!$A$1:$I$100,MATCH(D19,Data!$A$1:$A$21,0),MATCH(H19,Data!$A$1:$I$1,0))</f>
        <v>6</v>
      </c>
      <c r="J19" t="str" cm="1">
        <f t="array" aca="1" ref="J19" ca="1">INDEX(Data!$A$1:$I$100,MATCH(D19,Data!$A$1:$A$21,0),MATCH(H19,Data!$A$1:$I$1,0)+1)</f>
        <v>Stable</v>
      </c>
    </row>
    <row r="20" spans="1:10" x14ac:dyDescent="0.3">
      <c r="A20">
        <f t="shared" si="0"/>
        <v>19</v>
      </c>
      <c r="B20">
        <f ca="1">VLOOKUP(D20,Data!$A$2:$I$100,2)</f>
        <v>3</v>
      </c>
      <c r="C20" t="str" cm="1">
        <f t="array" aca="1" ref="C20" ca="1">IF(ISODD(A20),INDIRECT(ADDRESS((A20+1)/2+2,1,1,1,"Data")),"")</f>
        <v>PROG-00951</v>
      </c>
      <c r="D20" t="str">
        <f t="shared" ca="1" si="1"/>
        <v>PROG-00951</v>
      </c>
      <c r="E20" t="str">
        <f ca="1">VLOOKUP($D20,Data!$A$2:$I$100,3)</f>
        <v>Marchand</v>
      </c>
      <c r="F20" t="str">
        <f ca="1">VLOOKUP($D20,Data!$A$2:$I$100,4)</f>
        <v>Jeux Vidéo</v>
      </c>
      <c r="G20" t="str">
        <f ca="1">VLOOKUP($D20,Data!$A$2:$I$100,5)</f>
        <v>Sport</v>
      </c>
      <c r="H20" t="s">
        <v>58</v>
      </c>
      <c r="I20">
        <f ca="1">INDEX(Data!$A$1:$I$100,MATCH(D20,Data!$A$1:$A$21,0),MATCH(H20,Data!$A$1:$I$1,0))</f>
        <v>6</v>
      </c>
      <c r="J20" t="str" cm="1">
        <f t="array" aca="1" ref="J20" ca="1">INDEX(Data!$A$1:$I$100,MATCH(D20,Data!$A$1:$A$21,0),MATCH(H20,Data!$A$1:$I$1,0)+1)</f>
        <v>Baisse</v>
      </c>
    </row>
    <row r="21" spans="1:10" x14ac:dyDescent="0.3">
      <c r="A21">
        <f t="shared" si="0"/>
        <v>20</v>
      </c>
      <c r="B21">
        <f ca="1">VLOOKUP(D21,Data!$A$2:$I$100,2)</f>
        <v>3</v>
      </c>
      <c r="C21" t="str" cm="1">
        <f t="array" aca="1" ref="C21" ca="1">IF(ISODD(A21),INDIRECT(ADDRESS((A21+1)/2+2,1,1,1,"Data")),"")</f>
        <v/>
      </c>
      <c r="D21" t="str">
        <f t="shared" ca="1" si="1"/>
        <v>PROG-00951</v>
      </c>
      <c r="E21" t="str">
        <f ca="1">VLOOKUP($D21,Data!$A$2:$I$100,3)</f>
        <v>Marchand</v>
      </c>
      <c r="F21" t="str">
        <f ca="1">VLOOKUP($D21,Data!$A$2:$I$100,4)</f>
        <v>Jeux Vidéo</v>
      </c>
      <c r="G21" t="str">
        <f ca="1">VLOOKUP($D21,Data!$A$2:$I$100,5)</f>
        <v>Sport</v>
      </c>
      <c r="H21" t="s">
        <v>59</v>
      </c>
      <c r="I21">
        <f ca="1">INDEX(Data!$A$1:$I$100,MATCH(D21,Data!$A$1:$A$21,0),MATCH(H21,Data!$A$1:$I$1,0))</f>
        <v>4</v>
      </c>
      <c r="J21" t="str" cm="1">
        <f t="array" aca="1" ref="J21" ca="1">INDEX(Data!$A$1:$I$100,MATCH(D21,Data!$A$1:$A$21,0),MATCH(H21,Data!$A$1:$I$1,0)+1)</f>
        <v>Hausse</v>
      </c>
    </row>
    <row r="22" spans="1:10" x14ac:dyDescent="0.3">
      <c r="A22">
        <f t="shared" si="0"/>
        <v>21</v>
      </c>
      <c r="B22">
        <f ca="1">VLOOKUP(D22,Data!$A$2:$I$100,2)</f>
        <v>3</v>
      </c>
      <c r="C22" t="str" cm="1">
        <f t="array" aca="1" ref="C22" ca="1">IF(ISODD(A22),INDIRECT(ADDRESS((A22+1)/2+2,1,1,1,"Data")),"")</f>
        <v>PROG-00952</v>
      </c>
      <c r="D22" t="str">
        <f t="shared" ref="D22:D27" ca="1" si="2">IF(C22="",D21,C22)</f>
        <v>PROG-00952</v>
      </c>
      <c r="E22" t="str">
        <f ca="1">VLOOKUP($D22,Data!$A$2:$I$100,3)</f>
        <v>Lefèvre</v>
      </c>
      <c r="F22" t="str">
        <f ca="1">VLOOKUP($D22,Data!$A$2:$I$100,4)</f>
        <v>Sport</v>
      </c>
      <c r="G22" t="str">
        <f ca="1">VLOOKUP($D22,Data!$A$2:$I$100,5)</f>
        <v>Emission</v>
      </c>
      <c r="H22" t="s">
        <v>59</v>
      </c>
      <c r="I22">
        <f ca="1">INDEX(Data!$A$1:$I$100,MATCH(D22,Data!$A$1:$A$21,0),MATCH(H22,Data!$A$1:$I$1,0))</f>
        <v>6</v>
      </c>
      <c r="J22" t="str" cm="1">
        <f t="array" aca="1" ref="J22" ca="1">INDEX(Data!$A$1:$I$100,MATCH(D22,Data!$A$1:$A$21,0),MATCH(H22,Data!$A$1:$I$1,0)+1)</f>
        <v>Hausse</v>
      </c>
    </row>
    <row r="23" spans="1:10" x14ac:dyDescent="0.3">
      <c r="A23">
        <f t="shared" si="0"/>
        <v>22</v>
      </c>
      <c r="B23">
        <f ca="1">VLOOKUP(D23,Data!$A$2:$I$100,2)</f>
        <v>3</v>
      </c>
      <c r="C23" t="str" cm="1">
        <f t="array" aca="1" ref="C23" ca="1">IF(ISODD(A23),INDIRECT(ADDRESS((A23+1)/2+2,1,1,1,"Data")),"")</f>
        <v/>
      </c>
      <c r="D23" t="str">
        <f t="shared" ca="1" si="2"/>
        <v>PROG-00952</v>
      </c>
      <c r="E23" t="str">
        <f ca="1">VLOOKUP($D23,Data!$A$2:$I$100,3)</f>
        <v>Lefèvre</v>
      </c>
      <c r="F23" t="str">
        <f ca="1">VLOOKUP($D23,Data!$A$2:$I$100,4)</f>
        <v>Sport</v>
      </c>
      <c r="G23" t="str">
        <f ca="1">VLOOKUP($D23,Data!$A$2:$I$100,5)</f>
        <v>Emission</v>
      </c>
      <c r="H23" t="s">
        <v>59</v>
      </c>
      <c r="I23">
        <f ca="1">INDEX(Data!$A$1:$I$100,MATCH(D23,Data!$A$1:$A$21,0),MATCH(H23,Data!$A$1:$I$1,0))</f>
        <v>6</v>
      </c>
      <c r="J23" t="str" cm="1">
        <f t="array" aca="1" ref="J23" ca="1">INDEX(Data!$A$1:$I$100,MATCH(D23,Data!$A$1:$A$21,0),MATCH(H23,Data!$A$1:$I$1,0)+1)</f>
        <v>Hausse</v>
      </c>
    </row>
    <row r="24" spans="1:10" x14ac:dyDescent="0.3">
      <c r="A24">
        <f t="shared" si="0"/>
        <v>23</v>
      </c>
      <c r="B24">
        <f ca="1">VLOOKUP(D24,Data!$A$2:$I$100,2)</f>
        <v>2</v>
      </c>
      <c r="C24" t="str" cm="1">
        <f t="array" aca="1" ref="C24" ca="1">IF(ISODD(A24),INDIRECT(ADDRESS((A24+1)/2+2,1,1,1,"Data")),"")</f>
        <v>PROG-00258</v>
      </c>
      <c r="D24" t="str">
        <f t="shared" ca="1" si="2"/>
        <v>PROG-00258</v>
      </c>
      <c r="E24" t="str">
        <f ca="1">VLOOKUP($D24,Data!$A$2:$I$100,3)</f>
        <v>Dupont</v>
      </c>
      <c r="F24" t="str">
        <f ca="1">VLOOKUP($D24,Data!$A$2:$I$100,4)</f>
        <v>Sport</v>
      </c>
      <c r="G24" t="str">
        <f ca="1">VLOOKUP($D24,Data!$A$2:$I$100,5)</f>
        <v>Basketball</v>
      </c>
      <c r="H24" t="s">
        <v>59</v>
      </c>
      <c r="I24">
        <f ca="1">INDEX(Data!$A$1:$I$100,MATCH(D24,Data!$A$1:$A$21,0),MATCH(H24,Data!$A$1:$I$1,0))</f>
        <v>3</v>
      </c>
      <c r="J24" t="str" cm="1">
        <f t="array" aca="1" ref="J24" ca="1">INDEX(Data!$A$1:$I$100,MATCH(D24,Data!$A$1:$A$21,0),MATCH(H24,Data!$A$1:$I$1,0)+1)</f>
        <v>Hausse</v>
      </c>
    </row>
    <row r="25" spans="1:10" x14ac:dyDescent="0.3">
      <c r="A25">
        <f t="shared" si="0"/>
        <v>24</v>
      </c>
      <c r="B25">
        <f ca="1">VLOOKUP(D25,Data!$A$2:$I$100,2)</f>
        <v>2</v>
      </c>
      <c r="C25" t="str" cm="1">
        <f t="array" aca="1" ref="C25" ca="1">IF(ISODD(A25),INDIRECT(ADDRESS((A25+1)/2+2,1,1,1,"Data")),"")</f>
        <v/>
      </c>
      <c r="D25" t="str">
        <f t="shared" ca="1" si="2"/>
        <v>PROG-00258</v>
      </c>
      <c r="E25" t="str">
        <f ca="1">VLOOKUP($D25,Data!$A$2:$I$100,3)</f>
        <v>Dupont</v>
      </c>
      <c r="F25" t="str">
        <f ca="1">VLOOKUP($D25,Data!$A$2:$I$100,4)</f>
        <v>Sport</v>
      </c>
      <c r="G25" t="str">
        <f ca="1">VLOOKUP($D25,Data!$A$2:$I$100,5)</f>
        <v>Basketball</v>
      </c>
      <c r="H25" t="s">
        <v>59</v>
      </c>
      <c r="I25">
        <f ca="1">INDEX(Data!$A$1:$I$100,MATCH(D25,Data!$A$1:$A$21,0),MATCH(H25,Data!$A$1:$I$1,0))</f>
        <v>3</v>
      </c>
      <c r="J25" t="str" cm="1">
        <f t="array" aca="1" ref="J25" ca="1">INDEX(Data!$A$1:$I$100,MATCH(D25,Data!$A$1:$A$21,0),MATCH(H25,Data!$A$1:$I$1,0)+1)</f>
        <v>Hausse</v>
      </c>
    </row>
    <row r="26" spans="1:10" x14ac:dyDescent="0.3">
      <c r="A26">
        <f t="shared" si="0"/>
        <v>25</v>
      </c>
      <c r="B26">
        <f ca="1">VLOOKUP(D26,Data!$A$2:$I$100,2)</f>
        <v>2</v>
      </c>
      <c r="C26" t="str" cm="1">
        <f t="array" aca="1" ref="C26" ca="1">IF(ISODD(A26),INDIRECT(ADDRESS((A26+1)/2+2,1,1,1,"Data")),"")</f>
        <v>PROG-00357</v>
      </c>
      <c r="D26" t="str">
        <f t="shared" ca="1" si="2"/>
        <v>PROG-00357</v>
      </c>
      <c r="E26" t="str">
        <f ca="1">VLOOKUP($D26,Data!$A$2:$I$100,3)</f>
        <v>Dupont</v>
      </c>
      <c r="F26" t="str">
        <f ca="1">VLOOKUP($D26,Data!$A$2:$I$100,4)</f>
        <v>Sport</v>
      </c>
      <c r="G26" t="str">
        <f ca="1">VLOOKUP($D26,Data!$A$2:$I$100,5)</f>
        <v>Basketball</v>
      </c>
      <c r="H26" t="s">
        <v>59</v>
      </c>
      <c r="I26">
        <f ca="1">INDEX(Data!$A$1:$I$100,MATCH(D26,Data!$A$1:$A$21,0),MATCH(H26,Data!$A$1:$I$1,0))</f>
        <v>11</v>
      </c>
      <c r="J26" t="str" cm="1">
        <f t="array" aca="1" ref="J26" ca="1">INDEX(Data!$A$1:$I$100,MATCH(D26,Data!$A$1:$A$21,0),MATCH(H26,Data!$A$1:$I$1,0)+1)</f>
        <v>Hausse</v>
      </c>
    </row>
    <row r="27" spans="1:10" x14ac:dyDescent="0.3">
      <c r="A27">
        <f t="shared" si="0"/>
        <v>26</v>
      </c>
      <c r="B27">
        <f ca="1">VLOOKUP(D27,Data!$A$2:$I$100,2)</f>
        <v>2</v>
      </c>
      <c r="C27" t="str" cm="1">
        <f t="array" aca="1" ref="C27" ca="1">IF(ISODD(A27),INDIRECT(ADDRESS((A27+1)/2+2,1,1,1,"Data")),"")</f>
        <v/>
      </c>
      <c r="D27" t="str">
        <f t="shared" ca="1" si="2"/>
        <v>PROG-00357</v>
      </c>
      <c r="E27" t="str">
        <f ca="1">VLOOKUP($D27,Data!$A$2:$I$100,3)</f>
        <v>Dupont</v>
      </c>
      <c r="F27" t="str">
        <f ca="1">VLOOKUP($D27,Data!$A$2:$I$100,4)</f>
        <v>Sport</v>
      </c>
      <c r="G27" t="str">
        <f ca="1">VLOOKUP($D27,Data!$A$2:$I$100,5)</f>
        <v>Basketball</v>
      </c>
      <c r="H27" t="s">
        <v>59</v>
      </c>
      <c r="I27">
        <f ca="1">INDEX(Data!$A$1:$I$100,MATCH(D27,Data!$A$1:$A$21,0),MATCH(H27,Data!$A$1:$I$1,0))</f>
        <v>11</v>
      </c>
      <c r="J27" t="str" cm="1">
        <f t="array" aca="1" ref="J27" ca="1">INDEX(Data!$A$1:$I$100,MATCH(D27,Data!$A$1:$A$21,0),MATCH(H27,Data!$A$1:$I$1,0)+1)</f>
        <v>Hausse</v>
      </c>
    </row>
    <row r="28" spans="1:10" x14ac:dyDescent="0.3">
      <c r="A28">
        <f t="shared" si="0"/>
        <v>27</v>
      </c>
      <c r="B28">
        <f ca="1">VLOOKUP(D28,Data!$A$2:$I$100,2)</f>
        <v>2</v>
      </c>
      <c r="C28" t="str" cm="1">
        <f t="array" aca="1" ref="C28" ca="1">IF(ISODD(A28),INDIRECT(ADDRESS((A28+1)/2+2,1,1,1,"Data")),"")</f>
        <v>PROG-00861</v>
      </c>
      <c r="D28" t="str">
        <f t="shared" ref="D28:D43" ca="1" si="3">IF(C28="",D27,C28)</f>
        <v>PROG-00861</v>
      </c>
      <c r="E28" t="str">
        <f ca="1">VLOOKUP($D28,Data!$A$2:$I$100,3)</f>
        <v>Huet</v>
      </c>
      <c r="F28" t="str">
        <f ca="1">VLOOKUP($D28,Data!$A$2:$I$100,4)</f>
        <v>Culture</v>
      </c>
      <c r="G28" t="str">
        <f ca="1">VLOOKUP($D28,Data!$A$2:$I$100,5)</f>
        <v>Reportage</v>
      </c>
      <c r="H28" t="s">
        <v>59</v>
      </c>
      <c r="I28">
        <f ca="1">INDEX(Data!$A$1:$I$100,MATCH(D28,Data!$A$1:$A$21,0),MATCH(H28,Data!$A$1:$I$1,0))</f>
        <v>8</v>
      </c>
      <c r="J28" t="str" cm="1">
        <f t="array" aca="1" ref="J28" ca="1">INDEX(Data!$A$1:$I$100,MATCH(D28,Data!$A$1:$A$21,0),MATCH(H28,Data!$A$1:$I$1,0)+1)</f>
        <v>Baisse</v>
      </c>
    </row>
    <row r="29" spans="1:10" x14ac:dyDescent="0.3">
      <c r="A29">
        <f t="shared" si="0"/>
        <v>28</v>
      </c>
      <c r="B29">
        <f ca="1">VLOOKUP(D29,Data!$A$2:$I$100,2)</f>
        <v>2</v>
      </c>
      <c r="C29" t="str" cm="1">
        <f t="array" aca="1" ref="C29" ca="1">IF(ISODD(A29),INDIRECT(ADDRESS((A29+1)/2+2,1,1,1,"Data")),"")</f>
        <v/>
      </c>
      <c r="D29" t="str">
        <f t="shared" ca="1" si="3"/>
        <v>PROG-00861</v>
      </c>
      <c r="E29" t="str">
        <f ca="1">VLOOKUP($D29,Data!$A$2:$I$100,3)</f>
        <v>Huet</v>
      </c>
      <c r="F29" t="str">
        <f ca="1">VLOOKUP($D29,Data!$A$2:$I$100,4)</f>
        <v>Culture</v>
      </c>
      <c r="G29" t="str">
        <f ca="1">VLOOKUP($D29,Data!$A$2:$I$100,5)</f>
        <v>Reportage</v>
      </c>
      <c r="H29" t="s">
        <v>59</v>
      </c>
      <c r="I29">
        <f ca="1">INDEX(Data!$A$1:$I$100,MATCH(D29,Data!$A$1:$A$21,0),MATCH(H29,Data!$A$1:$I$1,0))</f>
        <v>8</v>
      </c>
      <c r="J29" t="str" cm="1">
        <f t="array" aca="1" ref="J29" ca="1">INDEX(Data!$A$1:$I$100,MATCH(D29,Data!$A$1:$A$21,0),MATCH(H29,Data!$A$1:$I$1,0)+1)</f>
        <v>Baisse</v>
      </c>
    </row>
    <row r="30" spans="1:10" x14ac:dyDescent="0.3">
      <c r="A30">
        <f t="shared" si="0"/>
        <v>29</v>
      </c>
      <c r="B30">
        <f ca="1">VLOOKUP(D30,Data!$A$2:$I$100,2)</f>
        <v>2</v>
      </c>
      <c r="C30" t="str" cm="1">
        <f t="array" aca="1" ref="C30" ca="1">IF(ISODD(A30),INDIRECT(ADDRESS((A30+1)/2+2,1,1,1,"Data")),"")</f>
        <v>PROG-00629</v>
      </c>
      <c r="D30" t="str">
        <f t="shared" ca="1" si="3"/>
        <v>PROG-00629</v>
      </c>
      <c r="E30" t="str">
        <f ca="1">VLOOKUP($D30,Data!$A$2:$I$100,3)</f>
        <v>Huet</v>
      </c>
      <c r="F30" t="str">
        <f ca="1">VLOOKUP($D30,Data!$A$2:$I$100,4)</f>
        <v>Culture</v>
      </c>
      <c r="G30" t="str">
        <f ca="1">VLOOKUP($D30,Data!$A$2:$I$100,5)</f>
        <v>Reportage</v>
      </c>
      <c r="H30" t="s">
        <v>59</v>
      </c>
      <c r="I30">
        <f ca="1">INDEX(Data!$A$1:$I$100,MATCH(D30,Data!$A$1:$A$21,0),MATCH(H30,Data!$A$1:$I$1,0))</f>
        <v>7</v>
      </c>
      <c r="J30" t="str" cm="1">
        <f t="array" aca="1" ref="J30" ca="1">INDEX(Data!$A$1:$I$100,MATCH(D30,Data!$A$1:$A$21,0),MATCH(H30,Data!$A$1:$I$1,0)+1)</f>
        <v>Stable</v>
      </c>
    </row>
    <row r="31" spans="1:10" x14ac:dyDescent="0.3">
      <c r="A31">
        <f t="shared" si="0"/>
        <v>30</v>
      </c>
      <c r="B31">
        <f ca="1">VLOOKUP(D31,Data!$A$2:$I$100,2)</f>
        <v>2</v>
      </c>
      <c r="C31" t="str" cm="1">
        <f t="array" aca="1" ref="C31" ca="1">IF(ISODD(A31),INDIRECT(ADDRESS((A31+1)/2+2,1,1,1,"Data")),"")</f>
        <v/>
      </c>
      <c r="D31" t="str">
        <f t="shared" ca="1" si="3"/>
        <v>PROG-00629</v>
      </c>
      <c r="E31" t="str">
        <f ca="1">VLOOKUP($D31,Data!$A$2:$I$100,3)</f>
        <v>Huet</v>
      </c>
      <c r="F31" t="str">
        <f ca="1">VLOOKUP($D31,Data!$A$2:$I$100,4)</f>
        <v>Culture</v>
      </c>
      <c r="G31" t="str">
        <f ca="1">VLOOKUP($D31,Data!$A$2:$I$100,5)</f>
        <v>Reportage</v>
      </c>
      <c r="H31" t="s">
        <v>59</v>
      </c>
      <c r="I31">
        <f ca="1">INDEX(Data!$A$1:$I$100,MATCH(D31,Data!$A$1:$A$21,0),MATCH(H31,Data!$A$1:$I$1,0))</f>
        <v>7</v>
      </c>
      <c r="J31" t="str" cm="1">
        <f t="array" aca="1" ref="J31" ca="1">INDEX(Data!$A$1:$I$100,MATCH(D31,Data!$A$1:$A$21,0),MATCH(H31,Data!$A$1:$I$1,0)+1)</f>
        <v>Stable</v>
      </c>
    </row>
    <row r="32" spans="1:10" x14ac:dyDescent="0.3">
      <c r="A32">
        <f t="shared" si="0"/>
        <v>31</v>
      </c>
      <c r="B32">
        <f ca="1">VLOOKUP(D32,Data!$A$2:$I$100,2)</f>
        <v>2</v>
      </c>
      <c r="C32" t="str" cm="1">
        <f t="array" aca="1" ref="C32" ca="1">IF(ISODD(A32),INDIRECT(ADDRESS((A32+1)/2+2,1,1,1,"Data")),"")</f>
        <v>PROG-00369</v>
      </c>
      <c r="D32" t="str">
        <f t="shared" ca="1" si="3"/>
        <v>PROG-00369</v>
      </c>
      <c r="E32" t="str">
        <f ca="1">VLOOKUP($D32,Data!$A$2:$I$100,3)</f>
        <v>Dupont</v>
      </c>
      <c r="F32" t="str">
        <f ca="1">VLOOKUP($D32,Data!$A$2:$I$100,4)</f>
        <v>Sport</v>
      </c>
      <c r="G32" t="str">
        <f ca="1">VLOOKUP($D32,Data!$A$2:$I$100,5)</f>
        <v>Basketball</v>
      </c>
      <c r="H32" t="s">
        <v>59</v>
      </c>
      <c r="I32">
        <f ca="1">INDEX(Data!$A$1:$I$100,MATCH(D32,Data!$A$1:$A$21,0),MATCH(H32,Data!$A$1:$I$1,0))</f>
        <v>5</v>
      </c>
      <c r="J32" t="str" cm="1">
        <f t="array" aca="1" ref="J32" ca="1">INDEX(Data!$A$1:$I$100,MATCH(D32,Data!$A$1:$A$21,0),MATCH(H32,Data!$A$1:$I$1,0)+1)</f>
        <v>Hausse</v>
      </c>
    </row>
    <row r="33" spans="1:10" x14ac:dyDescent="0.3">
      <c r="A33">
        <f t="shared" si="0"/>
        <v>32</v>
      </c>
      <c r="B33">
        <f ca="1">VLOOKUP(D33,Data!$A$2:$I$100,2)</f>
        <v>2</v>
      </c>
      <c r="C33" t="str" cm="1">
        <f t="array" aca="1" ref="C33" ca="1">IF(ISODD(A33),INDIRECT(ADDRESS((A33+1)/2+2,1,1,1,"Data")),"")</f>
        <v/>
      </c>
      <c r="D33" t="str">
        <f t="shared" ca="1" si="3"/>
        <v>PROG-00369</v>
      </c>
      <c r="E33" t="str">
        <f ca="1">VLOOKUP($D33,Data!$A$2:$I$100,3)</f>
        <v>Dupont</v>
      </c>
      <c r="F33" t="str">
        <f ca="1">VLOOKUP($D33,Data!$A$2:$I$100,4)</f>
        <v>Sport</v>
      </c>
      <c r="G33" t="str">
        <f ca="1">VLOOKUP($D33,Data!$A$2:$I$100,5)</f>
        <v>Basketball</v>
      </c>
      <c r="H33" t="s">
        <v>59</v>
      </c>
      <c r="I33">
        <f ca="1">INDEX(Data!$A$1:$I$100,MATCH(D33,Data!$A$1:$A$21,0),MATCH(H33,Data!$A$1:$I$1,0))</f>
        <v>5</v>
      </c>
      <c r="J33" t="str" cm="1">
        <f t="array" aca="1" ref="J33" ca="1">INDEX(Data!$A$1:$I$100,MATCH(D33,Data!$A$1:$A$21,0),MATCH(H33,Data!$A$1:$I$1,0)+1)</f>
        <v>Hausse</v>
      </c>
    </row>
    <row r="34" spans="1:10" x14ac:dyDescent="0.3">
      <c r="A34">
        <f t="shared" si="0"/>
        <v>33</v>
      </c>
      <c r="B34">
        <f ca="1">VLOOKUP(D34,Data!$A$2:$I$100,2)</f>
        <v>2</v>
      </c>
      <c r="C34" t="str" cm="1">
        <f t="array" aca="1" ref="C34" ca="1">IF(ISODD(A34),INDIRECT(ADDRESS((A34+1)/2+2,1,1,1,"Data")),"")</f>
        <v>PROG-00576</v>
      </c>
      <c r="D34" t="str">
        <f t="shared" ca="1" si="3"/>
        <v>PROG-00576</v>
      </c>
      <c r="E34" t="str">
        <f ca="1">VLOOKUP($D34,Data!$A$2:$I$100,3)</f>
        <v>Huet</v>
      </c>
      <c r="F34" t="str">
        <f ca="1">VLOOKUP($D34,Data!$A$2:$I$100,4)</f>
        <v>Culture</v>
      </c>
      <c r="G34" t="str">
        <f ca="1">VLOOKUP($D34,Data!$A$2:$I$100,5)</f>
        <v>Reportage</v>
      </c>
      <c r="H34" t="s">
        <v>59</v>
      </c>
      <c r="I34">
        <f ca="1">INDEX(Data!$A$1:$I$100,MATCH(D34,Data!$A$1:$A$21,0),MATCH(H34,Data!$A$1:$I$1,0))</f>
        <v>5</v>
      </c>
      <c r="J34" t="str" cm="1">
        <f t="array" aca="1" ref="J34" ca="1">INDEX(Data!$A$1:$I$100,MATCH(D34,Data!$A$1:$A$21,0),MATCH(H34,Data!$A$1:$I$1,0)+1)</f>
        <v>Stable</v>
      </c>
    </row>
    <row r="35" spans="1:10" x14ac:dyDescent="0.3">
      <c r="A35">
        <f t="shared" si="0"/>
        <v>34</v>
      </c>
      <c r="B35">
        <f ca="1">VLOOKUP(D35,Data!$A$2:$I$100,2)</f>
        <v>2</v>
      </c>
      <c r="C35" t="str" cm="1">
        <f t="array" aca="1" ref="C35" ca="1">IF(ISODD(A35),INDIRECT(ADDRESS((A35+1)/2+2,1,1,1,"Data")),"")</f>
        <v/>
      </c>
      <c r="D35" t="str">
        <f t="shared" ca="1" si="3"/>
        <v>PROG-00576</v>
      </c>
      <c r="E35" t="str">
        <f ca="1">VLOOKUP($D35,Data!$A$2:$I$100,3)</f>
        <v>Huet</v>
      </c>
      <c r="F35" t="str">
        <f ca="1">VLOOKUP($D35,Data!$A$2:$I$100,4)</f>
        <v>Culture</v>
      </c>
      <c r="G35" t="str">
        <f ca="1">VLOOKUP($D35,Data!$A$2:$I$100,5)</f>
        <v>Reportage</v>
      </c>
      <c r="H35" t="s">
        <v>59</v>
      </c>
      <c r="I35">
        <f ca="1">INDEX(Data!$A$1:$I$100,MATCH(D35,Data!$A$1:$A$21,0),MATCH(H35,Data!$A$1:$I$1,0))</f>
        <v>5</v>
      </c>
      <c r="J35" t="str" cm="1">
        <f t="array" aca="1" ref="J35" ca="1">INDEX(Data!$A$1:$I$100,MATCH(D35,Data!$A$1:$A$21,0),MATCH(H35,Data!$A$1:$I$1,0)+1)</f>
        <v>Stable</v>
      </c>
    </row>
    <row r="36" spans="1:10" x14ac:dyDescent="0.3">
      <c r="A36">
        <f t="shared" si="0"/>
        <v>35</v>
      </c>
      <c r="B36">
        <f ca="1">VLOOKUP(D36,Data!$A$2:$I$100,2)</f>
        <v>2</v>
      </c>
      <c r="C36" t="str" cm="1">
        <f t="array" aca="1" ref="C36" ca="1">IF(ISODD(A36),INDIRECT(ADDRESS((A36+1)/2+2,1,1,1,"Data")),"")</f>
        <v>PROG-00849</v>
      </c>
      <c r="D36" t="str">
        <f t="shared" ca="1" si="3"/>
        <v>PROG-00849</v>
      </c>
      <c r="E36" t="str">
        <f ca="1">VLOOKUP($D36,Data!$A$2:$I$100,3)</f>
        <v>Huet</v>
      </c>
      <c r="F36" t="str">
        <f ca="1">VLOOKUP($D36,Data!$A$2:$I$100,4)</f>
        <v>Culture</v>
      </c>
      <c r="G36" t="str">
        <f ca="1">VLOOKUP($D36,Data!$A$2:$I$100,5)</f>
        <v>Reportage</v>
      </c>
      <c r="H36" t="s">
        <v>59</v>
      </c>
      <c r="I36">
        <f ca="1">INDEX(Data!$A$1:$I$100,MATCH(D36,Data!$A$1:$A$21,0),MATCH(H36,Data!$A$1:$I$1,0))</f>
        <v>2</v>
      </c>
      <c r="J36" t="str" cm="1">
        <f t="array" aca="1" ref="J36" ca="1">INDEX(Data!$A$1:$I$100,MATCH(D36,Data!$A$1:$A$21,0),MATCH(H36,Data!$A$1:$I$1,0)+1)</f>
        <v>Baisse</v>
      </c>
    </row>
    <row r="37" spans="1:10" x14ac:dyDescent="0.3">
      <c r="A37">
        <f t="shared" si="0"/>
        <v>36</v>
      </c>
      <c r="B37">
        <f ca="1">VLOOKUP(D37,Data!$A$2:$I$100,2)</f>
        <v>2</v>
      </c>
      <c r="C37" t="str" cm="1">
        <f t="array" aca="1" ref="C37" ca="1">IF(ISODD(A37),INDIRECT(ADDRESS((A37+1)/2+2,1,1,1,"Data")),"")</f>
        <v/>
      </c>
      <c r="D37" t="str">
        <f t="shared" ca="1" si="3"/>
        <v>PROG-00849</v>
      </c>
      <c r="E37" t="str">
        <f ca="1">VLOOKUP($D37,Data!$A$2:$I$100,3)</f>
        <v>Huet</v>
      </c>
      <c r="F37" t="str">
        <f ca="1">VLOOKUP($D37,Data!$A$2:$I$100,4)</f>
        <v>Culture</v>
      </c>
      <c r="G37" t="str">
        <f ca="1">VLOOKUP($D37,Data!$A$2:$I$100,5)</f>
        <v>Reportage</v>
      </c>
      <c r="H37" t="s">
        <v>59</v>
      </c>
      <c r="I37">
        <f ca="1">INDEX(Data!$A$1:$I$100,MATCH(D37,Data!$A$1:$A$21,0),MATCH(H37,Data!$A$1:$I$1,0))</f>
        <v>2</v>
      </c>
      <c r="J37" t="str" cm="1">
        <f t="array" aca="1" ref="J37" ca="1">INDEX(Data!$A$1:$I$100,MATCH(D37,Data!$A$1:$A$21,0),MATCH(H37,Data!$A$1:$I$1,0)+1)</f>
        <v>Baisse</v>
      </c>
    </row>
    <row r="38" spans="1:10" x14ac:dyDescent="0.3">
      <c r="A38">
        <f t="shared" si="0"/>
        <v>37</v>
      </c>
      <c r="B38">
        <f ca="1">VLOOKUP(D38,Data!$A$2:$I$100,2)</f>
        <v>2</v>
      </c>
      <c r="C38" t="str" cm="1">
        <f t="array" aca="1" ref="C38" ca="1">IF(ISODD(A38),INDIRECT(ADDRESS((A38+1)/2+2,1,1,1,"Data")),"")</f>
        <v>PROG-00789</v>
      </c>
      <c r="D38" t="str">
        <f t="shared" ca="1" si="3"/>
        <v>PROG-00789</v>
      </c>
      <c r="E38" t="str">
        <f ca="1">VLOOKUP($D38,Data!$A$2:$I$100,3)</f>
        <v>Huet</v>
      </c>
      <c r="F38" t="str">
        <f ca="1">VLOOKUP($D38,Data!$A$2:$I$100,4)</f>
        <v>Culture</v>
      </c>
      <c r="G38" t="str">
        <f ca="1">VLOOKUP($D38,Data!$A$2:$I$100,5)</f>
        <v>Reportage</v>
      </c>
      <c r="H38" t="s">
        <v>59</v>
      </c>
      <c r="I38">
        <f ca="1">INDEX(Data!$A$1:$I$100,MATCH(D38,Data!$A$1:$A$21,0),MATCH(H38,Data!$A$1:$I$1,0))</f>
        <v>1</v>
      </c>
      <c r="J38" t="str" cm="1">
        <f t="array" aca="1" ref="J38" ca="1">INDEX(Data!$A$1:$I$100,MATCH(D38,Data!$A$1:$A$21,0),MATCH(H38,Data!$A$1:$I$1,0)+1)</f>
        <v>Stable</v>
      </c>
    </row>
    <row r="39" spans="1:10" x14ac:dyDescent="0.3">
      <c r="A39">
        <f t="shared" si="0"/>
        <v>38</v>
      </c>
      <c r="B39">
        <f ca="1">VLOOKUP(D39,Data!$A$2:$I$100,2)</f>
        <v>2</v>
      </c>
      <c r="C39" t="str" cm="1">
        <f t="array" aca="1" ref="C39" ca="1">IF(ISODD(A39),INDIRECT(ADDRESS((A39+1)/2+2,1,1,1,"Data")),"")</f>
        <v/>
      </c>
      <c r="D39" t="str">
        <f t="shared" ca="1" si="3"/>
        <v>PROG-00789</v>
      </c>
      <c r="E39" t="str">
        <f ca="1">VLOOKUP($D39,Data!$A$2:$I$100,3)</f>
        <v>Huet</v>
      </c>
      <c r="F39" t="str">
        <f ca="1">VLOOKUP($D39,Data!$A$2:$I$100,4)</f>
        <v>Culture</v>
      </c>
      <c r="G39" t="str">
        <f ca="1">VLOOKUP($D39,Data!$A$2:$I$100,5)</f>
        <v>Reportage</v>
      </c>
      <c r="H39" t="s">
        <v>59</v>
      </c>
      <c r="I39">
        <f ca="1">INDEX(Data!$A$1:$I$100,MATCH(D39,Data!$A$1:$A$21,0),MATCH(H39,Data!$A$1:$I$1,0))</f>
        <v>1</v>
      </c>
      <c r="J39" t="str" cm="1">
        <f t="array" aca="1" ref="J39" ca="1">INDEX(Data!$A$1:$I$100,MATCH(D39,Data!$A$1:$A$21,0),MATCH(H39,Data!$A$1:$I$1,0)+1)</f>
        <v>Stable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95189C-F9DD-4CBB-AA36-17FCB535B033}">
  <dimension ref="A1:E21"/>
  <sheetViews>
    <sheetView workbookViewId="0"/>
  </sheetViews>
  <sheetFormatPr baseColWidth="10" defaultRowHeight="14.4" x14ac:dyDescent="0.3"/>
  <cols>
    <col min="1" max="1" width="14.5546875" customWidth="1"/>
    <col min="3" max="3" width="23" customWidth="1"/>
  </cols>
  <sheetData>
    <row r="1" spans="1:5" ht="28.8" x14ac:dyDescent="0.3">
      <c r="D1" s="7" t="s">
        <v>58</v>
      </c>
      <c r="E1" s="7" t="s">
        <v>59</v>
      </c>
    </row>
    <row r="2" spans="1:5" ht="28.8" x14ac:dyDescent="0.3">
      <c r="A2" s="10" t="s">
        <v>4</v>
      </c>
      <c r="B2" s="11" t="s">
        <v>3</v>
      </c>
      <c r="C2" s="12" t="s">
        <v>61</v>
      </c>
      <c r="D2" s="11" t="s">
        <v>51</v>
      </c>
      <c r="E2" s="13" t="s">
        <v>62</v>
      </c>
    </row>
    <row r="3" spans="1:5" x14ac:dyDescent="0.3">
      <c r="A3" s="8" t="str">
        <f>Data!A3</f>
        <v>PROG-00101</v>
      </c>
      <c r="B3" s="6">
        <f>VLOOKUP(Synthesis!$A3,Data!$A$2:$I$100,2,FALSE)</f>
        <v>2</v>
      </c>
      <c r="C3" s="6" t="str">
        <f>VLOOKUP(Synthesis!$A3,Data!$A$2:$I$100,3,FALSE)</f>
        <v>Dupont</v>
      </c>
      <c r="D3" s="6" t="str" cm="1">
        <f t="array" ref="D3">INDEX(Data!$A$1:$I$50,MATCH(Synthesis!$A3,Data!$A:$A,0),MATCH(Synthesis!D$1,Data!$1:$1,0)+1)</f>
        <v>Hausse</v>
      </c>
      <c r="E3" s="9" t="str" cm="1">
        <f t="array" ref="E3">INDEX(Data!$A$1:$I$50,MATCH(Synthesis!$A3,Data!$A:$A,0),MATCH(Synthesis!E$1,Data!$1:$1,0)+1)</f>
        <v>Stable</v>
      </c>
    </row>
    <row r="4" spans="1:5" x14ac:dyDescent="0.3">
      <c r="A4" s="8" t="str">
        <f>Data!A4</f>
        <v>PROG-00234</v>
      </c>
      <c r="B4" s="6">
        <f>VLOOKUP(Synthesis!$A4,Data!$A$2:$I$100,2,FALSE)</f>
        <v>2</v>
      </c>
      <c r="C4" s="6" t="str">
        <f>VLOOKUP(Synthesis!$A4,Data!$A$2:$I$100,3,FALSE)</f>
        <v>Dupont</v>
      </c>
      <c r="D4" s="6" t="str" cm="1">
        <f t="array" ref="D4">INDEX(Data!$A$1:$I$50,MATCH(Synthesis!$A4,Data!$A:$A,0),MATCH(Synthesis!D$1,Data!$1:$1,0)+1)</f>
        <v>Stable</v>
      </c>
      <c r="E4" s="9" t="str" cm="1">
        <f t="array" ref="E4">INDEX(Data!$A$1:$I$50,MATCH(Synthesis!$A4,Data!$A:$A,0),MATCH(Synthesis!E$1,Data!$1:$1,0)+1)</f>
        <v>Baisse</v>
      </c>
    </row>
    <row r="5" spans="1:5" x14ac:dyDescent="0.3">
      <c r="A5" s="8" t="str">
        <f>Data!A5</f>
        <v>PROG-00545</v>
      </c>
      <c r="B5" s="6">
        <f>VLOOKUP(Synthesis!$A5,Data!$A$2:$I$100,2,FALSE)</f>
        <v>2</v>
      </c>
      <c r="C5" s="6" t="str">
        <f>VLOOKUP(Synthesis!$A5,Data!$A$2:$I$100,3,FALSE)</f>
        <v>Lefèvre</v>
      </c>
      <c r="D5" s="6" t="str" cm="1">
        <f t="array" ref="D5">INDEX(Data!$A$1:$I$50,MATCH(Synthesis!$A5,Data!$A:$A,0),MATCH(Synthesis!D$1,Data!$1:$1,0)+1)</f>
        <v>Baisse</v>
      </c>
      <c r="E5" s="9" t="str" cm="1">
        <f t="array" ref="E5">INDEX(Data!$A$1:$I$50,MATCH(Synthesis!$A5,Data!$A:$A,0),MATCH(Synthesis!E$1,Data!$1:$1,0)+1)</f>
        <v>Hausse</v>
      </c>
    </row>
    <row r="6" spans="1:5" x14ac:dyDescent="0.3">
      <c r="A6" s="8" t="str">
        <f>Data!A6</f>
        <v>PROG-00186</v>
      </c>
      <c r="B6" s="6">
        <f>VLOOKUP(Synthesis!$A6,Data!$A$2:$I$100,2,FALSE)</f>
        <v>2</v>
      </c>
      <c r="C6" s="6" t="str">
        <f>VLOOKUP(Synthesis!$A6,Data!$A$2:$I$100,3,FALSE)</f>
        <v>Huet</v>
      </c>
      <c r="D6" s="6" t="str" cm="1">
        <f t="array" ref="D6">INDEX(Data!$A$1:$I$50,MATCH(Synthesis!$A6,Data!$A:$A,0),MATCH(Synthesis!D$1,Data!$1:$1,0)+1)</f>
        <v>Stable</v>
      </c>
      <c r="E6" s="9" t="str" cm="1">
        <f t="array" ref="E6">INDEX(Data!$A$1:$I$50,MATCH(Synthesis!$A6,Data!$A:$A,0),MATCH(Synthesis!E$1,Data!$1:$1,0)+1)</f>
        <v>Stable</v>
      </c>
    </row>
    <row r="7" spans="1:5" x14ac:dyDescent="0.3">
      <c r="A7" s="8" t="str">
        <f>Data!A7</f>
        <v>PROG-00875</v>
      </c>
      <c r="B7" s="6">
        <f>VLOOKUP(Synthesis!$A7,Data!$A$2:$I$100,2,FALSE)</f>
        <v>2</v>
      </c>
      <c r="C7" s="6" t="str">
        <f>VLOOKUP(Synthesis!$A7,Data!$A$2:$I$100,3,FALSE)</f>
        <v>Petit</v>
      </c>
      <c r="D7" s="6" t="str" cm="1">
        <f t="array" ref="D7">INDEX(Data!$A$1:$I$50,MATCH(Synthesis!$A7,Data!$A:$A,0),MATCH(Synthesis!D$1,Data!$1:$1,0)+1)</f>
        <v>Hausse</v>
      </c>
      <c r="E7" s="9" t="str" cm="1">
        <f t="array" ref="E7">INDEX(Data!$A$1:$I$50,MATCH(Synthesis!$A7,Data!$A:$A,0),MATCH(Synthesis!E$1,Data!$1:$1,0)+1)</f>
        <v>Baisse</v>
      </c>
    </row>
    <row r="8" spans="1:5" x14ac:dyDescent="0.3">
      <c r="A8" s="8" t="str">
        <f>Data!A8</f>
        <v>PROG-00458</v>
      </c>
      <c r="B8" s="6">
        <f>VLOOKUP(Synthesis!$A8,Data!$A$2:$I$100,2,FALSE)</f>
        <v>3</v>
      </c>
      <c r="C8" s="6" t="str">
        <f>VLOOKUP(Synthesis!$A8,Data!$A$2:$I$100,3,FALSE)</f>
        <v>Petit</v>
      </c>
      <c r="D8" s="6" t="str" cm="1">
        <f t="array" ref="D8">INDEX(Data!$A$1:$I$50,MATCH(Synthesis!$A8,Data!$A:$A,0),MATCH(Synthesis!D$1,Data!$1:$1,0)+1)</f>
        <v>Stable</v>
      </c>
      <c r="E8" s="9" t="str" cm="1">
        <f t="array" ref="E8">INDEX(Data!$A$1:$I$50,MATCH(Synthesis!$A8,Data!$A:$A,0),MATCH(Synthesis!E$1,Data!$1:$1,0)+1)</f>
        <v>Baisse</v>
      </c>
    </row>
    <row r="9" spans="1:5" x14ac:dyDescent="0.3">
      <c r="A9" s="8" t="str">
        <f>Data!A9</f>
        <v>PROG-00147</v>
      </c>
      <c r="B9" s="6">
        <f>VLOOKUP(Synthesis!$A9,Data!$A$2:$I$100,2,FALSE)</f>
        <v>3</v>
      </c>
      <c r="C9" s="6" t="str">
        <f>VLOOKUP(Synthesis!$A9,Data!$A$2:$I$100,3,FALSE)</f>
        <v>Fournier</v>
      </c>
      <c r="D9" s="6" t="str" cm="1">
        <f t="array" ref="D9">INDEX(Data!$A$1:$I$50,MATCH(Synthesis!$A9,Data!$A:$A,0),MATCH(Synthesis!D$1,Data!$1:$1,0)+1)</f>
        <v>Hausse</v>
      </c>
      <c r="E9" s="9" t="str" cm="1">
        <f t="array" ref="E9">INDEX(Data!$A$1:$I$50,MATCH(Synthesis!$A9,Data!$A:$A,0),MATCH(Synthesis!E$1,Data!$1:$1,0)+1)</f>
        <v>Hausse</v>
      </c>
    </row>
    <row r="10" spans="1:5" x14ac:dyDescent="0.3">
      <c r="A10" s="8" t="str">
        <f>Data!A10</f>
        <v>PROG-00200</v>
      </c>
      <c r="B10" s="6">
        <f>VLOOKUP(Synthesis!$A10,Data!$A$2:$I$100,2,FALSE)</f>
        <v>3</v>
      </c>
      <c r="C10" s="6" t="str">
        <f>VLOOKUP(Synthesis!$A10,Data!$A$2:$I$100,3,FALSE)</f>
        <v>Martinez</v>
      </c>
      <c r="D10" s="6" t="str" cm="1">
        <f t="array" ref="D10">INDEX(Data!$A$1:$I$50,MATCH(Synthesis!$A10,Data!$A:$A,0),MATCH(Synthesis!D$1,Data!$1:$1,0)+1)</f>
        <v>Baisse</v>
      </c>
      <c r="E10" s="9" t="str" cm="1">
        <f t="array" ref="E10">INDEX(Data!$A$1:$I$50,MATCH(Synthesis!$A10,Data!$A:$A,0),MATCH(Synthesis!E$1,Data!$1:$1,0)+1)</f>
        <v>Baisse</v>
      </c>
    </row>
    <row r="11" spans="1:5" x14ac:dyDescent="0.3">
      <c r="A11" s="8" t="str">
        <f>Data!A11</f>
        <v>PROG-00321</v>
      </c>
      <c r="B11" s="6">
        <f>VLOOKUP(Synthesis!$A11,Data!$A$2:$I$100,2,FALSE)</f>
        <v>3</v>
      </c>
      <c r="C11" s="6" t="str">
        <f>VLOOKUP(Synthesis!$A11,Data!$A$2:$I$100,3,FALSE)</f>
        <v>Durant</v>
      </c>
      <c r="D11" s="6" t="str" cm="1">
        <f t="array" ref="D11">INDEX(Data!$A$1:$I$50,MATCH(Synthesis!$A11,Data!$A:$A,0),MATCH(Synthesis!D$1,Data!$1:$1,0)+1)</f>
        <v>Stable</v>
      </c>
      <c r="E11" s="9" t="str" cm="1">
        <f t="array" ref="E11">INDEX(Data!$A$1:$I$50,MATCH(Synthesis!$A11,Data!$A:$A,0),MATCH(Synthesis!E$1,Data!$1:$1,0)+1)</f>
        <v>Stable</v>
      </c>
    </row>
    <row r="12" spans="1:5" x14ac:dyDescent="0.3">
      <c r="A12" s="8" t="str">
        <f>Data!A12</f>
        <v>PROG-00951</v>
      </c>
      <c r="B12" s="6">
        <f>VLOOKUP(Synthesis!$A12,Data!$A$2:$I$100,2,FALSE)</f>
        <v>3</v>
      </c>
      <c r="C12" s="6" t="str">
        <f>VLOOKUP(Synthesis!$A12,Data!$A$2:$I$100,3,FALSE)</f>
        <v>Marchand</v>
      </c>
      <c r="D12" s="6" t="str" cm="1">
        <f t="array" ref="D12">INDEX(Data!$A$1:$I$50,MATCH(Synthesis!$A12,Data!$A:$A,0),MATCH(Synthesis!D$1,Data!$1:$1,0)+1)</f>
        <v>Baisse</v>
      </c>
      <c r="E12" s="9" t="str" cm="1">
        <f t="array" ref="E12">INDEX(Data!$A$1:$I$50,MATCH(Synthesis!$A12,Data!$A:$A,0),MATCH(Synthesis!E$1,Data!$1:$1,0)+1)</f>
        <v>Hausse</v>
      </c>
    </row>
    <row r="13" spans="1:5" x14ac:dyDescent="0.3">
      <c r="A13" s="8" t="str">
        <f>Data!A13</f>
        <v>PROG-00952</v>
      </c>
      <c r="B13" s="6">
        <f>VLOOKUP(Synthesis!$A13,Data!$A$2:$I$100,2,FALSE)</f>
        <v>3</v>
      </c>
      <c r="C13" s="6" t="str">
        <f>VLOOKUP(Synthesis!$A13,Data!$A$2:$I$100,3,FALSE)</f>
        <v>Lefèvre</v>
      </c>
      <c r="D13" s="6" t="str" cm="1">
        <f t="array" ref="D13">INDEX(Data!$A$1:$I$50,MATCH(Synthesis!$A13,Data!$A:$A,0),MATCH(Synthesis!D$1,Data!$1:$1,0)+1)</f>
        <v>Stable</v>
      </c>
      <c r="E13" s="9" t="str" cm="1">
        <f t="array" ref="E13">INDEX(Data!$A$1:$I$50,MATCH(Synthesis!$A13,Data!$A:$A,0),MATCH(Synthesis!E$1,Data!$1:$1,0)+1)</f>
        <v>Hausse</v>
      </c>
    </row>
    <row r="14" spans="1:5" x14ac:dyDescent="0.3">
      <c r="A14" s="8" t="str">
        <f>Data!A14</f>
        <v>PROG-00258</v>
      </c>
      <c r="B14" s="6">
        <f>VLOOKUP(Synthesis!$A14,Data!$A$2:$I$100,2,FALSE)</f>
        <v>3</v>
      </c>
      <c r="C14" s="6" t="str">
        <f>VLOOKUP(Synthesis!$A14,Data!$A$2:$I$100,3,FALSE)</f>
        <v>Poirier</v>
      </c>
      <c r="D14" s="6" t="str" cm="1">
        <f t="array" ref="D14">INDEX(Data!$A$1:$I$50,MATCH(Synthesis!$A14,Data!$A:$A,0),MATCH(Synthesis!D$1,Data!$1:$1,0)+1)</f>
        <v>Hausse</v>
      </c>
      <c r="E14" s="9" t="str" cm="1">
        <f t="array" ref="E14">INDEX(Data!$A$1:$I$50,MATCH(Synthesis!$A14,Data!$A:$A,0),MATCH(Synthesis!E$1,Data!$1:$1,0)+1)</f>
        <v>Hausse</v>
      </c>
    </row>
    <row r="15" spans="1:5" x14ac:dyDescent="0.3">
      <c r="A15" s="8" t="str">
        <f>Data!A15</f>
        <v>PROG-00357</v>
      </c>
      <c r="B15" s="6">
        <f>VLOOKUP(Synthesis!$A15,Data!$A$2:$I$100,2,FALSE)</f>
        <v>4</v>
      </c>
      <c r="C15" s="6" t="str">
        <f>VLOOKUP(Synthesis!$A15,Data!$A$2:$I$100,3,FALSE)</f>
        <v>Martin</v>
      </c>
      <c r="D15" s="6" t="str" cm="1">
        <f t="array" ref="D15">INDEX(Data!$A$1:$I$50,MATCH(Synthesis!$A15,Data!$A:$A,0),MATCH(Synthesis!D$1,Data!$1:$1,0)+1)</f>
        <v>Hausse</v>
      </c>
      <c r="E15" s="9" t="str" cm="1">
        <f t="array" ref="E15">INDEX(Data!$A$1:$I$50,MATCH(Synthesis!$A15,Data!$A:$A,0),MATCH(Synthesis!E$1,Data!$1:$1,0)+1)</f>
        <v>Hausse</v>
      </c>
    </row>
    <row r="16" spans="1:5" x14ac:dyDescent="0.3">
      <c r="A16" s="8" t="str">
        <f>Data!A16</f>
        <v>PROG-00861</v>
      </c>
      <c r="B16" s="6">
        <f>VLOOKUP(Synthesis!$A16,Data!$A$2:$I$100,2,FALSE)</f>
        <v>4</v>
      </c>
      <c r="C16" s="6" t="str">
        <f>VLOOKUP(Synthesis!$A16,Data!$A$2:$I$100,3,FALSE)</f>
        <v>Martin</v>
      </c>
      <c r="D16" s="6" t="str" cm="1">
        <f t="array" ref="D16">INDEX(Data!$A$1:$I$50,MATCH(Synthesis!$A16,Data!$A:$A,0),MATCH(Synthesis!D$1,Data!$1:$1,0)+1)</f>
        <v>Stable</v>
      </c>
      <c r="E16" s="9" t="str" cm="1">
        <f t="array" ref="E16">INDEX(Data!$A$1:$I$50,MATCH(Synthesis!$A16,Data!$A:$A,0),MATCH(Synthesis!E$1,Data!$1:$1,0)+1)</f>
        <v>Baisse</v>
      </c>
    </row>
    <row r="17" spans="1:5" x14ac:dyDescent="0.3">
      <c r="A17" s="8" t="str">
        <f>Data!A17</f>
        <v>PROG-00629</v>
      </c>
      <c r="B17" s="6">
        <f>VLOOKUP(Synthesis!$A17,Data!$A$2:$I$100,2,FALSE)</f>
        <v>4</v>
      </c>
      <c r="C17" s="6" t="str">
        <f>VLOOKUP(Synthesis!$A17,Data!$A$2:$I$100,3,FALSE)</f>
        <v>Vasseur</v>
      </c>
      <c r="D17" s="6" t="str" cm="1">
        <f t="array" ref="D17">INDEX(Data!$A$1:$I$50,MATCH(Synthesis!$A17,Data!$A:$A,0),MATCH(Synthesis!D$1,Data!$1:$1,0)+1)</f>
        <v>Stable</v>
      </c>
      <c r="E17" s="9" t="str" cm="1">
        <f t="array" ref="E17">INDEX(Data!$A$1:$I$50,MATCH(Synthesis!$A17,Data!$A:$A,0),MATCH(Synthesis!E$1,Data!$1:$1,0)+1)</f>
        <v>Stable</v>
      </c>
    </row>
    <row r="18" spans="1:5" x14ac:dyDescent="0.3">
      <c r="A18" s="8" t="str">
        <f>Data!A18</f>
        <v>PROG-00369</v>
      </c>
      <c r="B18" s="6">
        <f>VLOOKUP(Synthesis!$A18,Data!$A$2:$I$100,2,FALSE)</f>
        <v>4</v>
      </c>
      <c r="C18" s="6" t="str">
        <f>VLOOKUP(Synthesis!$A18,Data!$A$2:$I$100,3,FALSE)</f>
        <v>Fournier</v>
      </c>
      <c r="D18" s="6" t="str" cm="1">
        <f t="array" ref="D18">INDEX(Data!$A$1:$I$50,MATCH(Synthesis!$A18,Data!$A:$A,0),MATCH(Synthesis!D$1,Data!$1:$1,0)+1)</f>
        <v>Hausse</v>
      </c>
      <c r="E18" s="9" t="str" cm="1">
        <f t="array" ref="E18">INDEX(Data!$A$1:$I$50,MATCH(Synthesis!$A18,Data!$A:$A,0),MATCH(Synthesis!E$1,Data!$1:$1,0)+1)</f>
        <v>Hausse</v>
      </c>
    </row>
    <row r="19" spans="1:5" x14ac:dyDescent="0.3">
      <c r="A19" s="8" t="str">
        <f>Data!A19</f>
        <v>PROG-00576</v>
      </c>
      <c r="B19" s="6">
        <f>VLOOKUP(Synthesis!$A19,Data!$A$2:$I$100,2,FALSE)</f>
        <v>5</v>
      </c>
      <c r="C19" s="6" t="str">
        <f>VLOOKUP(Synthesis!$A19,Data!$A$2:$I$100,3,FALSE)</f>
        <v>Blanchard</v>
      </c>
      <c r="D19" s="6" t="str" cm="1">
        <f t="array" ref="D19">INDEX(Data!$A$1:$I$50,MATCH(Synthesis!$A19,Data!$A:$A,0),MATCH(Synthesis!D$1,Data!$1:$1,0)+1)</f>
        <v>Hausse</v>
      </c>
      <c r="E19" s="9" t="str" cm="1">
        <f t="array" ref="E19">INDEX(Data!$A$1:$I$50,MATCH(Synthesis!$A19,Data!$A:$A,0),MATCH(Synthesis!E$1,Data!$1:$1,0)+1)</f>
        <v>Stable</v>
      </c>
    </row>
    <row r="20" spans="1:5" x14ac:dyDescent="0.3">
      <c r="A20" s="8" t="str">
        <f>Data!A20</f>
        <v>PROG-00849</v>
      </c>
      <c r="B20" s="6">
        <f>VLOOKUP(Synthesis!$A20,Data!$A$2:$I$100,2,FALSE)</f>
        <v>5</v>
      </c>
      <c r="C20" s="6" t="str">
        <f>VLOOKUP(Synthesis!$A20,Data!$A$2:$I$100,3,FALSE)</f>
        <v>Petit</v>
      </c>
      <c r="D20" s="6" t="str" cm="1">
        <f t="array" ref="D20">INDEX(Data!$A$1:$I$50,MATCH(Synthesis!$A20,Data!$A:$A,0),MATCH(Synthesis!D$1,Data!$1:$1,0)+1)</f>
        <v>Hausse</v>
      </c>
      <c r="E20" s="9" t="str" cm="1">
        <f t="array" ref="E20">INDEX(Data!$A$1:$I$50,MATCH(Synthesis!$A20,Data!$A:$A,0),MATCH(Synthesis!E$1,Data!$1:$1,0)+1)</f>
        <v>Baisse</v>
      </c>
    </row>
    <row r="21" spans="1:5" x14ac:dyDescent="0.3">
      <c r="A21" s="14" t="str">
        <f>Data!A21</f>
        <v>PROG-00789</v>
      </c>
      <c r="B21" s="15">
        <f>VLOOKUP(Synthesis!$A21,Data!$A$2:$I$100,2,FALSE)</f>
        <v>5</v>
      </c>
      <c r="C21" s="15" t="str">
        <f>VLOOKUP(Synthesis!$A21,Data!$A$2:$I$100,3,FALSE)</f>
        <v>Blanchard</v>
      </c>
      <c r="D21" s="15" t="str" cm="1">
        <f t="array" ref="D21">INDEX(Data!$A$1:$I$50,MATCH(Synthesis!$A21,Data!$A:$A,0),MATCH(Synthesis!D$1,Data!$1:$1,0)+1)</f>
        <v>Baisse</v>
      </c>
      <c r="E21" s="16" t="str" cm="1">
        <f t="array" ref="E21">INDEX(Data!$A$1:$I$50,MATCH(Synthesis!$A21,Data!$A:$A,0),MATCH(Synthesis!E$1,Data!$1:$1,0)+1)</f>
        <v>Stable</v>
      </c>
    </row>
  </sheetData>
  <conditionalFormatting sqref="D3:E21">
    <cfRule type="cellIs" dxfId="11" priority="3" operator="equal">
      <formula>"Hausse"</formula>
    </cfRule>
    <cfRule type="cellIs" dxfId="12" priority="2" operator="equal">
      <formula>"Stable"</formula>
    </cfRule>
    <cfRule type="cellIs" dxfId="13" priority="1" operator="equal">
      <formula>"Baisse"</formula>
    </cfRule>
  </conditionalFormatting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Data</vt:lpstr>
      <vt:lpstr>Monitoring</vt:lpstr>
      <vt:lpstr>Synthesis</vt:lpstr>
      <vt:lpstr>Data!_FilterDatabase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Bordier Martin</dc:creator>
  <cp:lastModifiedBy>Bordier Martin</cp:lastModifiedBy>
  <dcterms:created xsi:type="dcterms:W3CDTF">2021-03-12T17:06:37Z</dcterms:created>
  <dcterms:modified xsi:type="dcterms:W3CDTF">2021-03-13T14:58:37Z</dcterms:modified>
</cp:coreProperties>
</file>