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PROGRAMME GLOBAL" sheetId="1" r:id="rId1"/>
  </sheets>
  <externalReferences>
    <externalReference r:id="rId2"/>
    <externalReference r:id="rId3"/>
  </externalReferences>
  <definedNames>
    <definedName name="_xlnm._FilterDatabase" localSheetId="0" hidden="1">'PROGRAMME GLOBAL'!$A$3:$AD$3</definedName>
    <definedName name="atelier">[1]Données!$B$2:$B$27</definedName>
    <definedName name="Domaine">[1]Données!$H$2:$H$14</definedName>
    <definedName name="Ecaillage">[2]Données!$B$2:$B$32</definedName>
    <definedName name="Interv">[1]Données!$G$2:$G$80</definedName>
    <definedName name="TABLEAU5">'PROGRAMME GLOBAL'!$A$3:$AD$22</definedName>
    <definedName name="type">[1]Données!$F$2:$F$10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Q16" i="1"/>
  <c r="V16" i="1"/>
  <c r="W16" i="1"/>
  <c r="Y16" i="1" s="1"/>
  <c r="AA16" i="1"/>
  <c r="AB16" i="1"/>
  <c r="L17" i="1"/>
  <c r="Q17" i="1"/>
  <c r="AB17" i="1" s="1"/>
  <c r="V17" i="1"/>
  <c r="W17" i="1"/>
  <c r="Y17" i="1" s="1"/>
  <c r="AA17" i="1"/>
  <c r="L18" i="1"/>
  <c r="Q18" i="1"/>
  <c r="AB18" i="1" s="1"/>
  <c r="V18" i="1"/>
  <c r="W18" i="1"/>
  <c r="Y18" i="1" s="1"/>
  <c r="AA18" i="1"/>
  <c r="L19" i="1"/>
  <c r="Q19" i="1"/>
  <c r="AB19" i="1" s="1"/>
  <c r="V19" i="1"/>
  <c r="W19" i="1"/>
  <c r="Y19" i="1" s="1"/>
  <c r="AA19" i="1"/>
  <c r="L20" i="1"/>
  <c r="Q20" i="1"/>
  <c r="V20" i="1"/>
  <c r="W20" i="1"/>
  <c r="Y20" i="1" s="1"/>
  <c r="AA20" i="1"/>
  <c r="AB20" i="1"/>
  <c r="L21" i="1"/>
  <c r="Q21" i="1"/>
  <c r="AB21" i="1" s="1"/>
  <c r="V21" i="1"/>
  <c r="W21" i="1"/>
  <c r="Y21" i="1" s="1"/>
  <c r="AA21" i="1"/>
  <c r="L22" i="1"/>
  <c r="Q22" i="1"/>
  <c r="AB22" i="1" s="1"/>
  <c r="V22" i="1"/>
  <c r="W22" i="1"/>
  <c r="Y22" i="1"/>
  <c r="AA22" i="1"/>
  <c r="L5" i="1"/>
  <c r="Q5" i="1"/>
  <c r="AB5" i="1" s="1"/>
  <c r="V5" i="1"/>
  <c r="W5" i="1"/>
  <c r="Y5" i="1" s="1"/>
  <c r="AA5" i="1"/>
  <c r="L6" i="1"/>
  <c r="Q6" i="1"/>
  <c r="AB6" i="1" s="1"/>
  <c r="V6" i="1"/>
  <c r="W6" i="1"/>
  <c r="Y6" i="1"/>
  <c r="AA6" i="1"/>
  <c r="L7" i="1"/>
  <c r="Q7" i="1"/>
  <c r="AB7" i="1" s="1"/>
  <c r="V7" i="1"/>
  <c r="W7" i="1"/>
  <c r="Y7" i="1"/>
  <c r="AA7" i="1"/>
  <c r="L8" i="1"/>
  <c r="Q8" i="1"/>
  <c r="AB8" i="1" s="1"/>
  <c r="V8" i="1"/>
  <c r="W8" i="1"/>
  <c r="Y8" i="1"/>
  <c r="AA8" i="1"/>
  <c r="L9" i="1"/>
  <c r="Q9" i="1"/>
  <c r="AB9" i="1" s="1"/>
  <c r="V9" i="1"/>
  <c r="W9" i="1"/>
  <c r="Y9" i="1" s="1"/>
  <c r="AA9" i="1"/>
  <c r="L10" i="1"/>
  <c r="Q10" i="1"/>
  <c r="AB10" i="1" s="1"/>
  <c r="V10" i="1"/>
  <c r="W10" i="1"/>
  <c r="Y10" i="1"/>
  <c r="AA10" i="1"/>
  <c r="L11" i="1"/>
  <c r="Q11" i="1"/>
  <c r="AB11" i="1" s="1"/>
  <c r="V11" i="1"/>
  <c r="W11" i="1"/>
  <c r="Y11" i="1" s="1"/>
  <c r="AA11" i="1"/>
  <c r="L12" i="1"/>
  <c r="Q12" i="1"/>
  <c r="AB12" i="1" s="1"/>
  <c r="V12" i="1"/>
  <c r="W12" i="1"/>
  <c r="Y12" i="1"/>
  <c r="AA12" i="1"/>
  <c r="L13" i="1"/>
  <c r="Q13" i="1"/>
  <c r="AB13" i="1" s="1"/>
  <c r="V13" i="1"/>
  <c r="W13" i="1"/>
  <c r="Y13" i="1" s="1"/>
  <c r="AA13" i="1"/>
  <c r="L14" i="1"/>
  <c r="Q14" i="1"/>
  <c r="AB14" i="1" s="1"/>
  <c r="V14" i="1"/>
  <c r="W14" i="1"/>
  <c r="Y14" i="1"/>
  <c r="AA14" i="1"/>
  <c r="L15" i="1"/>
  <c r="Q15" i="1"/>
  <c r="AB15" i="1" s="1"/>
  <c r="V15" i="1"/>
  <c r="W15" i="1"/>
  <c r="Y15" i="1" s="1"/>
  <c r="AA15" i="1"/>
  <c r="AA4" i="1" l="1"/>
  <c r="W4" i="1"/>
  <c r="Y4" i="1" s="1"/>
  <c r="V4" i="1"/>
  <c r="Q4" i="1"/>
  <c r="AB4" i="1" s="1"/>
  <c r="L4" i="1"/>
  <c r="X2" i="1"/>
  <c r="U2" i="1"/>
  <c r="T2" i="1"/>
  <c r="S2" i="1"/>
  <c r="R2" i="1"/>
  <c r="V2" i="1" l="1"/>
  <c r="W2" i="1"/>
  <c r="Y2" i="1" l="1"/>
  <c r="Z2" i="1" s="1"/>
</calcChain>
</file>

<file path=xl/comments1.xml><?xml version="1.0" encoding="utf-8"?>
<comments xmlns="http://schemas.openxmlformats.org/spreadsheetml/2006/main">
  <authors>
    <author>MWillefert</author>
  </authors>
  <commentList>
    <comment ref="E3" authorId="0" shapeId="0">
      <text>
        <r>
          <rPr>
            <b/>
            <sz val="8"/>
            <color indexed="81"/>
            <rFont val="Tahoma"/>
            <family val="2"/>
          </rPr>
          <t>MWillefert:</t>
        </r>
        <r>
          <rPr>
            <b/>
            <sz val="8"/>
            <color indexed="81"/>
            <rFont val="Tahoma"/>
            <family val="2"/>
          </rPr>
          <t>AI</t>
        </r>
        <r>
          <rPr>
            <sz val="8"/>
            <color indexed="81"/>
            <rFont val="Tahoma"/>
            <family val="2"/>
          </rPr>
          <t xml:space="preserve">  automate/instrumentation  </t>
        </r>
        <r>
          <rPr>
            <sz val="8"/>
            <color indexed="81"/>
            <rFont val="Tahoma"/>
            <family val="2"/>
          </rPr>
          <t xml:space="preserve">
 </t>
        </r>
        <r>
          <rPr>
            <b/>
            <sz val="8"/>
            <color indexed="81"/>
            <rFont val="Tahoma"/>
            <family val="2"/>
          </rPr>
          <t>E</t>
        </r>
        <r>
          <rPr>
            <sz val="8"/>
            <color indexed="81"/>
            <rFont val="Tahoma"/>
            <family val="2"/>
          </rPr>
          <t xml:space="preserve"> électrique     </t>
        </r>
        <r>
          <rPr>
            <b/>
            <sz val="8"/>
            <color indexed="81"/>
            <rFont val="Tahoma"/>
            <family val="2"/>
          </rPr>
          <t>D</t>
        </r>
        <r>
          <rPr>
            <sz val="8"/>
            <color indexed="81"/>
            <rFont val="Tahoma"/>
            <family val="2"/>
          </rPr>
          <t xml:space="preserve"> divers          </t>
        </r>
        <r>
          <rPr>
            <b/>
            <sz val="8"/>
            <color indexed="81"/>
            <rFont val="Tahoma"/>
            <family val="2"/>
          </rPr>
          <t>H</t>
        </r>
        <r>
          <rPr>
            <sz val="8"/>
            <color indexed="81"/>
            <rFont val="Tahoma"/>
            <family val="2"/>
          </rPr>
          <t xml:space="preserve"> hydraulique           </t>
        </r>
        <r>
          <rPr>
            <b/>
            <sz val="8"/>
            <color indexed="81"/>
            <rFont val="Tahoma"/>
            <family val="2"/>
          </rPr>
          <t>M</t>
        </r>
        <r>
          <rPr>
            <sz val="8"/>
            <color indexed="81"/>
            <rFont val="Tahoma"/>
            <family val="2"/>
          </rPr>
          <t xml:space="preserve"> mécanique
</t>
        </r>
        <r>
          <rPr>
            <b/>
            <sz val="8"/>
            <color indexed="81"/>
            <rFont val="Tahoma"/>
            <family val="2"/>
          </rPr>
          <t>C</t>
        </r>
        <r>
          <rPr>
            <sz val="8"/>
            <color indexed="81"/>
            <rFont val="Tahoma"/>
            <family val="2"/>
          </rPr>
          <t xml:space="preserve"> condensat   </t>
        </r>
        <r>
          <rPr>
            <b/>
            <sz val="8"/>
            <color indexed="81"/>
            <rFont val="Tahoma"/>
            <family val="2"/>
          </rPr>
          <t xml:space="preserve"> V</t>
        </r>
        <r>
          <rPr>
            <sz val="8"/>
            <color indexed="81"/>
            <rFont val="Tahoma"/>
            <family val="2"/>
          </rPr>
          <t xml:space="preserve"> vapeur    </t>
        </r>
        <r>
          <rPr>
            <b/>
            <sz val="8"/>
            <color indexed="81"/>
            <rFont val="Tahoma"/>
            <family val="2"/>
          </rPr>
          <t>P</t>
        </r>
        <r>
          <rPr>
            <sz val="8"/>
            <color indexed="81"/>
            <rFont val="Tahoma"/>
            <family val="2"/>
          </rPr>
          <t xml:space="preserve"> produit     </t>
        </r>
        <r>
          <rPr>
            <b/>
            <sz val="8"/>
            <color indexed="81"/>
            <rFont val="Tahoma"/>
            <family val="2"/>
          </rPr>
          <t>L</t>
        </r>
        <r>
          <rPr>
            <sz val="8"/>
            <color indexed="81"/>
            <rFont val="Tahoma"/>
            <family val="2"/>
          </rPr>
          <t xml:space="preserve"> lubrification
</t>
        </r>
        <r>
          <rPr>
            <b/>
            <sz val="8"/>
            <color indexed="81"/>
            <rFont val="Tahoma"/>
            <family val="2"/>
          </rPr>
          <t>S</t>
        </r>
        <r>
          <rPr>
            <sz val="8"/>
            <color indexed="81"/>
            <rFont val="Tahoma"/>
            <family val="2"/>
          </rPr>
          <t xml:space="preserve"> sécurité    </t>
        </r>
        <r>
          <rPr>
            <b/>
            <sz val="8"/>
            <color indexed="81"/>
            <rFont val="Tahoma"/>
            <family val="2"/>
          </rPr>
          <t>B</t>
        </r>
        <r>
          <rPr>
            <sz val="8"/>
            <color indexed="81"/>
            <rFont val="Tahoma"/>
            <family val="2"/>
          </rPr>
          <t xml:space="preserve"> batiment    </t>
        </r>
        <r>
          <rPr>
            <b/>
            <sz val="8"/>
            <color indexed="81"/>
            <rFont val="Tahoma"/>
            <family val="2"/>
          </rPr>
          <t>F</t>
        </r>
        <r>
          <rPr>
            <sz val="8"/>
            <color indexed="81"/>
            <rFont val="Tahoma"/>
            <family val="2"/>
          </rPr>
          <t xml:space="preserve"> fluides</t>
        </r>
      </text>
    </comment>
    <comment ref="F3" authorId="0" shapeId="0">
      <text>
        <r>
          <rPr>
            <b/>
            <sz val="8"/>
            <color indexed="81"/>
            <rFont val="Tahoma"/>
            <family val="2"/>
          </rPr>
          <t xml:space="preserve">MWillefert:
Pr   </t>
        </r>
        <r>
          <rPr>
            <sz val="8"/>
            <color indexed="81"/>
            <rFont val="Tahoma"/>
            <family val="2"/>
          </rPr>
          <t xml:space="preserve">Préventif  </t>
        </r>
        <r>
          <rPr>
            <b/>
            <sz val="8"/>
            <color indexed="81"/>
            <rFont val="Tahoma"/>
            <family val="2"/>
          </rPr>
          <t xml:space="preserve">     Cu </t>
        </r>
        <r>
          <rPr>
            <sz val="8"/>
            <color indexed="81"/>
            <rFont val="Tahoma"/>
            <family val="2"/>
          </rPr>
          <t>Curatif</t>
        </r>
        <r>
          <rPr>
            <b/>
            <sz val="8"/>
            <color indexed="81"/>
            <rFont val="Tahoma"/>
            <family val="2"/>
          </rPr>
          <t xml:space="preserve">
Ex   </t>
        </r>
        <r>
          <rPr>
            <sz val="8"/>
            <color indexed="81"/>
            <rFont val="Tahoma"/>
            <family val="2"/>
          </rPr>
          <t>Exceptionnel</t>
        </r>
        <r>
          <rPr>
            <b/>
            <sz val="8"/>
            <color indexed="81"/>
            <rFont val="Tahoma"/>
            <family val="2"/>
          </rPr>
          <t xml:space="preserve">
Pp   </t>
        </r>
        <r>
          <rPr>
            <sz val="8"/>
            <color indexed="81"/>
            <rFont val="Tahoma"/>
            <family val="2"/>
          </rPr>
          <t>Produit/Process</t>
        </r>
        <r>
          <rPr>
            <b/>
            <sz val="8"/>
            <color indexed="81"/>
            <rFont val="Tahoma"/>
            <family val="2"/>
          </rPr>
          <t xml:space="preserve">
Sp   </t>
        </r>
        <r>
          <rPr>
            <sz val="8"/>
            <color indexed="81"/>
            <rFont val="Tahoma"/>
            <family val="2"/>
          </rPr>
          <t>Sécurité/propreté</t>
        </r>
        <r>
          <rPr>
            <b/>
            <sz val="8"/>
            <color indexed="81"/>
            <rFont val="Tahoma"/>
            <family val="2"/>
          </rPr>
          <t xml:space="preserve">  AS </t>
        </r>
        <r>
          <rPr>
            <sz val="8"/>
            <color indexed="81"/>
            <rFont val="Tahoma"/>
            <family val="2"/>
          </rPr>
          <t>Audit Sécurité</t>
        </r>
        <r>
          <rPr>
            <b/>
            <sz val="8"/>
            <color indexed="81"/>
            <rFont val="Tahoma"/>
            <family val="2"/>
          </rPr>
          <t xml:space="preserve">
Am  </t>
        </r>
        <r>
          <rPr>
            <sz val="8"/>
            <color indexed="81"/>
            <rFont val="Tahoma"/>
            <family val="2"/>
          </rPr>
          <t>Ameliorations/Petits travaux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TN </t>
        </r>
        <r>
          <rPr>
            <sz val="8"/>
            <color indexed="81"/>
            <rFont val="Tahoma"/>
            <family val="2"/>
          </rPr>
          <t xml:space="preserve">  </t>
        </r>
        <r>
          <rPr>
            <sz val="8"/>
            <color indexed="81"/>
            <rFont val="Tahoma"/>
            <family val="2"/>
          </rPr>
          <t>Travaux neufs</t>
        </r>
        <r>
          <rPr>
            <b/>
            <sz val="8"/>
            <color indexed="81"/>
            <rFont val="Tahoma"/>
            <family val="2"/>
          </rPr>
          <t xml:space="preserve">
Ree  </t>
        </r>
        <r>
          <rPr>
            <sz val="8"/>
            <color indexed="81"/>
            <rFont val="Tahoma"/>
            <family val="2"/>
          </rPr>
          <t>Remise en état</t>
        </r>
      </text>
    </comment>
  </commentList>
</comments>
</file>

<file path=xl/sharedStrings.xml><?xml version="1.0" encoding="utf-8"?>
<sst xmlns="http://schemas.openxmlformats.org/spreadsheetml/2006/main" count="224" uniqueCount="80">
  <si>
    <t>PROGRAMME GLOBAL DE MAINTENANCE PREVENTIVE PROGRAMMEE</t>
  </si>
  <si>
    <t>Version du</t>
  </si>
  <si>
    <t>FY2012</t>
  </si>
  <si>
    <t>COLONNES A COPIER DANS FICHIER TRAVAUX : DE B à K inclus. ATTENTION : COPIER LES VALEURS !!!!</t>
  </si>
  <si>
    <t>Ligne N°</t>
  </si>
  <si>
    <t>Description intervention</t>
  </si>
  <si>
    <t>Emetteur</t>
  </si>
  <si>
    <t>suvi par</t>
  </si>
  <si>
    <t>Domaine</t>
  </si>
  <si>
    <t>Type intervention</t>
  </si>
  <si>
    <t>Intervenant</t>
  </si>
  <si>
    <t>Date prévue = DATE OBJECTIF (dernier jour du mois à indiquer)</t>
  </si>
  <si>
    <t>Atelier</t>
  </si>
  <si>
    <t>Machine</t>
  </si>
  <si>
    <t>MaJ Doc</t>
  </si>
  <si>
    <t>Remarques (formule automatique)</t>
  </si>
  <si>
    <t>N° intervention en cours (fichier travaux)</t>
  </si>
  <si>
    <t>Commentaires</t>
  </si>
  <si>
    <t>Périodicité (en mois)</t>
  </si>
  <si>
    <t>Date de dernière intervention (ancienne valeur)</t>
  </si>
  <si>
    <t>Calcul auto. Nvelle date</t>
  </si>
  <si>
    <t>NB EQUIP</t>
  </si>
  <si>
    <t>NB LIGNES</t>
  </si>
  <si>
    <t>Nb interv. Prévues</t>
  </si>
  <si>
    <t>Nb interv. Réalisées</t>
  </si>
  <si>
    <t>Nb interv. Non faites</t>
  </si>
  <si>
    <t>Nb interv. Prévues2</t>
  </si>
  <si>
    <t>Nb interv. Réalisées3</t>
  </si>
  <si>
    <t>Nb interv. Non faites4</t>
  </si>
  <si>
    <t>SCS / SCD ?
O/N</t>
  </si>
  <si>
    <t>nombre d'interventions prévues sur SCD</t>
  </si>
  <si>
    <t>en retard par rapport à date calculée automatiquement
en retard = 1
pas en retard = 0</t>
  </si>
  <si>
    <t>Date début</t>
  </si>
  <si>
    <t>NB execution</t>
  </si>
  <si>
    <t>001</t>
  </si>
  <si>
    <t>Contrôle étanchéité + remise en état / Réseau de distribution - centrale air comprimé et départ usines hors RAFF SPE</t>
  </si>
  <si>
    <t>ETN</t>
  </si>
  <si>
    <t>DFR</t>
  </si>
  <si>
    <t>F</t>
  </si>
  <si>
    <t>Pr</t>
  </si>
  <si>
    <t>DPI</t>
  </si>
  <si>
    <t>Usine 2</t>
  </si>
  <si>
    <t>Air comprimé</t>
  </si>
  <si>
    <t>n</t>
  </si>
  <si>
    <t>002</t>
  </si>
  <si>
    <t>Usine 3</t>
  </si>
  <si>
    <t>003</t>
  </si>
  <si>
    <t>Usine 4</t>
  </si>
  <si>
    <t>004</t>
  </si>
  <si>
    <t>Usine 5</t>
  </si>
  <si>
    <t>005</t>
  </si>
  <si>
    <t>Usine 6</t>
  </si>
  <si>
    <t>006</t>
  </si>
  <si>
    <t>Usine 7</t>
  </si>
  <si>
    <t>007</t>
  </si>
  <si>
    <t>Usine 8</t>
  </si>
  <si>
    <t>008</t>
  </si>
  <si>
    <t>Usine 9</t>
  </si>
  <si>
    <t>009</t>
  </si>
  <si>
    <t>Usine 10</t>
  </si>
  <si>
    <t>010</t>
  </si>
  <si>
    <t>Usine 11</t>
  </si>
  <si>
    <t>011</t>
  </si>
  <si>
    <t>Usine 12</t>
  </si>
  <si>
    <t>012</t>
  </si>
  <si>
    <t>Usine 13</t>
  </si>
  <si>
    <t>013</t>
  </si>
  <si>
    <t>Usine 14</t>
  </si>
  <si>
    <t>014</t>
  </si>
  <si>
    <t>Usine 15</t>
  </si>
  <si>
    <t>015</t>
  </si>
  <si>
    <t>Usine 16</t>
  </si>
  <si>
    <t>016</t>
  </si>
  <si>
    <t>Usine 17</t>
  </si>
  <si>
    <t>017</t>
  </si>
  <si>
    <t>Usine 18</t>
  </si>
  <si>
    <t>018</t>
  </si>
  <si>
    <t>Usine 19</t>
  </si>
  <si>
    <t>019</t>
  </si>
  <si>
    <t>Usine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</si>
</sst>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d/mm/yy"/>
  </numFmts>
  <fonts count="12" x14ac:knownFonts="1">
    <font>
      <sz val="11"/>
      <color theme="1"/>
      <name val="Calibri"/>
      <family val="2"/>
      <scheme val="minor"/>
    </font>
    <font>
      <b/>
      <i/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13"/>
      <name val="Arial"/>
      <family val="2"/>
    </font>
    <font>
      <sz val="10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0"/>
      <color indexed="18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2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vertical="center"/>
    </xf>
    <xf numFmtId="165" fontId="2" fillId="0" borderId="2" xfId="0" applyNumberFormat="1" applyFont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2" fillId="0" borderId="7" xfId="0" quotePrefix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textRotation="90"/>
    </xf>
    <xf numFmtId="0" fontId="7" fillId="0" borderId="7" xfId="0" applyFont="1" applyBorder="1" applyAlignment="1">
      <alignment horizontal="center" vertical="center" textRotation="90"/>
    </xf>
    <xf numFmtId="0" fontId="8" fillId="0" borderId="7" xfId="0" applyFont="1" applyBorder="1" applyAlignment="1">
      <alignment horizontal="center" vertical="center" textRotation="90"/>
    </xf>
    <xf numFmtId="164" fontId="2" fillId="3" borderId="7" xfId="0" applyNumberFormat="1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90"/>
    </xf>
    <xf numFmtId="0" fontId="2" fillId="6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textRotation="90" wrapText="1"/>
    </xf>
    <xf numFmtId="165" fontId="2" fillId="7" borderId="7" xfId="0" applyNumberFormat="1" applyFont="1" applyFill="1" applyBorder="1" applyAlignment="1">
      <alignment horizontal="center" vertical="center" wrapText="1"/>
    </xf>
    <xf numFmtId="164" fontId="2" fillId="8" borderId="7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textRotation="90" wrapText="1"/>
    </xf>
    <xf numFmtId="0" fontId="2" fillId="0" borderId="13" xfId="0" applyFont="1" applyBorder="1" applyAlignment="1">
      <alignment horizontal="center" vertical="center" textRotation="90" wrapText="1"/>
    </xf>
    <xf numFmtId="0" fontId="2" fillId="0" borderId="14" xfId="0" applyFont="1" applyBorder="1" applyAlignment="1">
      <alignment horizontal="center" vertical="center" textRotation="90" wrapText="1"/>
    </xf>
    <xf numFmtId="0" fontId="2" fillId="7" borderId="15" xfId="0" applyFont="1" applyFill="1" applyBorder="1" applyAlignment="1">
      <alignment horizontal="center" vertical="center" textRotation="90" wrapText="1"/>
    </xf>
    <xf numFmtId="0" fontId="2" fillId="7" borderId="16" xfId="0" applyFont="1" applyFill="1" applyBorder="1" applyAlignment="1">
      <alignment horizontal="center" vertical="center" textRotation="90" wrapText="1"/>
    </xf>
    <xf numFmtId="0" fontId="4" fillId="9" borderId="7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14" fontId="4" fillId="0" borderId="7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vertical="center"/>
    </xf>
    <xf numFmtId="0" fontId="4" fillId="6" borderId="11" xfId="0" applyFont="1" applyFill="1" applyBorder="1" applyAlignment="1">
      <alignment horizontal="left" vertical="center"/>
    </xf>
    <xf numFmtId="1" fontId="9" fillId="0" borderId="12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indexed="4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mmmm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indexed="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Bureau%20d'Etudes\TRAVAIL\SUIVI\TRAVAU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TRAVAIL\SUIVI\travaux%20-%20Backup\TRAVAUX%20backup1803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 aout 2019"/>
      <sheetName val="Arrêt 2019"/>
      <sheetName val="KPI Aout 19"/>
      <sheetName val=" aout 2018"/>
      <sheetName val="Arrêt 2018"/>
      <sheetName val="KPI Aout 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B2" t="str">
            <v>At. Concrêtes</v>
          </cell>
          <cell r="F2" t="str">
            <v>Pr</v>
          </cell>
          <cell r="G2" t="str">
            <v>actemium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G3" t="str">
            <v>ACTIWORK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G4" t="str">
            <v>ADM IT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</row>
        <row r="15">
          <cell r="B15" t="str">
            <v>MG GMP2</v>
          </cell>
          <cell r="G15" t="str">
            <v>ATESYA</v>
          </cell>
        </row>
        <row r="16">
          <cell r="B16" t="str">
            <v>MG Raff. Spé.</v>
          </cell>
          <cell r="G16" t="str">
            <v>ATTILA NORD</v>
          </cell>
        </row>
        <row r="17">
          <cell r="B17" t="str">
            <v>MG1500</v>
          </cell>
          <cell r="G17" t="str">
            <v>ATTILA NORD</v>
          </cell>
        </row>
        <row r="18">
          <cell r="B18" t="str">
            <v>MG1600</v>
          </cell>
          <cell r="G18" t="str">
            <v>AVIME</v>
          </cell>
        </row>
        <row r="19">
          <cell r="B19" t="str">
            <v>MG1900</v>
          </cell>
          <cell r="G19" t="str">
            <v>AVIPUR</v>
          </cell>
        </row>
        <row r="20">
          <cell r="B20" t="str">
            <v>Pastillage</v>
          </cell>
          <cell r="G20" t="str">
            <v>BALBONI</v>
          </cell>
        </row>
        <row r="21">
          <cell r="B21" t="str">
            <v>Raff Spéciale</v>
          </cell>
          <cell r="G21" t="str">
            <v>BASSERY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G28" t="str">
            <v>CARAMIAUX</v>
          </cell>
        </row>
        <row r="29">
          <cell r="G29" t="str">
            <v>CARLIER</v>
          </cell>
        </row>
        <row r="30">
          <cell r="G30" t="str">
            <v>CATU</v>
          </cell>
        </row>
        <row r="31">
          <cell r="G31" t="str">
            <v>CEF</v>
          </cell>
        </row>
        <row r="32">
          <cell r="G32" t="str">
            <v>CLAUGER</v>
          </cell>
        </row>
        <row r="33"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</sheetData>
      <sheetData sheetId="37"/>
      <sheetData sheetId="38"/>
      <sheetData sheetId="39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id="1" name="Tableau6" displayName="Tableau6" ref="A3:AD22" totalsRowShown="0" dataDxfId="31" tableBorderDxfId="30">
  <autoFilter ref="A3:AD22"/>
  <tableColumns count="30">
    <tableColumn id="1" name="Ligne N°" dataDxfId="29"/>
    <tableColumn id="2" name="Description intervention" dataDxfId="28"/>
    <tableColumn id="3" name="Emetteur" dataDxfId="27"/>
    <tableColumn id="4" name="suvi par" dataDxfId="26"/>
    <tableColumn id="5" name="Domaine" dataDxfId="25"/>
    <tableColumn id="6" name="Type intervention" dataDxfId="24"/>
    <tableColumn id="7" name="Intervenant" dataDxfId="23"/>
    <tableColumn id="8" name="Date prévue = DATE OBJECTIF (dernier jour du mois à indiquer)" dataDxfId="22"/>
    <tableColumn id="9" name="Atelier" dataDxfId="21"/>
    <tableColumn id="10" name="Machine" dataDxfId="20"/>
    <tableColumn id="11" name="MaJ Doc" dataDxfId="19"/>
    <tableColumn id="12" name="Remarques (formule automatique)" dataDxfId="18">
      <calculatedColumnFormula>CONCATENATE("Préventif N°",A4," - ",O4," Mois")</calculatedColumnFormula>
    </tableColumn>
    <tableColumn id="13" name="N° intervention en cours (fichier travaux)" dataDxfId="17"/>
    <tableColumn id="14" name="Commentaires" dataDxfId="16"/>
    <tableColumn id="15" name="Périodicité (en mois)" dataDxfId="15"/>
    <tableColumn id="16" name="Date de dernière intervention (ancienne valeur)" dataDxfId="14"/>
    <tableColumn id="17" name="Calcul auto. Nvelle date" dataDxfId="13">
      <calculatedColumnFormula>IF(OR(P4="Nouveau",P4=""),TODAY(),EOMONTH(P4,O4))</calculatedColumnFormula>
    </tableColumn>
    <tableColumn id="18" name="NB EQUIP" dataDxfId="12"/>
    <tableColumn id="19" name="NB LIGNES" dataDxfId="11"/>
    <tableColumn id="20" name="Nb interv. Prévues" dataDxfId="10"/>
    <tableColumn id="21" name="Nb interv. Réalisées" dataDxfId="9"/>
    <tableColumn id="22" name="Nb interv. Non faites" dataDxfId="8">
      <calculatedColumnFormula>T4-U4</calculatedColumnFormula>
    </tableColumn>
    <tableColumn id="23" name="Nb interv. Prévues2" dataDxfId="7">
      <calculatedColumnFormula>IF(O4="","0",IF(O4&gt;12,IF(YEAR(H4)=$W$1,"1",IF(P4="Nouveau","0",IF(YEAR(P4)=$W$1,"1","0"))),12/O4))</calculatedColumnFormula>
    </tableColumn>
    <tableColumn id="24" name="Nb interv. Réalisées3" dataDxfId="6"/>
    <tableColumn id="25" name="Nb interv. Non faites4" dataDxfId="5">
      <calculatedColumnFormula>W4-X4</calculatedColumnFormula>
    </tableColumn>
    <tableColumn id="26" name="SCS / SCD ?_x000a_O/N" dataDxfId="4"/>
    <tableColumn id="27" name="nombre d'interventions prévues sur SCD" dataDxfId="3">
      <calculatedColumnFormula>IF(Z4="O",W4,0)</calculatedColumnFormula>
    </tableColumn>
    <tableColumn id="28" name="en retard par rapport à date calculée automatiquement_x000a_en retard = 1_x000a_pas en retard = 0" dataDxfId="2">
      <calculatedColumnFormula>IF((Q4&lt;$Q$1)*(X4=0),"1","0")</calculatedColumnFormula>
    </tableColumn>
    <tableColumn id="29" name="Date début" dataDxfId="1"/>
    <tableColumn id="30" name="NB execu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22"/>
  <sheetViews>
    <sheetView tabSelected="1" workbookViewId="0">
      <selection activeCell="F25" sqref="F25"/>
    </sheetView>
  </sheetViews>
  <sheetFormatPr baseColWidth="10" defaultRowHeight="15" x14ac:dyDescent="0.25"/>
  <cols>
    <col min="1" max="1" width="7.85546875" bestFit="1" customWidth="1"/>
    <col min="2" max="2" width="90.140625" customWidth="1"/>
    <col min="3" max="6" width="5.85546875" customWidth="1"/>
    <col min="7" max="8" width="11.7109375" customWidth="1"/>
    <col min="9" max="9" width="11.28515625" customWidth="1"/>
    <col min="10" max="10" width="10.85546875" customWidth="1"/>
    <col min="11" max="11" width="3.140625" customWidth="1"/>
    <col min="12" max="12" width="22" customWidth="1"/>
    <col min="13" max="13" width="16.28515625" bestFit="1" customWidth="1"/>
    <col min="14" max="14" width="26.5703125" customWidth="1"/>
    <col min="15" max="15" width="7.85546875" bestFit="1" customWidth="1"/>
    <col min="16" max="16" width="11.85546875" customWidth="1"/>
    <col min="17" max="17" width="9" customWidth="1"/>
    <col min="18" max="18" width="8.85546875" bestFit="1" customWidth="1"/>
    <col min="19" max="22" width="7.85546875" bestFit="1" customWidth="1"/>
    <col min="23" max="23" width="12" bestFit="1" customWidth="1"/>
    <col min="24" max="24" width="7.85546875" bestFit="1" customWidth="1"/>
    <col min="25" max="25" width="12" bestFit="1" customWidth="1"/>
    <col min="26" max="26" width="6.140625" customWidth="1"/>
    <col min="27" max="27" width="11.28515625" customWidth="1"/>
    <col min="29" max="29" width="12" customWidth="1"/>
    <col min="30" max="30" width="13.5703125" customWidth="1"/>
  </cols>
  <sheetData>
    <row r="1" spans="1:30" ht="15.75" thickBot="1" x14ac:dyDescent="0.3">
      <c r="A1" s="54" t="s">
        <v>0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6"/>
      <c r="N1" s="1"/>
      <c r="O1" s="2"/>
      <c r="P1" s="3" t="s">
        <v>1</v>
      </c>
      <c r="Q1" s="4">
        <v>40961</v>
      </c>
      <c r="R1" s="5"/>
      <c r="S1" s="5"/>
      <c r="T1" s="57">
        <v>2007</v>
      </c>
      <c r="U1" s="58"/>
      <c r="V1" s="59"/>
      <c r="W1" s="60">
        <v>2019</v>
      </c>
      <c r="X1" s="61"/>
      <c r="Y1" s="62"/>
      <c r="Z1" s="6"/>
      <c r="AA1" s="6"/>
      <c r="AB1" s="6"/>
      <c r="AC1" s="63" t="s">
        <v>2</v>
      </c>
      <c r="AD1" s="63"/>
    </row>
    <row r="2" spans="1:30" x14ac:dyDescent="0.25">
      <c r="A2" s="7"/>
      <c r="B2" s="8" t="s">
        <v>3</v>
      </c>
      <c r="C2" s="9"/>
      <c r="D2" s="9"/>
      <c r="E2" s="9"/>
      <c r="F2" s="9"/>
      <c r="G2" s="9"/>
      <c r="H2" s="9"/>
      <c r="I2" s="9"/>
      <c r="J2" s="9"/>
      <c r="K2" s="9"/>
      <c r="L2" s="10"/>
      <c r="M2" s="11"/>
      <c r="N2" s="5"/>
      <c r="O2" s="5"/>
      <c r="P2" s="12"/>
      <c r="Q2" s="13"/>
      <c r="R2" s="14">
        <f t="shared" ref="R2:Y2" si="0">SUBTOTAL(9,R4:R4)</f>
        <v>1</v>
      </c>
      <c r="S2" s="14">
        <f t="shared" si="0"/>
        <v>1</v>
      </c>
      <c r="T2" s="14">
        <f t="shared" si="0"/>
        <v>1</v>
      </c>
      <c r="U2" s="14">
        <f t="shared" si="0"/>
        <v>1</v>
      </c>
      <c r="V2" s="14">
        <f t="shared" si="0"/>
        <v>0</v>
      </c>
      <c r="W2" s="14">
        <f t="shared" si="0"/>
        <v>2</v>
      </c>
      <c r="X2" s="14">
        <f t="shared" si="0"/>
        <v>1</v>
      </c>
      <c r="Y2" s="14">
        <f t="shared" si="0"/>
        <v>1</v>
      </c>
      <c r="Z2" s="6">
        <f>Y2/W2*100</f>
        <v>50</v>
      </c>
      <c r="AA2" s="6"/>
      <c r="AB2" s="6"/>
      <c r="AC2" s="6"/>
      <c r="AD2" s="6"/>
    </row>
    <row r="3" spans="1:30" ht="127.5" x14ac:dyDescent="0.25">
      <c r="A3" s="15" t="s">
        <v>4</v>
      </c>
      <c r="B3" s="16" t="s">
        <v>5</v>
      </c>
      <c r="C3" s="17" t="s">
        <v>6</v>
      </c>
      <c r="D3" s="17" t="s">
        <v>7</v>
      </c>
      <c r="E3" s="18" t="s">
        <v>8</v>
      </c>
      <c r="F3" s="19" t="s">
        <v>9</v>
      </c>
      <c r="G3" s="17" t="s">
        <v>10</v>
      </c>
      <c r="H3" s="20" t="s">
        <v>11</v>
      </c>
      <c r="I3" s="21" t="s">
        <v>12</v>
      </c>
      <c r="J3" s="22" t="s">
        <v>13</v>
      </c>
      <c r="K3" s="23" t="s">
        <v>14</v>
      </c>
      <c r="L3" s="24" t="s">
        <v>15</v>
      </c>
      <c r="M3" s="25" t="s">
        <v>16</v>
      </c>
      <c r="N3" s="26" t="s">
        <v>17</v>
      </c>
      <c r="O3" s="27" t="s">
        <v>18</v>
      </c>
      <c r="P3" s="28" t="s">
        <v>19</v>
      </c>
      <c r="Q3" s="29" t="s">
        <v>20</v>
      </c>
      <c r="R3" s="17" t="s">
        <v>21</v>
      </c>
      <c r="S3" s="30" t="s">
        <v>22</v>
      </c>
      <c r="T3" s="31" t="s">
        <v>23</v>
      </c>
      <c r="U3" s="32" t="s">
        <v>24</v>
      </c>
      <c r="V3" s="33" t="s">
        <v>25</v>
      </c>
      <c r="W3" s="31" t="s">
        <v>26</v>
      </c>
      <c r="X3" s="32" t="s">
        <v>27</v>
      </c>
      <c r="Y3" s="34" t="s">
        <v>28</v>
      </c>
      <c r="Z3" s="35" t="s">
        <v>29</v>
      </c>
      <c r="AA3" s="36" t="s">
        <v>30</v>
      </c>
      <c r="AB3" s="37" t="s">
        <v>31</v>
      </c>
      <c r="AC3" s="5" t="s">
        <v>32</v>
      </c>
      <c r="AD3" s="38" t="s">
        <v>33</v>
      </c>
    </row>
    <row r="4" spans="1:30" x14ac:dyDescent="0.25">
      <c r="A4" s="39" t="s">
        <v>34</v>
      </c>
      <c r="B4" s="40" t="s">
        <v>35</v>
      </c>
      <c r="C4" s="41" t="s">
        <v>36</v>
      </c>
      <c r="D4" s="41" t="s">
        <v>37</v>
      </c>
      <c r="E4" s="41" t="s">
        <v>38</v>
      </c>
      <c r="F4" s="41" t="s">
        <v>39</v>
      </c>
      <c r="G4" s="42" t="s">
        <v>40</v>
      </c>
      <c r="H4" s="43">
        <v>44316</v>
      </c>
      <c r="I4" s="41" t="s">
        <v>41</v>
      </c>
      <c r="J4" s="42" t="s">
        <v>42</v>
      </c>
      <c r="K4" s="44" t="s">
        <v>43</v>
      </c>
      <c r="L4" s="45" t="str">
        <f t="shared" ref="L4" si="1">CONCATENATE("Préventif N°",A4," - ",O4," Mois")</f>
        <v>Préventif N°001 - 6 Mois</v>
      </c>
      <c r="M4" s="46"/>
      <c r="N4" s="47"/>
      <c r="O4" s="41">
        <v>6</v>
      </c>
      <c r="P4" s="43">
        <v>44176</v>
      </c>
      <c r="Q4" s="48">
        <f ca="1">IF(OR(P4="Nouveau",P4=""),TODAY(),EOMONTH(P4,O4))</f>
        <v>44377</v>
      </c>
      <c r="R4" s="41">
        <v>1</v>
      </c>
      <c r="S4" s="49">
        <v>1</v>
      </c>
      <c r="T4" s="50">
        <v>1</v>
      </c>
      <c r="U4" s="41">
        <v>1</v>
      </c>
      <c r="V4" s="51">
        <f t="shared" ref="V4" si="2">T4-U4</f>
        <v>0</v>
      </c>
      <c r="W4" s="50">
        <f t="shared" ref="W4" si="3">IF(O4="","0",IF(O4&gt;12,IF(YEAR(H4)=$W$1,"1",IF(P4="Nouveau","0",IF(YEAR(P4)=$W$1,"1","0"))),12/O4))</f>
        <v>2</v>
      </c>
      <c r="X4" s="41">
        <v>1</v>
      </c>
      <c r="Y4" s="52">
        <f t="shared" ref="Y4" si="4">W4-X4</f>
        <v>1</v>
      </c>
      <c r="Z4" s="41"/>
      <c r="AA4" s="41">
        <f t="shared" ref="AA4" si="5">IF(Z4="O",W4,0)</f>
        <v>0</v>
      </c>
      <c r="AB4" s="41" t="str">
        <f t="shared" ref="AB4" ca="1" si="6">IF((Q4&lt;$Q$1)*(X4=0),"1","0")</f>
        <v>0</v>
      </c>
      <c r="AC4" s="53">
        <v>40787</v>
      </c>
      <c r="AD4" s="6">
        <v>20</v>
      </c>
    </row>
    <row r="5" spans="1:30" x14ac:dyDescent="0.25">
      <c r="A5" s="39" t="s">
        <v>44</v>
      </c>
      <c r="B5" s="40" t="s">
        <v>35</v>
      </c>
      <c r="C5" s="41" t="s">
        <v>36</v>
      </c>
      <c r="D5" s="41" t="s">
        <v>37</v>
      </c>
      <c r="E5" s="41" t="s">
        <v>38</v>
      </c>
      <c r="F5" s="41" t="s">
        <v>39</v>
      </c>
      <c r="G5" s="42" t="s">
        <v>40</v>
      </c>
      <c r="H5" s="43">
        <v>44317</v>
      </c>
      <c r="I5" s="41" t="s">
        <v>45</v>
      </c>
      <c r="J5" s="42" t="s">
        <v>42</v>
      </c>
      <c r="K5" s="44" t="s">
        <v>43</v>
      </c>
      <c r="L5" s="45" t="str">
        <f t="shared" ref="L5:L16" si="7">CONCATENATE("Préventif N°",A5," - ",O5," Mois")</f>
        <v>Préventif N°002 - 7 Mois</v>
      </c>
      <c r="M5" s="46"/>
      <c r="N5" s="47"/>
      <c r="O5" s="41">
        <v>7</v>
      </c>
      <c r="P5" s="43">
        <v>44177</v>
      </c>
      <c r="Q5" s="48">
        <f t="shared" ref="Q5:Q15" ca="1" si="8">IF(OR(P5="Nouveau",P5=""),TODAY(),EOMONTH(P5,O5))</f>
        <v>44408</v>
      </c>
      <c r="R5" s="41">
        <v>1</v>
      </c>
      <c r="S5" s="49">
        <v>1</v>
      </c>
      <c r="T5" s="50">
        <v>1</v>
      </c>
      <c r="U5" s="41">
        <v>1</v>
      </c>
      <c r="V5" s="51">
        <f t="shared" ref="V5:V16" si="9">T5-U5</f>
        <v>0</v>
      </c>
      <c r="W5" s="50">
        <f t="shared" ref="W5:W16" si="10">IF(O5="","0",IF(O5&gt;12,IF(YEAR(H5)=$W$1,"1",IF(P5="Nouveau","0",IF(YEAR(P5)=$W$1,"1","0"))),12/O5))</f>
        <v>1.7142857142857142</v>
      </c>
      <c r="X5" s="41">
        <v>2</v>
      </c>
      <c r="Y5" s="52">
        <f t="shared" ref="Y5:Y16" si="11">W5-X5</f>
        <v>-0.28571428571428581</v>
      </c>
      <c r="Z5" s="41"/>
      <c r="AA5" s="41">
        <f t="shared" ref="AA5:AA16" si="12">IF(Z5="O",W5,0)</f>
        <v>0</v>
      </c>
      <c r="AB5" s="41" t="str">
        <f t="shared" ref="AB5:AB16" ca="1" si="13">IF((Q5&lt;$Q$1)*(X5=0),"1","0")</f>
        <v>0</v>
      </c>
      <c r="AC5" s="53">
        <v>40817</v>
      </c>
      <c r="AD5" s="6">
        <v>21</v>
      </c>
    </row>
    <row r="6" spans="1:30" x14ac:dyDescent="0.25">
      <c r="A6" s="39" t="s">
        <v>46</v>
      </c>
      <c r="B6" s="40" t="s">
        <v>35</v>
      </c>
      <c r="C6" s="41" t="s">
        <v>36</v>
      </c>
      <c r="D6" s="41" t="s">
        <v>37</v>
      </c>
      <c r="E6" s="41" t="s">
        <v>38</v>
      </c>
      <c r="F6" s="41" t="s">
        <v>39</v>
      </c>
      <c r="G6" s="42" t="s">
        <v>40</v>
      </c>
      <c r="H6" s="43">
        <v>44318</v>
      </c>
      <c r="I6" s="41" t="s">
        <v>47</v>
      </c>
      <c r="J6" s="42" t="s">
        <v>42</v>
      </c>
      <c r="K6" s="44" t="s">
        <v>43</v>
      </c>
      <c r="L6" s="45" t="str">
        <f t="shared" si="7"/>
        <v>Préventif N°003 - 8 Mois</v>
      </c>
      <c r="M6" s="46"/>
      <c r="N6" s="47"/>
      <c r="O6" s="41">
        <v>8</v>
      </c>
      <c r="P6" s="43">
        <v>44178</v>
      </c>
      <c r="Q6" s="48">
        <f t="shared" ca="1" si="8"/>
        <v>44439</v>
      </c>
      <c r="R6" s="41">
        <v>1</v>
      </c>
      <c r="S6" s="49">
        <v>1</v>
      </c>
      <c r="T6" s="50">
        <v>1</v>
      </c>
      <c r="U6" s="41">
        <v>1</v>
      </c>
      <c r="V6" s="51">
        <f t="shared" si="9"/>
        <v>0</v>
      </c>
      <c r="W6" s="50">
        <f t="shared" si="10"/>
        <v>1.5</v>
      </c>
      <c r="X6" s="41">
        <v>3</v>
      </c>
      <c r="Y6" s="52">
        <f t="shared" si="11"/>
        <v>-1.5</v>
      </c>
      <c r="Z6" s="41"/>
      <c r="AA6" s="41">
        <f t="shared" si="12"/>
        <v>0</v>
      </c>
      <c r="AB6" s="41" t="str">
        <f t="shared" ca="1" si="13"/>
        <v>0</v>
      </c>
      <c r="AC6" s="53">
        <v>40848</v>
      </c>
      <c r="AD6" s="6">
        <v>22</v>
      </c>
    </row>
    <row r="7" spans="1:30" x14ac:dyDescent="0.25">
      <c r="A7" s="39" t="s">
        <v>48</v>
      </c>
      <c r="B7" s="40" t="s">
        <v>35</v>
      </c>
      <c r="C7" s="41" t="s">
        <v>36</v>
      </c>
      <c r="D7" s="41" t="s">
        <v>37</v>
      </c>
      <c r="E7" s="41" t="s">
        <v>38</v>
      </c>
      <c r="F7" s="41" t="s">
        <v>39</v>
      </c>
      <c r="G7" s="42" t="s">
        <v>40</v>
      </c>
      <c r="H7" s="43">
        <v>44319</v>
      </c>
      <c r="I7" s="41" t="s">
        <v>49</v>
      </c>
      <c r="J7" s="42" t="s">
        <v>42</v>
      </c>
      <c r="K7" s="44" t="s">
        <v>43</v>
      </c>
      <c r="L7" s="45" t="str">
        <f t="shared" si="7"/>
        <v>Préventif N°004 - 9 Mois</v>
      </c>
      <c r="M7" s="46"/>
      <c r="N7" s="47"/>
      <c r="O7" s="41">
        <v>9</v>
      </c>
      <c r="P7" s="43">
        <v>44179</v>
      </c>
      <c r="Q7" s="48">
        <f t="shared" ca="1" si="8"/>
        <v>44469</v>
      </c>
      <c r="R7" s="41">
        <v>1</v>
      </c>
      <c r="S7" s="49">
        <v>1</v>
      </c>
      <c r="T7" s="50">
        <v>1</v>
      </c>
      <c r="U7" s="41">
        <v>1</v>
      </c>
      <c r="V7" s="51">
        <f t="shared" si="9"/>
        <v>0</v>
      </c>
      <c r="W7" s="50">
        <f t="shared" si="10"/>
        <v>1.3333333333333333</v>
      </c>
      <c r="X7" s="41">
        <v>4</v>
      </c>
      <c r="Y7" s="52">
        <f t="shared" si="11"/>
        <v>-2.666666666666667</v>
      </c>
      <c r="Z7" s="41"/>
      <c r="AA7" s="41">
        <f t="shared" si="12"/>
        <v>0</v>
      </c>
      <c r="AB7" s="41" t="str">
        <f t="shared" ca="1" si="13"/>
        <v>0</v>
      </c>
      <c r="AC7" s="53">
        <v>40878</v>
      </c>
      <c r="AD7" s="6">
        <v>23</v>
      </c>
    </row>
    <row r="8" spans="1:30" x14ac:dyDescent="0.25">
      <c r="A8" s="39" t="s">
        <v>50</v>
      </c>
      <c r="B8" s="40" t="s">
        <v>35</v>
      </c>
      <c r="C8" s="41" t="s">
        <v>36</v>
      </c>
      <c r="D8" s="41" t="s">
        <v>37</v>
      </c>
      <c r="E8" s="41" t="s">
        <v>38</v>
      </c>
      <c r="F8" s="41" t="s">
        <v>39</v>
      </c>
      <c r="G8" s="42" t="s">
        <v>40</v>
      </c>
      <c r="H8" s="43">
        <v>44320</v>
      </c>
      <c r="I8" s="41" t="s">
        <v>51</v>
      </c>
      <c r="J8" s="42" t="s">
        <v>42</v>
      </c>
      <c r="K8" s="44" t="s">
        <v>43</v>
      </c>
      <c r="L8" s="45" t="str">
        <f t="shared" si="7"/>
        <v>Préventif N°005 - 10 Mois</v>
      </c>
      <c r="M8" s="46"/>
      <c r="N8" s="47"/>
      <c r="O8" s="41">
        <v>10</v>
      </c>
      <c r="P8" s="43">
        <v>44180</v>
      </c>
      <c r="Q8" s="48">
        <f t="shared" ca="1" si="8"/>
        <v>44500</v>
      </c>
      <c r="R8" s="41">
        <v>1</v>
      </c>
      <c r="S8" s="49">
        <v>1</v>
      </c>
      <c r="T8" s="50">
        <v>1</v>
      </c>
      <c r="U8" s="41">
        <v>1</v>
      </c>
      <c r="V8" s="51">
        <f t="shared" si="9"/>
        <v>0</v>
      </c>
      <c r="W8" s="50">
        <f t="shared" si="10"/>
        <v>1.2</v>
      </c>
      <c r="X8" s="41">
        <v>5</v>
      </c>
      <c r="Y8" s="52">
        <f t="shared" si="11"/>
        <v>-3.8</v>
      </c>
      <c r="Z8" s="41"/>
      <c r="AA8" s="41">
        <f t="shared" si="12"/>
        <v>0</v>
      </c>
      <c r="AB8" s="41" t="str">
        <f t="shared" ca="1" si="13"/>
        <v>0</v>
      </c>
      <c r="AC8" s="53">
        <v>40909</v>
      </c>
      <c r="AD8" s="6">
        <v>24</v>
      </c>
    </row>
    <row r="9" spans="1:30" x14ac:dyDescent="0.25">
      <c r="A9" s="39" t="s">
        <v>52</v>
      </c>
      <c r="B9" s="40" t="s">
        <v>35</v>
      </c>
      <c r="C9" s="41" t="s">
        <v>36</v>
      </c>
      <c r="D9" s="41" t="s">
        <v>37</v>
      </c>
      <c r="E9" s="41" t="s">
        <v>38</v>
      </c>
      <c r="F9" s="41" t="s">
        <v>39</v>
      </c>
      <c r="G9" s="42" t="s">
        <v>40</v>
      </c>
      <c r="H9" s="43">
        <v>44321</v>
      </c>
      <c r="I9" s="41" t="s">
        <v>53</v>
      </c>
      <c r="J9" s="42" t="s">
        <v>42</v>
      </c>
      <c r="K9" s="44" t="s">
        <v>43</v>
      </c>
      <c r="L9" s="45" t="str">
        <f t="shared" si="7"/>
        <v>Préventif N°006 - 11 Mois</v>
      </c>
      <c r="M9" s="46"/>
      <c r="N9" s="47"/>
      <c r="O9" s="41">
        <v>11</v>
      </c>
      <c r="P9" s="43">
        <v>44181</v>
      </c>
      <c r="Q9" s="48">
        <f t="shared" ca="1" si="8"/>
        <v>44530</v>
      </c>
      <c r="R9" s="41">
        <v>1</v>
      </c>
      <c r="S9" s="49">
        <v>1</v>
      </c>
      <c r="T9" s="50">
        <v>1</v>
      </c>
      <c r="U9" s="41">
        <v>1</v>
      </c>
      <c r="V9" s="51">
        <f t="shared" si="9"/>
        <v>0</v>
      </c>
      <c r="W9" s="50">
        <f t="shared" si="10"/>
        <v>1.0909090909090908</v>
      </c>
      <c r="X9" s="41">
        <v>6</v>
      </c>
      <c r="Y9" s="52">
        <f t="shared" si="11"/>
        <v>-4.9090909090909092</v>
      </c>
      <c r="Z9" s="41"/>
      <c r="AA9" s="41">
        <f t="shared" si="12"/>
        <v>0</v>
      </c>
      <c r="AB9" s="41" t="str">
        <f t="shared" ca="1" si="13"/>
        <v>0</v>
      </c>
      <c r="AC9" s="53">
        <v>40940</v>
      </c>
      <c r="AD9" s="6">
        <v>25</v>
      </c>
    </row>
    <row r="10" spans="1:30" x14ac:dyDescent="0.25">
      <c r="A10" s="39" t="s">
        <v>54</v>
      </c>
      <c r="B10" s="40" t="s">
        <v>35</v>
      </c>
      <c r="C10" s="41" t="s">
        <v>36</v>
      </c>
      <c r="D10" s="41" t="s">
        <v>37</v>
      </c>
      <c r="E10" s="41" t="s">
        <v>38</v>
      </c>
      <c r="F10" s="41" t="s">
        <v>39</v>
      </c>
      <c r="G10" s="42" t="s">
        <v>40</v>
      </c>
      <c r="H10" s="43">
        <v>44322</v>
      </c>
      <c r="I10" s="41" t="s">
        <v>55</v>
      </c>
      <c r="J10" s="42" t="s">
        <v>42</v>
      </c>
      <c r="K10" s="44" t="s">
        <v>43</v>
      </c>
      <c r="L10" s="45" t="str">
        <f t="shared" si="7"/>
        <v>Préventif N°007 - 12 Mois</v>
      </c>
      <c r="M10" s="46"/>
      <c r="N10" s="47"/>
      <c r="O10" s="41">
        <v>12</v>
      </c>
      <c r="P10" s="43">
        <v>44182</v>
      </c>
      <c r="Q10" s="48">
        <f t="shared" ca="1" si="8"/>
        <v>44561</v>
      </c>
      <c r="R10" s="41">
        <v>1</v>
      </c>
      <c r="S10" s="49">
        <v>1</v>
      </c>
      <c r="T10" s="50">
        <v>1</v>
      </c>
      <c r="U10" s="41">
        <v>1</v>
      </c>
      <c r="V10" s="51">
        <f t="shared" si="9"/>
        <v>0</v>
      </c>
      <c r="W10" s="50">
        <f t="shared" si="10"/>
        <v>1</v>
      </c>
      <c r="X10" s="41">
        <v>7</v>
      </c>
      <c r="Y10" s="52">
        <f t="shared" si="11"/>
        <v>-6</v>
      </c>
      <c r="Z10" s="41"/>
      <c r="AA10" s="41">
        <f t="shared" si="12"/>
        <v>0</v>
      </c>
      <c r="AB10" s="41" t="str">
        <f t="shared" ca="1" si="13"/>
        <v>0</v>
      </c>
      <c r="AC10" s="53">
        <v>40969</v>
      </c>
      <c r="AD10" s="6">
        <v>26</v>
      </c>
    </row>
    <row r="11" spans="1:30" x14ac:dyDescent="0.25">
      <c r="A11" s="39" t="s">
        <v>56</v>
      </c>
      <c r="B11" s="40" t="s">
        <v>35</v>
      </c>
      <c r="C11" s="41" t="s">
        <v>36</v>
      </c>
      <c r="D11" s="41" t="s">
        <v>37</v>
      </c>
      <c r="E11" s="41" t="s">
        <v>38</v>
      </c>
      <c r="F11" s="41" t="s">
        <v>39</v>
      </c>
      <c r="G11" s="42" t="s">
        <v>40</v>
      </c>
      <c r="H11" s="43">
        <v>44323</v>
      </c>
      <c r="I11" s="41" t="s">
        <v>57</v>
      </c>
      <c r="J11" s="42" t="s">
        <v>42</v>
      </c>
      <c r="K11" s="44" t="s">
        <v>43</v>
      </c>
      <c r="L11" s="45" t="str">
        <f t="shared" si="7"/>
        <v>Préventif N°008 - 13 Mois</v>
      </c>
      <c r="M11" s="46"/>
      <c r="N11" s="47"/>
      <c r="O11" s="41">
        <v>13</v>
      </c>
      <c r="P11" s="43">
        <v>44183</v>
      </c>
      <c r="Q11" s="48">
        <f t="shared" ca="1" si="8"/>
        <v>44592</v>
      </c>
      <c r="R11" s="41">
        <v>1</v>
      </c>
      <c r="S11" s="49">
        <v>1</v>
      </c>
      <c r="T11" s="50">
        <v>1</v>
      </c>
      <c r="U11" s="41">
        <v>1</v>
      </c>
      <c r="V11" s="51">
        <f t="shared" si="9"/>
        <v>0</v>
      </c>
      <c r="W11" s="50" t="str">
        <f t="shared" si="10"/>
        <v>0</v>
      </c>
      <c r="X11" s="41">
        <v>8</v>
      </c>
      <c r="Y11" s="52">
        <f t="shared" si="11"/>
        <v>-8</v>
      </c>
      <c r="Z11" s="41"/>
      <c r="AA11" s="41">
        <f t="shared" si="12"/>
        <v>0</v>
      </c>
      <c r="AB11" s="41" t="str">
        <f t="shared" ca="1" si="13"/>
        <v>0</v>
      </c>
      <c r="AC11" s="53">
        <v>41000</v>
      </c>
      <c r="AD11" s="6">
        <v>27</v>
      </c>
    </row>
    <row r="12" spans="1:30" x14ac:dyDescent="0.25">
      <c r="A12" s="39" t="s">
        <v>58</v>
      </c>
      <c r="B12" s="40" t="s">
        <v>35</v>
      </c>
      <c r="C12" s="41" t="s">
        <v>36</v>
      </c>
      <c r="D12" s="41" t="s">
        <v>37</v>
      </c>
      <c r="E12" s="41" t="s">
        <v>38</v>
      </c>
      <c r="F12" s="41" t="s">
        <v>39</v>
      </c>
      <c r="G12" s="42" t="s">
        <v>40</v>
      </c>
      <c r="H12" s="43">
        <v>44324</v>
      </c>
      <c r="I12" s="41" t="s">
        <v>59</v>
      </c>
      <c r="J12" s="42" t="s">
        <v>42</v>
      </c>
      <c r="K12" s="44" t="s">
        <v>43</v>
      </c>
      <c r="L12" s="45" t="str">
        <f t="shared" si="7"/>
        <v>Préventif N°009 - 14 Mois</v>
      </c>
      <c r="M12" s="46"/>
      <c r="N12" s="47"/>
      <c r="O12" s="41">
        <v>14</v>
      </c>
      <c r="P12" s="43">
        <v>44184</v>
      </c>
      <c r="Q12" s="48">
        <f t="shared" ca="1" si="8"/>
        <v>44620</v>
      </c>
      <c r="R12" s="41">
        <v>1</v>
      </c>
      <c r="S12" s="49">
        <v>1</v>
      </c>
      <c r="T12" s="50">
        <v>1</v>
      </c>
      <c r="U12" s="41">
        <v>1</v>
      </c>
      <c r="V12" s="51">
        <f t="shared" si="9"/>
        <v>0</v>
      </c>
      <c r="W12" s="50" t="str">
        <f t="shared" si="10"/>
        <v>0</v>
      </c>
      <c r="X12" s="41">
        <v>9</v>
      </c>
      <c r="Y12" s="52">
        <f t="shared" si="11"/>
        <v>-9</v>
      </c>
      <c r="Z12" s="41"/>
      <c r="AA12" s="41">
        <f t="shared" si="12"/>
        <v>0</v>
      </c>
      <c r="AB12" s="41" t="str">
        <f t="shared" ca="1" si="13"/>
        <v>0</v>
      </c>
      <c r="AC12" s="53">
        <v>41030</v>
      </c>
      <c r="AD12" s="6">
        <v>28</v>
      </c>
    </row>
    <row r="13" spans="1:30" x14ac:dyDescent="0.25">
      <c r="A13" s="39" t="s">
        <v>60</v>
      </c>
      <c r="B13" s="40" t="s">
        <v>35</v>
      </c>
      <c r="C13" s="41" t="s">
        <v>36</v>
      </c>
      <c r="D13" s="41" t="s">
        <v>37</v>
      </c>
      <c r="E13" s="41" t="s">
        <v>38</v>
      </c>
      <c r="F13" s="41" t="s">
        <v>39</v>
      </c>
      <c r="G13" s="42" t="s">
        <v>40</v>
      </c>
      <c r="H13" s="43">
        <v>44325</v>
      </c>
      <c r="I13" s="41" t="s">
        <v>61</v>
      </c>
      <c r="J13" s="42" t="s">
        <v>42</v>
      </c>
      <c r="K13" s="44" t="s">
        <v>43</v>
      </c>
      <c r="L13" s="45" t="str">
        <f t="shared" si="7"/>
        <v>Préventif N°010 - 15 Mois</v>
      </c>
      <c r="M13" s="46"/>
      <c r="N13" s="47"/>
      <c r="O13" s="41">
        <v>15</v>
      </c>
      <c r="P13" s="43">
        <v>44185</v>
      </c>
      <c r="Q13" s="48">
        <f t="shared" ca="1" si="8"/>
        <v>44651</v>
      </c>
      <c r="R13" s="41">
        <v>1</v>
      </c>
      <c r="S13" s="49">
        <v>1</v>
      </c>
      <c r="T13" s="50">
        <v>1</v>
      </c>
      <c r="U13" s="41">
        <v>1</v>
      </c>
      <c r="V13" s="51">
        <f t="shared" si="9"/>
        <v>0</v>
      </c>
      <c r="W13" s="50" t="str">
        <f t="shared" si="10"/>
        <v>0</v>
      </c>
      <c r="X13" s="41">
        <v>10</v>
      </c>
      <c r="Y13" s="52">
        <f t="shared" si="11"/>
        <v>-10</v>
      </c>
      <c r="Z13" s="41"/>
      <c r="AA13" s="41">
        <f t="shared" si="12"/>
        <v>0</v>
      </c>
      <c r="AB13" s="41" t="str">
        <f t="shared" ca="1" si="13"/>
        <v>0</v>
      </c>
      <c r="AC13" s="53">
        <v>41061</v>
      </c>
      <c r="AD13" s="6">
        <v>29</v>
      </c>
    </row>
    <row r="14" spans="1:30" x14ac:dyDescent="0.25">
      <c r="A14" s="39" t="s">
        <v>62</v>
      </c>
      <c r="B14" s="40" t="s">
        <v>35</v>
      </c>
      <c r="C14" s="41" t="s">
        <v>36</v>
      </c>
      <c r="D14" s="41" t="s">
        <v>37</v>
      </c>
      <c r="E14" s="41" t="s">
        <v>38</v>
      </c>
      <c r="F14" s="41" t="s">
        <v>39</v>
      </c>
      <c r="G14" s="42" t="s">
        <v>40</v>
      </c>
      <c r="H14" s="43">
        <v>44326</v>
      </c>
      <c r="I14" s="41" t="s">
        <v>63</v>
      </c>
      <c r="J14" s="42" t="s">
        <v>42</v>
      </c>
      <c r="K14" s="44" t="s">
        <v>43</v>
      </c>
      <c r="L14" s="45" t="str">
        <f t="shared" si="7"/>
        <v>Préventif N°011 - 16 Mois</v>
      </c>
      <c r="M14" s="46"/>
      <c r="N14" s="47"/>
      <c r="O14" s="41">
        <v>16</v>
      </c>
      <c r="P14" s="43">
        <v>44186</v>
      </c>
      <c r="Q14" s="48">
        <f t="shared" ca="1" si="8"/>
        <v>44681</v>
      </c>
      <c r="R14" s="41">
        <v>1</v>
      </c>
      <c r="S14" s="49">
        <v>1</v>
      </c>
      <c r="T14" s="50">
        <v>1</v>
      </c>
      <c r="U14" s="41">
        <v>1</v>
      </c>
      <c r="V14" s="51">
        <f t="shared" si="9"/>
        <v>0</v>
      </c>
      <c r="W14" s="50" t="str">
        <f t="shared" si="10"/>
        <v>0</v>
      </c>
      <c r="X14" s="41">
        <v>11</v>
      </c>
      <c r="Y14" s="52">
        <f t="shared" si="11"/>
        <v>-11</v>
      </c>
      <c r="Z14" s="41"/>
      <c r="AA14" s="41">
        <f t="shared" si="12"/>
        <v>0</v>
      </c>
      <c r="AB14" s="41" t="str">
        <f t="shared" ca="1" si="13"/>
        <v>0</v>
      </c>
      <c r="AC14" s="53">
        <v>41091</v>
      </c>
      <c r="AD14" s="6">
        <v>30</v>
      </c>
    </row>
    <row r="15" spans="1:30" x14ac:dyDescent="0.25">
      <c r="A15" s="39" t="s">
        <v>64</v>
      </c>
      <c r="B15" s="40" t="s">
        <v>35</v>
      </c>
      <c r="C15" s="41" t="s">
        <v>36</v>
      </c>
      <c r="D15" s="41" t="s">
        <v>37</v>
      </c>
      <c r="E15" s="41" t="s">
        <v>38</v>
      </c>
      <c r="F15" s="41" t="s">
        <v>39</v>
      </c>
      <c r="G15" s="42" t="s">
        <v>40</v>
      </c>
      <c r="H15" s="43">
        <v>44327</v>
      </c>
      <c r="I15" s="41" t="s">
        <v>65</v>
      </c>
      <c r="J15" s="42" t="s">
        <v>42</v>
      </c>
      <c r="K15" s="44" t="s">
        <v>43</v>
      </c>
      <c r="L15" s="45" t="str">
        <f t="shared" si="7"/>
        <v>Préventif N°012 - 17 Mois</v>
      </c>
      <c r="M15" s="46"/>
      <c r="N15" s="47"/>
      <c r="O15" s="41">
        <v>17</v>
      </c>
      <c r="P15" s="43">
        <v>44187</v>
      </c>
      <c r="Q15" s="48">
        <f t="shared" ca="1" si="8"/>
        <v>44712</v>
      </c>
      <c r="R15" s="41">
        <v>1</v>
      </c>
      <c r="S15" s="49">
        <v>1</v>
      </c>
      <c r="T15" s="50">
        <v>1</v>
      </c>
      <c r="U15" s="41">
        <v>1</v>
      </c>
      <c r="V15" s="51">
        <f t="shared" si="9"/>
        <v>0</v>
      </c>
      <c r="W15" s="50" t="str">
        <f t="shared" si="10"/>
        <v>0</v>
      </c>
      <c r="X15" s="41">
        <v>12</v>
      </c>
      <c r="Y15" s="52">
        <f t="shared" si="11"/>
        <v>-12</v>
      </c>
      <c r="Z15" s="41"/>
      <c r="AA15" s="41">
        <f t="shared" si="12"/>
        <v>0</v>
      </c>
      <c r="AB15" s="41" t="str">
        <f t="shared" ca="1" si="13"/>
        <v>0</v>
      </c>
      <c r="AC15" s="53">
        <v>41122</v>
      </c>
      <c r="AD15" s="6">
        <v>31</v>
      </c>
    </row>
    <row r="16" spans="1:30" x14ac:dyDescent="0.25">
      <c r="A16" s="39" t="s">
        <v>66</v>
      </c>
      <c r="B16" s="40" t="s">
        <v>35</v>
      </c>
      <c r="C16" s="41" t="s">
        <v>36</v>
      </c>
      <c r="D16" s="41" t="s">
        <v>37</v>
      </c>
      <c r="E16" s="41" t="s">
        <v>38</v>
      </c>
      <c r="F16" s="41" t="s">
        <v>39</v>
      </c>
      <c r="G16" s="42" t="s">
        <v>40</v>
      </c>
      <c r="H16" s="43">
        <v>44328</v>
      </c>
      <c r="I16" s="41" t="s">
        <v>67</v>
      </c>
      <c r="J16" s="42" t="s">
        <v>42</v>
      </c>
      <c r="K16" s="44" t="s">
        <v>43</v>
      </c>
      <c r="L16" s="45" t="str">
        <f t="shared" si="7"/>
        <v>Préventif N°013 - 18 Mois</v>
      </c>
      <c r="M16" s="46"/>
      <c r="N16" s="47"/>
      <c r="O16" s="41">
        <v>18</v>
      </c>
      <c r="P16" s="43">
        <v>44188</v>
      </c>
      <c r="Q16" s="48">
        <f ca="1">IF(OR(P16="Nouveau",P16=""),TODAY(),EOMONTH(P16,O16))</f>
        <v>44742</v>
      </c>
      <c r="R16" s="41">
        <v>1</v>
      </c>
      <c r="S16" s="49">
        <v>1</v>
      </c>
      <c r="T16" s="50">
        <v>1</v>
      </c>
      <c r="U16" s="41">
        <v>1</v>
      </c>
      <c r="V16" s="51">
        <f t="shared" si="9"/>
        <v>0</v>
      </c>
      <c r="W16" s="50" t="str">
        <f t="shared" si="10"/>
        <v>0</v>
      </c>
      <c r="X16" s="41">
        <v>13</v>
      </c>
      <c r="Y16" s="52">
        <f t="shared" si="11"/>
        <v>-13</v>
      </c>
      <c r="Z16" s="41"/>
      <c r="AA16" s="41">
        <f t="shared" si="12"/>
        <v>0</v>
      </c>
      <c r="AB16" s="41" t="str">
        <f t="shared" ca="1" si="13"/>
        <v>0</v>
      </c>
      <c r="AC16" s="53">
        <v>41153</v>
      </c>
      <c r="AD16" s="6">
        <v>32</v>
      </c>
    </row>
    <row r="17" spans="1:30" x14ac:dyDescent="0.25">
      <c r="A17" s="39" t="s">
        <v>68</v>
      </c>
      <c r="B17" s="40" t="s">
        <v>35</v>
      </c>
      <c r="C17" s="41" t="s">
        <v>36</v>
      </c>
      <c r="D17" s="41" t="s">
        <v>37</v>
      </c>
      <c r="E17" s="41" t="s">
        <v>38</v>
      </c>
      <c r="F17" s="41" t="s">
        <v>39</v>
      </c>
      <c r="G17" s="42" t="s">
        <v>40</v>
      </c>
      <c r="H17" s="43">
        <v>44329</v>
      </c>
      <c r="I17" s="41" t="s">
        <v>69</v>
      </c>
      <c r="J17" s="42" t="s">
        <v>42</v>
      </c>
      <c r="K17" s="44" t="s">
        <v>43</v>
      </c>
      <c r="L17" s="45" t="str">
        <f t="shared" ref="L17:L22" si="14">CONCATENATE("Préventif N°",A17," - ",O17," Mois")</f>
        <v>Préventif N°014 - 19 Mois</v>
      </c>
      <c r="M17" s="46"/>
      <c r="N17" s="47"/>
      <c r="O17" s="41">
        <v>19</v>
      </c>
      <c r="P17" s="43">
        <v>44189</v>
      </c>
      <c r="Q17" s="48">
        <f t="shared" ref="Q17:Q22" ca="1" si="15">IF(OR(P17="Nouveau",P17=""),TODAY(),EOMONTH(P17,O17))</f>
        <v>44773</v>
      </c>
      <c r="R17" s="41">
        <v>1</v>
      </c>
      <c r="S17" s="49">
        <v>1</v>
      </c>
      <c r="T17" s="50">
        <v>1</v>
      </c>
      <c r="U17" s="41">
        <v>1</v>
      </c>
      <c r="V17" s="51">
        <f t="shared" ref="V17:V22" si="16">T17-U17</f>
        <v>0</v>
      </c>
      <c r="W17" s="50" t="str">
        <f t="shared" ref="W17:W22" si="17">IF(O17="","0",IF(O17&gt;12,IF(YEAR(H17)=$W$1,"1",IF(P17="Nouveau","0",IF(YEAR(P17)=$W$1,"1","0"))),12/O17))</f>
        <v>0</v>
      </c>
      <c r="X17" s="41">
        <v>14</v>
      </c>
      <c r="Y17" s="52">
        <f t="shared" ref="Y17:Y22" si="18">W17-X17</f>
        <v>-14</v>
      </c>
      <c r="Z17" s="41"/>
      <c r="AA17" s="41">
        <f t="shared" ref="AA17:AA22" si="19">IF(Z17="O",W17,0)</f>
        <v>0</v>
      </c>
      <c r="AB17" s="41" t="str">
        <f t="shared" ref="AB17:AB22" ca="1" si="20">IF((Q17&lt;$Q$1)*(X17=0),"1","0")</f>
        <v>0</v>
      </c>
      <c r="AC17" s="53">
        <v>41183</v>
      </c>
      <c r="AD17" s="6">
        <v>33</v>
      </c>
    </row>
    <row r="18" spans="1:30" x14ac:dyDescent="0.25">
      <c r="A18" s="39" t="s">
        <v>70</v>
      </c>
      <c r="B18" s="40" t="s">
        <v>35</v>
      </c>
      <c r="C18" s="41" t="s">
        <v>36</v>
      </c>
      <c r="D18" s="41" t="s">
        <v>37</v>
      </c>
      <c r="E18" s="41" t="s">
        <v>38</v>
      </c>
      <c r="F18" s="41" t="s">
        <v>39</v>
      </c>
      <c r="G18" s="42" t="s">
        <v>40</v>
      </c>
      <c r="H18" s="43">
        <v>44330</v>
      </c>
      <c r="I18" s="41" t="s">
        <v>71</v>
      </c>
      <c r="J18" s="42" t="s">
        <v>42</v>
      </c>
      <c r="K18" s="44" t="s">
        <v>43</v>
      </c>
      <c r="L18" s="45" t="str">
        <f t="shared" si="14"/>
        <v>Préventif N°015 - 20 Mois</v>
      </c>
      <c r="M18" s="46"/>
      <c r="N18" s="47"/>
      <c r="O18" s="41">
        <v>20</v>
      </c>
      <c r="P18" s="43">
        <v>44190</v>
      </c>
      <c r="Q18" s="48">
        <f t="shared" ca="1" si="15"/>
        <v>44804</v>
      </c>
      <c r="R18" s="41">
        <v>1</v>
      </c>
      <c r="S18" s="49">
        <v>1</v>
      </c>
      <c r="T18" s="50">
        <v>1</v>
      </c>
      <c r="U18" s="41">
        <v>1</v>
      </c>
      <c r="V18" s="51">
        <f t="shared" si="16"/>
        <v>0</v>
      </c>
      <c r="W18" s="50" t="str">
        <f t="shared" si="17"/>
        <v>0</v>
      </c>
      <c r="X18" s="41">
        <v>15</v>
      </c>
      <c r="Y18" s="52">
        <f t="shared" si="18"/>
        <v>-15</v>
      </c>
      <c r="Z18" s="41"/>
      <c r="AA18" s="41">
        <f t="shared" si="19"/>
        <v>0</v>
      </c>
      <c r="AB18" s="41" t="str">
        <f t="shared" ca="1" si="20"/>
        <v>0</v>
      </c>
      <c r="AC18" s="53">
        <v>41214</v>
      </c>
      <c r="AD18" s="6">
        <v>34</v>
      </c>
    </row>
    <row r="19" spans="1:30" x14ac:dyDescent="0.25">
      <c r="A19" s="39" t="s">
        <v>72</v>
      </c>
      <c r="B19" s="40" t="s">
        <v>35</v>
      </c>
      <c r="C19" s="41" t="s">
        <v>36</v>
      </c>
      <c r="D19" s="41" t="s">
        <v>37</v>
      </c>
      <c r="E19" s="41" t="s">
        <v>38</v>
      </c>
      <c r="F19" s="41" t="s">
        <v>39</v>
      </c>
      <c r="G19" s="42" t="s">
        <v>40</v>
      </c>
      <c r="H19" s="43">
        <v>44331</v>
      </c>
      <c r="I19" s="41" t="s">
        <v>73</v>
      </c>
      <c r="J19" s="42" t="s">
        <v>42</v>
      </c>
      <c r="K19" s="44" t="s">
        <v>43</v>
      </c>
      <c r="L19" s="45" t="str">
        <f t="shared" si="14"/>
        <v>Préventif N°016 - 21 Mois</v>
      </c>
      <c r="M19" s="46"/>
      <c r="N19" s="47"/>
      <c r="O19" s="41">
        <v>21</v>
      </c>
      <c r="P19" s="43">
        <v>44191</v>
      </c>
      <c r="Q19" s="48">
        <f t="shared" ca="1" si="15"/>
        <v>44834</v>
      </c>
      <c r="R19" s="41">
        <v>1</v>
      </c>
      <c r="S19" s="49">
        <v>1</v>
      </c>
      <c r="T19" s="50">
        <v>1</v>
      </c>
      <c r="U19" s="41">
        <v>1</v>
      </c>
      <c r="V19" s="51">
        <f t="shared" si="16"/>
        <v>0</v>
      </c>
      <c r="W19" s="50" t="str">
        <f t="shared" si="17"/>
        <v>0</v>
      </c>
      <c r="X19" s="41">
        <v>16</v>
      </c>
      <c r="Y19" s="52">
        <f t="shared" si="18"/>
        <v>-16</v>
      </c>
      <c r="Z19" s="41"/>
      <c r="AA19" s="41">
        <f t="shared" si="19"/>
        <v>0</v>
      </c>
      <c r="AB19" s="41" t="str">
        <f t="shared" ca="1" si="20"/>
        <v>0</v>
      </c>
      <c r="AC19" s="53">
        <v>41244</v>
      </c>
      <c r="AD19" s="6">
        <v>35</v>
      </c>
    </row>
    <row r="20" spans="1:30" x14ac:dyDescent="0.25">
      <c r="A20" s="39" t="s">
        <v>74</v>
      </c>
      <c r="B20" s="40" t="s">
        <v>35</v>
      </c>
      <c r="C20" s="41" t="s">
        <v>36</v>
      </c>
      <c r="D20" s="41" t="s">
        <v>37</v>
      </c>
      <c r="E20" s="41" t="s">
        <v>38</v>
      </c>
      <c r="F20" s="41" t="s">
        <v>39</v>
      </c>
      <c r="G20" s="42" t="s">
        <v>40</v>
      </c>
      <c r="H20" s="43">
        <v>44332</v>
      </c>
      <c r="I20" s="41" t="s">
        <v>75</v>
      </c>
      <c r="J20" s="42" t="s">
        <v>42</v>
      </c>
      <c r="K20" s="44" t="s">
        <v>43</v>
      </c>
      <c r="L20" s="45" t="str">
        <f t="shared" si="14"/>
        <v>Préventif N°017 - 22 Mois</v>
      </c>
      <c r="M20" s="46"/>
      <c r="N20" s="47"/>
      <c r="O20" s="41">
        <v>22</v>
      </c>
      <c r="P20" s="43">
        <v>44192</v>
      </c>
      <c r="Q20" s="48">
        <f t="shared" ca="1" si="15"/>
        <v>44865</v>
      </c>
      <c r="R20" s="41">
        <v>1</v>
      </c>
      <c r="S20" s="49">
        <v>1</v>
      </c>
      <c r="T20" s="50">
        <v>1</v>
      </c>
      <c r="U20" s="41">
        <v>1</v>
      </c>
      <c r="V20" s="51">
        <f t="shared" si="16"/>
        <v>0</v>
      </c>
      <c r="W20" s="50" t="str">
        <f t="shared" si="17"/>
        <v>0</v>
      </c>
      <c r="X20" s="41">
        <v>17</v>
      </c>
      <c r="Y20" s="52">
        <f t="shared" si="18"/>
        <v>-17</v>
      </c>
      <c r="Z20" s="41"/>
      <c r="AA20" s="41">
        <f t="shared" si="19"/>
        <v>0</v>
      </c>
      <c r="AB20" s="41" t="str">
        <f t="shared" ca="1" si="20"/>
        <v>0</v>
      </c>
      <c r="AC20" s="53">
        <v>41275</v>
      </c>
      <c r="AD20" s="6">
        <v>36</v>
      </c>
    </row>
    <row r="21" spans="1:30" x14ac:dyDescent="0.25">
      <c r="A21" s="39" t="s">
        <v>76</v>
      </c>
      <c r="B21" s="40" t="s">
        <v>35</v>
      </c>
      <c r="C21" s="41" t="s">
        <v>36</v>
      </c>
      <c r="D21" s="41" t="s">
        <v>37</v>
      </c>
      <c r="E21" s="41" t="s">
        <v>38</v>
      </c>
      <c r="F21" s="41" t="s">
        <v>39</v>
      </c>
      <c r="G21" s="42" t="s">
        <v>40</v>
      </c>
      <c r="H21" s="43">
        <v>44333</v>
      </c>
      <c r="I21" s="41" t="s">
        <v>77</v>
      </c>
      <c r="J21" s="42" t="s">
        <v>42</v>
      </c>
      <c r="K21" s="44" t="s">
        <v>43</v>
      </c>
      <c r="L21" s="45" t="str">
        <f t="shared" si="14"/>
        <v>Préventif N°018 - 23 Mois</v>
      </c>
      <c r="M21" s="46"/>
      <c r="N21" s="47"/>
      <c r="O21" s="41">
        <v>23</v>
      </c>
      <c r="P21" s="43">
        <v>44193</v>
      </c>
      <c r="Q21" s="48">
        <f t="shared" ca="1" si="15"/>
        <v>44895</v>
      </c>
      <c r="R21" s="41">
        <v>1</v>
      </c>
      <c r="S21" s="49">
        <v>1</v>
      </c>
      <c r="T21" s="50">
        <v>1</v>
      </c>
      <c r="U21" s="41">
        <v>1</v>
      </c>
      <c r="V21" s="51">
        <f t="shared" si="16"/>
        <v>0</v>
      </c>
      <c r="W21" s="50" t="str">
        <f t="shared" si="17"/>
        <v>0</v>
      </c>
      <c r="X21" s="41">
        <v>18</v>
      </c>
      <c r="Y21" s="52">
        <f t="shared" si="18"/>
        <v>-18</v>
      </c>
      <c r="Z21" s="41"/>
      <c r="AA21" s="41">
        <f t="shared" si="19"/>
        <v>0</v>
      </c>
      <c r="AB21" s="41" t="str">
        <f t="shared" ca="1" si="20"/>
        <v>0</v>
      </c>
      <c r="AC21" s="53">
        <v>41306</v>
      </c>
      <c r="AD21" s="6">
        <v>37</v>
      </c>
    </row>
    <row r="22" spans="1:30" x14ac:dyDescent="0.25">
      <c r="A22" s="39" t="s">
        <v>78</v>
      </c>
      <c r="B22" s="40" t="s">
        <v>35</v>
      </c>
      <c r="C22" s="41" t="s">
        <v>36</v>
      </c>
      <c r="D22" s="41" t="s">
        <v>37</v>
      </c>
      <c r="E22" s="41" t="s">
        <v>38</v>
      </c>
      <c r="F22" s="41" t="s">
        <v>39</v>
      </c>
      <c r="G22" s="42" t="s">
        <v>40</v>
      </c>
      <c r="H22" s="43">
        <v>44334</v>
      </c>
      <c r="I22" s="41" t="s">
        <v>79</v>
      </c>
      <c r="J22" s="42" t="s">
        <v>42</v>
      </c>
      <c r="K22" s="44" t="s">
        <v>43</v>
      </c>
      <c r="L22" s="45" t="str">
        <f t="shared" si="14"/>
        <v>Préventif N°019 - 24 Mois</v>
      </c>
      <c r="M22" s="46"/>
      <c r="N22" s="47"/>
      <c r="O22" s="41">
        <v>24</v>
      </c>
      <c r="P22" s="43">
        <v>44194</v>
      </c>
      <c r="Q22" s="48">
        <f t="shared" ca="1" si="15"/>
        <v>44926</v>
      </c>
      <c r="R22" s="41">
        <v>1</v>
      </c>
      <c r="S22" s="49">
        <v>1</v>
      </c>
      <c r="T22" s="50">
        <v>1</v>
      </c>
      <c r="U22" s="41">
        <v>1</v>
      </c>
      <c r="V22" s="51">
        <f t="shared" si="16"/>
        <v>0</v>
      </c>
      <c r="W22" s="50" t="str">
        <f t="shared" si="17"/>
        <v>0</v>
      </c>
      <c r="X22" s="41">
        <v>19</v>
      </c>
      <c r="Y22" s="52">
        <f t="shared" si="18"/>
        <v>-19</v>
      </c>
      <c r="Z22" s="41"/>
      <c r="AA22" s="41">
        <f t="shared" si="19"/>
        <v>0</v>
      </c>
      <c r="AB22" s="41" t="str">
        <f t="shared" ca="1" si="20"/>
        <v>0</v>
      </c>
      <c r="AC22" s="53">
        <v>41334</v>
      </c>
      <c r="AD22" s="6">
        <v>38</v>
      </c>
    </row>
  </sheetData>
  <mergeCells count="4">
    <mergeCell ref="A1:M1"/>
    <mergeCell ref="T1:V1"/>
    <mergeCell ref="W1:Y1"/>
    <mergeCell ref="AC1:AD1"/>
  </mergeCells>
  <dataValidations count="4">
    <dataValidation type="list" allowBlank="1" showInputMessage="1" showErrorMessage="1" sqref="F3">
      <formula1>$AG$4:$AG$4</formula1>
    </dataValidation>
    <dataValidation type="list" allowBlank="1" showInputMessage="1" showErrorMessage="1" sqref="G3">
      <formula1>$AH$4:$AH$4</formula1>
    </dataValidation>
    <dataValidation type="list" allowBlank="1" showInputMessage="1" showErrorMessage="1" sqref="I3">
      <formula1>$AC$4:$AC$22</formula1>
    </dataValidation>
    <dataValidation type="list" allowBlank="1" showInputMessage="1" showErrorMessage="1" sqref="E3">
      <formula1>$AE$2:$AE$4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PROGRAMME GLOBAL</vt:lpstr>
      <vt:lpstr>TABLEAU5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2021-05-09T19:19:03Z</dcterms:created>
  <dcterms:modified xsi:type="dcterms:W3CDTF">2021-05-16T07:59:04Z</dcterms:modified>
</cp:coreProperties>
</file>