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slicers/slicer2.xml" ContentType="application/vnd.ms-excel.slicer+xml"/>
  <Override PartName="/xl/timelines/timeline2.xml" ContentType="application/vnd.ms-excel.timelin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b.lobjoie\Documents\Gestion Convocations\"/>
    </mc:Choice>
  </mc:AlternateContent>
  <xr:revisionPtr revIDLastSave="0" documentId="13_ncr:1_{41C70365-9550-40D0-8220-D5A03BE4EF58}" xr6:coauthVersionLast="47" xr6:coauthVersionMax="47" xr10:uidLastSave="{00000000-0000-0000-0000-000000000000}"/>
  <bookViews>
    <workbookView xWindow="-28935" yWindow="-870" windowWidth="29070" windowHeight="15750" activeTab="2" xr2:uid="{00000000-000D-0000-FFFF-FFFF00000000}"/>
  </bookViews>
  <sheets>
    <sheet name="BDD" sheetId="5" r:id="rId1"/>
    <sheet name="TCD" sheetId="7" r:id="rId2"/>
    <sheet name="TDB" sheetId="11" r:id="rId3"/>
    <sheet name="RESSOURCES BDD" sheetId="6" r:id="rId4"/>
    <sheet name="JoursFériés" sheetId="10" r:id="rId5"/>
  </sheets>
  <definedNames>
    <definedName name="ChronologieNative_Date_réception">#N/A</definedName>
    <definedName name="Segment_Entreprise">#N/A</definedName>
    <definedName name="Segment_UAP">#N/A</definedName>
    <definedName name="TYPO">'RESSOURCES BDD'!$G$1:$G$3</definedName>
  </definedNames>
  <calcPr calcId="191029"/>
  <pivotCaches>
    <pivotCache cacheId="296" r:id="rId6"/>
  </pivotCaches>
  <fileRecoveryPr repairLoad="1"/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9"/>
      </x15:timelineCacheRef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9" i="5" l="1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A1" i="10"/>
  <c r="B12" i="10" s="1"/>
  <c r="B8" i="10" l="1"/>
  <c r="B9" i="10"/>
  <c r="B10" i="10"/>
  <c r="B4" i="10"/>
  <c r="B11" i="10"/>
  <c r="B1" i="10"/>
  <c r="B2" i="10"/>
  <c r="G65" i="5" l="1"/>
  <c r="I65" i="5" s="1"/>
  <c r="B6" i="10"/>
  <c r="B5" i="10"/>
  <c r="B3" i="10"/>
  <c r="B7" i="10"/>
  <c r="H65" i="5" l="1"/>
  <c r="G56" i="5"/>
  <c r="I56" i="5" s="1"/>
  <c r="G64" i="5"/>
  <c r="I64" i="5" s="1"/>
  <c r="G41" i="5"/>
  <c r="I41" i="5" s="1"/>
  <c r="G17" i="5"/>
  <c r="I17" i="5" s="1"/>
  <c r="G55" i="5"/>
  <c r="I55" i="5" s="1"/>
  <c r="G47" i="5"/>
  <c r="I47" i="5" s="1"/>
  <c r="G2" i="5"/>
  <c r="I2" i="5" s="1"/>
  <c r="G40" i="5"/>
  <c r="I40" i="5" s="1"/>
  <c r="G57" i="5"/>
  <c r="I57" i="5" s="1"/>
  <c r="G39" i="5"/>
  <c r="I39" i="5" s="1"/>
  <c r="G49" i="5"/>
  <c r="I49" i="5" s="1"/>
  <c r="G38" i="5"/>
  <c r="I38" i="5" s="1"/>
  <c r="G37" i="5"/>
  <c r="I37" i="5" s="1"/>
  <c r="G44" i="5"/>
  <c r="I44" i="5" s="1"/>
  <c r="G51" i="5"/>
  <c r="I51" i="5" s="1"/>
  <c r="G33" i="5"/>
  <c r="I33" i="5" s="1"/>
  <c r="G32" i="5"/>
  <c r="I32" i="5" s="1"/>
  <c r="G31" i="5"/>
  <c r="I31" i="5" s="1"/>
  <c r="G30" i="5"/>
  <c r="I30" i="5" s="1"/>
  <c r="G29" i="5"/>
  <c r="I29" i="5" s="1"/>
  <c r="G36" i="5"/>
  <c r="I36" i="5" s="1"/>
  <c r="G43" i="5"/>
  <c r="I43" i="5" s="1"/>
  <c r="G50" i="5"/>
  <c r="I50" i="5" s="1"/>
  <c r="G58" i="5"/>
  <c r="I58" i="5" s="1"/>
  <c r="G25" i="5"/>
  <c r="I25" i="5" s="1"/>
  <c r="G24" i="5"/>
  <c r="I24" i="5" s="1"/>
  <c r="G23" i="5"/>
  <c r="I23" i="5" s="1"/>
  <c r="G22" i="5"/>
  <c r="I22" i="5" s="1"/>
  <c r="G21" i="5"/>
  <c r="I21" i="5" s="1"/>
  <c r="G28" i="5"/>
  <c r="I28" i="5" s="1"/>
  <c r="G35" i="5"/>
  <c r="I35" i="5" s="1"/>
  <c r="G42" i="5"/>
  <c r="I42" i="5" s="1"/>
  <c r="G16" i="5"/>
  <c r="I16" i="5" s="1"/>
  <c r="G15" i="5"/>
  <c r="I15" i="5" s="1"/>
  <c r="G14" i="5"/>
  <c r="I14" i="5" s="1"/>
  <c r="G13" i="5"/>
  <c r="I13" i="5" s="1"/>
  <c r="G20" i="5"/>
  <c r="I20" i="5" s="1"/>
  <c r="G27" i="5"/>
  <c r="I27" i="5" s="1"/>
  <c r="G34" i="5"/>
  <c r="I34" i="5" s="1"/>
  <c r="G9" i="5"/>
  <c r="I9" i="5" s="1"/>
  <c r="G8" i="5"/>
  <c r="I8" i="5" s="1"/>
  <c r="G7" i="5"/>
  <c r="I7" i="5" s="1"/>
  <c r="G6" i="5"/>
  <c r="I6" i="5" s="1"/>
  <c r="G5" i="5"/>
  <c r="I5" i="5" s="1"/>
  <c r="G12" i="5"/>
  <c r="I12" i="5" s="1"/>
  <c r="G19" i="5"/>
  <c r="I19" i="5" s="1"/>
  <c r="G26" i="5"/>
  <c r="I26" i="5" s="1"/>
  <c r="G63" i="5"/>
  <c r="I63" i="5" s="1"/>
  <c r="G62" i="5"/>
  <c r="I62" i="5" s="1"/>
  <c r="G61" i="5"/>
  <c r="I61" i="5" s="1"/>
  <c r="G68" i="5"/>
  <c r="I68" i="5" s="1"/>
  <c r="G4" i="5"/>
  <c r="I4" i="5" s="1"/>
  <c r="G11" i="5"/>
  <c r="I11" i="5" s="1"/>
  <c r="G18" i="5"/>
  <c r="I18" i="5" s="1"/>
  <c r="G54" i="5"/>
  <c r="I54" i="5" s="1"/>
  <c r="G53" i="5"/>
  <c r="I53" i="5" s="1"/>
  <c r="G60" i="5"/>
  <c r="I60" i="5" s="1"/>
  <c r="G67" i="5"/>
  <c r="I67" i="5" s="1"/>
  <c r="G3" i="5"/>
  <c r="I3" i="5" s="1"/>
  <c r="G10" i="5"/>
  <c r="I10" i="5" s="1"/>
  <c r="G48" i="5"/>
  <c r="I48" i="5" s="1"/>
  <c r="G46" i="5"/>
  <c r="I46" i="5" s="1"/>
  <c r="G45" i="5"/>
  <c r="I45" i="5" s="1"/>
  <c r="G52" i="5"/>
  <c r="I52" i="5" s="1"/>
  <c r="G59" i="5"/>
  <c r="I59" i="5" s="1"/>
  <c r="G66" i="5"/>
  <c r="I66" i="5" s="1"/>
  <c r="H27" i="5" l="1"/>
  <c r="H47" i="5"/>
  <c r="H11" i="5"/>
  <c r="H12" i="5"/>
  <c r="H20" i="5"/>
  <c r="H21" i="5"/>
  <c r="H36" i="5"/>
  <c r="H37" i="5"/>
  <c r="H55" i="5"/>
  <c r="H18" i="5"/>
  <c r="H44" i="5"/>
  <c r="H10" i="5"/>
  <c r="H4" i="5"/>
  <c r="H5" i="5"/>
  <c r="H13" i="5"/>
  <c r="H22" i="5"/>
  <c r="H29" i="5"/>
  <c r="H38" i="5"/>
  <c r="H17" i="5"/>
  <c r="H28" i="5"/>
  <c r="H48" i="5"/>
  <c r="H3" i="5"/>
  <c r="H68" i="5"/>
  <c r="H6" i="5"/>
  <c r="H14" i="5"/>
  <c r="H23" i="5"/>
  <c r="H30" i="5"/>
  <c r="H49" i="5"/>
  <c r="H41" i="5"/>
  <c r="H19" i="5"/>
  <c r="H66" i="5"/>
  <c r="H67" i="5"/>
  <c r="H61" i="5"/>
  <c r="H7" i="5"/>
  <c r="H15" i="5"/>
  <c r="H24" i="5"/>
  <c r="H31" i="5"/>
  <c r="H39" i="5"/>
  <c r="H64" i="5"/>
  <c r="H59" i="5"/>
  <c r="H60" i="5"/>
  <c r="H62" i="5"/>
  <c r="H8" i="5"/>
  <c r="H16" i="5"/>
  <c r="H25" i="5"/>
  <c r="H32" i="5"/>
  <c r="H57" i="5"/>
  <c r="H56" i="5"/>
  <c r="H46" i="5"/>
  <c r="H43" i="5"/>
  <c r="H52" i="5"/>
  <c r="H53" i="5"/>
  <c r="H63" i="5"/>
  <c r="H9" i="5"/>
  <c r="H42" i="5"/>
  <c r="H58" i="5"/>
  <c r="H33" i="5"/>
  <c r="H40" i="5"/>
  <c r="H45" i="5"/>
  <c r="H54" i="5"/>
  <c r="H26" i="5"/>
  <c r="H34" i="5"/>
  <c r="H35" i="5"/>
  <c r="H50" i="5"/>
  <c r="H51" i="5"/>
  <c r="H2" i="5"/>
</calcChain>
</file>

<file path=xl/sharedStrings.xml><?xml version="1.0" encoding="utf-8"?>
<sst xmlns="http://schemas.openxmlformats.org/spreadsheetml/2006/main" count="660" uniqueCount="90">
  <si>
    <t>Entreprise</t>
  </si>
  <si>
    <t>UAP</t>
  </si>
  <si>
    <t>Date réception</t>
  </si>
  <si>
    <t>Heure réception</t>
  </si>
  <si>
    <t>Heure démarrage</t>
  </si>
  <si>
    <t>Date démarrage</t>
  </si>
  <si>
    <t>Annulation avant intervention DCI</t>
  </si>
  <si>
    <t>Complétude</t>
  </si>
  <si>
    <t xml:space="preserve">Raison </t>
  </si>
  <si>
    <t>Démarrage soudage</t>
  </si>
  <si>
    <t>Oui</t>
  </si>
  <si>
    <t>Nombre d'intervention</t>
  </si>
  <si>
    <t>Saisie manquante</t>
  </si>
  <si>
    <t>Annulation avant intervention</t>
  </si>
  <si>
    <t>Non</t>
  </si>
  <si>
    <t>Raison NC phases précédent le démarrage</t>
  </si>
  <si>
    <t>ENTREPRISE</t>
  </si>
  <si>
    <t>UAP FS</t>
  </si>
  <si>
    <t>UAP FSC</t>
  </si>
  <si>
    <t>Complétude et Conformité des activités précédant l'intervention du DCI</t>
  </si>
  <si>
    <t>Raison
Si Non conforme</t>
  </si>
  <si>
    <t>UAP FC</t>
  </si>
  <si>
    <t>Délais de prévenance</t>
  </si>
  <si>
    <t>Respecté</t>
  </si>
  <si>
    <t>Non respecté</t>
  </si>
  <si>
    <t>Conforme</t>
  </si>
  <si>
    <t>Non-conforme</t>
  </si>
  <si>
    <t>TYPOLOGIE</t>
  </si>
  <si>
    <t>Saisie erronnée</t>
  </si>
  <si>
    <t>Démarré</t>
  </si>
  <si>
    <t>Plan de calage manquant</t>
  </si>
  <si>
    <t>Montage du joint non renseigné</t>
  </si>
  <si>
    <t>Jour de l'an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</si>
  <si>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</si>
  <si>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</si>
  <si>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</si>
  <si>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</si>
  <si>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</si>
  <si>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</si>
  <si>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</si>
  <si>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</si>
  <si>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</si>
  <si>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</si>
  <si>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</t>
  </si>
  <si>
    <t>Prévenance</t>
  </si>
  <si>
    <t>Étiquettes de colonnes</t>
  </si>
  <si>
    <t>Total général</t>
  </si>
  <si>
    <t>Nombre de Prévenance</t>
  </si>
  <si>
    <t>Étiquettes de lignes</t>
  </si>
  <si>
    <t>avr</t>
  </si>
  <si>
    <t>mai</t>
  </si>
  <si>
    <t>Criticité du retard</t>
  </si>
  <si>
    <t>Démarrage</t>
  </si>
  <si>
    <t>1 : ]20h-10h]</t>
  </si>
  <si>
    <t>2 : ]10h-05h]</t>
  </si>
  <si>
    <t>Nombre de Criticité du retard</t>
  </si>
  <si>
    <t>4 : ]02h-00h]</t>
  </si>
  <si>
    <t>3 : ]05h-02h]</t>
  </si>
  <si>
    <t>Refusé par le DCI</t>
  </si>
  <si>
    <t>Annulé par la Production</t>
  </si>
  <si>
    <t>Nombre de Démarrage soudage</t>
  </si>
  <si>
    <t>(vide)</t>
  </si>
  <si>
    <t>Absence de billet de risque</t>
  </si>
  <si>
    <t>Cause refus par le DCI</t>
  </si>
  <si>
    <t>Nombre de Cause refus par le DCI</t>
  </si>
  <si>
    <t>Conditions générales d'environnement NC</t>
  </si>
  <si>
    <t>T°C de préchauffage NC</t>
  </si>
  <si>
    <t>Propreté du joint NC</t>
  </si>
  <si>
    <t>Profil de joint NC</t>
  </si>
  <si>
    <t>Nombre de Nombre d'intervention</t>
  </si>
  <si>
    <t xml:space="preserve">Raison si nbre d'intervetion &gt; 1 </t>
  </si>
  <si>
    <t xml:space="preserve">Nombre de Raison si nbre d'intervetion &gt; 1 </t>
  </si>
  <si>
    <t>Soudeurs non présents</t>
  </si>
  <si>
    <t>Nombre de Complétude</t>
  </si>
  <si>
    <t>Sans objet</t>
  </si>
  <si>
    <t>Nbre de convocations reçu</t>
  </si>
  <si>
    <t>% convocations hors délais</t>
  </si>
  <si>
    <t>% convocations conformes</t>
  </si>
  <si>
    <t>% de convocations démarrées</t>
  </si>
  <si>
    <t>% de démarage refusé</t>
  </si>
  <si>
    <t>Moyenne de Nombre d'intervention</t>
  </si>
  <si>
    <t>Nbre moyen d'intervention</t>
  </si>
  <si>
    <t>ENTREPRISE 1</t>
  </si>
  <si>
    <t>ENTREPRISE 2</t>
  </si>
  <si>
    <t>ENTREPRISE 3</t>
  </si>
  <si>
    <t>ENTREPRISE 4</t>
  </si>
  <si>
    <t>ENTREPRISE 5</t>
  </si>
  <si>
    <t>Complétude2</t>
  </si>
  <si>
    <t>LISTECOMPLETUDE</t>
  </si>
  <si>
    <t>Nombre de Complétude2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</si>
</sst>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h]:mm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0" tint="-0.14996795556505021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2" borderId="1" xfId="0" applyFont="1" applyFill="1" applyBorder="1"/>
    <xf numFmtId="0" fontId="0" fillId="0" borderId="1" xfId="0" applyFont="1" applyBorder="1"/>
    <xf numFmtId="0" fontId="4" fillId="0" borderId="0" xfId="0" applyFont="1"/>
    <xf numFmtId="14" fontId="4" fillId="0" borderId="0" xfId="0" applyNumberFormat="1" applyFont="1"/>
    <xf numFmtId="20" fontId="4" fillId="0" borderId="0" xfId="0" applyNumberFormat="1" applyFont="1"/>
    <xf numFmtId="1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right"/>
    </xf>
    <xf numFmtId="164" fontId="4" fillId="0" borderId="0" xfId="0" applyNumberFormat="1" applyFont="1"/>
    <xf numFmtId="0" fontId="0" fillId="0" borderId="0" xfId="0" applyFont="1"/>
    <xf numFmtId="0" fontId="0" fillId="0" borderId="0" xfId="0" applyFont="1" applyBorder="1"/>
    <xf numFmtId="0" fontId="5" fillId="3" borderId="0" xfId="0" applyFont="1" applyFill="1" applyBorder="1" applyAlignment="1">
      <alignment horizontal="center" vertical="center"/>
    </xf>
    <xf numFmtId="14" fontId="0" fillId="0" borderId="0" xfId="0" applyNumberFormat="1" applyFont="1" applyBorder="1"/>
    <xf numFmtId="0" fontId="5" fillId="0" borderId="0" xfId="0" applyFont="1" applyBorder="1"/>
    <xf numFmtId="165" fontId="4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9" fontId="0" fillId="0" borderId="0" xfId="0" applyNumberFormat="1"/>
    <xf numFmtId="0" fontId="0" fillId="0" borderId="0" xfId="0" applyNumberFormat="1"/>
    <xf numFmtId="0" fontId="6" fillId="4" borderId="0" xfId="0" applyFont="1" applyFill="1"/>
    <xf numFmtId="0" fontId="0" fillId="0" borderId="2" xfId="0" applyBorder="1"/>
    <xf numFmtId="0" fontId="7" fillId="0" borderId="0" xfId="0" applyFont="1"/>
    <xf numFmtId="2" fontId="0" fillId="0" borderId="0" xfId="0" applyNumberFormat="1"/>
    <xf numFmtId="0" fontId="8" fillId="0" borderId="0" xfId="0" applyFont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100"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2" formatCode="0.0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2" formatCode="0.0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2" formatCode="0.0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2" formatCode="0.0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2" formatCode="0.0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5" formatCode="hh:mm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h:mm;@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3366"/>
      <color rgb="FFFF7C80"/>
      <color rgb="FFFFCC99"/>
      <color rgb="FFCCFFCC"/>
      <color rgb="FFF9896B"/>
      <color rgb="FFFF9966"/>
      <color rgb="FFFF5050"/>
      <color rgb="FFFFFFCC"/>
      <color rgb="FF66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1/relationships/timelineCache" Target="timelineCaches/timeline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TCD!$B$4:$B$5</c:f>
              <c:strCache>
                <c:ptCount val="1"/>
                <c:pt idx="0">
                  <c:v>Non respecté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TCD!$A$6:$A$7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TCD!$B$6:$B$7</c:f>
              <c:numCache>
                <c:formatCode>0%</c:formatCode>
                <c:ptCount val="2"/>
                <c:pt idx="0">
                  <c:v>0.76923076923076927</c:v>
                </c:pt>
                <c:pt idx="1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04A-4CF9-AF38-2B06F8393463}"/>
            </c:ext>
          </c:extLst>
        </c:ser>
        <c:ser>
          <c:idx val="1"/>
          <c:order val="1"/>
          <c:tx>
            <c:strRef>
              <c:f>TCD!$C$4:$C$5</c:f>
              <c:strCache>
                <c:ptCount val="1"/>
                <c:pt idx="0">
                  <c:v>Respecté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TCD!$A$6:$A$7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TCD!$C$6:$C$7</c:f>
              <c:numCache>
                <c:formatCode>0%</c:formatCode>
                <c:ptCount val="2"/>
                <c:pt idx="0">
                  <c:v>0.23076923076923078</c:v>
                </c:pt>
                <c:pt idx="1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04A-4CF9-AF38-2B06F8393463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8"/>
        <c:overlap val="-5"/>
        <c:axId val="1576266656"/>
        <c:axId val="1576252512"/>
      </c:barChart>
      <c:catAx>
        <c:axId val="1576266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6252512"/>
        <c:crosses val="autoZero"/>
        <c:auto val="1"/>
        <c:lblAlgn val="ctr"/>
        <c:lblOffset val="100"/>
        <c:noMultiLvlLbl val="0"/>
      </c:catAx>
      <c:valAx>
        <c:axId val="1576252512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76266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50" b="1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PRATIQUE.xlsx]TCD!TCD#2</c:name>
    <c:fmtId val="2"/>
  </c:pivotSource>
  <c:chart>
    <c:autoTitleDeleted val="0"/>
    <c:pivotFmts>
      <c:pivotFmt>
        <c:idx val="0"/>
        <c:spPr>
          <a:solidFill>
            <a:srgbClr val="FFCC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FF7C8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99336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rgbClr val="FF5050"/>
          </a:solidFill>
          <a:ln>
            <a:noFill/>
          </a:ln>
          <a:effectLst/>
        </c:spPr>
      </c:pivotFmt>
      <c:pivotFmt>
        <c:idx val="15"/>
        <c:spPr>
          <a:solidFill>
            <a:srgbClr val="99336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FF7C8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1.6664771948500724E-2"/>
          <c:y val="4.0193654581429268E-2"/>
          <c:w val="0.78714998596445407"/>
          <c:h val="0.864852073253151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TCD!$B$29:$B$30</c:f>
              <c:strCache>
                <c:ptCount val="1"/>
                <c:pt idx="0">
                  <c:v>1 : ]20h-10h]</c:v>
                </c:pt>
              </c:strCache>
            </c:strRef>
          </c:tx>
          <c:spPr>
            <a:solidFill>
              <a:srgbClr val="FFCC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TCD!$B$31:$B$32</c:f>
              <c:numCache>
                <c:formatCode>0%</c:formatCode>
                <c:ptCount val="2"/>
                <c:pt idx="0">
                  <c:v>0.47499999999999998</c:v>
                </c:pt>
                <c:pt idx="1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A6-4175-96D9-9E218164CA58}"/>
            </c:ext>
          </c:extLst>
        </c:ser>
        <c:ser>
          <c:idx val="1"/>
          <c:order val="1"/>
          <c:tx>
            <c:strRef>
              <c:f>TCD!$C$29:$C$30</c:f>
              <c:strCache>
                <c:ptCount val="1"/>
                <c:pt idx="0">
                  <c:v>2 : ]10h-05h]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TCD!$C$31:$C$32</c:f>
              <c:numCache>
                <c:formatCode>0%</c:formatCode>
                <c:ptCount val="2"/>
                <c:pt idx="0">
                  <c:v>0.125</c:v>
                </c:pt>
                <c:pt idx="1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A6-4175-96D9-9E218164CA58}"/>
            </c:ext>
          </c:extLst>
        </c:ser>
        <c:ser>
          <c:idx val="2"/>
          <c:order val="2"/>
          <c:tx>
            <c:strRef>
              <c:f>TCD!$D$29:$D$30</c:f>
              <c:strCache>
                <c:ptCount val="1"/>
                <c:pt idx="0">
                  <c:v>3 : ]05h-02h]</c:v>
                </c:pt>
              </c:strCache>
            </c:strRef>
          </c:tx>
          <c:spPr>
            <a:solidFill>
              <a:srgbClr val="FF7C8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TCD!$D$31:$D$32</c:f>
              <c:numCache>
                <c:formatCode>0%</c:formatCode>
                <c:ptCount val="2"/>
                <c:pt idx="0">
                  <c:v>7.4999999999999997E-2</c:v>
                </c:pt>
                <c:pt idx="1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A6-4175-96D9-9E218164CA58}"/>
            </c:ext>
          </c:extLst>
        </c:ser>
        <c:ser>
          <c:idx val="3"/>
          <c:order val="3"/>
          <c:tx>
            <c:strRef>
              <c:f>TCD!$E$29:$E$30</c:f>
              <c:strCache>
                <c:ptCount val="1"/>
                <c:pt idx="0">
                  <c:v>4 : ]02h-00h]</c:v>
                </c:pt>
              </c:strCache>
            </c:strRef>
          </c:tx>
          <c:spPr>
            <a:solidFill>
              <a:srgbClr val="99336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TCD!$E$31:$E$32</c:f>
              <c:numCache>
                <c:formatCode>0%</c:formatCode>
                <c:ptCount val="2"/>
                <c:pt idx="0">
                  <c:v>0.32500000000000001</c:v>
                </c:pt>
                <c:pt idx="1">
                  <c:v>0.41666666666666669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82-418C-A087-9CE8EEFA62F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337"/>
        <c:overlap val="-5"/>
        <c:axId val="1024744848"/>
        <c:axId val="1024745680"/>
      </c:barChart>
      <c:catAx>
        <c:axId val="102474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5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745680"/>
        <c:crosses val="autoZero"/>
        <c:auto val="1"/>
        <c:lblAlgn val="ctr"/>
        <c:lblOffset val="100"/>
        <c:noMultiLvlLbl val="0"/>
      </c:catAx>
      <c:valAx>
        <c:axId val="102474568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02474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260032993969811"/>
          <c:y val="0.3341499938217608"/>
          <c:w val="0.18739963934567"/>
          <c:h val="0.276492113682245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050" b="1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PRATIQUE.xlsx]TCD!TCD#3</c:name>
    <c:fmtId val="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TCD!$B$44:$B$45</c:f>
              <c:strCache>
                <c:ptCount val="1"/>
                <c:pt idx="0">
                  <c:v>Démarré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TCD!$A$46:$A$48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TCD!$B$46:$B$48</c:f>
              <c:numCache>
                <c:formatCode>0%</c:formatCode>
                <c:ptCount val="2"/>
                <c:pt idx="0">
                  <c:v>0.78846153846153844</c:v>
                </c:pt>
                <c:pt idx="1">
                  <c:v>0.8666666666666667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E3-4C22-AEAC-A6E952034889}"/>
            </c:ext>
          </c:extLst>
        </c:ser>
        <c:ser>
          <c:idx val="1"/>
          <c:order val="1"/>
          <c:tx>
            <c:strRef>
              <c:f>TCD!$C$44:$C$45</c:f>
              <c:strCache>
                <c:ptCount val="1"/>
                <c:pt idx="0">
                  <c:v>Annulé par la Production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TCD!$A$46:$A$48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TCD!$C$46:$C$48</c:f>
              <c:numCache>
                <c:formatCode>0%</c:formatCode>
                <c:ptCount val="2"/>
                <c:pt idx="0">
                  <c:v>0.17307692307692307</c:v>
                </c:pt>
                <c:pt idx="1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8E3-4C22-AEAC-A6E952034889}"/>
            </c:ext>
          </c:extLst>
        </c:ser>
        <c:ser>
          <c:idx val="2"/>
          <c:order val="2"/>
          <c:tx>
            <c:strRef>
              <c:f>TCD!$D$44:$D$45</c:f>
              <c:strCache>
                <c:ptCount val="1"/>
                <c:pt idx="0">
                  <c:v>Refusé par le DCI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TCD!$A$46:$A$48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TCD!$D$46:$D$48</c:f>
              <c:numCache>
                <c:formatCode>0%</c:formatCode>
                <c:ptCount val="2"/>
                <c:pt idx="0">
                  <c:v>3.8461538461538464E-2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FB-450E-A852-08DF79B560C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522778656"/>
        <c:axId val="1522770336"/>
      </c:barChart>
      <c:catAx>
        <c:axId val="152277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2770336"/>
        <c:crosses val="autoZero"/>
        <c:auto val="1"/>
        <c:lblAlgn val="ctr"/>
        <c:lblOffset val="100"/>
        <c:noMultiLvlLbl val="0"/>
      </c:catAx>
      <c:valAx>
        <c:axId val="152277033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2277865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PRATIQUE.xlsx]TCD!TCD#4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TCD!$B$63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EF1-4EEF-9F1E-971A9721470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EF1-4EEF-9F1E-971A9721470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TCD!$A$64:$A$66</c:f>
              <c:strCache>
                <c:ptCount val="2"/>
                <c:pt idx="0">
                  <c:v>Absence de billet de risque</c:v>
                </c:pt>
                <c:pt idx="1">
                  <c:v>Conditions générales d'environnement NC</c:v>
                </c:pt>
              </c:strCache>
            </c:strRef>
          </c:cat>
          <c:val>
            <c:numRef>
              <c:f>TCD!$B$64:$B$66</c:f>
              <c:numCache>
                <c:formatCode>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36-4695-8698-4EA0F40D17A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PRATIQUE.xlsx]TCD!TCD#5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TCD!$B$82:$B$83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TCD!$A$84:$A$85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TCD!$B$84:$B$85</c:f>
              <c:numCache>
                <c:formatCode>General</c:formatCode>
                <c:ptCount val="2"/>
                <c:pt idx="0">
                  <c:v>40</c:v>
                </c:pt>
                <c:pt idx="1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6B-46D8-B2FE-4D8BC038727E}"/>
            </c:ext>
          </c:extLst>
        </c:ser>
        <c:ser>
          <c:idx val="1"/>
          <c:order val="1"/>
          <c:tx>
            <c:strRef>
              <c:f>TCD!$C$82:$C$83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TCD!$A$84:$A$85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TCD!$C$84:$C$85</c:f>
              <c:numCache>
                <c:formatCode>General</c:formatCode>
                <c:ptCount val="2"/>
                <c:pt idx="0">
                  <c:v>3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5BD-4DB1-86B6-9F5C198CA0F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710037168"/>
        <c:axId val="1710038000"/>
      </c:barChart>
      <c:catAx>
        <c:axId val="1710037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0038000"/>
        <c:crosses val="autoZero"/>
        <c:auto val="1"/>
        <c:lblAlgn val="ctr"/>
        <c:lblOffset val="100"/>
        <c:noMultiLvlLbl val="0"/>
      </c:catAx>
      <c:valAx>
        <c:axId val="17100380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10037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PRATIQUE.xlsx]TCD!TCD#6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TCD!$B$100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TCD!$A$101:$A$105</c:f>
              <c:strCache>
                <c:ptCount val="5"/>
                <c:pt idx="0">
                  <c:v>Conditions générales d'environnement NC</c:v>
                </c:pt>
                <c:pt idx="1">
                  <c:v>Profil de joint NC</c:v>
                </c:pt>
                <c:pt idx="2">
                  <c:v>Propreté du joint NC</c:v>
                </c:pt>
                <c:pt idx="3">
                  <c:v>T°C de préchauffage NC</c:v>
                </c:pt>
                <c:pt idx="4">
                  <c:v>Soudeurs non présents</c:v>
                </c:pt>
              </c:strCache>
            </c:strRef>
          </c:cat>
          <c:val>
            <c:numRef>
              <c:f>TCD!$B$101:$B$105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617-4988-94BE-869D7A7527C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PRATIQUE.xlsx]TCD!TCD#7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3.0593797802809068E-2"/>
          <c:y val="5.0784856879039705E-2"/>
          <c:w val="0.69761720961350415"/>
          <c:h val="0.842113260773151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TCD!$B$119:$B$120</c:f>
              <c:strCache>
                <c:ptCount val="1"/>
                <c:pt idx="0">
                  <c:v>Saisie erronnée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TCD!$A$121:$A$123</c:f>
              <c:strCache>
                <c:ptCount val="2"/>
                <c:pt idx="0">
                  <c:v>Conforme</c:v>
                </c:pt>
                <c:pt idx="1">
                  <c:v>Non-conforme</c:v>
                </c:pt>
              </c:strCache>
            </c:strRef>
          </c:cat>
          <c:val>
            <c:numRef>
              <c:f>TCD!$B$121:$B$123</c:f>
              <c:numCache>
                <c:formatCode>General</c:formatCode>
                <c:ptCount val="2"/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9E-4EA3-BF50-D4D21827D257}"/>
            </c:ext>
          </c:extLst>
        </c:ser>
        <c:ser>
          <c:idx val="1"/>
          <c:order val="1"/>
          <c:tx>
            <c:strRef>
              <c:f>TCD!$C$119:$C$120</c:f>
              <c:strCache>
                <c:ptCount val="1"/>
                <c:pt idx="0">
                  <c:v>Saisie manquante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TCD!$A$121:$A$123</c:f>
              <c:strCache>
                <c:ptCount val="2"/>
                <c:pt idx="0">
                  <c:v>Conforme</c:v>
                </c:pt>
                <c:pt idx="1">
                  <c:v>Non-conforme</c:v>
                </c:pt>
              </c:strCache>
            </c:strRef>
          </c:cat>
          <c:val>
            <c:numRef>
              <c:f>TCD!$C$121:$C$123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9E-4EA3-BF50-D4D21827D257}"/>
            </c:ext>
          </c:extLst>
        </c:ser>
        <c:ser>
          <c:idx val="2"/>
          <c:order val="2"/>
          <c:tx>
            <c:strRef>
              <c:f>TCD!$D$119:$D$120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TCD!$A$121:$A$123</c:f>
              <c:strCache>
                <c:ptCount val="2"/>
                <c:pt idx="0">
                  <c:v>Conforme</c:v>
                </c:pt>
                <c:pt idx="1">
                  <c:v>Non-conforme</c:v>
                </c:pt>
              </c:strCache>
            </c:strRef>
          </c:cat>
          <c:val>
            <c:numRef>
              <c:f>TCD!$D$121:$D$123</c:f>
              <c:numCache>
                <c:formatCode>General</c:formatCode>
                <c:ptCount val="2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D1D2-4678-9387-9634A02336B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09993904"/>
        <c:axId val="1709990160"/>
      </c:barChart>
      <c:catAx>
        <c:axId val="170999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9990160"/>
        <c:crosses val="autoZero"/>
        <c:auto val="1"/>
        <c:lblAlgn val="ctr"/>
        <c:lblOffset val="100"/>
        <c:noMultiLvlLbl val="0"/>
      </c:catAx>
      <c:valAx>
        <c:axId val="170999016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0999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PRATIQUE.xlsx]TCD!TCD#13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TCD!$B$196:$B$197</c:f>
              <c:strCache>
                <c:ptCount val="1"/>
                <c:pt idx="0">
                  <c:v>Conforme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TCD!$A$198:$A$200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TCD!$B$198:$B$200</c:f>
              <c:numCache>
                <c:formatCode>0%</c:formatCode>
                <c:ptCount val="2"/>
                <c:pt idx="0">
                  <c:v>0.80769230769230771</c:v>
                </c:pt>
                <c:pt idx="1">
                  <c:v>0.93333333333333335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3B-483A-9FCC-4D9073644A41}"/>
            </c:ext>
          </c:extLst>
        </c:ser>
        <c:ser>
          <c:idx val="1"/>
          <c:order val="1"/>
          <c:tx>
            <c:strRef>
              <c:f>TCD!$C$196:$C$197</c:f>
              <c:strCache>
                <c:ptCount val="1"/>
                <c:pt idx="0">
                  <c:v>Saisie erronnée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TCD!$A$198:$A$200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TCD!$C$198:$C$200</c:f>
              <c:numCache>
                <c:formatCode>0%</c:formatCode>
                <c:ptCount val="2"/>
                <c:pt idx="0">
                  <c:v>0.15384615384615385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3B-483A-9FCC-4D9073644A41}"/>
            </c:ext>
          </c:extLst>
        </c:ser>
        <c:ser>
          <c:idx val="2"/>
          <c:order val="2"/>
          <c:tx>
            <c:strRef>
              <c:f>TCD!$D$196:$D$197</c:f>
              <c:strCache>
                <c:ptCount val="1"/>
                <c:pt idx="0">
                  <c:v>Saisie manquante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TCD!$A$198:$A$200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TCD!$D$198:$D$200</c:f>
              <c:numCache>
                <c:formatCode>0%</c:formatCode>
                <c:ptCount val="2"/>
                <c:pt idx="0">
                  <c:v>3.8461538461538464E-2</c:v>
                </c:pt>
                <c:pt idx="1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3B-483A-9FCC-4D9073644A4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84012672"/>
        <c:axId val="384013504"/>
      </c:barChart>
      <c:catAx>
        <c:axId val="384012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013504"/>
        <c:crosses val="autoZero"/>
        <c:auto val="1"/>
        <c:lblAlgn val="ctr"/>
        <c:lblOffset val="100"/>
        <c:noMultiLvlLbl val="0"/>
      </c:catAx>
      <c:valAx>
        <c:axId val="38401350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384012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PRATIQUE.xlsx]TCD!TCD#1</c:name>
    <c:fmtId val="5"/>
  </c:pivotSource>
  <c:chart>
    <c:autoTitleDeleted val="0"/>
    <c:pivotFmts>
      <c:pivotFmt>
        <c:idx val="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4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TCD!$B$4:$B$5</c:f>
              <c:strCache>
                <c:ptCount val="1"/>
                <c:pt idx="0">
                  <c:v>Non respecté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TCD!$A$6:$A$7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TCD!$B$6:$B$7</c:f>
              <c:numCache>
                <c:formatCode>0%</c:formatCode>
                <c:ptCount val="2"/>
                <c:pt idx="0">
                  <c:v>0.76923076923076927</c:v>
                </c:pt>
                <c:pt idx="1">
                  <c:v>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4A1-4A45-B779-3036BB9B089F}"/>
            </c:ext>
          </c:extLst>
        </c:ser>
        <c:ser>
          <c:idx val="1"/>
          <c:order val="1"/>
          <c:tx>
            <c:strRef>
              <c:f>TCD!$C$4:$C$5</c:f>
              <c:strCache>
                <c:ptCount val="1"/>
                <c:pt idx="0">
                  <c:v>Respecté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TCD!$A$6:$A$7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TCD!$C$6:$C$7</c:f>
              <c:numCache>
                <c:formatCode>0%</c:formatCode>
                <c:ptCount val="2"/>
                <c:pt idx="0">
                  <c:v>0.23076923076923078</c:v>
                </c:pt>
                <c:pt idx="1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4A1-4A45-B779-3036BB9B089F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1576266656"/>
        <c:axId val="1576252512"/>
      </c:barChart>
      <c:catAx>
        <c:axId val="1576266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6252512"/>
        <c:crosses val="autoZero"/>
        <c:auto val="1"/>
        <c:lblAlgn val="ctr"/>
        <c:lblOffset val="100"/>
        <c:noMultiLvlLbl val="0"/>
      </c:catAx>
      <c:valAx>
        <c:axId val="1576252512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76266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PRATIQUE.xlsx]TCD!TCD#2</c:name>
    <c:fmtId val="7"/>
  </c:pivotSource>
  <c:chart>
    <c:autoTitleDeleted val="0"/>
    <c:pivotFmts>
      <c:pivotFmt>
        <c:idx val="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</c:pivotFmt>
      <c:pivotFmt>
        <c:idx val="1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rgbClr val="FFCC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rgbClr val="FF7C8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rgbClr val="993366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1.6664771948500724E-2"/>
          <c:y val="4.0193654581429268E-2"/>
          <c:w val="0.78714998596445407"/>
          <c:h val="0.864852073253151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TCD!$B$29:$B$30</c:f>
              <c:strCache>
                <c:ptCount val="1"/>
                <c:pt idx="0">
                  <c:v>1 : ]20h-10h]</c:v>
                </c:pt>
              </c:strCache>
            </c:strRef>
          </c:tx>
          <c:spPr>
            <a:solidFill>
              <a:srgbClr val="FFCC99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TCD!$B$31:$B$32</c:f>
              <c:numCache>
                <c:formatCode>0%</c:formatCode>
                <c:ptCount val="2"/>
                <c:pt idx="0">
                  <c:v>0.47499999999999998</c:v>
                </c:pt>
                <c:pt idx="1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8D47-4C1C-A236-D673A161EEDE}"/>
            </c:ext>
          </c:extLst>
        </c:ser>
        <c:ser>
          <c:idx val="1"/>
          <c:order val="1"/>
          <c:tx>
            <c:strRef>
              <c:f>TCD!$C$29:$C$30</c:f>
              <c:strCache>
                <c:ptCount val="1"/>
                <c:pt idx="0">
                  <c:v>2 : ]10h-05h]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TCD!$C$31:$C$32</c:f>
              <c:numCache>
                <c:formatCode>0%</c:formatCode>
                <c:ptCount val="2"/>
                <c:pt idx="0">
                  <c:v>0.125</c:v>
                </c:pt>
                <c:pt idx="1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8D47-4C1C-A236-D673A161EEDE}"/>
            </c:ext>
          </c:extLst>
        </c:ser>
        <c:ser>
          <c:idx val="2"/>
          <c:order val="2"/>
          <c:tx>
            <c:strRef>
              <c:f>TCD!$D$29:$D$30</c:f>
              <c:strCache>
                <c:ptCount val="1"/>
                <c:pt idx="0">
                  <c:v>3 : ]05h-02h]</c:v>
                </c:pt>
              </c:strCache>
            </c:strRef>
          </c:tx>
          <c:spPr>
            <a:solidFill>
              <a:srgbClr val="FF7C8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TCD!$D$31:$D$32</c:f>
              <c:numCache>
                <c:formatCode>0%</c:formatCode>
                <c:ptCount val="2"/>
                <c:pt idx="0">
                  <c:v>7.4999999999999997E-2</c:v>
                </c:pt>
                <c:pt idx="1">
                  <c:v>0.16666666666666666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8D47-4C1C-A236-D673A161EEDE}"/>
            </c:ext>
          </c:extLst>
        </c:ser>
        <c:ser>
          <c:idx val="3"/>
          <c:order val="3"/>
          <c:tx>
            <c:strRef>
              <c:f>TCD!$E$29:$E$30</c:f>
              <c:strCache>
                <c:ptCount val="1"/>
                <c:pt idx="0">
                  <c:v>4 : ]02h-00h]</c:v>
                </c:pt>
              </c:strCache>
            </c:strRef>
          </c:tx>
          <c:spPr>
            <a:solidFill>
              <a:srgbClr val="99336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TCD!$A$31:$A$32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TCD!$E$31:$E$32</c:f>
              <c:numCache>
                <c:formatCode>0%</c:formatCode>
                <c:ptCount val="2"/>
                <c:pt idx="0">
                  <c:v>0.32500000000000001</c:v>
                </c:pt>
                <c:pt idx="1">
                  <c:v>0.41666666666666669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A0C-40C7-B9DC-7BE458B062B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40"/>
        <c:overlap val="-10"/>
        <c:axId val="1024744848"/>
        <c:axId val="1024745680"/>
      </c:barChart>
      <c:catAx>
        <c:axId val="102474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24745680"/>
        <c:crosses val="autoZero"/>
        <c:auto val="1"/>
        <c:lblAlgn val="ctr"/>
        <c:lblOffset val="100"/>
        <c:noMultiLvlLbl val="0"/>
      </c:catAx>
      <c:valAx>
        <c:axId val="102474568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024744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948088244813334"/>
          <c:y val="0.35606388712025394"/>
          <c:w val="0.11570744217931124"/>
          <c:h val="0.263887979206381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PRATIQUE.xlsx]TCD!TCD#6</c:name>
    <c:fmtId val="4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8.6578422180443385E-2"/>
          <c:y val="0.1722900215362527"/>
          <c:w val="0.46698488906285168"/>
          <c:h val="0.76070830342187123"/>
        </c:manualLayout>
      </c:layout>
      <c:pieChart>
        <c:varyColors val="1"/>
        <c:ser>
          <c:idx val="0"/>
          <c:order val="0"/>
          <c:tx>
            <c:strRef>
              <c:f>TCD!$B$100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TCD!$A$101:$A$105</c:f>
              <c:strCache>
                <c:ptCount val="5"/>
                <c:pt idx="0">
                  <c:v>Conditions générales d'environnement NC</c:v>
                </c:pt>
                <c:pt idx="1">
                  <c:v>Profil de joint NC</c:v>
                </c:pt>
                <c:pt idx="2">
                  <c:v>Propreté du joint NC</c:v>
                </c:pt>
                <c:pt idx="3">
                  <c:v>T°C de préchauffage NC</c:v>
                </c:pt>
                <c:pt idx="4">
                  <c:v>Soudeurs non présents</c:v>
                </c:pt>
              </c:strCache>
            </c:strRef>
          </c:cat>
          <c:val>
            <c:numRef>
              <c:f>TCD!$B$101:$B$105</c:f>
              <c:numCache>
                <c:formatCode>0%</c:formatCode>
                <c:ptCount val="5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162-43B5-82CE-35A0F393D60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3132769481000939"/>
          <c:y val="0.21105226168336999"/>
          <c:w val="0.31872739726883015"/>
          <c:h val="0.6975409480850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PRATIQUE.xlsx]TCD!TCD#4</c:name>
    <c:fmtId val="4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7.5364219010124536E-2"/>
          <c:y val="0.17179670722977811"/>
          <c:w val="0.50410508737887871"/>
          <c:h val="0.74230493915533291"/>
        </c:manualLayout>
      </c:layout>
      <c:pieChart>
        <c:varyColors val="1"/>
        <c:ser>
          <c:idx val="0"/>
          <c:order val="0"/>
          <c:tx>
            <c:strRef>
              <c:f>TCD!$B$63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C71-4674-A2F7-F59FD090ED7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C71-4674-A2F7-F59FD090ED7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TCD!$A$64:$A$66</c:f>
              <c:strCache>
                <c:ptCount val="2"/>
                <c:pt idx="0">
                  <c:v>Absence de billet de risque</c:v>
                </c:pt>
                <c:pt idx="1">
                  <c:v>Conditions générales d'environnement NC</c:v>
                </c:pt>
              </c:strCache>
            </c:strRef>
          </c:cat>
          <c:val>
            <c:numRef>
              <c:f>TCD!$B$64:$B$66</c:f>
              <c:numCache>
                <c:formatCode>0%</c:formatCode>
                <c:ptCount val="2"/>
                <c:pt idx="0">
                  <c:v>0.5</c:v>
                </c:pt>
                <c:pt idx="1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C71-4674-A2F7-F59FD090ED7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PRATIQUE.xlsx]TCD!TCD#3</c:name>
    <c:fmtId val="3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7278363298202109E-2"/>
          <c:y val="5.9261961626076963E-2"/>
          <c:w val="0.68991901430796043"/>
          <c:h val="0.8157585064458519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TCD!$B$44:$B$45</c:f>
              <c:strCache>
                <c:ptCount val="1"/>
                <c:pt idx="0">
                  <c:v>Démarré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TCD!$A$46:$A$48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TCD!$B$46:$B$48</c:f>
              <c:numCache>
                <c:formatCode>0%</c:formatCode>
                <c:ptCount val="2"/>
                <c:pt idx="0">
                  <c:v>0.78846153846153844</c:v>
                </c:pt>
                <c:pt idx="1">
                  <c:v>0.8666666666666667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21-4938-AFAF-C29F5A222D0B}"/>
            </c:ext>
          </c:extLst>
        </c:ser>
        <c:ser>
          <c:idx val="1"/>
          <c:order val="1"/>
          <c:tx>
            <c:strRef>
              <c:f>TCD!$C$44:$C$45</c:f>
              <c:strCache>
                <c:ptCount val="1"/>
                <c:pt idx="0">
                  <c:v>Annulé par la Production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TCD!$A$46:$A$48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TCD!$C$46:$C$48</c:f>
              <c:numCache>
                <c:formatCode>0%</c:formatCode>
                <c:ptCount val="2"/>
                <c:pt idx="0">
                  <c:v>0.17307692307692307</c:v>
                </c:pt>
                <c:pt idx="1">
                  <c:v>0.13333333333333333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21-4938-AFAF-C29F5A222D0B}"/>
            </c:ext>
          </c:extLst>
        </c:ser>
        <c:ser>
          <c:idx val="2"/>
          <c:order val="2"/>
          <c:tx>
            <c:strRef>
              <c:f>TCD!$D$44:$D$45</c:f>
              <c:strCache>
                <c:ptCount val="1"/>
                <c:pt idx="0">
                  <c:v>Refusé par le DCI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TCD!$A$46:$A$48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TCD!$D$46:$D$48</c:f>
              <c:numCache>
                <c:formatCode>0%</c:formatCode>
                <c:ptCount val="2"/>
                <c:pt idx="0">
                  <c:v>3.8461538461538464E-2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521-4938-AFAF-C29F5A222D0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10"/>
        <c:axId val="1522778656"/>
        <c:axId val="1522770336"/>
      </c:barChart>
      <c:catAx>
        <c:axId val="152277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2770336"/>
        <c:crosses val="autoZero"/>
        <c:auto val="1"/>
        <c:lblAlgn val="ctr"/>
        <c:lblOffset val="100"/>
        <c:noMultiLvlLbl val="0"/>
      </c:catAx>
      <c:valAx>
        <c:axId val="152277033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522778656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72215708002401746"/>
          <c:y val="0.29999406107757504"/>
          <c:w val="0.26048396151349029"/>
          <c:h val="0.4377236110345177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PRATIQUE.xlsx]TCD!TCD#5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TCD!$B$82:$B$83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TCD!$A$84:$A$85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TCD!$B$84:$B$85</c:f>
              <c:numCache>
                <c:formatCode>General</c:formatCode>
                <c:ptCount val="2"/>
                <c:pt idx="0">
                  <c:v>40</c:v>
                </c:pt>
                <c:pt idx="1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93-426E-A5D8-A86B436C7C2D}"/>
            </c:ext>
          </c:extLst>
        </c:ser>
        <c:ser>
          <c:idx val="1"/>
          <c:order val="1"/>
          <c:tx>
            <c:strRef>
              <c:f>TCD!$C$82:$C$83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TCD!$A$84:$A$85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TCD!$C$84:$C$85</c:f>
              <c:numCache>
                <c:formatCode>General</c:formatCode>
                <c:ptCount val="2"/>
                <c:pt idx="0">
                  <c:v>3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93-426E-A5D8-A86B436C7C2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10"/>
        <c:axId val="1710037168"/>
        <c:axId val="1710038000"/>
      </c:barChart>
      <c:catAx>
        <c:axId val="1710037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0038000"/>
        <c:crosses val="autoZero"/>
        <c:auto val="1"/>
        <c:lblAlgn val="ctr"/>
        <c:lblOffset val="100"/>
        <c:noMultiLvlLbl val="0"/>
      </c:catAx>
      <c:valAx>
        <c:axId val="17100380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10037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PRATIQUE.xlsx]TCD!TCD#7</c:name>
    <c:fmtId val="4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1.3618514837659649E-3"/>
          <c:y val="7.3595297349802011E-2"/>
          <c:w val="0.67176564569476516"/>
          <c:h val="0.8421132607731513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TCD!$B$119:$B$120</c:f>
              <c:strCache>
                <c:ptCount val="1"/>
                <c:pt idx="0">
                  <c:v>Saisie erronnée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TCD!$A$121:$A$123</c:f>
              <c:strCache>
                <c:ptCount val="2"/>
                <c:pt idx="0">
                  <c:v>Conforme</c:v>
                </c:pt>
                <c:pt idx="1">
                  <c:v>Non-conforme</c:v>
                </c:pt>
              </c:strCache>
            </c:strRef>
          </c:cat>
          <c:val>
            <c:numRef>
              <c:f>TCD!$B$121:$B$123</c:f>
              <c:numCache>
                <c:formatCode>General</c:formatCode>
                <c:ptCount val="2"/>
                <c:pt idx="1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B4-4F23-8CF5-E60CAC3F67B5}"/>
            </c:ext>
          </c:extLst>
        </c:ser>
        <c:ser>
          <c:idx val="1"/>
          <c:order val="1"/>
          <c:tx>
            <c:strRef>
              <c:f>TCD!$C$119:$C$120</c:f>
              <c:strCache>
                <c:ptCount val="1"/>
                <c:pt idx="0">
                  <c:v>Saisie manquante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TCD!$A$121:$A$123</c:f>
              <c:strCache>
                <c:ptCount val="2"/>
                <c:pt idx="0">
                  <c:v>Conforme</c:v>
                </c:pt>
                <c:pt idx="1">
                  <c:v>Non-conforme</c:v>
                </c:pt>
              </c:strCache>
            </c:strRef>
          </c:cat>
          <c:val>
            <c:numRef>
              <c:f>TCD!$C$121:$C$123</c:f>
              <c:numCache>
                <c:formatCode>General</c:formatCode>
                <c:ptCount val="2"/>
                <c:pt idx="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B4-4F23-8CF5-E60CAC3F67B5}"/>
            </c:ext>
          </c:extLst>
        </c:ser>
        <c:ser>
          <c:idx val="2"/>
          <c:order val="2"/>
          <c:tx>
            <c:strRef>
              <c:f>TCD!$D$119:$D$120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TCD!$A$121:$A$123</c:f>
              <c:strCache>
                <c:ptCount val="2"/>
                <c:pt idx="0">
                  <c:v>Conforme</c:v>
                </c:pt>
                <c:pt idx="1">
                  <c:v>Non-conforme</c:v>
                </c:pt>
              </c:strCache>
            </c:strRef>
          </c:cat>
          <c:val>
            <c:numRef>
              <c:f>TCD!$D$121:$D$123</c:f>
              <c:numCache>
                <c:formatCode>General</c:formatCode>
                <c:ptCount val="2"/>
                <c:pt idx="0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DAB4-4F23-8CF5-E60CAC3F67B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09993904"/>
        <c:axId val="1709990160"/>
      </c:barChart>
      <c:catAx>
        <c:axId val="170999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9990160"/>
        <c:crosses val="autoZero"/>
        <c:auto val="1"/>
        <c:lblAlgn val="ctr"/>
        <c:lblOffset val="100"/>
        <c:noMultiLvlLbl val="0"/>
      </c:catAx>
      <c:valAx>
        <c:axId val="170999016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0999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86145963845913"/>
          <c:y val="0.21537138999830435"/>
          <c:w val="0.23206412172406815"/>
          <c:h val="0.363418674958473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[TDB EXCEL PRATIQUE.xlsx]TCD!TCD#13</c:name>
    <c:fmtId val="2"/>
  </c:pivotSource>
  <c:chart>
    <c:autoTitleDeleted val="0"/>
    <c:pivotFmts>
      <c:pivotFmt>
        <c:idx val="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diamond"/>
          <c:size val="6"/>
          <c:spPr>
            <a:solidFill>
              <a:schemeClr val="accent1"/>
            </a:solidFill>
            <a:ln w="952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square"/>
          <c:size val="6"/>
          <c:spPr>
            <a:solidFill>
              <a:schemeClr val="accent2"/>
            </a:solidFill>
            <a:ln w="9525">
              <a:solidFill>
                <a:schemeClr val="accent2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triangle"/>
          <c:size val="6"/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TCD!$B$196:$B$197</c:f>
              <c:strCache>
                <c:ptCount val="1"/>
                <c:pt idx="0">
                  <c:v>Conforme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TCD!$A$198:$A$200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TCD!$B$198:$B$200</c:f>
              <c:numCache>
                <c:formatCode>0%</c:formatCode>
                <c:ptCount val="2"/>
                <c:pt idx="0">
                  <c:v>0.80769230769230771</c:v>
                </c:pt>
                <c:pt idx="1">
                  <c:v>0.93333333333333335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5-4116-8411-FB05EC2D87BE}"/>
            </c:ext>
          </c:extLst>
        </c:ser>
        <c:ser>
          <c:idx val="1"/>
          <c:order val="1"/>
          <c:tx>
            <c:strRef>
              <c:f>TCD!$C$196:$C$197</c:f>
              <c:strCache>
                <c:ptCount val="1"/>
                <c:pt idx="0">
                  <c:v>Saisie erronnée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TCD!$A$198:$A$200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TCD!$C$198:$C$200</c:f>
              <c:numCache>
                <c:formatCode>0%</c:formatCode>
                <c:ptCount val="2"/>
                <c:pt idx="0">
                  <c:v>0.15384615384615385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5-4116-8411-FB05EC2D87BE}"/>
            </c:ext>
          </c:extLst>
        </c:ser>
        <c:ser>
          <c:idx val="2"/>
          <c:order val="2"/>
          <c:tx>
            <c:strRef>
              <c:f>TCD!$D$196:$D$197</c:f>
              <c:strCache>
                <c:ptCount val="1"/>
                <c:pt idx="0">
                  <c:v>Saisie manquante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TCD!$A$198:$A$200</c:f>
              <c:strCache>
                <c:ptCount val="2"/>
                <c:pt idx="0">
                  <c:v>avr</c:v>
                </c:pt>
                <c:pt idx="1">
                  <c:v>mai</c:v>
                </c:pt>
              </c:strCache>
            </c:strRef>
          </c:cat>
          <c:val>
            <c:numRef>
              <c:f>TCD!$D$198:$D$200</c:f>
              <c:numCache>
                <c:formatCode>0%</c:formatCode>
                <c:ptCount val="2"/>
                <c:pt idx="0">
                  <c:v>3.8461538461538464E-2</c:v>
                </c:pt>
                <c:pt idx="1">
                  <c:v>6.6666666666666666E-2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F55-4116-8411-FB05EC2D87B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384012672"/>
        <c:axId val="384013504"/>
      </c:barChart>
      <c:catAx>
        <c:axId val="384012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4013504"/>
        <c:crosses val="autoZero"/>
        <c:auto val="1"/>
        <c:lblAlgn val="ctr"/>
        <c:lblOffset val="100"/>
        <c:noMultiLvlLbl val="0"/>
      </c:catAx>
      <c:valAx>
        <c:axId val="38401350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384012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image" Target="../media/image1.png"/><Relationship Id="rId7" Type="http://schemas.openxmlformats.org/officeDocument/2006/relationships/chart" Target="../charts/chart14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14128</xdr:colOff>
      <xdr:row>1</xdr:row>
      <xdr:rowOff>156528</xdr:rowOff>
    </xdr:from>
    <xdr:to>
      <xdr:col>10</xdr:col>
      <xdr:colOff>613092</xdr:colOff>
      <xdr:row>16</xdr:row>
      <xdr:rowOff>156528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273368</xdr:colOff>
      <xdr:row>17</xdr:row>
      <xdr:rowOff>37147</xdr:rowOff>
    </xdr:from>
    <xdr:to>
      <xdr:col>11</xdr:col>
      <xdr:colOff>512445</xdr:colOff>
      <xdr:row>36</xdr:row>
      <xdr:rowOff>78105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7178C68-14EC-A879-15A6-935E5E3876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18097</xdr:colOff>
      <xdr:row>38</xdr:row>
      <xdr:rowOff>67627</xdr:rowOff>
    </xdr:from>
    <xdr:to>
      <xdr:col>10</xdr:col>
      <xdr:colOff>136207</xdr:colOff>
      <xdr:row>53</xdr:row>
      <xdr:rowOff>103822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3C0C366F-A3B8-9A18-2830-0EC0CDDD38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578801</xdr:colOff>
      <xdr:row>36</xdr:row>
      <xdr:rowOff>20002</xdr:rowOff>
    </xdr:from>
    <xdr:to>
      <xdr:col>18</xdr:col>
      <xdr:colOff>430529</xdr:colOff>
      <xdr:row>51</xdr:row>
      <xdr:rowOff>56197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E8EA38C7-4358-C288-EB9F-44A30F4D86B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597217</xdr:colOff>
      <xdr:row>74</xdr:row>
      <xdr:rowOff>105727</xdr:rowOff>
    </xdr:from>
    <xdr:to>
      <xdr:col>8</xdr:col>
      <xdr:colOff>342900</xdr:colOff>
      <xdr:row>89</xdr:row>
      <xdr:rowOff>141922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B3E545D6-5D5C-3EA1-7E8B-B2D58999F0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534352</xdr:colOff>
      <xdr:row>75</xdr:row>
      <xdr:rowOff>27622</xdr:rowOff>
    </xdr:from>
    <xdr:to>
      <xdr:col>13</xdr:col>
      <xdr:colOff>828675</xdr:colOff>
      <xdr:row>90</xdr:row>
      <xdr:rowOff>56197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DB0F1096-67C5-858E-55B5-9FB1A0820A8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555942</xdr:colOff>
      <xdr:row>109</xdr:row>
      <xdr:rowOff>20637</xdr:rowOff>
    </xdr:from>
    <xdr:to>
      <xdr:col>13</xdr:col>
      <xdr:colOff>253682</xdr:colOff>
      <xdr:row>124</xdr:row>
      <xdr:rowOff>51117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31BCEA3A-3C16-3EC6-2734-1354E7F95E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13</xdr:col>
      <xdr:colOff>861059</xdr:colOff>
      <xdr:row>3</xdr:row>
      <xdr:rowOff>106680</xdr:rowOff>
    </xdr:from>
    <xdr:to>
      <xdr:col>16</xdr:col>
      <xdr:colOff>1242059</xdr:colOff>
      <xdr:row>11</xdr:row>
      <xdr:rowOff>59055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6" name="Date réception">
              <a:extLst>
                <a:ext uri="{FF2B5EF4-FFF2-40B4-BE49-F238E27FC236}">
                  <a16:creationId xmlns:a16="http://schemas.microsoft.com/office/drawing/2014/main" id="{D2D1887C-25A7-6ED5-9FB9-04620300BE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récep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80218" y="640556"/>
              <a:ext cx="3333750" cy="137922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424816</xdr:colOff>
      <xdr:row>2</xdr:row>
      <xdr:rowOff>118586</xdr:rowOff>
    </xdr:from>
    <xdr:to>
      <xdr:col>19</xdr:col>
      <xdr:colOff>478156</xdr:colOff>
      <xdr:row>16</xdr:row>
      <xdr:rowOff>96679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9" name="UAP">
              <a:extLst>
                <a:ext uri="{FF2B5EF4-FFF2-40B4-BE49-F238E27FC236}">
                  <a16:creationId xmlns:a16="http://schemas.microsoft.com/office/drawing/2014/main" id="{7AC01171-E94C-C8DB-D580-F9E9D022CF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AP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988315" y="477679"/>
              <a:ext cx="1809750" cy="24726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360997</xdr:colOff>
      <xdr:row>13</xdr:row>
      <xdr:rowOff>69057</xdr:rowOff>
    </xdr:from>
    <xdr:to>
      <xdr:col>16</xdr:col>
      <xdr:colOff>358139</xdr:colOff>
      <xdr:row>22</xdr:row>
      <xdr:rowOff>35719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4" name="Entreprise">
              <a:extLst>
                <a:ext uri="{FF2B5EF4-FFF2-40B4-BE49-F238E27FC236}">
                  <a16:creationId xmlns:a16="http://schemas.microsoft.com/office/drawing/2014/main" id="{613CABF5-8C14-D787-102E-3FC11D1C07C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ntrepris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806963" y="2388871"/>
              <a:ext cx="1830705" cy="157591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329326</xdr:colOff>
      <xdr:row>189</xdr:row>
      <xdr:rowOff>154543</xdr:rowOff>
    </xdr:from>
    <xdr:to>
      <xdr:col>11</xdr:col>
      <xdr:colOff>484107</xdr:colOff>
      <xdr:row>205</xdr:row>
      <xdr:rowOff>40243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32CDA13B-9862-1068-BCF4-8FDED694DE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488103</xdr:colOff>
      <xdr:row>0</xdr:row>
      <xdr:rowOff>129963</xdr:rowOff>
    </xdr:from>
    <xdr:to>
      <xdr:col>29</xdr:col>
      <xdr:colOff>488102</xdr:colOff>
      <xdr:row>18</xdr:row>
      <xdr:rowOff>92920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552A01C5-D921-4014-85F8-61B08052E5E3}"/>
            </a:ext>
          </a:extLst>
        </xdr:cNvPr>
        <xdr:cNvSpPr/>
      </xdr:nvSpPr>
      <xdr:spPr>
        <a:xfrm>
          <a:off x="19690503" y="129963"/>
          <a:ext cx="4000499" cy="3220507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0</xdr:col>
      <xdr:colOff>44821</xdr:colOff>
      <xdr:row>0</xdr:row>
      <xdr:rowOff>129645</xdr:rowOff>
    </xdr:from>
    <xdr:to>
      <xdr:col>3</xdr:col>
      <xdr:colOff>520224</xdr:colOff>
      <xdr:row>9</xdr:row>
      <xdr:rowOff>9685</xdr:rowOff>
    </xdr:to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51411197-6D60-4DE3-A71E-9568DAD86E89}"/>
            </a:ext>
          </a:extLst>
        </xdr:cNvPr>
        <xdr:cNvSpPr txBox="1"/>
      </xdr:nvSpPr>
      <xdr:spPr>
        <a:xfrm>
          <a:off x="44821" y="129645"/>
          <a:ext cx="2868559" cy="14873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2400" b="1" cap="small">
              <a:solidFill>
                <a:schemeClr val="accent1"/>
              </a:solidFill>
            </a:rPr>
            <a:t>Gestion</a:t>
          </a:r>
          <a:r>
            <a:rPr lang="fr-FR" sz="2400" b="1" cap="small">
              <a:solidFill>
                <a:schemeClr val="tx1">
                  <a:lumMod val="65000"/>
                  <a:lumOff val="35000"/>
                </a:schemeClr>
              </a:solidFill>
            </a:rPr>
            <a:t> des</a:t>
          </a:r>
          <a:r>
            <a:rPr lang="fr-FR" sz="2400" b="1" cap="small" baseline="0">
              <a:solidFill>
                <a:schemeClr val="tx1">
                  <a:lumMod val="65000"/>
                  <a:lumOff val="35000"/>
                </a:schemeClr>
              </a:solidFill>
            </a:rPr>
            <a:t> Convocations de soudage</a:t>
          </a:r>
        </a:p>
        <a:p>
          <a:pPr algn="l"/>
          <a:endParaRPr lang="fr-FR" sz="200" b="1" cap="none" baseline="0">
            <a:solidFill>
              <a:schemeClr val="accent1"/>
            </a:solidFill>
          </a:endParaRPr>
        </a:p>
      </xdr:txBody>
    </xdr:sp>
    <xdr:clientData/>
  </xdr:twoCellAnchor>
  <xdr:twoCellAnchor>
    <xdr:from>
      <xdr:col>3</xdr:col>
      <xdr:colOff>93344</xdr:colOff>
      <xdr:row>0</xdr:row>
      <xdr:rowOff>137582</xdr:rowOff>
    </xdr:from>
    <xdr:to>
      <xdr:col>12</xdr:col>
      <xdr:colOff>532755</xdr:colOff>
      <xdr:row>16</xdr:row>
      <xdr:rowOff>97154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8FDE6E50-4845-472A-9817-D74A55D0EFE0}"/>
            </a:ext>
          </a:extLst>
        </xdr:cNvPr>
        <xdr:cNvSpPr/>
      </xdr:nvSpPr>
      <xdr:spPr>
        <a:xfrm>
          <a:off x="2506344" y="137582"/>
          <a:ext cx="7678411" cy="2838239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3</xdr:col>
      <xdr:colOff>102023</xdr:colOff>
      <xdr:row>28</xdr:row>
      <xdr:rowOff>122133</xdr:rowOff>
    </xdr:from>
    <xdr:to>
      <xdr:col>12</xdr:col>
      <xdr:colOff>539750</xdr:colOff>
      <xdr:row>49</xdr:row>
      <xdr:rowOff>86571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FFFCA0E2-9BEC-47B5-B7EB-4D143679D21A}"/>
            </a:ext>
          </a:extLst>
        </xdr:cNvPr>
        <xdr:cNvSpPr/>
      </xdr:nvSpPr>
      <xdr:spPr>
        <a:xfrm>
          <a:off x="2515023" y="5159800"/>
          <a:ext cx="7676727" cy="3742688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3</xdr:col>
      <xdr:colOff>77893</xdr:colOff>
      <xdr:row>2</xdr:row>
      <xdr:rowOff>152824</xdr:rowOff>
    </xdr:from>
    <xdr:to>
      <xdr:col>12</xdr:col>
      <xdr:colOff>497416</xdr:colOff>
      <xdr:row>16</xdr:row>
      <xdr:rowOff>95250</xdr:rowOff>
    </xdr:to>
    <xdr:graphicFrame macro="">
      <xdr:nvGraphicFramePr>
        <xdr:cNvPr id="42" name="Graphique 41">
          <a:extLst>
            <a:ext uri="{FF2B5EF4-FFF2-40B4-BE49-F238E27FC236}">
              <a16:creationId xmlns:a16="http://schemas.microsoft.com/office/drawing/2014/main" id="{767E2B00-1877-4AA5-B5F6-D55FFCA1CC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118957</xdr:colOff>
      <xdr:row>0</xdr:row>
      <xdr:rowOff>142241</xdr:rowOff>
    </xdr:from>
    <xdr:to>
      <xdr:col>8</xdr:col>
      <xdr:colOff>88053</xdr:colOff>
      <xdr:row>2</xdr:row>
      <xdr:rowOff>128555</xdr:rowOff>
    </xdr:to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7BCDB86D-5EE7-4988-9531-4F790110C794}"/>
            </a:ext>
          </a:extLst>
        </xdr:cNvPr>
        <xdr:cNvSpPr txBox="1"/>
      </xdr:nvSpPr>
      <xdr:spPr>
        <a:xfrm>
          <a:off x="2531957" y="142241"/>
          <a:ext cx="3990763" cy="3461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6"/>
              </a:solidFill>
              <a:latin typeface="Avenir Next LT Pro Demi" panose="020B0604020202020204" pitchFamily="34" charset="0"/>
            </a:rPr>
            <a:t>Evolution du délais de provenance</a:t>
          </a:r>
          <a:endParaRPr lang="fr-FR" sz="1400" b="1" baseline="0">
            <a:solidFill>
              <a:schemeClr val="accent6"/>
            </a:solidFill>
            <a:latin typeface="Avenir Next LT Pro Demi" panose="020B0604020202020204" pitchFamily="34" charset="0"/>
          </a:endParaRP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3</xdr:col>
      <xdr:colOff>155152</xdr:colOff>
      <xdr:row>30</xdr:row>
      <xdr:rowOff>103719</xdr:rowOff>
    </xdr:from>
    <xdr:to>
      <xdr:col>12</xdr:col>
      <xdr:colOff>518583</xdr:colOff>
      <xdr:row>49</xdr:row>
      <xdr:rowOff>162560</xdr:rowOff>
    </xdr:to>
    <xdr:graphicFrame macro="">
      <xdr:nvGraphicFramePr>
        <xdr:cNvPr id="46" name="Graphique 45">
          <a:extLst>
            <a:ext uri="{FF2B5EF4-FFF2-40B4-BE49-F238E27FC236}">
              <a16:creationId xmlns:a16="http://schemas.microsoft.com/office/drawing/2014/main" id="{BCAC0444-379D-4AFB-BE11-7F1233373C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158244</xdr:colOff>
      <xdr:row>28</xdr:row>
      <xdr:rowOff>156422</xdr:rowOff>
    </xdr:from>
    <xdr:to>
      <xdr:col>8</xdr:col>
      <xdr:colOff>121625</xdr:colOff>
      <xdr:row>30</xdr:row>
      <xdr:rowOff>132928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E021EEF4-D4D0-4693-827F-69BBE8F55EE9}"/>
            </a:ext>
          </a:extLst>
        </xdr:cNvPr>
        <xdr:cNvSpPr txBox="1"/>
      </xdr:nvSpPr>
      <xdr:spPr>
        <a:xfrm>
          <a:off x="2571244" y="5194089"/>
          <a:ext cx="3985048" cy="3363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chemeClr val="accent6"/>
              </a:solidFill>
              <a:latin typeface="Avenir Next LT Pro Demi" panose="020B0604020202020204" pitchFamily="34" charset="0"/>
            </a:rPr>
            <a:t>Evolution de la criticité du retard</a:t>
          </a: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 editAs="oneCell">
    <xdr:from>
      <xdr:col>3</xdr:col>
      <xdr:colOff>92594</xdr:colOff>
      <xdr:row>17</xdr:row>
      <xdr:rowOff>22344</xdr:rowOff>
    </xdr:from>
    <xdr:to>
      <xdr:col>12</xdr:col>
      <xdr:colOff>529168</xdr:colOff>
      <xdr:row>28</xdr:row>
      <xdr:rowOff>20027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C66F70D3-CC48-60BE-94EA-A454083BC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05594" y="3080927"/>
          <a:ext cx="7675574" cy="1976767"/>
        </a:xfrm>
        <a:prstGeom prst="rect">
          <a:avLst/>
        </a:prstGeom>
        <a:ln w="19050">
          <a:solidFill>
            <a:schemeClr val="tx1">
              <a:lumMod val="50000"/>
              <a:lumOff val="50000"/>
            </a:schemeClr>
          </a:solidFill>
        </a:ln>
      </xdr:spPr>
    </xdr:pic>
    <xdr:clientData/>
  </xdr:twoCellAnchor>
  <xdr:twoCellAnchor>
    <xdr:from>
      <xdr:col>3</xdr:col>
      <xdr:colOff>116416</xdr:colOff>
      <xdr:row>17</xdr:row>
      <xdr:rowOff>27940</xdr:rowOff>
    </xdr:from>
    <xdr:to>
      <xdr:col>6</xdr:col>
      <xdr:colOff>410419</xdr:colOff>
      <xdr:row>19</xdr:row>
      <xdr:rowOff>23495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892C3D2C-6059-4CC2-B473-D0736C6B12AE}"/>
            </a:ext>
          </a:extLst>
        </xdr:cNvPr>
        <xdr:cNvSpPr txBox="1"/>
      </xdr:nvSpPr>
      <xdr:spPr>
        <a:xfrm>
          <a:off x="2529416" y="3086523"/>
          <a:ext cx="2707003" cy="355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6"/>
              </a:solidFill>
              <a:latin typeface="Avenir Next LT Pro Demi" panose="020B0604020202020204" pitchFamily="34" charset="0"/>
            </a:rPr>
            <a:t>Schéma de compréhension</a:t>
          </a:r>
          <a:endParaRPr lang="fr-FR" sz="1400" b="1" baseline="0">
            <a:solidFill>
              <a:schemeClr val="accent6"/>
            </a:solidFill>
            <a:latin typeface="Avenir Next LT Pro Demi" panose="020B0604020202020204" pitchFamily="34" charset="0"/>
          </a:endParaRP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19</xdr:col>
      <xdr:colOff>397298</xdr:colOff>
      <xdr:row>34</xdr:row>
      <xdr:rowOff>105833</xdr:rowOff>
    </xdr:from>
    <xdr:to>
      <xdr:col>24</xdr:col>
      <xdr:colOff>401107</xdr:colOff>
      <xdr:row>49</xdr:row>
      <xdr:rowOff>94827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604AB202-8054-48B5-8D37-0EBFCBB2510B}"/>
            </a:ext>
          </a:extLst>
        </xdr:cNvPr>
        <xdr:cNvSpPr/>
      </xdr:nvSpPr>
      <xdr:spPr>
        <a:xfrm>
          <a:off x="15679631" y="6223000"/>
          <a:ext cx="4025476" cy="2687744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12</xdr:col>
      <xdr:colOff>635000</xdr:colOff>
      <xdr:row>34</xdr:row>
      <xdr:rowOff>102022</xdr:rowOff>
    </xdr:from>
    <xdr:to>
      <xdr:col>19</xdr:col>
      <xdr:colOff>306917</xdr:colOff>
      <xdr:row>49</xdr:row>
      <xdr:rowOff>97355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DAC31AB5-6AA5-4D92-9921-420B35D63655}"/>
            </a:ext>
          </a:extLst>
        </xdr:cNvPr>
        <xdr:cNvSpPr/>
      </xdr:nvSpPr>
      <xdr:spPr>
        <a:xfrm>
          <a:off x="10287000" y="6219189"/>
          <a:ext cx="5302250" cy="2694083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12</xdr:col>
      <xdr:colOff>631190</xdr:colOff>
      <xdr:row>0</xdr:row>
      <xdr:rowOff>139700</xdr:rowOff>
    </xdr:from>
    <xdr:to>
      <xdr:col>14</xdr:col>
      <xdr:colOff>712046</xdr:colOff>
      <xdr:row>9</xdr:row>
      <xdr:rowOff>56235</xdr:rowOff>
    </xdr:to>
    <xdr:sp macro="" textlink="TCD!$B$137">
      <xdr:nvSpPr>
        <xdr:cNvPr id="65" name="Rectangle 64">
          <a:extLst>
            <a:ext uri="{FF2B5EF4-FFF2-40B4-BE49-F238E27FC236}">
              <a16:creationId xmlns:a16="http://schemas.microsoft.com/office/drawing/2014/main" id="{354D8209-4486-4113-B7DA-1E8390182646}"/>
            </a:ext>
          </a:extLst>
        </xdr:cNvPr>
        <xdr:cNvSpPr/>
      </xdr:nvSpPr>
      <xdr:spPr>
        <a:xfrm>
          <a:off x="10283190" y="139700"/>
          <a:ext cx="1689523" cy="1535785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fld id="{B0ECF0ED-901F-4AAB-BC36-5C2897DFB4FC}" type="TxLink">
            <a:rPr lang="en-US" sz="4400" b="0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t>67</a:t>
          </a:fld>
          <a:endParaRPr lang="en-US" sz="400000" b="0">
            <a:solidFill>
              <a:schemeClr val="accent1"/>
            </a:solidFill>
            <a:latin typeface="Avenir Next LT Pro Demi" panose="020B0704020202020204" pitchFamily="34" charset="0"/>
          </a:endParaRPr>
        </a:p>
      </xdr:txBody>
    </xdr:sp>
    <xdr:clientData/>
  </xdr:twoCellAnchor>
  <xdr:twoCellAnchor>
    <xdr:from>
      <xdr:col>12</xdr:col>
      <xdr:colOff>635000</xdr:colOff>
      <xdr:row>19</xdr:row>
      <xdr:rowOff>20106</xdr:rowOff>
    </xdr:from>
    <xdr:to>
      <xdr:col>19</xdr:col>
      <xdr:colOff>295487</xdr:colOff>
      <xdr:row>34</xdr:row>
      <xdr:rowOff>199</xdr:rowOff>
    </xdr:to>
    <xdr:sp macro="" textlink="">
      <xdr:nvSpPr>
        <xdr:cNvPr id="67" name="Rectangle 66">
          <a:extLst>
            <a:ext uri="{FF2B5EF4-FFF2-40B4-BE49-F238E27FC236}">
              <a16:creationId xmlns:a16="http://schemas.microsoft.com/office/drawing/2014/main" id="{546AE22C-8803-4BFB-9151-B996B44F8C44}"/>
            </a:ext>
          </a:extLst>
        </xdr:cNvPr>
        <xdr:cNvSpPr/>
      </xdr:nvSpPr>
      <xdr:spPr>
        <a:xfrm>
          <a:off x="10287000" y="3438523"/>
          <a:ext cx="5290820" cy="2678843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19</xdr:col>
      <xdr:colOff>163619</xdr:colOff>
      <xdr:row>35</xdr:row>
      <xdr:rowOff>31751</xdr:rowOff>
    </xdr:from>
    <xdr:to>
      <xdr:col>24</xdr:col>
      <xdr:colOff>464715</xdr:colOff>
      <xdr:row>49</xdr:row>
      <xdr:rowOff>162772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4D51435-E5D0-4DFB-BA77-4629C5F4B8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401109</xdr:colOff>
      <xdr:row>19</xdr:row>
      <xdr:rowOff>15452</xdr:rowOff>
    </xdr:from>
    <xdr:to>
      <xdr:col>24</xdr:col>
      <xdr:colOff>401108</xdr:colOff>
      <xdr:row>34</xdr:row>
      <xdr:rowOff>1482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590C3BEE-AC63-4E30-99CB-4781E0303742}"/>
            </a:ext>
          </a:extLst>
        </xdr:cNvPr>
        <xdr:cNvSpPr/>
      </xdr:nvSpPr>
      <xdr:spPr>
        <a:xfrm>
          <a:off x="15683442" y="3433869"/>
          <a:ext cx="4021666" cy="268478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19</xdr:col>
      <xdr:colOff>425238</xdr:colOff>
      <xdr:row>19</xdr:row>
      <xdr:rowOff>130809</xdr:rowOff>
    </xdr:from>
    <xdr:to>
      <xdr:col>24</xdr:col>
      <xdr:colOff>328082</xdr:colOff>
      <xdr:row>34</xdr:row>
      <xdr:rowOff>93344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2278AF23-FB0C-42E0-89DE-B980F9E06C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19</xdr:col>
      <xdr:colOff>407034</xdr:colOff>
      <xdr:row>34</xdr:row>
      <xdr:rowOff>140546</xdr:rowOff>
    </xdr:from>
    <xdr:to>
      <xdr:col>23</xdr:col>
      <xdr:colOff>751416</xdr:colOff>
      <xdr:row>36</xdr:row>
      <xdr:rowOff>136102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B2907CFD-C222-401C-BD5A-63F92CCEDF65}"/>
            </a:ext>
          </a:extLst>
        </xdr:cNvPr>
        <xdr:cNvSpPr txBox="1"/>
      </xdr:nvSpPr>
      <xdr:spPr>
        <a:xfrm>
          <a:off x="15689367" y="6257713"/>
          <a:ext cx="3561716" cy="355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6"/>
              </a:solidFill>
              <a:latin typeface="Avenir Next LT Pro Demi" panose="020B0604020202020204" pitchFamily="34" charset="0"/>
            </a:rPr>
            <a:t>Raison nombre</a:t>
          </a:r>
          <a:r>
            <a:rPr lang="fr-FR" sz="1400" b="1" baseline="0">
              <a:solidFill>
                <a:schemeClr val="accent6"/>
              </a:solidFill>
              <a:latin typeface="Avenir Next LT Pro Demi" panose="020B0604020202020204" pitchFamily="34" charset="0"/>
            </a:rPr>
            <a:t> d'interventions &gt;1</a:t>
          </a: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19</xdr:col>
      <xdr:colOff>398356</xdr:colOff>
      <xdr:row>19</xdr:row>
      <xdr:rowOff>68368</xdr:rowOff>
    </xdr:from>
    <xdr:to>
      <xdr:col>22</xdr:col>
      <xdr:colOff>701884</xdr:colOff>
      <xdr:row>21</xdr:row>
      <xdr:rowOff>56304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C0CFE9E1-8AB2-444D-8D2B-990439DAB08C}"/>
            </a:ext>
          </a:extLst>
        </xdr:cNvPr>
        <xdr:cNvSpPr txBox="1"/>
      </xdr:nvSpPr>
      <xdr:spPr>
        <a:xfrm>
          <a:off x="15680689" y="3486785"/>
          <a:ext cx="2716528" cy="3477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6"/>
              </a:solidFill>
              <a:latin typeface="Avenir Next LT Pro Demi" panose="020B0604020202020204" pitchFamily="34" charset="0"/>
            </a:rPr>
            <a:t>Raison</a:t>
          </a:r>
          <a:r>
            <a:rPr lang="fr-FR" sz="1400" b="1" baseline="0">
              <a:solidFill>
                <a:schemeClr val="accent6"/>
              </a:solidFill>
              <a:latin typeface="Avenir Next LT Pro Demi" panose="020B0604020202020204" pitchFamily="34" charset="0"/>
            </a:rPr>
            <a:t> refus du démarrage</a:t>
          </a: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12</xdr:col>
      <xdr:colOff>644526</xdr:colOff>
      <xdr:row>20</xdr:row>
      <xdr:rowOff>127000</xdr:rowOff>
    </xdr:from>
    <xdr:to>
      <xdr:col>19</xdr:col>
      <xdr:colOff>139278</xdr:colOff>
      <xdr:row>33</xdr:row>
      <xdr:rowOff>149223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6E63FC4E-C20D-403D-9263-8521C80974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628227</xdr:colOff>
      <xdr:row>35</xdr:row>
      <xdr:rowOff>169334</xdr:rowOff>
    </xdr:from>
    <xdr:to>
      <xdr:col>19</xdr:col>
      <xdr:colOff>173144</xdr:colOff>
      <xdr:row>49</xdr:row>
      <xdr:rowOff>60747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A1D2BB37-F818-4C43-9AAD-F739341689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628226</xdr:colOff>
      <xdr:row>34</xdr:row>
      <xdr:rowOff>98212</xdr:rowOff>
    </xdr:from>
    <xdr:to>
      <xdr:col>18</xdr:col>
      <xdr:colOff>592667</xdr:colOff>
      <xdr:row>36</xdr:row>
      <xdr:rowOff>97578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AB71FF7D-F875-4D0B-BEDF-21C757B4821A}"/>
            </a:ext>
          </a:extLst>
        </xdr:cNvPr>
        <xdr:cNvSpPr txBox="1"/>
      </xdr:nvSpPr>
      <xdr:spPr>
        <a:xfrm>
          <a:off x="10280226" y="6215379"/>
          <a:ext cx="4790441" cy="3591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chemeClr val="accent6"/>
              </a:solidFill>
              <a:latin typeface="Avenir Next LT Pro Demi" panose="020B0604020202020204" pitchFamily="34" charset="0"/>
            </a:rPr>
            <a:t>Evolution du nombre d'interventions par démarrage</a:t>
          </a: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12</xdr:col>
      <xdr:colOff>644526</xdr:colOff>
      <xdr:row>19</xdr:row>
      <xdr:rowOff>16296</xdr:rowOff>
    </xdr:from>
    <xdr:to>
      <xdr:col>18</xdr:col>
      <xdr:colOff>266489</xdr:colOff>
      <xdr:row>21</xdr:row>
      <xdr:rowOff>15662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24292324-23A9-4CE6-AA3C-4B1B2FB91F65}"/>
            </a:ext>
          </a:extLst>
        </xdr:cNvPr>
        <xdr:cNvSpPr txBox="1"/>
      </xdr:nvSpPr>
      <xdr:spPr>
        <a:xfrm>
          <a:off x="10296526" y="3434713"/>
          <a:ext cx="4447963" cy="3591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chemeClr val="accent6"/>
              </a:solidFill>
              <a:latin typeface="Avenir Next LT Pro Demi" panose="020B0604020202020204" pitchFamily="34" charset="0"/>
            </a:rPr>
            <a:t>Suivi des convocations de soudage</a:t>
          </a: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12</xdr:col>
      <xdr:colOff>631190</xdr:colOff>
      <xdr:row>0</xdr:row>
      <xdr:rowOff>159809</xdr:rowOff>
    </xdr:from>
    <xdr:to>
      <xdr:col>14</xdr:col>
      <xdr:colOff>587797</xdr:colOff>
      <xdr:row>5</xdr:row>
      <xdr:rowOff>8678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526943E6-DB89-4059-AD11-66D26D584490}"/>
            </a:ext>
          </a:extLst>
        </xdr:cNvPr>
        <xdr:cNvSpPr txBox="1"/>
      </xdr:nvSpPr>
      <xdr:spPr>
        <a:xfrm>
          <a:off x="10283190" y="159809"/>
          <a:ext cx="1565274" cy="748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cap="none">
              <a:solidFill>
                <a:schemeClr val="accent6"/>
              </a:solidFill>
              <a:latin typeface="Avenir Next LT Pro Demi" panose="020B0604020202020204" pitchFamily="34" charset="0"/>
            </a:rPr>
            <a:t>Nbre</a:t>
          </a:r>
          <a:r>
            <a:rPr lang="fr-FR" sz="1400" b="1" cap="none" baseline="0">
              <a:solidFill>
                <a:schemeClr val="accent6"/>
              </a:solidFill>
              <a:latin typeface="Avenir Next LT Pro Demi" panose="020B0604020202020204" pitchFamily="34" charset="0"/>
            </a:rPr>
            <a:t> de convocations reçues</a:t>
          </a:r>
          <a:endParaRPr lang="fr-FR" sz="1400" b="1" cap="none">
            <a:solidFill>
              <a:schemeClr val="accent6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19</xdr:col>
      <xdr:colOff>398145</xdr:colOff>
      <xdr:row>0</xdr:row>
      <xdr:rowOff>137583</xdr:rowOff>
    </xdr:from>
    <xdr:to>
      <xdr:col>24</xdr:col>
      <xdr:colOff>398144</xdr:colOff>
      <xdr:row>18</xdr:row>
      <xdr:rowOff>87205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2CDDA2A1-36E8-4FCE-8168-903FE03FC04E}"/>
            </a:ext>
          </a:extLst>
        </xdr:cNvPr>
        <xdr:cNvSpPr/>
      </xdr:nvSpPr>
      <xdr:spPr>
        <a:xfrm>
          <a:off x="15680478" y="137583"/>
          <a:ext cx="4021666" cy="3188122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  <xdr:twoCellAnchor>
    <xdr:from>
      <xdr:col>24</xdr:col>
      <xdr:colOff>666116</xdr:colOff>
      <xdr:row>4</xdr:row>
      <xdr:rowOff>142874</xdr:rowOff>
    </xdr:from>
    <xdr:to>
      <xdr:col>29</xdr:col>
      <xdr:colOff>554567</xdr:colOff>
      <xdr:row>18</xdr:row>
      <xdr:rowOff>55195</xdr:rowOff>
    </xdr:to>
    <xdr:graphicFrame macro="">
      <xdr:nvGraphicFramePr>
        <xdr:cNvPr id="31" name="Graphique 30">
          <a:extLst>
            <a:ext uri="{FF2B5EF4-FFF2-40B4-BE49-F238E27FC236}">
              <a16:creationId xmlns:a16="http://schemas.microsoft.com/office/drawing/2014/main" id="{A0D6165B-61F9-4C51-BB9C-7FD1478A37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21167</xdr:colOff>
      <xdr:row>0</xdr:row>
      <xdr:rowOff>143510</xdr:rowOff>
    </xdr:from>
    <xdr:to>
      <xdr:col>17</xdr:col>
      <xdr:colOff>103928</xdr:colOff>
      <xdr:row>9</xdr:row>
      <xdr:rowOff>63855</xdr:rowOff>
    </xdr:to>
    <xdr:sp macro="" textlink="TCD!B158">
      <xdr:nvSpPr>
        <xdr:cNvPr id="34" name="Rectangle 33">
          <a:extLst>
            <a:ext uri="{FF2B5EF4-FFF2-40B4-BE49-F238E27FC236}">
              <a16:creationId xmlns:a16="http://schemas.microsoft.com/office/drawing/2014/main" id="{1FB529A9-917E-43A4-82D4-3E0ADE35EEDE}"/>
            </a:ext>
          </a:extLst>
        </xdr:cNvPr>
        <xdr:cNvSpPr/>
      </xdr:nvSpPr>
      <xdr:spPr>
        <a:xfrm>
          <a:off x="12086167" y="143510"/>
          <a:ext cx="1691428" cy="1539595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fld id="{DC2A2468-D213-4A51-AC58-1B9314272E59}" type="TxLink">
            <a:rPr lang="en-US" sz="4400" b="0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t>84%</a:t>
          </a:fld>
          <a:endParaRPr lang="en-US" sz="400000" b="0">
            <a:solidFill>
              <a:schemeClr val="accent1"/>
            </a:solidFill>
            <a:latin typeface="Avenir Next LT Pro Demi" panose="020B0704020202020204" pitchFamily="34" charset="0"/>
          </a:endParaRPr>
        </a:p>
      </xdr:txBody>
    </xdr:sp>
    <xdr:clientData/>
  </xdr:twoCellAnchor>
  <xdr:twoCellAnchor>
    <xdr:from>
      <xdr:col>17</xdr:col>
      <xdr:colOff>211667</xdr:colOff>
      <xdr:row>0</xdr:row>
      <xdr:rowOff>143510</xdr:rowOff>
    </xdr:from>
    <xdr:to>
      <xdr:col>19</xdr:col>
      <xdr:colOff>305859</xdr:colOff>
      <xdr:row>9</xdr:row>
      <xdr:rowOff>58140</xdr:rowOff>
    </xdr:to>
    <xdr:sp macro="" textlink="TCD!D172">
      <xdr:nvSpPr>
        <xdr:cNvPr id="35" name="Rectangle 34">
          <a:extLst>
            <a:ext uri="{FF2B5EF4-FFF2-40B4-BE49-F238E27FC236}">
              <a16:creationId xmlns:a16="http://schemas.microsoft.com/office/drawing/2014/main" id="{7D83707D-63C3-4D23-BE06-A6DBA3A66701}"/>
            </a:ext>
          </a:extLst>
        </xdr:cNvPr>
        <xdr:cNvSpPr/>
      </xdr:nvSpPr>
      <xdr:spPr>
        <a:xfrm>
          <a:off x="13885334" y="143510"/>
          <a:ext cx="1702858" cy="153388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fld id="{00B36F25-05CE-4F00-948A-DC7AB0818DE7}" type="TxLink">
            <a:rPr lang="en-US" sz="4400" b="0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t>3%</a:t>
          </a:fld>
          <a:endParaRPr lang="en-US" sz="400000" b="0">
            <a:solidFill>
              <a:schemeClr val="accent1"/>
            </a:solidFill>
            <a:latin typeface="Avenir Next LT Pro Demi" panose="020B0704020202020204" pitchFamily="34" charset="0"/>
          </a:endParaRPr>
        </a:p>
      </xdr:txBody>
    </xdr:sp>
    <xdr:clientData/>
  </xdr:twoCellAnchor>
  <xdr:twoCellAnchor>
    <xdr:from>
      <xdr:col>12</xdr:col>
      <xdr:colOff>631191</xdr:colOff>
      <xdr:row>10</xdr:row>
      <xdr:rowOff>0</xdr:rowOff>
    </xdr:from>
    <xdr:to>
      <xdr:col>14</xdr:col>
      <xdr:colOff>721572</xdr:colOff>
      <xdr:row>18</xdr:row>
      <xdr:rowOff>92642</xdr:rowOff>
    </xdr:to>
    <xdr:sp macro="" textlink="TCD!B146">
      <xdr:nvSpPr>
        <xdr:cNvPr id="38" name="Rectangle 37">
          <a:extLst>
            <a:ext uri="{FF2B5EF4-FFF2-40B4-BE49-F238E27FC236}">
              <a16:creationId xmlns:a16="http://schemas.microsoft.com/office/drawing/2014/main" id="{210B7F17-038B-49C1-A7C5-01AE8A494DC8}"/>
            </a:ext>
          </a:extLst>
        </xdr:cNvPr>
        <xdr:cNvSpPr/>
      </xdr:nvSpPr>
      <xdr:spPr>
        <a:xfrm>
          <a:off x="10283191" y="1799167"/>
          <a:ext cx="1699048" cy="1531975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fld id="{0BFD8C00-2265-4F99-8145-2B101DA411B3}" type="TxLink">
            <a:rPr lang="en-US" sz="4400" b="0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t>78%</a:t>
          </a:fld>
          <a:endParaRPr lang="en-US" sz="333300" b="0">
            <a:solidFill>
              <a:schemeClr val="accent1"/>
            </a:solidFill>
            <a:latin typeface="Avenir Next LT Pro Demi" panose="020B0704020202020204" pitchFamily="34" charset="0"/>
          </a:endParaRPr>
        </a:p>
      </xdr:txBody>
    </xdr:sp>
    <xdr:clientData/>
  </xdr:twoCellAnchor>
  <xdr:twoCellAnchor>
    <xdr:from>
      <xdr:col>15</xdr:col>
      <xdr:colOff>26883</xdr:colOff>
      <xdr:row>10</xdr:row>
      <xdr:rowOff>0</xdr:rowOff>
    </xdr:from>
    <xdr:to>
      <xdr:col>17</xdr:col>
      <xdr:colOff>109644</xdr:colOff>
      <xdr:row>18</xdr:row>
      <xdr:rowOff>96452</xdr:rowOff>
    </xdr:to>
    <xdr:sp macro="" textlink="TCD!C172">
      <xdr:nvSpPr>
        <xdr:cNvPr id="39" name="Rectangle 38">
          <a:extLst>
            <a:ext uri="{FF2B5EF4-FFF2-40B4-BE49-F238E27FC236}">
              <a16:creationId xmlns:a16="http://schemas.microsoft.com/office/drawing/2014/main" id="{53497CB9-AEF9-4034-90CF-931AEA37B7EC}"/>
            </a:ext>
          </a:extLst>
        </xdr:cNvPr>
        <xdr:cNvSpPr/>
      </xdr:nvSpPr>
      <xdr:spPr>
        <a:xfrm>
          <a:off x="12091883" y="1799167"/>
          <a:ext cx="1691428" cy="1535785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fld id="{E88E0961-2256-414B-8B3F-FAFC3B943828}" type="TxLink">
            <a:rPr lang="en-US" sz="4400" b="0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t>81%</a:t>
          </a:fld>
          <a:endParaRPr lang="en-US" sz="400000" b="0">
            <a:solidFill>
              <a:schemeClr val="accent1"/>
            </a:solidFill>
            <a:latin typeface="Avenir Next LT Pro Demi" panose="020B0704020202020204" pitchFamily="34" charset="0"/>
          </a:endParaRPr>
        </a:p>
      </xdr:txBody>
    </xdr:sp>
    <xdr:clientData/>
  </xdr:twoCellAnchor>
  <xdr:twoCellAnchor>
    <xdr:from>
      <xdr:col>17</xdr:col>
      <xdr:colOff>217383</xdr:colOff>
      <xdr:row>10</xdr:row>
      <xdr:rowOff>0</xdr:rowOff>
    </xdr:from>
    <xdr:to>
      <xdr:col>19</xdr:col>
      <xdr:colOff>305860</xdr:colOff>
      <xdr:row>18</xdr:row>
      <xdr:rowOff>98357</xdr:rowOff>
    </xdr:to>
    <xdr:sp macro="" textlink="TCD!D185">
      <xdr:nvSpPr>
        <xdr:cNvPr id="41" name="Rectangle 40">
          <a:extLst>
            <a:ext uri="{FF2B5EF4-FFF2-40B4-BE49-F238E27FC236}">
              <a16:creationId xmlns:a16="http://schemas.microsoft.com/office/drawing/2014/main" id="{6ADC395F-8223-43DD-8096-75BDE3EBDB56}"/>
            </a:ext>
          </a:extLst>
        </xdr:cNvPr>
        <xdr:cNvSpPr/>
      </xdr:nvSpPr>
      <xdr:spPr>
        <a:xfrm>
          <a:off x="13891050" y="1799167"/>
          <a:ext cx="1697143" cy="1537690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fld id="{C7BEB4D2-167D-43F2-89D0-341C4ADAF1EE}" type="TxLink">
            <a:rPr lang="en-US" sz="4400" b="0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t>1,09</a:t>
          </a:fld>
          <a:endParaRPr lang="en-US" sz="400000" b="0">
            <a:solidFill>
              <a:schemeClr val="accent1"/>
            </a:solidFill>
            <a:latin typeface="Avenir Next LT Pro Demi" panose="020B0704020202020204" pitchFamily="34" charset="0"/>
          </a:endParaRPr>
        </a:p>
      </xdr:txBody>
    </xdr:sp>
    <xdr:clientData/>
  </xdr:twoCellAnchor>
  <xdr:twoCellAnchor>
    <xdr:from>
      <xdr:col>15</xdr:col>
      <xdr:colOff>21167</xdr:colOff>
      <xdr:row>0</xdr:row>
      <xdr:rowOff>143510</xdr:rowOff>
    </xdr:from>
    <xdr:to>
      <xdr:col>16</xdr:col>
      <xdr:colOff>789728</xdr:colOff>
      <xdr:row>4</xdr:row>
      <xdr:rowOff>172295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ECA992C9-F4C7-4FCA-A491-8F424ABA52F0}"/>
            </a:ext>
          </a:extLst>
        </xdr:cNvPr>
        <xdr:cNvSpPr txBox="1"/>
      </xdr:nvSpPr>
      <xdr:spPr>
        <a:xfrm>
          <a:off x="12086167" y="143510"/>
          <a:ext cx="1572894" cy="748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cap="none">
              <a:solidFill>
                <a:schemeClr val="accent6"/>
              </a:solidFill>
              <a:latin typeface="Avenir Next LT Pro Demi" panose="020B0604020202020204" pitchFamily="34" charset="0"/>
            </a:rPr>
            <a:t>% convocations</a:t>
          </a:r>
          <a:r>
            <a:rPr lang="fr-FR" sz="1400" b="1" cap="none" baseline="0">
              <a:solidFill>
                <a:schemeClr val="accent6"/>
              </a:solidFill>
              <a:latin typeface="Avenir Next LT Pro Demi" panose="020B0604020202020204" pitchFamily="34" charset="0"/>
            </a:rPr>
            <a:t> conformes</a:t>
          </a:r>
          <a:endParaRPr lang="fr-FR" sz="1400" b="1" cap="none">
            <a:solidFill>
              <a:schemeClr val="accent6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17</xdr:col>
      <xdr:colOff>211667</xdr:colOff>
      <xdr:row>0</xdr:row>
      <xdr:rowOff>143510</xdr:rowOff>
    </xdr:from>
    <xdr:to>
      <xdr:col>19</xdr:col>
      <xdr:colOff>175895</xdr:colOff>
      <xdr:row>4</xdr:row>
      <xdr:rowOff>172295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15227109-923C-4274-8994-431771A09F22}"/>
            </a:ext>
          </a:extLst>
        </xdr:cNvPr>
        <xdr:cNvSpPr txBox="1"/>
      </xdr:nvSpPr>
      <xdr:spPr>
        <a:xfrm>
          <a:off x="13885334" y="143510"/>
          <a:ext cx="1572894" cy="748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cap="none">
              <a:solidFill>
                <a:schemeClr val="accent6"/>
              </a:solidFill>
              <a:latin typeface="Avenir Next LT Pro Demi" panose="020B0604020202020204" pitchFamily="34" charset="0"/>
            </a:rPr>
            <a:t>% démarrages</a:t>
          </a:r>
          <a:r>
            <a:rPr lang="fr-FR" sz="1400" b="1" cap="none" baseline="0">
              <a:solidFill>
                <a:schemeClr val="accent6"/>
              </a:solidFill>
              <a:latin typeface="Avenir Next LT Pro Demi" panose="020B0604020202020204" pitchFamily="34" charset="0"/>
            </a:rPr>
            <a:t> refusés</a:t>
          </a:r>
          <a:endParaRPr lang="fr-FR" sz="1400" b="1" cap="none">
            <a:solidFill>
              <a:schemeClr val="accent6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12</xdr:col>
      <xdr:colOff>631191</xdr:colOff>
      <xdr:row>10</xdr:row>
      <xdr:rowOff>0</xdr:rowOff>
    </xdr:from>
    <xdr:to>
      <xdr:col>14</xdr:col>
      <xdr:colOff>595418</xdr:colOff>
      <xdr:row>14</xdr:row>
      <xdr:rowOff>28786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CB992302-7C23-4BB6-86EF-0D47C1EBCDBE}"/>
            </a:ext>
          </a:extLst>
        </xdr:cNvPr>
        <xdr:cNvSpPr txBox="1"/>
      </xdr:nvSpPr>
      <xdr:spPr>
        <a:xfrm>
          <a:off x="10283191" y="1799167"/>
          <a:ext cx="1572894" cy="748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cap="none">
              <a:solidFill>
                <a:schemeClr val="accent6"/>
              </a:solidFill>
              <a:latin typeface="Avenir Next LT Pro Demi" panose="020B0604020202020204" pitchFamily="34" charset="0"/>
            </a:rPr>
            <a:t>% convocations hors délais</a:t>
          </a:r>
        </a:p>
      </xdr:txBody>
    </xdr:sp>
    <xdr:clientData/>
  </xdr:twoCellAnchor>
  <xdr:twoCellAnchor>
    <xdr:from>
      <xdr:col>15</xdr:col>
      <xdr:colOff>26883</xdr:colOff>
      <xdr:row>10</xdr:row>
      <xdr:rowOff>0</xdr:rowOff>
    </xdr:from>
    <xdr:to>
      <xdr:col>16</xdr:col>
      <xdr:colOff>795444</xdr:colOff>
      <xdr:row>14</xdr:row>
      <xdr:rowOff>28786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8A9AF6D8-EC2E-405F-8B13-CD2BBE108C0F}"/>
            </a:ext>
          </a:extLst>
        </xdr:cNvPr>
        <xdr:cNvSpPr txBox="1"/>
      </xdr:nvSpPr>
      <xdr:spPr>
        <a:xfrm>
          <a:off x="12091883" y="1799167"/>
          <a:ext cx="1572894" cy="748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cap="none">
              <a:solidFill>
                <a:schemeClr val="accent6"/>
              </a:solidFill>
              <a:latin typeface="Avenir Next LT Pro Demi" panose="020B0604020202020204" pitchFamily="34" charset="0"/>
            </a:rPr>
            <a:t>% convocations</a:t>
          </a:r>
          <a:r>
            <a:rPr lang="fr-FR" sz="1400" b="1" cap="none" baseline="0">
              <a:solidFill>
                <a:schemeClr val="accent6"/>
              </a:solidFill>
              <a:latin typeface="Avenir Next LT Pro Demi" panose="020B0604020202020204" pitchFamily="34" charset="0"/>
            </a:rPr>
            <a:t> démarrées</a:t>
          </a:r>
          <a:endParaRPr lang="fr-FR" sz="1400" b="1" cap="none">
            <a:solidFill>
              <a:schemeClr val="accent6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17</xdr:col>
      <xdr:colOff>217383</xdr:colOff>
      <xdr:row>10</xdr:row>
      <xdr:rowOff>0</xdr:rowOff>
    </xdr:from>
    <xdr:to>
      <xdr:col>19</xdr:col>
      <xdr:colOff>181611</xdr:colOff>
      <xdr:row>14</xdr:row>
      <xdr:rowOff>28786</xdr:rowOff>
    </xdr:to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1AD2C301-08A1-4F4C-B857-863CAE59ABE0}"/>
            </a:ext>
          </a:extLst>
        </xdr:cNvPr>
        <xdr:cNvSpPr txBox="1"/>
      </xdr:nvSpPr>
      <xdr:spPr>
        <a:xfrm>
          <a:off x="13891050" y="1799167"/>
          <a:ext cx="1572894" cy="7484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cap="none">
              <a:solidFill>
                <a:schemeClr val="accent6"/>
              </a:solidFill>
              <a:latin typeface="Avenir Next LT Pro Demi" panose="020B0604020202020204" pitchFamily="34" charset="0"/>
            </a:rPr>
            <a:t>Nombre</a:t>
          </a:r>
          <a:r>
            <a:rPr lang="fr-FR" sz="1400" b="1" cap="none" baseline="0">
              <a:solidFill>
                <a:schemeClr val="accent6"/>
              </a:solidFill>
              <a:latin typeface="Avenir Next LT Pro Demi" panose="020B0604020202020204" pitchFamily="34" charset="0"/>
            </a:rPr>
            <a:t> moyen d'interventions</a:t>
          </a:r>
          <a:endParaRPr lang="fr-FR" sz="1400" b="1" cap="none">
            <a:solidFill>
              <a:schemeClr val="accent6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0</xdr:col>
      <xdr:colOff>96311</xdr:colOff>
      <xdr:row>16</xdr:row>
      <xdr:rowOff>173460</xdr:rowOff>
    </xdr:from>
    <xdr:to>
      <xdr:col>2</xdr:col>
      <xdr:colOff>725875</xdr:colOff>
      <xdr:row>40</xdr:row>
      <xdr:rowOff>63485</xdr:rowOff>
    </xdr:to>
    <xdr:grpSp>
      <xdr:nvGrpSpPr>
        <xdr:cNvPr id="68" name="Groupe 67">
          <a:extLst>
            <a:ext uri="{FF2B5EF4-FFF2-40B4-BE49-F238E27FC236}">
              <a16:creationId xmlns:a16="http://schemas.microsoft.com/office/drawing/2014/main" id="{AF735CBA-9351-E62C-B672-AAA07B8C2FC7}"/>
            </a:ext>
          </a:extLst>
        </xdr:cNvPr>
        <xdr:cNvGrpSpPr/>
      </xdr:nvGrpSpPr>
      <xdr:grpSpPr>
        <a:xfrm>
          <a:off x="92501" y="3048317"/>
          <a:ext cx="2242041" cy="4208025"/>
          <a:chOff x="96311" y="3104229"/>
          <a:chExt cx="2226833" cy="4286179"/>
        </a:xfrm>
      </xdr:grpSpPr>
      <xdr:grpSp>
        <xdr:nvGrpSpPr>
          <xdr:cNvPr id="64" name="Groupe 63">
            <a:extLst>
              <a:ext uri="{FF2B5EF4-FFF2-40B4-BE49-F238E27FC236}">
                <a16:creationId xmlns:a16="http://schemas.microsoft.com/office/drawing/2014/main" id="{EC01FFC2-A83E-D343-F10B-CFD5A62B9E84}"/>
              </a:ext>
            </a:extLst>
          </xdr:cNvPr>
          <xdr:cNvGrpSpPr/>
        </xdr:nvGrpSpPr>
        <xdr:grpSpPr>
          <a:xfrm>
            <a:off x="92501" y="3100419"/>
            <a:ext cx="2230643" cy="2742213"/>
            <a:chOff x="76308" y="3062393"/>
            <a:chExt cx="2225002" cy="2656095"/>
          </a:xfrm>
        </xdr:grpSpPr>
        <mc:AlternateContent xmlns:mc="http://schemas.openxmlformats.org/markup-compatibility/2006">
          <mc:Choice xmlns:tsle="http://schemas.microsoft.com/office/drawing/2012/timeslicer" Requires="tsle">
            <xdr:graphicFrame macro="">
              <xdr:nvGraphicFramePr>
                <xdr:cNvPr id="58" name="Date réception 1">
                  <a:extLst>
                    <a:ext uri="{FF2B5EF4-FFF2-40B4-BE49-F238E27FC236}">
                      <a16:creationId xmlns:a16="http://schemas.microsoft.com/office/drawing/2014/main" id="{7C2546EE-A3A8-4046-A6A4-41BF851437FF}"/>
                    </a:ext>
                  </a:extLst>
                </xdr:cNvPr>
                <xdr:cNvGraphicFramePr/>
              </xdr:nvGraphicFramePr>
              <xdr:xfrm>
                <a:off x="76308" y="3062393"/>
                <a:ext cx="2220912" cy="1375674"/>
              </xdr:xfrm>
              <a:graphic>
                <a:graphicData uri="http://schemas.microsoft.com/office/drawing/2012/timeslicer">
                  <tsle:timeslicer xmlns:tsle="http://schemas.microsoft.com/office/drawing/2012/timeslicer" name="Date réception 1"/>
                </a:graphicData>
              </a:graphic>
            </xdr:graphicFrame>
          </mc:Choice>
          <mc:Fallback>
            <xdr:sp macro="" textlink="">
              <xdr:nvSpPr>
                <xdr:cNvPr id="0" name=""/>
                <xdr:cNvSpPr>
                  <a:spLocks noTextEdit="1"/>
                </xdr:cNvSpPr>
              </xdr:nvSpPr>
              <xdr:spPr>
                <a:xfrm>
                  <a:off x="88665" y="3044576"/>
                  <a:ext cx="2241749" cy="1394380"/>
                </a:xfrm>
                <a:prstGeom prst="rect">
                  <a:avLst/>
                </a:prstGeom>
                <a:solidFill>
                  <a:prstClr val="white"/>
                </a:solidFill>
                <a:ln w="1">
                  <a:solidFill>
                    <a:prstClr val="green"/>
                  </a:solidFill>
                </a:ln>
              </xdr:spPr>
              <xdr:txBody>
                <a:bodyPr vertOverflow="clip" horzOverflow="clip"/>
                <a:lstStyle/>
                <a:p>
                  <a:r>
                    <a:rPr lang="fr-FR" sz="1100"/>
                    <a:t>Chronologie : fonctionne dans Excel 2013 ou version ultérieure. Ne pas déplacer ou redimensionner.</a:t>
                  </a:r>
                </a:p>
              </xdr:txBody>
            </xdr:sp>
          </mc:Fallback>
        </mc:AlternateContent>
        <mc:AlternateContent xmlns:mc="http://schemas.openxmlformats.org/markup-compatibility/2006">
          <mc:Choice xmlns:a14="http://schemas.microsoft.com/office/drawing/2010/main" Requires="a14">
            <xdr:graphicFrame macro="">
              <xdr:nvGraphicFramePr>
                <xdr:cNvPr id="62" name="UAP 1">
                  <a:extLst>
                    <a:ext uri="{FF2B5EF4-FFF2-40B4-BE49-F238E27FC236}">
                      <a16:creationId xmlns:a16="http://schemas.microsoft.com/office/drawing/2014/main" id="{106E6719-ACB5-4D5A-A53A-743DCE618794}"/>
                    </a:ext>
                  </a:extLst>
                </xdr:cNvPr>
                <xdr:cNvGraphicFramePr/>
              </xdr:nvGraphicFramePr>
              <xdr:xfrm>
                <a:off x="76308" y="4529666"/>
                <a:ext cx="2225002" cy="1188822"/>
              </xdr:xfrm>
              <a:graphic>
                <a:graphicData uri="http://schemas.microsoft.com/office/drawing/2010/slicer">
                  <sle:slicer xmlns:sle="http://schemas.microsoft.com/office/drawing/2010/slicer" name="UAP 1"/>
                </a:graphicData>
              </a:graphic>
            </xdr:graphicFrame>
          </mc:Choice>
          <mc:Fallback>
            <xdr:sp macro="" textlink="">
              <xdr:nvSpPr>
                <xdr:cNvPr id="0" name=""/>
                <xdr:cNvSpPr>
                  <a:spLocks noTextEdit="1"/>
                </xdr:cNvSpPr>
              </xdr:nvSpPr>
              <xdr:spPr>
                <a:xfrm>
                  <a:off x="88665" y="4531801"/>
                  <a:ext cx="2245877" cy="1204987"/>
                </a:xfrm>
                <a:prstGeom prst="rect">
                  <a:avLst/>
                </a:prstGeom>
                <a:solidFill>
                  <a:prstClr val="white"/>
                </a:solidFill>
                <a:ln w="1">
                  <a:solidFill>
                    <a:prstClr val="green"/>
                  </a:solidFill>
                </a:ln>
              </xdr:spPr>
              <xdr:txBody>
                <a:bodyPr vertOverflow="clip" horzOverflow="clip"/>
                <a:lstStyle/>
                <a:p>
                  <a:r>
                    <a:rPr lang="fr-FR" sz="1100"/>
  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  </a:r>
                </a:p>
              </xdr:txBody>
            </xdr:sp>
          </mc:Fallback>
        </mc:AlternateContent>
      </xdr:grpSp>
      <mc:AlternateContent xmlns:mc="http://schemas.openxmlformats.org/markup-compatibility/2006">
        <mc:Choice xmlns:a14="http://schemas.microsoft.com/office/drawing/2010/main" Requires="a14">
          <xdr:graphicFrame macro="">
            <xdr:nvGraphicFramePr>
              <xdr:cNvPr id="66" name="Entreprise 1">
                <a:extLst>
                  <a:ext uri="{FF2B5EF4-FFF2-40B4-BE49-F238E27FC236}">
                    <a16:creationId xmlns:a16="http://schemas.microsoft.com/office/drawing/2014/main" id="{BD73A4C1-3105-48D9-842E-1E06AFDEF73C}"/>
                  </a:ext>
                </a:extLst>
              </xdr:cNvPr>
              <xdr:cNvGraphicFramePr/>
            </xdr:nvGraphicFramePr>
            <xdr:xfrm>
              <a:off x="96311" y="5917192"/>
              <a:ext cx="2216372" cy="1473216"/>
            </xdr:xfrm>
            <a:graphic>
              <a:graphicData uri="http://schemas.microsoft.com/office/drawing/2010/slicer">
                <sle:slicer xmlns:sle="http://schemas.microsoft.com/office/drawing/2010/slicer" name="Entreprise 1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92501" y="5809989"/>
                <a:ext cx="2231509" cy="1446353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  </a:r>
              </a:p>
            </xdr:txBody>
          </xdr:sp>
        </mc:Fallback>
      </mc:AlternateContent>
    </xdr:grpSp>
    <xdr:clientData/>
  </xdr:twoCellAnchor>
  <xdr:twoCellAnchor>
    <xdr:from>
      <xdr:col>19</xdr:col>
      <xdr:colOff>478578</xdr:colOff>
      <xdr:row>4</xdr:row>
      <xdr:rowOff>28575</xdr:rowOff>
    </xdr:from>
    <xdr:to>
      <xdr:col>24</xdr:col>
      <xdr:colOff>381000</xdr:colOff>
      <xdr:row>18</xdr:row>
      <xdr:rowOff>38099</xdr:rowOff>
    </xdr:to>
    <xdr:graphicFrame macro="">
      <xdr:nvGraphicFramePr>
        <xdr:cNvPr id="69" name="Graphique 68">
          <a:extLst>
            <a:ext uri="{FF2B5EF4-FFF2-40B4-BE49-F238E27FC236}">
              <a16:creationId xmlns:a16="http://schemas.microsoft.com/office/drawing/2014/main" id="{AFDC199F-5E11-40A1-8A56-FBE38777D7C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19</xdr:col>
      <xdr:colOff>419100</xdr:colOff>
      <xdr:row>0</xdr:row>
      <xdr:rowOff>161925</xdr:rowOff>
    </xdr:from>
    <xdr:to>
      <xdr:col>22</xdr:col>
      <xdr:colOff>714585</xdr:colOff>
      <xdr:row>2</xdr:row>
      <xdr:rowOff>152612</xdr:rowOff>
    </xdr:to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288E587F-BCC6-4EA3-A13F-63C851DC396F}"/>
            </a:ext>
          </a:extLst>
        </xdr:cNvPr>
        <xdr:cNvSpPr txBox="1"/>
      </xdr:nvSpPr>
      <xdr:spPr>
        <a:xfrm>
          <a:off x="15621000" y="161925"/>
          <a:ext cx="2695785" cy="3526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6"/>
              </a:solidFill>
              <a:latin typeface="Avenir Next LT Pro Demi" panose="020B0604020202020204" pitchFamily="34" charset="0"/>
            </a:rPr>
            <a:t>Conformité des convocations</a:t>
          </a:r>
          <a:endParaRPr lang="fr-FR" sz="1400" b="1" baseline="0">
            <a:solidFill>
              <a:schemeClr val="accent6"/>
            </a:solidFill>
            <a:latin typeface="Avenir Next LT Pro Demi" panose="020B0604020202020204" pitchFamily="34" charset="0"/>
          </a:endParaRP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24</xdr:col>
      <xdr:colOff>544829</xdr:colOff>
      <xdr:row>0</xdr:row>
      <xdr:rowOff>123825</xdr:rowOff>
    </xdr:from>
    <xdr:to>
      <xdr:col>29</xdr:col>
      <xdr:colOff>200024</xdr:colOff>
      <xdr:row>3</xdr:row>
      <xdr:rowOff>158115</xdr:rowOff>
    </xdr:to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0235687B-34BA-4F08-8564-6F5504D4623C}"/>
            </a:ext>
          </a:extLst>
        </xdr:cNvPr>
        <xdr:cNvSpPr txBox="1"/>
      </xdr:nvSpPr>
      <xdr:spPr>
        <a:xfrm>
          <a:off x="19747229" y="123825"/>
          <a:ext cx="3655695" cy="5772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6"/>
              </a:solidFill>
              <a:latin typeface="Avenir Next LT Pro Demi" panose="020B0604020202020204" pitchFamily="34" charset="0"/>
            </a:rPr>
            <a:t>Conformité des convocations</a:t>
          </a:r>
        </a:p>
        <a:p>
          <a:r>
            <a:rPr lang="fr-FR" sz="1400" b="1" baseline="0">
              <a:solidFill>
                <a:schemeClr val="accent6"/>
              </a:solidFill>
              <a:latin typeface="Avenir Next LT Pro Demi" panose="020B0604020202020204" pitchFamily="34" charset="0"/>
            </a:rPr>
            <a:t>Ancienne version</a:t>
          </a:r>
        </a:p>
        <a:p>
          <a:endParaRPr lang="fr-FR" sz="1400" b="1">
            <a:solidFill>
              <a:schemeClr val="accent4"/>
            </a:solidFill>
            <a:latin typeface="Avenir Next LT Pro Demi" panose="020B0604020202020204" pitchFamily="34" charset="0"/>
          </a:endParaRPr>
        </a:p>
      </xdr:txBody>
    </xdr:sp>
    <xdr:clientData/>
  </xdr:twoCellAnchor>
  <xdr:twoCellAnchor>
    <xdr:from>
      <xdr:col>19</xdr:col>
      <xdr:colOff>529590</xdr:colOff>
      <xdr:row>2</xdr:row>
      <xdr:rowOff>74294</xdr:rowOff>
    </xdr:from>
    <xdr:to>
      <xdr:col>23</xdr:col>
      <xdr:colOff>47625</xdr:colOff>
      <xdr:row>5</xdr:row>
      <xdr:rowOff>180974</xdr:rowOff>
    </xdr:to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8C22A22A-3B86-8036-5920-9A2A9C3126AB}"/>
            </a:ext>
          </a:extLst>
        </xdr:cNvPr>
        <xdr:cNvSpPr txBox="1"/>
      </xdr:nvSpPr>
      <xdr:spPr>
        <a:xfrm>
          <a:off x="15731490" y="436244"/>
          <a:ext cx="2718435" cy="64960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Histogramme</a:t>
          </a:r>
          <a:r>
            <a:rPr lang="fr-FR" sz="1100" baseline="0"/>
            <a:t> issue d'une seule colonne "Complétude" regroupant Conforme, saisie manquante, et saisie erronnée.</a:t>
          </a:r>
          <a:endParaRPr lang="fr-FR" sz="1100"/>
        </a:p>
      </xdr:txBody>
    </xdr:sp>
    <xdr:clientData/>
  </xdr:twoCellAnchor>
  <xdr:twoCellAnchor>
    <xdr:from>
      <xdr:col>24</xdr:col>
      <xdr:colOff>638175</xdr:colOff>
      <xdr:row>2</xdr:row>
      <xdr:rowOff>59054</xdr:rowOff>
    </xdr:from>
    <xdr:to>
      <xdr:col>28</xdr:col>
      <xdr:colOff>173355</xdr:colOff>
      <xdr:row>5</xdr:row>
      <xdr:rowOff>161924</xdr:rowOff>
    </xdr:to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92AC59C8-56C7-4B4E-B338-3197649F22D3}"/>
            </a:ext>
          </a:extLst>
        </xdr:cNvPr>
        <xdr:cNvSpPr txBox="1"/>
      </xdr:nvSpPr>
      <xdr:spPr>
        <a:xfrm>
          <a:off x="19840575" y="421004"/>
          <a:ext cx="2735580" cy="645795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Histogramme</a:t>
          </a:r>
          <a:r>
            <a:rPr lang="fr-FR" sz="1100" baseline="0"/>
            <a:t> issue des deux colonnes ("Complétude" et Cause").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BJOIE Jean baptiste" refreshedDate="45054.522596875002" createdVersion="8" refreshedVersion="8" minRefreshableVersion="3" recordCount="67" xr:uid="{602FE9F2-9860-4B00-AE03-4442A06743EE}">
  <cacheSource type="worksheet">
    <worksheetSource name="Tableau1"/>
  </cacheSource>
  <cacheFields count="20">
    <cacheField name="UAP" numFmtId="0">
      <sharedItems count="3">
        <s v="UAP FS"/>
        <s v="UAP FSC"/>
        <s v="UAP FC"/>
      </sharedItems>
    </cacheField>
    <cacheField name="Entreprise" numFmtId="0">
      <sharedItems count="4">
        <s v="ENTREPRISE 3"/>
        <s v="ENTREPRISE 4"/>
        <s v="ENTREPRISE 2"/>
        <s v="ENTREPRISE 1"/>
      </sharedItems>
    </cacheField>
    <cacheField name="Date réception" numFmtId="14">
      <sharedItems containsSemiMixedTypes="0" containsNonDate="0" containsDate="1" containsString="0" minDate="2023-04-21T00:00:00" maxDate="2023-05-05T00:00:00" count="8">
        <d v="2023-04-21T00:00:00"/>
        <d v="2023-04-24T00:00:00"/>
        <d v="2023-04-25T00:00:00"/>
        <d v="2023-04-27T00:00:00"/>
        <d v="2023-04-28T00:00:00"/>
        <d v="2023-05-02T00:00:00"/>
        <d v="2023-05-03T00:00:00"/>
        <d v="2023-05-04T00:00:00"/>
      </sharedItems>
      <fieldGroup par="19" base="2">
        <rangePr groupBy="days" startDate="2023-04-21T00:00:00" endDate="2023-05-05T00:00:00"/>
        <groupItems count="368">
          <s v="&lt;21/04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5/05/2023"/>
        </groupItems>
      </fieldGroup>
    </cacheField>
    <cacheField name="Heure réception" numFmtId="164">
      <sharedItems containsSemiMixedTypes="0" containsNonDate="0" containsDate="1" containsString="0" minDate="1899-12-30T00:25:00" maxDate="1899-12-30T23:23:00"/>
    </cacheField>
    <cacheField name="Date démarrage" numFmtId="14">
      <sharedItems containsSemiMixedTypes="0" containsNonDate="0" containsDate="1" containsString="0" minDate="2023-04-24T00:00:00" maxDate="2023-05-05T00:00:00"/>
    </cacheField>
    <cacheField name="Heure démarrage" numFmtId="20">
      <sharedItems containsSemiMixedTypes="0" containsNonDate="0" containsDate="1" containsString="0" minDate="1899-12-30T06:00:00" maxDate="1899-12-30T21:30:00"/>
    </cacheField>
    <cacheField name="Délais de prévenance" numFmtId="0">
      <sharedItems containsSemiMixedTypes="0" containsNonDate="0" containsDate="1" containsString="0" minDate="1899-12-30T00:00:00" maxDate="1899-12-31T18:00:00"/>
    </cacheField>
    <cacheField name="Prévenance" numFmtId="0">
      <sharedItems count="3">
        <s v="Non respecté"/>
        <s v="Respecté"/>
        <s v="" u="1"/>
      </sharedItems>
    </cacheField>
    <cacheField name="Criticité du retard" numFmtId="0">
      <sharedItems containsMixedTypes="1" containsNumber="1" containsInteger="1" minValue="0" maxValue="0" count="5">
        <s v="1 : ]20h-10h]"/>
        <s v="2 : ]10h-05h]"/>
        <s v="4 : ]02h-00h]"/>
        <n v="0"/>
        <s v="3 : ]05h-02h]"/>
      </sharedItems>
    </cacheField>
    <cacheField name="Complétude2" numFmtId="0">
      <sharedItems count="3">
        <s v="Conforme"/>
        <s v="Saisie manquante"/>
        <s v="Saisie erronnée"/>
      </sharedItems>
    </cacheField>
    <cacheField name="Complétude" numFmtId="0">
      <sharedItems count="2">
        <s v="Conforme"/>
        <s v="Non-conforme"/>
      </sharedItems>
    </cacheField>
    <cacheField name="Raison " numFmtId="0">
      <sharedItems containsBlank="1" count="3">
        <m/>
        <s v="Saisie manquante"/>
        <s v="Saisie erronnée"/>
      </sharedItems>
    </cacheField>
    <cacheField name="Annulation avant intervention DCI" numFmtId="0">
      <sharedItems/>
    </cacheField>
    <cacheField name="Complétude et Conformité des activités précédant l'intervention du DCI" numFmtId="0">
      <sharedItems/>
    </cacheField>
    <cacheField name="Raison_x000a_Si Non conforme" numFmtId="0">
      <sharedItems containsBlank="1"/>
    </cacheField>
    <cacheField name="Nombre d'intervention" numFmtId="0">
      <sharedItems containsSemiMixedTypes="0" containsString="0" containsNumber="1" containsInteger="1" minValue="0" maxValue="2" count="3">
        <n v="1"/>
        <n v="2"/>
        <n v="0"/>
      </sharedItems>
    </cacheField>
    <cacheField name="Raison si nbre d'intervetion &gt; 1 " numFmtId="0">
      <sharedItems containsBlank="1" count="7">
        <m/>
        <s v="Conditions générales d'environnement NC"/>
        <s v="T°C de préchauffage NC"/>
        <s v="Soudeurs non présents"/>
        <s v="Propreté du joint NC"/>
        <s v="Profil de joint NC"/>
        <s v="Soudeurs non présent" u="1"/>
      </sharedItems>
    </cacheField>
    <cacheField name="Démarrage soudage" numFmtId="0">
      <sharedItems containsBlank="1" count="5">
        <s v="Démarré"/>
        <s v="Annulé par la Production"/>
        <s v="Refusé par le DCI"/>
        <m u="1"/>
        <s v="Non démarré" u="1"/>
      </sharedItems>
    </cacheField>
    <cacheField name="Cause refus par le DCI" numFmtId="0">
      <sharedItems containsBlank="1" count="3">
        <m/>
        <s v="Conditions générales d'environnement NC"/>
        <s v="Absence de billet de risque"/>
      </sharedItems>
    </cacheField>
    <cacheField name="Mois" numFmtId="0" databaseField="0">
      <fieldGroup base="2">
        <rangePr groupBy="months" startDate="2023-04-21T00:00:00" endDate="2023-05-05T00:00:00"/>
        <groupItems count="14">
          <s v="&lt;21/04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5/2023"/>
        </groupItems>
      </fieldGroup>
    </cacheField>
  </cacheFields>
  <extLst>
    <ext xmlns:x14="http://schemas.microsoft.com/office/spreadsheetml/2009/9/main" uri="{725AE2AE-9491-48be-B2B4-4EB974FC3084}">
      <x14:pivotCacheDefinition pivotCacheId="15760792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x v="0"/>
    <x v="0"/>
    <d v="1899-12-30T14:14:00"/>
    <d v="2023-04-24T00:00:00"/>
    <d v="1899-12-30T08:50:00"/>
    <d v="1899-12-30T18:36:00"/>
    <x v="0"/>
    <x v="0"/>
    <x v="0"/>
    <x v="0"/>
    <x v="0"/>
    <s v="Non"/>
    <s v="Conforme"/>
    <m/>
    <x v="0"/>
    <x v="0"/>
    <x v="0"/>
    <x v="0"/>
  </r>
  <r>
    <x v="0"/>
    <x v="1"/>
    <x v="0"/>
    <d v="1899-12-30T19:00:00"/>
    <d v="2023-04-24T00:00:00"/>
    <d v="1899-12-30T06:15:00"/>
    <d v="1899-12-30T11:15:00"/>
    <x v="0"/>
    <x v="0"/>
    <x v="1"/>
    <x v="1"/>
    <x v="1"/>
    <s v="Non"/>
    <s v="Conforme"/>
    <m/>
    <x v="1"/>
    <x v="1"/>
    <x v="0"/>
    <x v="0"/>
  </r>
  <r>
    <x v="1"/>
    <x v="0"/>
    <x v="0"/>
    <d v="1899-12-30T11:20:00"/>
    <d v="2023-04-24T00:00:00"/>
    <d v="1899-12-30T06:15:00"/>
    <d v="1899-12-30T18:55:00"/>
    <x v="0"/>
    <x v="0"/>
    <x v="2"/>
    <x v="1"/>
    <x v="2"/>
    <s v="Non"/>
    <s v="Conforme"/>
    <m/>
    <x v="0"/>
    <x v="0"/>
    <x v="0"/>
    <x v="0"/>
  </r>
  <r>
    <x v="1"/>
    <x v="1"/>
    <x v="0"/>
    <d v="1899-12-30T23:23:00"/>
    <d v="2023-04-24T00:00:00"/>
    <d v="1899-12-30T06:30:00"/>
    <d v="1899-12-30T07:07:00"/>
    <x v="0"/>
    <x v="1"/>
    <x v="0"/>
    <x v="0"/>
    <x v="0"/>
    <s v="Oui"/>
    <s v="Conforme"/>
    <m/>
    <x v="2"/>
    <x v="0"/>
    <x v="1"/>
    <x v="0"/>
  </r>
  <r>
    <x v="2"/>
    <x v="2"/>
    <x v="1"/>
    <d v="1899-12-30T06:35:00"/>
    <d v="2023-04-24T00:00:00"/>
    <d v="1899-12-30T08:00:00"/>
    <d v="1899-12-30T01:25:00"/>
    <x v="0"/>
    <x v="2"/>
    <x v="2"/>
    <x v="1"/>
    <x v="2"/>
    <s v="Non"/>
    <s v="Conforme"/>
    <m/>
    <x v="0"/>
    <x v="0"/>
    <x v="2"/>
    <x v="1"/>
  </r>
  <r>
    <x v="2"/>
    <x v="3"/>
    <x v="1"/>
    <d v="1899-12-30T08:00:00"/>
    <d v="2023-04-24T00:00:00"/>
    <d v="1899-12-30T08:45:00"/>
    <d v="1899-12-30T00:45:00"/>
    <x v="0"/>
    <x v="2"/>
    <x v="0"/>
    <x v="0"/>
    <x v="0"/>
    <s v="Non"/>
    <s v="Conforme"/>
    <m/>
    <x v="0"/>
    <x v="0"/>
    <x v="0"/>
    <x v="0"/>
  </r>
  <r>
    <x v="1"/>
    <x v="1"/>
    <x v="1"/>
    <d v="1899-12-30T10:50:00"/>
    <d v="2023-04-25T00:00:00"/>
    <d v="1899-12-30T06:30:00"/>
    <d v="1899-12-30T19:40:00"/>
    <x v="0"/>
    <x v="0"/>
    <x v="0"/>
    <x v="0"/>
    <x v="0"/>
    <s v="Non"/>
    <s v="Conforme"/>
    <m/>
    <x v="0"/>
    <x v="0"/>
    <x v="0"/>
    <x v="0"/>
  </r>
  <r>
    <x v="1"/>
    <x v="1"/>
    <x v="1"/>
    <d v="1899-12-30T16:12:00"/>
    <d v="2023-04-24T00:00:00"/>
    <d v="1899-12-30T21:30:00"/>
    <d v="1899-12-30T05:18:00"/>
    <x v="0"/>
    <x v="1"/>
    <x v="2"/>
    <x v="1"/>
    <x v="2"/>
    <s v="Non"/>
    <s v="Conforme"/>
    <m/>
    <x v="0"/>
    <x v="0"/>
    <x v="0"/>
    <x v="0"/>
  </r>
  <r>
    <x v="1"/>
    <x v="1"/>
    <x v="1"/>
    <d v="1899-12-30T10:50:00"/>
    <d v="2023-04-24T00:00:00"/>
    <d v="1899-12-30T21:15:00"/>
    <d v="1899-12-30T10:25:00"/>
    <x v="0"/>
    <x v="0"/>
    <x v="0"/>
    <x v="0"/>
    <x v="0"/>
    <s v="Non"/>
    <s v="Conforme"/>
    <m/>
    <x v="0"/>
    <x v="0"/>
    <x v="0"/>
    <x v="0"/>
  </r>
  <r>
    <x v="1"/>
    <x v="1"/>
    <x v="1"/>
    <d v="1899-12-30T10:50:00"/>
    <d v="2023-04-24T00:00:00"/>
    <d v="1899-12-30T21:15:00"/>
    <d v="1899-12-30T10:25:00"/>
    <x v="0"/>
    <x v="0"/>
    <x v="0"/>
    <x v="0"/>
    <x v="0"/>
    <s v="Non"/>
    <s v="Conforme"/>
    <m/>
    <x v="0"/>
    <x v="0"/>
    <x v="0"/>
    <x v="0"/>
  </r>
  <r>
    <x v="0"/>
    <x v="3"/>
    <x v="0"/>
    <d v="1899-12-30T13:03:00"/>
    <d v="2023-04-24T00:00:00"/>
    <d v="1899-12-30T19:00:00"/>
    <d v="1899-12-31T05:57:00"/>
    <x v="1"/>
    <x v="3"/>
    <x v="0"/>
    <x v="0"/>
    <x v="0"/>
    <s v="Oui"/>
    <s v="Sans objet"/>
    <m/>
    <x v="2"/>
    <x v="0"/>
    <x v="1"/>
    <x v="0"/>
  </r>
  <r>
    <x v="0"/>
    <x v="3"/>
    <x v="0"/>
    <d v="1899-12-30T13:03:00"/>
    <d v="2023-04-24T00:00:00"/>
    <d v="1899-12-30T09:00:00"/>
    <d v="1899-12-30T19:57:00"/>
    <x v="0"/>
    <x v="0"/>
    <x v="0"/>
    <x v="0"/>
    <x v="0"/>
    <s v="Oui"/>
    <s v="Sans objet"/>
    <m/>
    <x v="2"/>
    <x v="0"/>
    <x v="1"/>
    <x v="0"/>
  </r>
  <r>
    <x v="2"/>
    <x v="3"/>
    <x v="2"/>
    <d v="1899-12-30T00:25:00"/>
    <d v="2023-04-25T00:00:00"/>
    <d v="1899-12-30T07:00:00"/>
    <d v="1899-12-30T06:35:00"/>
    <x v="0"/>
    <x v="1"/>
    <x v="2"/>
    <x v="1"/>
    <x v="2"/>
    <s v="Non"/>
    <s v="Conforme"/>
    <m/>
    <x v="0"/>
    <x v="0"/>
    <x v="0"/>
    <x v="0"/>
  </r>
  <r>
    <x v="1"/>
    <x v="3"/>
    <x v="1"/>
    <d v="1899-12-30T10:25:00"/>
    <d v="2023-04-24T00:00:00"/>
    <d v="1899-12-30T13:00:00"/>
    <d v="1899-12-30T02:35:00"/>
    <x v="0"/>
    <x v="4"/>
    <x v="0"/>
    <x v="0"/>
    <x v="0"/>
    <s v="Non"/>
    <s v="Conforme"/>
    <m/>
    <x v="0"/>
    <x v="0"/>
    <x v="0"/>
    <x v="0"/>
  </r>
  <r>
    <x v="1"/>
    <x v="0"/>
    <x v="0"/>
    <d v="1899-12-30T10:00:00"/>
    <d v="2023-04-24T00:00:00"/>
    <d v="1899-12-30T13:30:00"/>
    <d v="1899-12-31T03:30:00"/>
    <x v="1"/>
    <x v="3"/>
    <x v="0"/>
    <x v="0"/>
    <x v="0"/>
    <s v="Non"/>
    <s v="Conforme"/>
    <m/>
    <x v="0"/>
    <x v="0"/>
    <x v="0"/>
    <x v="0"/>
  </r>
  <r>
    <x v="1"/>
    <x v="2"/>
    <x v="1"/>
    <d v="1899-12-30T11:00:00"/>
    <d v="2023-04-24T00:00:00"/>
    <d v="1899-12-30T14:00:00"/>
    <d v="1899-12-30T03:00:00"/>
    <x v="0"/>
    <x v="4"/>
    <x v="0"/>
    <x v="0"/>
    <x v="0"/>
    <s v="Non"/>
    <s v="Conforme"/>
    <m/>
    <x v="0"/>
    <x v="0"/>
    <x v="0"/>
    <x v="0"/>
  </r>
  <r>
    <x v="2"/>
    <x v="3"/>
    <x v="1"/>
    <d v="1899-12-30T13:52:00"/>
    <d v="2023-04-25T00:00:00"/>
    <d v="1899-12-30T06:00:00"/>
    <d v="1899-12-30T16:08:00"/>
    <x v="0"/>
    <x v="0"/>
    <x v="0"/>
    <x v="0"/>
    <x v="0"/>
    <s v="Non"/>
    <s v="Conforme"/>
    <m/>
    <x v="0"/>
    <x v="0"/>
    <x v="0"/>
    <x v="0"/>
  </r>
  <r>
    <x v="2"/>
    <x v="3"/>
    <x v="1"/>
    <d v="1899-12-30T14:50:00"/>
    <d v="2023-04-25T00:00:00"/>
    <d v="1899-12-30T06:00:00"/>
    <d v="1899-12-30T15:10:00"/>
    <x v="0"/>
    <x v="0"/>
    <x v="0"/>
    <x v="0"/>
    <x v="0"/>
    <s v="Non"/>
    <s v="Conforme"/>
    <m/>
    <x v="0"/>
    <x v="0"/>
    <x v="0"/>
    <x v="0"/>
  </r>
  <r>
    <x v="0"/>
    <x v="0"/>
    <x v="1"/>
    <d v="1899-12-30T10:27:00"/>
    <d v="2023-04-25T00:00:00"/>
    <d v="1899-12-30T06:15:00"/>
    <d v="1899-12-30T19:48:00"/>
    <x v="0"/>
    <x v="0"/>
    <x v="0"/>
    <x v="0"/>
    <x v="0"/>
    <s v="Non"/>
    <s v="Conforme"/>
    <m/>
    <x v="0"/>
    <x v="0"/>
    <x v="0"/>
    <x v="0"/>
  </r>
  <r>
    <x v="1"/>
    <x v="3"/>
    <x v="0"/>
    <d v="1899-12-30T12:00:00"/>
    <d v="2023-04-25T00:00:00"/>
    <d v="1899-12-30T06:00:00"/>
    <d v="1899-12-31T18:00:00"/>
    <x v="1"/>
    <x v="3"/>
    <x v="0"/>
    <x v="0"/>
    <x v="0"/>
    <s v="Non"/>
    <s v="Conforme"/>
    <m/>
    <x v="0"/>
    <x v="0"/>
    <x v="0"/>
    <x v="0"/>
  </r>
  <r>
    <x v="2"/>
    <x v="3"/>
    <x v="1"/>
    <d v="1899-12-30T13:52:00"/>
    <d v="2023-04-25T00:00:00"/>
    <d v="1899-12-30T12:30:00"/>
    <d v="1899-12-30T22:38:00"/>
    <x v="1"/>
    <x v="3"/>
    <x v="0"/>
    <x v="0"/>
    <x v="0"/>
    <s v="Non"/>
    <s v="Conforme"/>
    <m/>
    <x v="1"/>
    <x v="2"/>
    <x v="0"/>
    <x v="0"/>
  </r>
  <r>
    <x v="2"/>
    <x v="3"/>
    <x v="1"/>
    <d v="1899-12-30T14:01:00"/>
    <d v="2023-04-25T00:00:00"/>
    <d v="1899-12-30T12:30:00"/>
    <d v="1899-12-30T22:29:00"/>
    <x v="1"/>
    <x v="3"/>
    <x v="0"/>
    <x v="0"/>
    <x v="0"/>
    <s v="Non"/>
    <s v="Conforme"/>
    <m/>
    <x v="0"/>
    <x v="0"/>
    <x v="0"/>
    <x v="0"/>
  </r>
  <r>
    <x v="2"/>
    <x v="3"/>
    <x v="1"/>
    <d v="1899-12-30T16:07:00"/>
    <d v="2023-04-25T00:00:00"/>
    <d v="1899-12-30T12:30:00"/>
    <d v="1899-12-30T20:23:00"/>
    <x v="1"/>
    <x v="3"/>
    <x v="0"/>
    <x v="0"/>
    <x v="0"/>
    <s v="Non"/>
    <s v="Conforme"/>
    <m/>
    <x v="0"/>
    <x v="0"/>
    <x v="0"/>
    <x v="0"/>
  </r>
  <r>
    <x v="0"/>
    <x v="1"/>
    <x v="2"/>
    <d v="1899-12-30T13:18:00"/>
    <d v="2023-04-25T00:00:00"/>
    <d v="1899-12-30T14:30:00"/>
    <d v="1899-12-30T01:12:00"/>
    <x v="0"/>
    <x v="2"/>
    <x v="0"/>
    <x v="0"/>
    <x v="0"/>
    <s v="Non"/>
    <s v="Conforme"/>
    <m/>
    <x v="0"/>
    <x v="0"/>
    <x v="0"/>
    <x v="0"/>
  </r>
  <r>
    <x v="0"/>
    <x v="1"/>
    <x v="2"/>
    <d v="1899-12-30T13:18:00"/>
    <d v="2023-04-25T00:00:00"/>
    <d v="1899-12-30T14:30:00"/>
    <d v="1899-12-30T01:12:00"/>
    <x v="0"/>
    <x v="2"/>
    <x v="0"/>
    <x v="0"/>
    <x v="0"/>
    <s v="Non"/>
    <s v="Conforme"/>
    <m/>
    <x v="0"/>
    <x v="0"/>
    <x v="2"/>
    <x v="2"/>
  </r>
  <r>
    <x v="0"/>
    <x v="1"/>
    <x v="2"/>
    <d v="1899-12-30T08:00:00"/>
    <d v="2023-04-25T00:00:00"/>
    <d v="1899-12-30T14:00:00"/>
    <d v="1899-12-30T06:00:00"/>
    <x v="0"/>
    <x v="1"/>
    <x v="2"/>
    <x v="1"/>
    <x v="2"/>
    <s v="Non"/>
    <s v="Conforme"/>
    <m/>
    <x v="0"/>
    <x v="0"/>
    <x v="0"/>
    <x v="0"/>
  </r>
  <r>
    <x v="0"/>
    <x v="1"/>
    <x v="1"/>
    <d v="1899-12-30T10:15:00"/>
    <d v="2023-04-25T00:00:00"/>
    <d v="1899-12-30T13:30:00"/>
    <d v="1899-12-31T03:15:00"/>
    <x v="1"/>
    <x v="3"/>
    <x v="1"/>
    <x v="1"/>
    <x v="1"/>
    <s v="Non"/>
    <s v="Conforme"/>
    <m/>
    <x v="0"/>
    <x v="0"/>
    <x v="0"/>
    <x v="0"/>
  </r>
  <r>
    <x v="0"/>
    <x v="3"/>
    <x v="2"/>
    <d v="1899-12-30T09:53:00"/>
    <d v="2023-04-25T00:00:00"/>
    <d v="1899-12-30T14:00:00"/>
    <d v="1899-12-30T04:07:00"/>
    <x v="0"/>
    <x v="4"/>
    <x v="0"/>
    <x v="0"/>
    <x v="0"/>
    <s v="Non"/>
    <s v="Conforme"/>
    <m/>
    <x v="1"/>
    <x v="3"/>
    <x v="0"/>
    <x v="0"/>
  </r>
  <r>
    <x v="2"/>
    <x v="2"/>
    <x v="2"/>
    <d v="1899-12-30T16:20:00"/>
    <d v="2023-04-25T00:00:00"/>
    <d v="1899-12-30T17:00:00"/>
    <d v="1899-12-30T00:40:00"/>
    <x v="0"/>
    <x v="2"/>
    <x v="0"/>
    <x v="0"/>
    <x v="0"/>
    <s v="Non"/>
    <s v="Conforme"/>
    <m/>
    <x v="0"/>
    <x v="0"/>
    <x v="0"/>
    <x v="0"/>
  </r>
  <r>
    <x v="0"/>
    <x v="1"/>
    <x v="2"/>
    <d v="1899-12-30T07:55:00"/>
    <d v="2023-04-25T00:00:00"/>
    <d v="1899-12-30T21:30:00"/>
    <d v="1899-12-30T13:35:00"/>
    <x v="0"/>
    <x v="0"/>
    <x v="0"/>
    <x v="0"/>
    <x v="0"/>
    <s v="Oui"/>
    <s v="Sans objet"/>
    <m/>
    <x v="2"/>
    <x v="0"/>
    <x v="1"/>
    <x v="0"/>
  </r>
  <r>
    <x v="0"/>
    <x v="1"/>
    <x v="2"/>
    <d v="1899-12-30T08:00:00"/>
    <d v="2023-04-25T00:00:00"/>
    <d v="1899-12-30T21:30:00"/>
    <d v="1899-12-30T13:30:00"/>
    <x v="0"/>
    <x v="0"/>
    <x v="0"/>
    <x v="0"/>
    <x v="0"/>
    <s v="Oui"/>
    <s v="Sans objet"/>
    <m/>
    <x v="2"/>
    <x v="0"/>
    <x v="1"/>
    <x v="0"/>
  </r>
  <r>
    <x v="0"/>
    <x v="1"/>
    <x v="2"/>
    <d v="1899-12-30T11:30:00"/>
    <d v="2023-04-25T00:00:00"/>
    <d v="1899-12-30T21:00:00"/>
    <d v="1899-12-30T09:30:00"/>
    <x v="0"/>
    <x v="1"/>
    <x v="0"/>
    <x v="0"/>
    <x v="0"/>
    <s v="Non"/>
    <s v="Conforme"/>
    <m/>
    <x v="0"/>
    <x v="0"/>
    <x v="0"/>
    <x v="0"/>
  </r>
  <r>
    <x v="0"/>
    <x v="0"/>
    <x v="1"/>
    <d v="1899-12-30T10:15:00"/>
    <d v="2023-04-25T00:00:00"/>
    <d v="1899-12-30T06:15:00"/>
    <d v="1899-12-30T20:00:00"/>
    <x v="1"/>
    <x v="3"/>
    <x v="0"/>
    <x v="0"/>
    <x v="0"/>
    <s v="Oui"/>
    <s v="Sans objet"/>
    <m/>
    <x v="2"/>
    <x v="0"/>
    <x v="1"/>
    <x v="0"/>
  </r>
  <r>
    <x v="2"/>
    <x v="3"/>
    <x v="2"/>
    <d v="1899-12-30T14:00:00"/>
    <d v="2023-04-26T00:00:00"/>
    <d v="1899-12-30T12:30:00"/>
    <d v="1899-12-30T22:30:00"/>
    <x v="1"/>
    <x v="3"/>
    <x v="0"/>
    <x v="0"/>
    <x v="0"/>
    <s v="Non"/>
    <s v="Conforme"/>
    <m/>
    <x v="0"/>
    <x v="0"/>
    <x v="0"/>
    <x v="0"/>
  </r>
  <r>
    <x v="0"/>
    <x v="1"/>
    <x v="2"/>
    <d v="1899-12-30T19:40:00"/>
    <d v="2023-04-26T00:00:00"/>
    <d v="1899-12-30T14:00:00"/>
    <d v="1899-12-30T18:20:00"/>
    <x v="0"/>
    <x v="0"/>
    <x v="2"/>
    <x v="1"/>
    <x v="2"/>
    <s v="Non"/>
    <s v="Conforme"/>
    <m/>
    <x v="0"/>
    <x v="0"/>
    <x v="0"/>
    <x v="0"/>
  </r>
  <r>
    <x v="2"/>
    <x v="2"/>
    <x v="2"/>
    <d v="1899-12-30T13:02:00"/>
    <d v="2023-04-26T00:00:00"/>
    <d v="1899-12-30T07:00:00"/>
    <d v="1899-12-30T17:58:00"/>
    <x v="0"/>
    <x v="0"/>
    <x v="2"/>
    <x v="1"/>
    <x v="2"/>
    <s v="Non"/>
    <s v="Conforme"/>
    <m/>
    <x v="0"/>
    <x v="0"/>
    <x v="0"/>
    <x v="0"/>
  </r>
  <r>
    <x v="2"/>
    <x v="2"/>
    <x v="3"/>
    <d v="1899-12-30T07:00:00"/>
    <d v="2023-04-27T00:00:00"/>
    <d v="1899-12-30T07:00:00"/>
    <d v="1899-12-30T00:00:00"/>
    <x v="0"/>
    <x v="2"/>
    <x v="0"/>
    <x v="0"/>
    <x v="0"/>
    <s v="Non"/>
    <s v="Conforme"/>
    <m/>
    <x v="0"/>
    <x v="0"/>
    <x v="0"/>
    <x v="0"/>
  </r>
  <r>
    <x v="2"/>
    <x v="2"/>
    <x v="3"/>
    <d v="1899-12-30T07:00:00"/>
    <d v="2023-04-27T00:00:00"/>
    <d v="1899-12-30T07:00:00"/>
    <d v="1899-12-30T00:00:00"/>
    <x v="0"/>
    <x v="2"/>
    <x v="0"/>
    <x v="0"/>
    <x v="0"/>
    <s v="Non"/>
    <s v="Conforme"/>
    <m/>
    <x v="0"/>
    <x v="0"/>
    <x v="0"/>
    <x v="0"/>
  </r>
  <r>
    <x v="0"/>
    <x v="0"/>
    <x v="3"/>
    <d v="1899-12-30T06:45:00"/>
    <d v="2023-04-27T00:00:00"/>
    <d v="1899-12-30T07:00:00"/>
    <d v="1899-12-30T00:15:00"/>
    <x v="0"/>
    <x v="2"/>
    <x v="0"/>
    <x v="0"/>
    <x v="0"/>
    <s v="Non"/>
    <s v="Conforme"/>
    <m/>
    <x v="0"/>
    <x v="0"/>
    <x v="0"/>
    <x v="0"/>
  </r>
  <r>
    <x v="0"/>
    <x v="1"/>
    <x v="3"/>
    <d v="1899-12-30T09:48:00"/>
    <d v="2023-04-27T00:00:00"/>
    <d v="1899-12-30T20:00:00"/>
    <d v="1899-12-30T10:12:00"/>
    <x v="0"/>
    <x v="0"/>
    <x v="0"/>
    <x v="0"/>
    <x v="0"/>
    <s v="Non"/>
    <s v="Conforme"/>
    <m/>
    <x v="0"/>
    <x v="0"/>
    <x v="0"/>
    <x v="0"/>
  </r>
  <r>
    <x v="0"/>
    <x v="1"/>
    <x v="3"/>
    <d v="1899-12-30T10:07:00"/>
    <d v="2023-04-27T00:00:00"/>
    <d v="1899-12-30T11:00:00"/>
    <d v="1899-12-30T00:53:00"/>
    <x v="0"/>
    <x v="2"/>
    <x v="0"/>
    <x v="0"/>
    <x v="0"/>
    <s v="Non"/>
    <s v="Conforme"/>
    <m/>
    <x v="0"/>
    <x v="0"/>
    <x v="0"/>
    <x v="0"/>
  </r>
  <r>
    <x v="0"/>
    <x v="2"/>
    <x v="4"/>
    <d v="1899-12-30T08:36:00"/>
    <d v="2023-04-28T00:00:00"/>
    <d v="1899-12-30T10:00:00"/>
    <d v="1899-12-30T01:24:00"/>
    <x v="0"/>
    <x v="2"/>
    <x v="2"/>
    <x v="1"/>
    <x v="2"/>
    <s v="Non"/>
    <s v="Non-conforme"/>
    <m/>
    <x v="0"/>
    <x v="0"/>
    <x v="0"/>
    <x v="0"/>
  </r>
  <r>
    <x v="0"/>
    <x v="3"/>
    <x v="3"/>
    <d v="1899-12-30T11:17:00"/>
    <d v="2023-04-28T00:00:00"/>
    <d v="1899-12-30T06:00:00"/>
    <d v="1899-12-30T18:43:00"/>
    <x v="0"/>
    <x v="0"/>
    <x v="0"/>
    <x v="0"/>
    <x v="0"/>
    <s v="Non"/>
    <s v="Conforme"/>
    <m/>
    <x v="0"/>
    <x v="0"/>
    <x v="0"/>
    <x v="0"/>
  </r>
  <r>
    <x v="2"/>
    <x v="3"/>
    <x v="4"/>
    <d v="1899-12-30T07:00:00"/>
    <d v="2023-04-28T00:00:00"/>
    <d v="1899-12-30T07:00:00"/>
    <d v="1899-12-30T00:00:00"/>
    <x v="0"/>
    <x v="2"/>
    <x v="0"/>
    <x v="0"/>
    <x v="0"/>
    <s v="Non"/>
    <s v="Conforme"/>
    <m/>
    <x v="0"/>
    <x v="0"/>
    <x v="0"/>
    <x v="0"/>
  </r>
  <r>
    <x v="2"/>
    <x v="3"/>
    <x v="4"/>
    <d v="1899-12-30T06:45:00"/>
    <d v="2023-04-28T00:00:00"/>
    <d v="1899-12-30T07:20:00"/>
    <d v="1899-12-30T00:35:00"/>
    <x v="0"/>
    <x v="2"/>
    <x v="0"/>
    <x v="0"/>
    <x v="0"/>
    <s v="Non"/>
    <s v="Conforme"/>
    <m/>
    <x v="0"/>
    <x v="0"/>
    <x v="0"/>
    <x v="0"/>
  </r>
  <r>
    <x v="2"/>
    <x v="3"/>
    <x v="3"/>
    <d v="1899-12-30T12:30:00"/>
    <d v="2023-04-28T00:00:00"/>
    <d v="1899-12-30T08:00:00"/>
    <d v="1899-12-30T19:30:00"/>
    <x v="0"/>
    <x v="0"/>
    <x v="0"/>
    <x v="0"/>
    <x v="0"/>
    <s v="Oui"/>
    <s v="Sans objet"/>
    <m/>
    <x v="2"/>
    <x v="0"/>
    <x v="1"/>
    <x v="0"/>
  </r>
  <r>
    <x v="0"/>
    <x v="0"/>
    <x v="4"/>
    <d v="1899-12-30T08:00:00"/>
    <d v="2023-04-28T00:00:00"/>
    <d v="1899-12-30T08:00:00"/>
    <d v="1899-12-30T00:00:00"/>
    <x v="0"/>
    <x v="2"/>
    <x v="0"/>
    <x v="0"/>
    <x v="0"/>
    <s v="Oui"/>
    <s v="Sans objet"/>
    <m/>
    <x v="2"/>
    <x v="0"/>
    <x v="1"/>
    <x v="0"/>
  </r>
  <r>
    <x v="0"/>
    <x v="1"/>
    <x v="4"/>
    <d v="1899-12-30T21:00:00"/>
    <d v="2023-05-02T00:00:00"/>
    <d v="1899-12-30T21:00:00"/>
    <d v="1899-12-31T00:00:00"/>
    <x v="1"/>
    <x v="3"/>
    <x v="0"/>
    <x v="0"/>
    <x v="0"/>
    <s v="Non"/>
    <s v="Conforme"/>
    <m/>
    <x v="0"/>
    <x v="0"/>
    <x v="0"/>
    <x v="0"/>
  </r>
  <r>
    <x v="0"/>
    <x v="1"/>
    <x v="4"/>
    <d v="1899-12-30T16:00:00"/>
    <d v="2023-05-02T00:00:00"/>
    <d v="1899-12-30T06:00:00"/>
    <d v="1899-12-30T14:00:00"/>
    <x v="0"/>
    <x v="0"/>
    <x v="0"/>
    <x v="0"/>
    <x v="0"/>
    <s v="Non"/>
    <s v="Conforme"/>
    <m/>
    <x v="0"/>
    <x v="0"/>
    <x v="0"/>
    <x v="0"/>
  </r>
  <r>
    <x v="0"/>
    <x v="3"/>
    <x v="4"/>
    <d v="1899-12-30T08:10:00"/>
    <d v="2023-05-02T00:00:00"/>
    <d v="1899-12-30T06:00:00"/>
    <d v="1899-12-30T21:50:00"/>
    <x v="1"/>
    <x v="3"/>
    <x v="0"/>
    <x v="0"/>
    <x v="0"/>
    <s v="Non"/>
    <s v="Conforme"/>
    <m/>
    <x v="0"/>
    <x v="0"/>
    <x v="0"/>
    <x v="0"/>
  </r>
  <r>
    <x v="0"/>
    <x v="0"/>
    <x v="4"/>
    <d v="1899-12-30T10:10:00"/>
    <d v="2023-05-02T00:00:00"/>
    <d v="1899-12-30T08:00:00"/>
    <d v="1899-12-30T21:50:00"/>
    <x v="1"/>
    <x v="3"/>
    <x v="0"/>
    <x v="0"/>
    <x v="0"/>
    <s v="Non"/>
    <s v="Conforme"/>
    <m/>
    <x v="0"/>
    <x v="0"/>
    <x v="0"/>
    <x v="0"/>
  </r>
  <r>
    <x v="0"/>
    <x v="0"/>
    <x v="5"/>
    <d v="1899-12-30T08:09:00"/>
    <d v="2023-05-02T00:00:00"/>
    <d v="1899-12-30T14:00:00"/>
    <d v="1899-12-30T05:51:00"/>
    <x v="0"/>
    <x v="1"/>
    <x v="0"/>
    <x v="0"/>
    <x v="0"/>
    <s v="Non"/>
    <s v="Conforme"/>
    <m/>
    <x v="0"/>
    <x v="0"/>
    <x v="0"/>
    <x v="0"/>
  </r>
  <r>
    <x v="0"/>
    <x v="1"/>
    <x v="5"/>
    <d v="1899-12-30T20:15:00"/>
    <d v="2023-05-02T00:00:00"/>
    <d v="1899-12-30T21:30:00"/>
    <d v="1899-12-30T01:15:00"/>
    <x v="0"/>
    <x v="2"/>
    <x v="0"/>
    <x v="0"/>
    <x v="0"/>
    <s v="Non"/>
    <s v="Conforme"/>
    <m/>
    <x v="0"/>
    <x v="0"/>
    <x v="0"/>
    <x v="0"/>
  </r>
  <r>
    <x v="0"/>
    <x v="2"/>
    <x v="6"/>
    <d v="1899-12-30T08:00:00"/>
    <d v="2023-05-03T00:00:00"/>
    <d v="1899-12-30T09:00:00"/>
    <d v="1899-12-30T01:00:00"/>
    <x v="0"/>
    <x v="2"/>
    <x v="1"/>
    <x v="1"/>
    <x v="1"/>
    <s v="Non"/>
    <s v="Conforme"/>
    <m/>
    <x v="0"/>
    <x v="0"/>
    <x v="0"/>
    <x v="0"/>
  </r>
  <r>
    <x v="0"/>
    <x v="1"/>
    <x v="7"/>
    <d v="1899-12-30T02:32:00"/>
    <d v="2023-05-04T00:00:00"/>
    <d v="1899-12-30T06:15:00"/>
    <d v="1899-12-30T03:43:00"/>
    <x v="0"/>
    <x v="4"/>
    <x v="0"/>
    <x v="0"/>
    <x v="0"/>
    <s v="Non"/>
    <s v="Conforme"/>
    <m/>
    <x v="0"/>
    <x v="0"/>
    <x v="0"/>
    <x v="0"/>
  </r>
  <r>
    <x v="0"/>
    <x v="1"/>
    <x v="6"/>
    <d v="1899-12-30T19:15:00"/>
    <d v="2023-05-04T00:00:00"/>
    <d v="1899-12-30T19:15:00"/>
    <d v="1899-12-31T00:00:00"/>
    <x v="1"/>
    <x v="3"/>
    <x v="0"/>
    <x v="0"/>
    <x v="0"/>
    <s v="Non"/>
    <s v="Conforme"/>
    <m/>
    <x v="0"/>
    <x v="0"/>
    <x v="0"/>
    <x v="0"/>
  </r>
  <r>
    <x v="0"/>
    <x v="1"/>
    <x v="6"/>
    <d v="1899-12-30T17:45:00"/>
    <d v="2023-05-04T00:00:00"/>
    <d v="1899-12-30T06:15:00"/>
    <d v="1899-12-30T12:30:00"/>
    <x v="0"/>
    <x v="0"/>
    <x v="0"/>
    <x v="0"/>
    <x v="0"/>
    <s v="Non"/>
    <s v="Conforme"/>
    <m/>
    <x v="0"/>
    <x v="0"/>
    <x v="0"/>
    <x v="0"/>
  </r>
  <r>
    <x v="0"/>
    <x v="1"/>
    <x v="6"/>
    <d v="1899-12-30T12:25:00"/>
    <d v="2023-05-03T00:00:00"/>
    <d v="1899-12-30T14:00:00"/>
    <d v="1899-12-30T01:35:00"/>
    <x v="0"/>
    <x v="2"/>
    <x v="0"/>
    <x v="0"/>
    <x v="0"/>
    <s v="Oui"/>
    <s v="Sans objet"/>
    <m/>
    <x v="2"/>
    <x v="0"/>
    <x v="1"/>
    <x v="0"/>
  </r>
  <r>
    <x v="0"/>
    <x v="1"/>
    <x v="5"/>
    <d v="1899-12-30T17:46:00"/>
    <d v="2023-05-03T00:00:00"/>
    <d v="1899-12-30T14:00:00"/>
    <d v="1899-12-30T20:14:00"/>
    <x v="1"/>
    <x v="3"/>
    <x v="0"/>
    <x v="0"/>
    <x v="0"/>
    <s v="Non"/>
    <s v="Conforme"/>
    <m/>
    <x v="1"/>
    <x v="4"/>
    <x v="0"/>
    <x v="0"/>
  </r>
  <r>
    <x v="0"/>
    <x v="0"/>
    <x v="6"/>
    <d v="1899-12-30T07:16:00"/>
    <d v="2023-05-03T00:00:00"/>
    <d v="1899-12-30T13:30:00"/>
    <d v="1899-12-30T06:14:00"/>
    <x v="0"/>
    <x v="1"/>
    <x v="0"/>
    <x v="0"/>
    <x v="0"/>
    <s v="Non"/>
    <s v="Conforme"/>
    <m/>
    <x v="0"/>
    <x v="0"/>
    <x v="0"/>
    <x v="0"/>
  </r>
  <r>
    <x v="0"/>
    <x v="0"/>
    <x v="6"/>
    <d v="1899-12-30T14:00:00"/>
    <d v="2023-05-03T00:00:00"/>
    <d v="1899-12-30T14:00:00"/>
    <d v="1899-12-30T00:00:00"/>
    <x v="0"/>
    <x v="2"/>
    <x v="0"/>
    <x v="0"/>
    <x v="0"/>
    <s v="Non"/>
    <s v="Conforme"/>
    <m/>
    <x v="0"/>
    <x v="0"/>
    <x v="0"/>
    <x v="0"/>
  </r>
  <r>
    <x v="0"/>
    <x v="1"/>
    <x v="5"/>
    <d v="1899-12-30T08:05:00"/>
    <d v="2023-05-03T00:00:00"/>
    <d v="1899-12-30T08:00:00"/>
    <d v="1899-12-30T23:55:00"/>
    <x v="1"/>
    <x v="3"/>
    <x v="0"/>
    <x v="0"/>
    <x v="0"/>
    <s v="Oui"/>
    <s v="Sans objet"/>
    <m/>
    <x v="2"/>
    <x v="0"/>
    <x v="1"/>
    <x v="0"/>
  </r>
  <r>
    <x v="0"/>
    <x v="1"/>
    <x v="4"/>
    <d v="1899-12-30T21:02:00"/>
    <d v="2023-05-02T00:00:00"/>
    <d v="1899-12-30T08:00:00"/>
    <d v="1899-12-30T10:58:00"/>
    <x v="0"/>
    <x v="0"/>
    <x v="0"/>
    <x v="0"/>
    <x v="0"/>
    <s v="Oui"/>
    <s v="Sans objet"/>
    <m/>
    <x v="2"/>
    <x v="0"/>
    <x v="1"/>
    <x v="0"/>
  </r>
  <r>
    <x v="0"/>
    <x v="3"/>
    <x v="5"/>
    <d v="1899-12-30T06:45:00"/>
    <d v="2023-05-02T00:00:00"/>
    <d v="1899-12-30T09:00:00"/>
    <d v="1899-12-30T02:15:00"/>
    <x v="0"/>
    <x v="4"/>
    <x v="0"/>
    <x v="0"/>
    <x v="0"/>
    <s v="Non"/>
    <s v="Conforme"/>
    <m/>
    <x v="0"/>
    <x v="0"/>
    <x v="0"/>
    <x v="0"/>
  </r>
  <r>
    <x v="0"/>
    <x v="3"/>
    <x v="6"/>
    <d v="1899-12-30T06:45:00"/>
    <d v="2023-05-03T00:00:00"/>
    <d v="1899-12-30T06:45:00"/>
    <d v="1899-12-30T00:00:00"/>
    <x v="0"/>
    <x v="2"/>
    <x v="0"/>
    <x v="0"/>
    <x v="0"/>
    <s v="Non"/>
    <s v="Conforme"/>
    <m/>
    <x v="0"/>
    <x v="0"/>
    <x v="0"/>
    <x v="0"/>
  </r>
  <r>
    <x v="0"/>
    <x v="1"/>
    <x v="5"/>
    <d v="1899-12-30T16:11:00"/>
    <d v="2023-05-03T00:00:00"/>
    <d v="1899-12-30T06:00:00"/>
    <d v="1899-12-30T13:49:00"/>
    <x v="0"/>
    <x v="0"/>
    <x v="0"/>
    <x v="0"/>
    <x v="0"/>
    <s v="Non"/>
    <s v="Non-conforme"/>
    <s v="Plan de calage manquant"/>
    <x v="1"/>
    <x v="5"/>
    <x v="0"/>
    <x v="0"/>
  </r>
  <r>
    <x v="2"/>
    <x v="3"/>
    <x v="6"/>
    <d v="1899-12-30T10:23:00"/>
    <d v="2023-05-04T00:00:00"/>
    <d v="1899-12-30T06:00:00"/>
    <d v="1899-12-30T19:37:00"/>
    <x v="0"/>
    <x v="0"/>
    <x v="0"/>
    <x v="0"/>
    <x v="0"/>
    <s v="Non"/>
    <s v="Non-conforme"/>
    <s v="Montage du joint non renseigné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CF917D-EEE7-48D0-99D8-093BE844F505}" name="TCD#13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 chartFormat="3">
  <location ref="A196:E200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axis="axisCol" dataField="1" showAll="0">
      <items count="4">
        <item x="0"/>
        <item x="2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9"/>
  </rowFields>
  <rowItems count="3">
    <i>
      <x v="4"/>
    </i>
    <i>
      <x v="5"/>
    </i>
    <i t="grand">
      <x/>
    </i>
  </rowItems>
  <colFields count="1">
    <field x="9"/>
  </colFields>
  <colItems count="4">
    <i>
      <x/>
    </i>
    <i>
      <x v="1"/>
    </i>
    <i>
      <x v="2"/>
    </i>
    <i t="grand">
      <x/>
    </i>
  </colItems>
  <dataFields count="1">
    <dataField name="Nombre de Complétude2" fld="9" subtotal="count" showDataAs="percentOfRow" baseField="0" baseItem="0" numFmtId="9"/>
  </dataFields>
  <formats count="1">
    <format dxfId="57">
      <pivotArea outline="0" collapsedLevelsAreSubtotals="1" fieldPosition="0"/>
    </format>
  </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1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20202AE-3D08-4E5C-B605-351C2DA08D76}" name="TCD#12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A181:D185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4">
        <item h="1" x="2"/>
        <item x="0"/>
        <item x="1"/>
        <item t="default"/>
      </items>
    </pivotField>
    <pivotField showAll="0"/>
    <pivotField showAll="0"/>
    <pivotField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9"/>
    <field x="2"/>
  </rowFields>
  <rowItems count="3">
    <i>
      <x v="4"/>
    </i>
    <i>
      <x v="5"/>
    </i>
    <i t="grand">
      <x/>
    </i>
  </rowItems>
  <colFields count="1">
    <field x="15"/>
  </colFields>
  <colItems count="3">
    <i>
      <x v="1"/>
    </i>
    <i>
      <x v="2"/>
    </i>
    <i t="grand">
      <x/>
    </i>
  </colItems>
  <dataFields count="1">
    <dataField name="Moyenne de Nombre d'intervention" fld="15" subtotal="average" baseField="18" baseItem="4"/>
  </dataFields>
  <formats count="1">
    <format dxfId="65">
      <pivotArea grandCol="1" outline="0" collapsedLevelsAreSubtotals="1" fieldPosition="0"/>
    </format>
  </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5954EA-24FF-4121-A14C-7AAF17A00456}" name="TCD#11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A168:E172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6">
        <item x="1"/>
        <item x="0"/>
        <item m="1" x="4"/>
        <item x="2"/>
        <item m="1" x="3"/>
        <item t="default"/>
      </items>
    </pivotField>
    <pivotField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9"/>
    <field x="2"/>
  </rowFields>
  <rowItems count="3">
    <i>
      <x v="4"/>
    </i>
    <i>
      <x v="5"/>
    </i>
    <i t="grand">
      <x/>
    </i>
  </rowItems>
  <colFields count="1">
    <field x="17"/>
  </colFields>
  <colItems count="4">
    <i>
      <x/>
    </i>
    <i>
      <x v="1"/>
    </i>
    <i>
      <x v="3"/>
    </i>
    <i t="grand">
      <x/>
    </i>
  </colItems>
  <dataFields count="1">
    <dataField name="Nombre de Démarrage soudage" fld="17" subtotal="count" showDataAs="percentOfRow" baseField="0" baseItem="0" numFmtId="9"/>
  </dataFields>
  <formats count="2">
    <format dxfId="67">
      <pivotArea collapsedLevelsAreSubtotals="1" fieldPosition="0">
        <references count="2">
          <reference field="17" count="1" selected="0">
            <x v="0"/>
          </reference>
          <reference field="19" count="1">
            <x v="5"/>
          </reference>
        </references>
      </pivotArea>
    </format>
    <format dxfId="66">
      <pivotArea outline="0" collapsedLevelsAreSubtotals="1" fieldPosition="0"/>
    </format>
  </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BECAEB-C98C-4CFC-A683-9F2180494420}" name="TCD#10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A154:D158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axis="axisCol" dataField="1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9"/>
    <field x="2"/>
  </rowFields>
  <rowItems count="3">
    <i>
      <x v="4"/>
    </i>
    <i>
      <x v="5"/>
    </i>
    <i t="grand">
      <x/>
    </i>
  </rowItems>
  <colFields count="1">
    <field x="10"/>
  </colFields>
  <colItems count="3">
    <i>
      <x/>
    </i>
    <i>
      <x v="1"/>
    </i>
    <i t="grand">
      <x/>
    </i>
  </colItems>
  <dataFields count="1">
    <dataField name="Nombre de Complétude" fld="10" subtotal="count" showDataAs="percentOfRow" baseField="0" baseItem="0" numFmtId="9"/>
  </dataFields>
  <formats count="1">
    <format dxfId="68">
      <pivotArea outline="0" collapsedLevelsAreSubtotals="1" fieldPosition="0"/>
    </format>
  </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07FA72-1CA5-4C6D-9889-292A7FE8ECD9}" name="TCD#9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A142:D146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axis="axisCol" dataField="1" showAll="0">
      <items count="4">
        <item m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9"/>
    <field x="2"/>
  </rowFields>
  <rowItems count="3">
    <i>
      <x v="4"/>
    </i>
    <i>
      <x v="5"/>
    </i>
    <i t="grand">
      <x/>
    </i>
  </rowItems>
  <colFields count="1">
    <field x="7"/>
  </colFields>
  <colItems count="3">
    <i>
      <x v="1"/>
    </i>
    <i>
      <x v="2"/>
    </i>
    <i t="grand">
      <x/>
    </i>
  </colItems>
  <dataFields count="1">
    <dataField name="Nombre de Prévenance" fld="7" subtotal="count" showDataAs="percentOfRow" baseField="0" baseItem="0" numFmtId="9"/>
  </dataFields>
  <formats count="1">
    <format dxfId="69">
      <pivotArea outline="0" collapsedLevelsAreSubtotals="1" fieldPosition="0"/>
    </format>
  </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D51126-9848-448A-931B-3D7837636612}" name="TCD#8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>
  <location ref="A134:B137" firstHeaderRow="1" firstDataRow="1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2">
    <field x="19"/>
    <field x="2"/>
  </rowFields>
  <rowItems count="3">
    <i>
      <x v="4"/>
    </i>
    <i>
      <x v="5"/>
    </i>
    <i t="grand">
      <x/>
    </i>
  </rowItems>
  <colItems count="1">
    <i/>
  </colItems>
  <dataFields count="1">
    <dataField name="Nombre de Prévenance" fld="7" subtotal="count" baseField="0" baseItem="0"/>
  </dataField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1CED9C-367E-4BF0-BED7-ACC57690BA27}" name="TCD#7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 chartFormat="5">
  <location ref="A119:E123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axis="axisRow" dataField="1" showAll="0">
      <items count="3">
        <item x="0"/>
        <item x="1"/>
        <item t="default"/>
      </items>
    </pivotField>
    <pivotField axis="axisCol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</pivotFields>
  <rowFields count="1">
    <field x="10"/>
  </rowFields>
  <rowItems count="3">
    <i>
      <x/>
    </i>
    <i>
      <x v="1"/>
    </i>
    <i t="grand">
      <x/>
    </i>
  </rowItems>
  <colFields count="1">
    <field x="11"/>
  </colFields>
  <colItems count="4">
    <i>
      <x/>
    </i>
    <i>
      <x v="1"/>
    </i>
    <i>
      <x v="2"/>
    </i>
    <i t="grand">
      <x/>
    </i>
  </colItems>
  <dataFields count="1">
    <dataField name="Nombre de Complétude" fld="10" subtotal="count" baseField="0" baseItem="0"/>
  </dataField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4" format="14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0"/>
          </reference>
        </references>
      </pivotArea>
    </chartFormat>
    <chartFormat chart="4" format="15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1"/>
          </reference>
        </references>
      </pivotArea>
    </chartFormat>
    <chartFormat chart="4" format="16" series="1">
      <pivotArea type="data" outline="0" fieldPosition="0">
        <references count="2">
          <reference field="4294967294" count="1" selected="0">
            <x v="0"/>
          </reference>
          <reference field="1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BBAA94-1C6D-4651-B5AE-15369068EA50}" name="TCD#6" cacheId="296" applyNumberFormats="0" applyBorderFormats="0" applyFontFormats="0" applyPatternFormats="0" applyAlignmentFormats="0" applyWidthHeightFormats="1" dataCaption="Valeurs" updatedVersion="8" minRefreshableVersion="5" useAutoFormatting="1" rowGrandTotals="0" colGrandTotals="0" itemPrintTitles="1" createdVersion="8" indent="0" outline="1" outlineData="1" multipleFieldFilters="0" chartFormat="5">
  <location ref="A100:B105" firstHeaderRow="1" firstDataRow="1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8">
        <item x="1"/>
        <item x="5"/>
        <item x="4"/>
        <item h="1" m="1" x="6"/>
        <item x="2"/>
        <item h="1" x="0"/>
        <item x="3"/>
        <item t="default"/>
      </items>
    </pivotField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6"/>
  </rowFields>
  <rowItems count="5">
    <i>
      <x/>
    </i>
    <i>
      <x v="1"/>
    </i>
    <i>
      <x v="2"/>
    </i>
    <i>
      <x v="4"/>
    </i>
    <i>
      <x v="6"/>
    </i>
  </rowItems>
  <colItems count="1">
    <i/>
  </colItems>
  <dataFields count="1">
    <dataField name="Nombre de Raison si nbre d'intervetion &gt; 1 " fld="16" subtotal="count" showDataAs="percentOfCol" baseField="0" baseItem="0" numFmtId="9"/>
  </dataFields>
  <formats count="2">
    <format dxfId="63">
      <pivotArea collapsedLevelsAreSubtotals="1" fieldPosition="0">
        <references count="1">
          <reference field="16" count="1">
            <x v="4"/>
          </reference>
        </references>
      </pivotArea>
    </format>
    <format dxfId="62">
      <pivotArea outline="0" collapsedLevelsAreSubtotals="1" fieldPosition="0"/>
    </format>
  </formats>
  <chartFormats count="1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>
      <pivotArea type="data" outline="0" fieldPosition="0">
        <references count="2">
          <reference field="4294967294" count="1" selected="0">
            <x v="0"/>
          </reference>
          <reference field="16" count="1" selected="0">
            <x v="0"/>
          </reference>
        </references>
      </pivotArea>
    </chartFormat>
    <chartFormat chart="2" format="2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16" count="1" selected="0">
            <x v="2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16" count="1" selected="0">
            <x v="4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16" count="1" selected="0">
            <x v="6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>
      <pivotArea type="data" outline="0" fieldPosition="0">
        <references count="2">
          <reference field="4294967294" count="1" selected="0">
            <x v="0"/>
          </reference>
          <reference field="16" count="1" selected="0">
            <x v="0"/>
          </reference>
        </references>
      </pivotArea>
    </chartFormat>
    <chartFormat chart="4" format="14">
      <pivotArea type="data" outline="0" fieldPosition="0">
        <references count="2">
          <reference field="4294967294" count="1" selected="0">
            <x v="0"/>
          </reference>
          <reference field="16" count="1" selected="0">
            <x v="1"/>
          </reference>
        </references>
      </pivotArea>
    </chartFormat>
    <chartFormat chart="4" format="15">
      <pivotArea type="data" outline="0" fieldPosition="0">
        <references count="2">
          <reference field="4294967294" count="1" selected="0">
            <x v="0"/>
          </reference>
          <reference field="16" count="1" selected="0">
            <x v="2"/>
          </reference>
        </references>
      </pivotArea>
    </chartFormat>
    <chartFormat chart="4" format="16">
      <pivotArea type="data" outline="0" fieldPosition="0">
        <references count="2">
          <reference field="4294967294" count="1" selected="0">
            <x v="0"/>
          </reference>
          <reference field="16" count="1" selected="0">
            <x v="4"/>
          </reference>
        </references>
      </pivotArea>
    </chartFormat>
    <chartFormat chart="4" format="17">
      <pivotArea type="data" outline="0" fieldPosition="0">
        <references count="2">
          <reference field="4294967294" count="1" selected="0">
            <x v="0"/>
          </reference>
          <reference field="16" count="1" selected="0">
            <x v="6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24F185-B1B2-4099-91A5-2BAEA0927C57}" name="TCD#1" cacheId="296" applyNumberFormats="0" applyBorderFormats="0" applyFontFormats="0" applyPatternFormats="0" applyAlignmentFormats="0" applyWidthHeightFormats="1" dataCaption="Valeurs" updatedVersion="8" minRefreshableVersion="5" useAutoFormatting="1" rowGrandTotals="0" itemPrintTitles="1" createdVersion="8" indent="0" outline="1" outlineData="1" multipleFieldFilters="0" chartFormat="6">
  <location ref="A4:D7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axis="axisCol" dataField="1" showAll="0">
      <items count="4">
        <item h="1" m="1"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19"/>
    <field x="2"/>
  </rowFields>
  <rowItems count="2">
    <i>
      <x v="4"/>
    </i>
    <i>
      <x v="5"/>
    </i>
  </rowItems>
  <colFields count="1">
    <field x="7"/>
  </colFields>
  <colItems count="3">
    <i>
      <x v="1"/>
    </i>
    <i>
      <x v="2"/>
    </i>
    <i t="grand">
      <x/>
    </i>
  </colItems>
  <dataFields count="1">
    <dataField name="Nombre de Prévenance" fld="7" subtotal="count" showDataAs="percentOfRow" baseField="0" baseItem="0" numFmtId="9"/>
  </dataFields>
  <formats count="3">
    <format dxfId="72">
      <pivotArea collapsedLevelsAreSubtotals="1" fieldPosition="0">
        <references count="1">
          <reference field="19" count="1">
            <x v="4"/>
          </reference>
        </references>
      </pivotArea>
    </format>
    <format dxfId="71">
      <pivotArea collapsedLevelsAreSubtotals="1" fieldPosition="0">
        <references count="1">
          <reference field="19" count="1">
            <x v="5"/>
          </reference>
        </references>
      </pivotArea>
    </format>
    <format dxfId="70">
      <pivotArea outline="0" collapsedLevelsAreSubtotals="1" fieldPosition="0"/>
    </format>
  </formats>
  <chartFormats count="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  <chartFormat chart="5" format="4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5" format="5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A40F71-738F-4258-9929-6BB1E08902AE}" name="TCD#5" cacheId="296" applyNumberFormats="0" applyBorderFormats="0" applyFontFormats="0" applyPatternFormats="0" applyAlignmentFormats="0" applyWidthHeightFormats="1" dataCaption="Valeurs" updatedVersion="8" minRefreshableVersion="5" useAutoFormatting="1" rowGrandTotals="0" itemPrintTitles="1" createdVersion="8" indent="0" outline="1" outlineData="1" multipleFieldFilters="0" chartFormat="5">
  <location ref="A82:D85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4">
        <item h="1" x="2"/>
        <item x="0"/>
        <item x="1"/>
        <item t="default"/>
      </items>
    </pivotField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9"/>
  </rowFields>
  <rowItems count="2">
    <i>
      <x v="4"/>
    </i>
    <i>
      <x v="5"/>
    </i>
  </rowItems>
  <colFields count="1">
    <field x="15"/>
  </colFields>
  <colItems count="3">
    <i>
      <x v="1"/>
    </i>
    <i>
      <x v="2"/>
    </i>
    <i t="grand">
      <x/>
    </i>
  </colItems>
  <dataFields count="1">
    <dataField name="Nombre de Nombre d'intervention" fld="15" subtotal="count" baseField="18" baseItem="4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4" format="4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4" format="5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 series="1">
      <pivotArea type="data" outline="0" fieldPosition="0">
        <references count="3">
          <reference field="4294967294" count="1" selected="0">
            <x v="0"/>
          </reference>
          <reference field="15" count="1" selected="0">
            <x v="2"/>
          </reference>
          <reference field="19" count="1" selected="0">
            <x v="4"/>
          </reference>
        </references>
      </pivotArea>
    </chartFormat>
    <chartFormat chart="4" format="8" series="1">
      <pivotArea type="data" outline="0" fieldPosition="0">
        <references count="3">
          <reference field="4294967294" count="1" selected="0">
            <x v="0"/>
          </reference>
          <reference field="15" count="1" selected="0">
            <x v="2"/>
          </reference>
          <reference field="19" count="1" selected="0">
            <x v="5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15" count="1" selected="0">
            <x v="2"/>
          </reference>
          <reference field="19" count="1" selected="0">
            <x v="4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15" count="1" selected="0">
            <x v="2"/>
          </reference>
          <reference field="19" count="1" selected="0">
            <x v="5"/>
          </reference>
        </references>
      </pivotArea>
    </chartFormat>
    <chartFormat chart="4" format="9" series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4"/>
          </reference>
        </references>
      </pivotArea>
    </chartFormat>
    <chartFormat chart="4" format="10" series="1">
      <pivotArea type="data" outline="0" fieldPosition="0">
        <references count="2">
          <reference field="4294967294" count="1" selected="0">
            <x v="0"/>
          </reference>
          <reference field="19" count="1" selected="0">
            <x v="5"/>
          </reference>
        </references>
      </pivotArea>
    </chartFormat>
    <chartFormat chart="4" format="11" series="1">
      <pivotArea type="data" outline="0" fieldPosition="0">
        <references count="3">
          <reference field="4294967294" count="1" selected="0">
            <x v="0"/>
          </reference>
          <reference field="15" count="1" selected="0">
            <x v="1"/>
          </reference>
          <reference field="19" count="1" selected="0">
            <x v="5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15" count="1" selected="0">
            <x v="1"/>
          </reference>
          <reference field="19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9229E2-0ED5-45DF-947C-216FA980FC4E}" name="TCD#4" cacheId="296" applyNumberFormats="0" applyBorderFormats="0" applyFontFormats="0" applyPatternFormats="0" applyAlignmentFormats="0" applyWidthHeightFormats="1" dataCaption="Valeurs" updatedVersion="8" minRefreshableVersion="5" useAutoFormatting="1" itemPrintTitles="1" createdVersion="8" indent="0" outline="1" outlineData="1" multipleFieldFilters="0" chartFormat="5">
  <location ref="A63:B66" firstHeaderRow="1" firstDataRow="1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4">
        <item x="2"/>
        <item x="1"/>
        <item h="1" x="0"/>
        <item t="default"/>
      </items>
    </pivotField>
    <pivotField showAll="0" defaultSubtotal="0"/>
  </pivotFields>
  <rowFields count="1">
    <field x="18"/>
  </rowFields>
  <rowItems count="3">
    <i>
      <x/>
    </i>
    <i>
      <x v="1"/>
    </i>
    <i t="grand">
      <x/>
    </i>
  </rowItems>
  <colItems count="1">
    <i/>
  </colItems>
  <dataFields count="1">
    <dataField name="Nombre de Cause refus par le DCI" fld="18" subtotal="count" showDataAs="percentOfCol" baseField="0" baseItem="0" numFmtId="9"/>
  </dataFields>
  <formats count="1">
    <format dxfId="61">
      <pivotArea outline="0" collapsedLevelsAreSubtotals="1" fieldPosition="0"/>
    </format>
  </formats>
  <chartFormats count="6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  <chartFormat chart="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18" count="1" selected="0">
            <x v="0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18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D14B0DB-F1FA-4E73-8EE4-400F5A0756B5}" name="TCD#3" cacheId="296" applyNumberFormats="0" applyBorderFormats="0" applyFontFormats="0" applyPatternFormats="0" applyAlignmentFormats="0" applyWidthHeightFormats="1" dataCaption="Valeurs" updatedVersion="8" minRefreshableVersion="5" useAutoFormatting="1" colGrandTotals="0" itemPrintTitles="1" createdVersion="8" indent="0" outline="1" outlineData="1" multipleFieldFilters="0" chartFormat="4">
  <location ref="A44:D48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showAll="0">
      <items count="5">
        <item x="3"/>
        <item x="2"/>
        <item x="0"/>
        <item x="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Col" dataField="1" showAll="0">
      <items count="6">
        <item x="0"/>
        <item m="1" x="4"/>
        <item m="1" x="3"/>
        <item x="1"/>
        <item x="2"/>
        <item t="default"/>
      </items>
    </pivotField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9"/>
  </rowFields>
  <rowItems count="3">
    <i>
      <x v="4"/>
    </i>
    <i>
      <x v="5"/>
    </i>
    <i t="grand">
      <x/>
    </i>
  </rowItems>
  <colFields count="1">
    <field x="17"/>
  </colFields>
  <colItems count="3">
    <i>
      <x/>
    </i>
    <i>
      <x v="3"/>
    </i>
    <i>
      <x v="4"/>
    </i>
  </colItems>
  <dataFields count="1">
    <dataField name="Nombre de Démarrage soudage" fld="17" subtotal="count" showDataAs="percentOfRow" baseField="0" baseItem="0" numFmtId="9"/>
  </dataFields>
  <formats count="1">
    <format dxfId="64">
      <pivotArea outline="0" collapsedLevelsAreSubtotals="1" fieldPosition="0"/>
    </format>
  </formats>
  <chartFormats count="6">
    <chartFormat chart="1" format="0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1" format="1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1" format="2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4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3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17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50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7E1E7E-34D4-47AF-93CB-C6D2DF413AD2}" name="TCD#2" cacheId="296" applyNumberFormats="0" applyBorderFormats="0" applyFontFormats="0" applyPatternFormats="0" applyAlignmentFormats="0" applyWidthHeightFormats="1" dataCaption="Valeurs" updatedVersion="8" minRefreshableVersion="5" useAutoFormatting="1" rowGrandTotals="0" colGrandTotals="0" itemPrintTitles="1" createdVersion="8" indent="0" outline="1" outlineData="1" multipleFieldFilters="0" chartFormat="15">
  <location ref="A29:E32" firstHeaderRow="1" firstDataRow="2" firstDataCol="1"/>
  <pivotFields count="20">
    <pivotField showAll="0">
      <items count="4">
        <item x="2"/>
        <item x="0"/>
        <item x="1"/>
        <item t="default"/>
      </items>
    </pivotField>
    <pivotField multipleItemSelectionAllowed="1" showAll="0">
      <items count="5">
        <item x="3"/>
        <item x="2"/>
        <item x="0"/>
        <item x="1"/>
        <item t="default"/>
      </items>
    </pivotField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64" showAll="0"/>
    <pivotField numFmtId="14" showAll="0"/>
    <pivotField numFmtId="20" showAll="0"/>
    <pivotField showAll="0"/>
    <pivotField showAll="0"/>
    <pivotField axis="axisCol" dataField="1" showAll="0">
      <items count="6">
        <item h="1" x="3"/>
        <item x="0"/>
        <item x="1"/>
        <item x="4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19"/>
  </rowFields>
  <rowItems count="2">
    <i>
      <x v="4"/>
    </i>
    <i>
      <x v="5"/>
    </i>
  </rowItems>
  <colFields count="1">
    <field x="8"/>
  </colFields>
  <colItems count="4">
    <i>
      <x v="1"/>
    </i>
    <i>
      <x v="2"/>
    </i>
    <i>
      <x v="3"/>
    </i>
    <i>
      <x v="4"/>
    </i>
  </colItems>
  <dataFields count="1">
    <dataField name="Nombre de Criticité du retard" fld="8" subtotal="count" showDataAs="percentOfRow" baseField="0" baseItem="0" numFmtId="9"/>
  </dataFields>
  <formats count="1">
    <format dxfId="73">
      <pivotArea outline="0" collapsedLevelsAreSubtotals="1" fieldPosition="0"/>
    </format>
  </formats>
  <chartFormats count="8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2" format="1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  <chartFormat chart="2" format="1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7" format="57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1"/>
          </reference>
        </references>
      </pivotArea>
    </chartFormat>
    <chartFormat chart="7" format="58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7" format="59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7" format="60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2" type="dateBetween" evalOrder="-1" id="46" name="Date réception">
      <autoFilter ref="A1">
        <filterColumn colId="0">
          <customFilters and="1">
            <customFilter operator="greaterThanOrEqual" val="45017"/>
            <customFilter operator="lessThanOrEqual" val="45077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UAP" xr10:uid="{1931493D-43E5-4222-ABAC-15DDB6CEC064}" sourceName="UAP">
  <pivotTables>
    <pivotTable tabId="7" name="TCD#1"/>
    <pivotTable tabId="7" name="TCD#10"/>
    <pivotTable tabId="7" name="TCD#11"/>
    <pivotTable tabId="7" name="TCD#12"/>
    <pivotTable tabId="7" name="TCD#2"/>
    <pivotTable tabId="7" name="TCD#3"/>
    <pivotTable tabId="7" name="TCD#4"/>
    <pivotTable tabId="7" name="TCD#5"/>
    <pivotTable tabId="7" name="TCD#6"/>
    <pivotTable tabId="7" name="TCD#7"/>
    <pivotTable tabId="7" name="TCD#8"/>
    <pivotTable tabId="7" name="TCD#9"/>
    <pivotTable tabId="7" name="TCD#13"/>
  </pivotTables>
  <data>
    <tabular pivotCacheId="1576079298">
      <items count="3">
        <i x="2" s="1"/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ntreprise" xr10:uid="{5648737E-71D0-4E47-9388-AED324C34140}" sourceName="Entreprise">
  <pivotTables>
    <pivotTable tabId="7" name="TCD#2"/>
    <pivotTable tabId="7" name="TCD#1"/>
    <pivotTable tabId="7" name="TCD#10"/>
    <pivotTable tabId="7" name="TCD#11"/>
    <pivotTable tabId="7" name="TCD#12"/>
    <pivotTable tabId="7" name="TCD#3"/>
    <pivotTable tabId="7" name="TCD#4"/>
    <pivotTable tabId="7" name="TCD#5"/>
    <pivotTable tabId="7" name="TCD#6"/>
    <pivotTable tabId="7" name="TCD#7"/>
    <pivotTable tabId="7" name="TCD#8"/>
    <pivotTable tabId="7" name="TCD#9"/>
    <pivotTable tabId="7" name="TCD#13"/>
  </pivotTables>
  <data>
    <tabular pivotCacheId="1576079298">
      <items count="4">
        <i x="3" s="1"/>
        <i x="2" s="1"/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UAP" xr10:uid="{BFC629E7-E8B0-4B94-A754-244D8BFFA681}" cache="Segment_UAP" caption="UAP" rowHeight="234950"/>
  <slicer name="Entreprise" xr10:uid="{E6E7D157-E7AD-400F-87DB-4ACD6EF42D64}" cache="Segment_Entreprise" caption="Entreprise" rowHeight="2349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UAP 1" xr10:uid="{E56A5F8F-CB23-49E2-92F3-17F26A9B8A89}" cache="Segment_UAP" caption="UAP" style="SlicerStyleLight5" rowHeight="234950"/>
  <slicer name="Entreprise 1" xr10:uid="{A49C14BD-7694-48AA-9FDD-D9D14F48768B}" cache="Segment_Entreprise" caption="Entreprise" style="SlicerStyleLight5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2ACEEA6-9C50-467E-A55E-9CCA394A4AE9}" name="Tableau1" displayName="Tableau1" ref="A1:S68" totalsRowShown="0" headerRowDxfId="60" dataDxfId="92">
  <autoFilter ref="A1:S68" xr:uid="{12ACEEA6-9C50-467E-A55E-9CCA394A4AE9}"/>
  <tableColumns count="19">
    <tableColumn id="1" xr3:uid="{6190693A-E582-4374-8707-698CF2A093D4}" name="UAP" dataDxfId="91"/>
    <tableColumn id="2" xr3:uid="{8B9EBB11-875D-44D1-9264-C18EB5B0D856}" name="Entreprise" dataDxfId="90"/>
    <tableColumn id="3" xr3:uid="{014A033C-4DF7-4BB2-90B9-38D85014146B}" name="Date réception" dataDxfId="89"/>
    <tableColumn id="4" xr3:uid="{E7A2C514-371B-4C93-99B9-4573C4C96505}" name="Heure réception" dataDxfId="88"/>
    <tableColumn id="5" xr3:uid="{FF657079-A50C-42C2-9C93-FB8A73FABB10}" name="Date démarrage" dataDxfId="87"/>
    <tableColumn id="6" xr3:uid="{4A7DE7CA-D61B-4DB6-BEC8-5FFAEBE22FD8}" name="Heure démarrage" dataDxfId="86"/>
    <tableColumn id="17" xr3:uid="{71D24A8F-3613-418B-94BB-6B844922D102}" name="Délais de prévenance" dataDxfId="85">
      <calculatedColumnFormula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calculatedColumnFormula>
    </tableColumn>
    <tableColumn id="18" xr3:uid="{809B9ED4-273E-477E-A3BD-5631129C4858}" name="Prévenance" dataDxfId="84">
      <calculatedColumnFormula>IF(Tableau1[[#This Row],[Délais de prévenance]]&lt;=TIMEVALUE("19:59:59"),"Non respecté","Respecté")</calculatedColumnFormula>
    </tableColumn>
    <tableColumn id="23" xr3:uid="{5F609FBB-73FA-45DE-AED5-148CB83C3BB3}" name="Criticité du retard" dataDxfId="83">
      <calculatedColumnFormula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calculatedColumnFormula>
    </tableColumn>
    <tableColumn id="12" xr3:uid="{64D41C11-3F09-4B17-AF25-FFC959A6EC36}" name="Complétude2" dataDxfId="59"/>
    <tableColumn id="7" xr3:uid="{3187D091-9A75-4558-8D14-45A75568AF4F}" name="Complétude" dataDxfId="82"/>
    <tableColumn id="8" xr3:uid="{5A19F365-9DCE-4F49-A2DD-5057FD71CEF1}" name="Raison " dataDxfId="81"/>
    <tableColumn id="9" xr3:uid="{6E27DD5F-D382-46FC-A0B3-07084AB142E8}" name="Annulation avant intervention DCI" dataDxfId="80"/>
    <tableColumn id="10" xr3:uid="{8BA5157B-5E65-495F-A790-F0602D0F78E9}" name="Complétude et Conformité des activités précédant l'intervention du DCI" dataDxfId="79"/>
    <tableColumn id="11" xr3:uid="{C17E1F6C-5A02-4B6E-BDD6-03AB497668AF}" name="Raison_x000a_Si Non conforme" dataDxfId="78"/>
    <tableColumn id="13" xr3:uid="{9805602C-1730-40E5-98AF-EF0096F5A14C}" name="Nombre d'intervention" dataDxfId="77"/>
    <tableColumn id="14" xr3:uid="{08C8A376-7610-46DA-81B3-063A92619668}" name="Raison si nbre d'intervetion &gt; 1 " dataDxfId="76"/>
    <tableColumn id="24" xr3:uid="{4862B84F-A12D-4603-8EB0-62FC1518D8D8}" name="Démarrage soudage" dataDxfId="75"/>
    <tableColumn id="15" xr3:uid="{2C130184-0319-4A61-8C51-6ED764F8D264}" name="Cause refus par le DCI" dataDxfId="7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B19DBB52-4B8C-4C53-A335-677891B74861}" name="UAP" displayName="UAP" ref="A1:A4" totalsRowShown="0" headerRowDxfId="99">
  <autoFilter ref="A1:A4" xr:uid="{C20F12C1-FAC8-4517-B00F-3B918BAA82B5}"/>
  <tableColumns count="1">
    <tableColumn id="1" xr3:uid="{6908A006-4E2A-4B17-A8C9-D28E32F02B8E}" name="UAP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19ACD25B-BD72-4E3A-8378-B6E76F621FDF}" name="ENTREPRISE" displayName="ENTREPRISE" ref="B1:B6" totalsRowShown="0" headerRowDxfId="98">
  <autoFilter ref="B1:B6" xr:uid="{64FFAEE4-C1CE-4C1E-BE44-EDA0BC7C6395}"/>
  <tableColumns count="1">
    <tableColumn id="1" xr3:uid="{B12423B6-BBD6-4BA2-AC34-B4F7D90B7D66}" name="ENTREPRIS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54D6710-E10F-4C8E-8B90-7480AD7E10B5}" name="INTERVENTION" displayName="INTERVENTION" ref="I1:I7" totalsRowShown="0" headerRowDxfId="97">
  <autoFilter ref="I1:I7" xr:uid="{CA639856-87FD-49E6-87C9-557E93F58532}"/>
  <tableColumns count="1">
    <tableColumn id="1" xr3:uid="{B768B88D-BCF7-4468-BEC3-3616A6A20402}" name="Nombre d'interven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CF6DD6F-E748-4994-A439-7E83F6FC591F}" name="DEMARRAGE" displayName="DEMARRAGE" ref="F1:F4" totalsRowShown="0" headerRowDxfId="96">
  <autoFilter ref="F1:F4" xr:uid="{1A8299A2-8E18-4988-8548-B746E42A1B7D}"/>
  <tableColumns count="1">
    <tableColumn id="1" xr3:uid="{C42D60E5-F434-411C-8902-027C5E354E63}" name="Démarrag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9DF0242-335E-46CE-9CC9-CE619A9A9521}" name="COMPLETUDE" displayName="COMPLETUDE" ref="C1:C4" totalsRowShown="0" headerRowDxfId="95">
  <autoFilter ref="C1:C4" xr:uid="{3C0C13F4-5C04-4AC9-A1AB-050100186AD5}"/>
  <tableColumns count="1">
    <tableColumn id="1" xr3:uid="{B2437D4D-1CE2-4069-BDEF-61F60C1C9C54}" name="Complétud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1815F7A3-EA34-4F0D-AE1C-B76739C41AD9}" name="TYPOLOGIE" displayName="TYPOLOGIE" ref="D1:D3" totalsRowShown="0" headerRowDxfId="94">
  <autoFilter ref="D1:D3" xr:uid="{BBDC8892-A5B4-4BB9-B2B4-B6DAC6826635}"/>
  <tableColumns count="1">
    <tableColumn id="1" xr3:uid="{2B654D77-5246-4E87-A5C6-2D0556665729}" name="TYPOLOGI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CD95CEF-945F-42B7-8108-D42AFE46E810}" name="ANNULATION" displayName="ANNULATION" ref="E1:E3" totalsRowShown="0" headerRowDxfId="93">
  <autoFilter ref="E1:E3" xr:uid="{381AAE17-0601-4BC4-8063-F6D8CB1D84A7}"/>
  <tableColumns count="1">
    <tableColumn id="1" xr3:uid="{FB21688F-F959-406A-BED8-83EC4A107814}" name="Annulation avant intervention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6C47D3F-605E-4B34-AC7A-A07FE619E335}" name="LISTECOMPLETUDE" displayName="LISTECOMPLETUDE" ref="G1:G4" totalsRowShown="0" headerRowDxfId="58">
  <autoFilter ref="G1:G4" xr:uid="{06C47D3F-605E-4B34-AC7A-A07FE619E335}"/>
  <tableColumns count="1">
    <tableColumn id="1" xr3:uid="{888DA64E-05AC-49CF-89D6-E653274542B2}" name="LISTECOMPLETU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7030A0"/>
      </a:accent1>
      <a:accent2>
        <a:srgbClr val="F9896B"/>
      </a:accent2>
      <a:accent3>
        <a:srgbClr val="84E8F4"/>
      </a:accent3>
      <a:accent4>
        <a:srgbClr val="FDBC64"/>
      </a:accent4>
      <a:accent5>
        <a:srgbClr val="6D6D6D"/>
      </a:accent5>
      <a:accent6>
        <a:srgbClr val="FF6699"/>
      </a:accent6>
      <a:hlink>
        <a:srgbClr val="CCFFCC"/>
      </a:hlink>
      <a:folHlink>
        <a:srgbClr val="FFFFCC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réception" xr10:uid="{9E082F0F-6DB0-4A20-90BC-4A86108FBBA8}" sourceName="Date réception">
  <pivotTables>
    <pivotTable tabId="7" name="TCD#1"/>
    <pivotTable tabId="7" name="TCD#10"/>
    <pivotTable tabId="7" name="TCD#11"/>
    <pivotTable tabId="7" name="TCD#12"/>
    <pivotTable tabId="7" name="TCD#2"/>
    <pivotTable tabId="7" name="TCD#3"/>
    <pivotTable tabId="7" name="TCD#4"/>
    <pivotTable tabId="7" name="TCD#5"/>
    <pivotTable tabId="7" name="TCD#6"/>
    <pivotTable tabId="7" name="TCD#7"/>
    <pivotTable tabId="7" name="TCD#8"/>
    <pivotTable tabId="7" name="TCD#9"/>
    <pivotTable tabId="7" name="TCD#13"/>
  </pivotTables>
  <state minimalRefreshVersion="6" lastRefreshVersion="6" pivotCacheId="1576079298" filterType="dateBetween">
    <selection startDate="2023-04-01T00:00:00" endDate="2023-05-31T00:00:00"/>
    <bounds startDate="2023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réception" xr10:uid="{E45E0CA3-C27A-4BB3-AF0B-C93C6CFD60E5}" cache="ChronologieNative_Date_réception" caption="Chronologie" level="2" selectionLevel="2" scrollPosition="2023-01-28T00:00:00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réception 1" xr10:uid="{199372E9-9F70-4BDA-82E3-25D62A16B18F}" cache="ChronologieNative_Date_réception" caption="Chronologie" level="2" selectionLevel="2" scrollPosition="2023-03-01T00:00:00" style="TimeSlicerStyleLight5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2" Type="http://schemas.openxmlformats.org/officeDocument/2006/relationships/pivotTable" Target="../pivotTables/pivotTable2.xml"/><Relationship Id="rId16" Type="http://schemas.microsoft.com/office/2011/relationships/timeline" Target="../timelines/timeline1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microsoft.com/office/2007/relationships/slicer" Target="../slicers/slicer1.xml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2.xml"/><Relationship Id="rId2" Type="http://schemas.microsoft.com/office/2007/relationships/slicer" Target="../slicers/slicer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BDA9A-F3FA-4375-9A3B-747EC951B376}">
  <sheetPr codeName="Feuil5"/>
  <dimension ref="A1:S293"/>
  <sheetViews>
    <sheetView topLeftCell="A2" zoomScale="80" zoomScaleNormal="80" workbookViewId="0">
      <selection activeCell="H28" sqref="H28"/>
    </sheetView>
  </sheetViews>
  <sheetFormatPr baseColWidth="10" defaultRowHeight="14.4" x14ac:dyDescent="0.3"/>
  <cols>
    <col min="2" max="2" width="17.6640625" customWidth="1"/>
    <col min="3" max="3" width="12.109375" customWidth="1"/>
    <col min="4" max="4" width="11.6640625" customWidth="1"/>
    <col min="5" max="5" width="11.88671875" customWidth="1"/>
    <col min="6" max="9" width="13.6640625" customWidth="1"/>
    <col min="10" max="10" width="18.5546875" bestFit="1" customWidth="1"/>
    <col min="11" max="11" width="13.44140625" customWidth="1"/>
    <col min="12" max="12" width="15.33203125" bestFit="1" customWidth="1"/>
    <col min="13" max="13" width="21.33203125" customWidth="1"/>
    <col min="14" max="14" width="27.33203125" customWidth="1"/>
    <col min="15" max="15" width="33.44140625" customWidth="1"/>
    <col min="16" max="16" width="16.6640625" customWidth="1"/>
    <col min="17" max="17" width="34.5546875" bestFit="1" customWidth="1"/>
    <col min="18" max="18" width="27.33203125" customWidth="1"/>
    <col min="19" max="19" width="43.6640625" bestFit="1" customWidth="1"/>
  </cols>
  <sheetData>
    <row r="1" spans="1:19" s="1" customFormat="1" ht="68.400000000000006" customHeight="1" x14ac:dyDescent="0.3">
      <c r="A1" s="25" t="s">
        <v>1</v>
      </c>
      <c r="B1" s="25" t="s">
        <v>0</v>
      </c>
      <c r="C1" s="25" t="s">
        <v>2</v>
      </c>
      <c r="D1" s="25" t="s">
        <v>3</v>
      </c>
      <c r="E1" s="25" t="s">
        <v>5</v>
      </c>
      <c r="F1" s="25" t="s">
        <v>4</v>
      </c>
      <c r="G1" s="25" t="s">
        <v>22</v>
      </c>
      <c r="H1" s="25" t="s">
        <v>44</v>
      </c>
      <c r="I1" s="25" t="s">
        <v>51</v>
      </c>
      <c r="J1" s="25" t="s">
        <v>87</v>
      </c>
      <c r="K1" s="25" t="s">
        <v>7</v>
      </c>
      <c r="L1" s="25" t="s">
        <v>8</v>
      </c>
      <c r="M1" s="25" t="s">
        <v>6</v>
      </c>
      <c r="N1" s="25" t="s">
        <v>19</v>
      </c>
      <c r="O1" s="25" t="s">
        <v>20</v>
      </c>
      <c r="P1" s="25" t="s">
        <v>11</v>
      </c>
      <c r="Q1" s="25" t="s">
        <v>70</v>
      </c>
      <c r="R1" s="25" t="s">
        <v>9</v>
      </c>
      <c r="S1" s="25" t="s">
        <v>63</v>
      </c>
    </row>
    <row r="2" spans="1:19" x14ac:dyDescent="0.3">
      <c r="A2" s="5" t="s">
        <v>17</v>
      </c>
      <c r="B2" s="5" t="s">
        <v>84</v>
      </c>
      <c r="C2" s="6">
        <v>45037</v>
      </c>
      <c r="D2" s="10">
        <v>0.59305555555555556</v>
      </c>
      <c r="E2" s="9">
        <v>45040</v>
      </c>
      <c r="F2" s="7">
        <v>0.36805555555555558</v>
      </c>
      <c r="G2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0.77500000000145519</v>
      </c>
      <c r="H2" s="5" t="str">
        <f ca="1">IF(Tableau1[[#This Row],[Délais de prévenance]]&lt;=TIMEVALUE("19:59:59"),"Non respecté","Respecté")</f>
        <v>Non respecté</v>
      </c>
      <c r="I2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2" s="5" t="s">
        <v>25</v>
      </c>
      <c r="K2" s="5" t="s">
        <v>25</v>
      </c>
      <c r="L2" s="5"/>
      <c r="M2" s="5" t="s">
        <v>14</v>
      </c>
      <c r="N2" s="5" t="s">
        <v>25</v>
      </c>
      <c r="O2" s="5"/>
      <c r="P2" s="5">
        <v>1</v>
      </c>
      <c r="Q2" s="5"/>
      <c r="R2" s="5" t="s">
        <v>29</v>
      </c>
      <c r="S2" s="5"/>
    </row>
    <row r="3" spans="1:19" x14ac:dyDescent="0.3">
      <c r="A3" s="5" t="s">
        <v>17</v>
      </c>
      <c r="B3" s="5" t="s">
        <v>85</v>
      </c>
      <c r="C3" s="6">
        <v>45037</v>
      </c>
      <c r="D3" s="10">
        <v>0.79166666666666663</v>
      </c>
      <c r="E3" s="9">
        <v>45040</v>
      </c>
      <c r="F3" s="7">
        <v>0.26041666666666669</v>
      </c>
      <c r="G3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0.46875</v>
      </c>
      <c r="H3" s="5" t="str">
        <f ca="1">IF(Tableau1[[#This Row],[Délais de prévenance]]&lt;=TIMEVALUE("19:59:59"),"Non respecté","Respecté")</f>
        <v>Non respecté</v>
      </c>
      <c r="I3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3" s="5" t="s">
        <v>12</v>
      </c>
      <c r="K3" s="5" t="s">
        <v>26</v>
      </c>
      <c r="L3" s="5" t="s">
        <v>12</v>
      </c>
      <c r="M3" s="5" t="s">
        <v>14</v>
      </c>
      <c r="N3" s="5" t="s">
        <v>25</v>
      </c>
      <c r="O3" s="5"/>
      <c r="P3" s="5">
        <v>2</v>
      </c>
      <c r="Q3" s="5" t="s">
        <v>65</v>
      </c>
      <c r="R3" s="5" t="s">
        <v>29</v>
      </c>
      <c r="S3" s="5"/>
    </row>
    <row r="4" spans="1:19" x14ac:dyDescent="0.3">
      <c r="A4" s="5" t="s">
        <v>18</v>
      </c>
      <c r="B4" s="5" t="s">
        <v>84</v>
      </c>
      <c r="C4" s="6">
        <v>45037</v>
      </c>
      <c r="D4" s="10">
        <v>0.47222222222222227</v>
      </c>
      <c r="E4" s="9">
        <v>45040</v>
      </c>
      <c r="F4" s="7">
        <v>0.26041666666666669</v>
      </c>
      <c r="G4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0.78819444444525288</v>
      </c>
      <c r="H4" s="5" t="str">
        <f ca="1">IF(Tableau1[[#This Row],[Délais de prévenance]]&lt;=TIMEVALUE("19:59:59"),"Non respecté","Respecté")</f>
        <v>Non respecté</v>
      </c>
      <c r="I4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4" s="5" t="s">
        <v>28</v>
      </c>
      <c r="K4" s="5" t="s">
        <v>26</v>
      </c>
      <c r="L4" s="5" t="s">
        <v>28</v>
      </c>
      <c r="M4" s="5" t="s">
        <v>14</v>
      </c>
      <c r="N4" s="5" t="s">
        <v>25</v>
      </c>
      <c r="O4" s="5"/>
      <c r="P4" s="5">
        <v>1</v>
      </c>
      <c r="Q4" s="5"/>
      <c r="R4" s="5" t="s">
        <v>29</v>
      </c>
      <c r="S4" s="5"/>
    </row>
    <row r="5" spans="1:19" x14ac:dyDescent="0.3">
      <c r="A5" s="5" t="s">
        <v>18</v>
      </c>
      <c r="B5" s="5" t="s">
        <v>85</v>
      </c>
      <c r="C5" s="6">
        <v>45037</v>
      </c>
      <c r="D5" s="10">
        <v>0.97430555555555554</v>
      </c>
      <c r="E5" s="9">
        <v>45040</v>
      </c>
      <c r="F5" s="7">
        <v>0.27083333333333331</v>
      </c>
      <c r="G5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0.29652777777664596</v>
      </c>
      <c r="H5" s="5" t="str">
        <f ca="1">IF(Tableau1[[#This Row],[Délais de prévenance]]&lt;=TIMEVALUE("19:59:59"),"Non respecté","Respecté")</f>
        <v>Non respecté</v>
      </c>
      <c r="I5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2 : ]10h-05h]</v>
      </c>
      <c r="J5" s="5" t="s">
        <v>25</v>
      </c>
      <c r="K5" s="5" t="s">
        <v>25</v>
      </c>
      <c r="L5" s="5"/>
      <c r="M5" s="5" t="s">
        <v>10</v>
      </c>
      <c r="N5" s="5" t="s">
        <v>25</v>
      </c>
      <c r="O5" s="5"/>
      <c r="P5" s="5">
        <v>0</v>
      </c>
      <c r="Q5" s="5"/>
      <c r="R5" s="5" t="s">
        <v>59</v>
      </c>
      <c r="S5" s="5"/>
    </row>
    <row r="6" spans="1:19" x14ac:dyDescent="0.3">
      <c r="A6" s="5" t="s">
        <v>21</v>
      </c>
      <c r="B6" s="5" t="s">
        <v>83</v>
      </c>
      <c r="C6" s="6">
        <v>45040</v>
      </c>
      <c r="D6" s="10">
        <v>0.27430555555555552</v>
      </c>
      <c r="E6" s="9">
        <v>45040</v>
      </c>
      <c r="F6" s="7">
        <v>0.33333333333333331</v>
      </c>
      <c r="G6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5.9027777781011537E-2</v>
      </c>
      <c r="H6" s="5" t="str">
        <f ca="1">IF(Tableau1[[#This Row],[Délais de prévenance]]&lt;=TIMEVALUE("19:59:59"),"Non respecté","Respecté")</f>
        <v>Non respecté</v>
      </c>
      <c r="I6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6" s="5" t="s">
        <v>28</v>
      </c>
      <c r="K6" s="5" t="s">
        <v>26</v>
      </c>
      <c r="L6" s="5" t="s">
        <v>28</v>
      </c>
      <c r="M6" s="5" t="s">
        <v>14</v>
      </c>
      <c r="N6" s="5" t="s">
        <v>25</v>
      </c>
      <c r="O6" s="5"/>
      <c r="P6" s="5">
        <v>1</v>
      </c>
      <c r="Q6" s="5"/>
      <c r="R6" s="5" t="s">
        <v>58</v>
      </c>
      <c r="S6" s="5" t="s">
        <v>65</v>
      </c>
    </row>
    <row r="7" spans="1:19" x14ac:dyDescent="0.3">
      <c r="A7" s="5" t="s">
        <v>21</v>
      </c>
      <c r="B7" s="5" t="s">
        <v>82</v>
      </c>
      <c r="C7" s="6">
        <v>45040</v>
      </c>
      <c r="D7" s="10">
        <v>0.33333333333333331</v>
      </c>
      <c r="E7" s="9">
        <v>45040</v>
      </c>
      <c r="F7" s="7">
        <v>0.36458333333333331</v>
      </c>
      <c r="G7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3.125E-2</v>
      </c>
      <c r="H7" s="5" t="str">
        <f ca="1">IF(Tableau1[[#This Row],[Délais de prévenance]]&lt;=TIMEVALUE("19:59:59"),"Non respecté","Respecté")</f>
        <v>Non respecté</v>
      </c>
      <c r="I7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7" s="5" t="s">
        <v>25</v>
      </c>
      <c r="K7" s="5" t="s">
        <v>25</v>
      </c>
      <c r="L7" s="5"/>
      <c r="M7" s="5" t="s">
        <v>14</v>
      </c>
      <c r="N7" s="5" t="s">
        <v>25</v>
      </c>
      <c r="O7" s="5"/>
      <c r="P7" s="5">
        <v>1</v>
      </c>
      <c r="Q7" s="5"/>
      <c r="R7" s="5" t="s">
        <v>29</v>
      </c>
      <c r="S7" s="5"/>
    </row>
    <row r="8" spans="1:19" x14ac:dyDescent="0.3">
      <c r="A8" s="5" t="s">
        <v>18</v>
      </c>
      <c r="B8" s="5" t="s">
        <v>85</v>
      </c>
      <c r="C8" s="6">
        <v>45040</v>
      </c>
      <c r="D8" s="10">
        <v>0.4513888888888889</v>
      </c>
      <c r="E8" s="9">
        <v>45041</v>
      </c>
      <c r="F8" s="7">
        <v>0.27083333333333331</v>
      </c>
      <c r="G8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0.81944444444525288</v>
      </c>
      <c r="H8" s="5" t="str">
        <f ca="1">IF(Tableau1[[#This Row],[Délais de prévenance]]&lt;=TIMEVALUE("19:59:59"),"Non respecté","Respecté")</f>
        <v>Non respecté</v>
      </c>
      <c r="I8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8" s="5" t="s">
        <v>25</v>
      </c>
      <c r="K8" s="5" t="s">
        <v>25</v>
      </c>
      <c r="L8" s="5"/>
      <c r="M8" s="5" t="s">
        <v>14</v>
      </c>
      <c r="N8" s="5" t="s">
        <v>25</v>
      </c>
      <c r="O8" s="5"/>
      <c r="P8" s="5">
        <v>1</v>
      </c>
      <c r="Q8" s="5"/>
      <c r="R8" s="5" t="s">
        <v>29</v>
      </c>
      <c r="S8" s="5"/>
    </row>
    <row r="9" spans="1:19" x14ac:dyDescent="0.3">
      <c r="A9" s="5" t="s">
        <v>18</v>
      </c>
      <c r="B9" s="5" t="s">
        <v>85</v>
      </c>
      <c r="C9" s="6">
        <v>45040</v>
      </c>
      <c r="D9" s="10">
        <v>0.67499999999999993</v>
      </c>
      <c r="E9" s="9">
        <v>45040</v>
      </c>
      <c r="F9" s="7">
        <v>0.89583333333333337</v>
      </c>
      <c r="G9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0.22083333333284827</v>
      </c>
      <c r="H9" s="5" t="str">
        <f ca="1">IF(Tableau1[[#This Row],[Délais de prévenance]]&lt;=TIMEVALUE("19:59:59"),"Non respecté","Respecté")</f>
        <v>Non respecté</v>
      </c>
      <c r="I9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2 : ]10h-05h]</v>
      </c>
      <c r="J9" s="5" t="s">
        <v>28</v>
      </c>
      <c r="K9" s="5" t="s">
        <v>26</v>
      </c>
      <c r="L9" s="5" t="s">
        <v>28</v>
      </c>
      <c r="M9" s="5" t="s">
        <v>14</v>
      </c>
      <c r="N9" s="5" t="s">
        <v>25</v>
      </c>
      <c r="O9" s="5"/>
      <c r="P9" s="5">
        <v>1</v>
      </c>
      <c r="Q9" s="5"/>
      <c r="R9" s="5" t="s">
        <v>29</v>
      </c>
      <c r="S9" s="5"/>
    </row>
    <row r="10" spans="1:19" x14ac:dyDescent="0.3">
      <c r="A10" s="5" t="s">
        <v>18</v>
      </c>
      <c r="B10" s="5" t="s">
        <v>85</v>
      </c>
      <c r="C10" s="6">
        <v>45040</v>
      </c>
      <c r="D10" s="10">
        <v>0.4513888888888889</v>
      </c>
      <c r="E10" s="9">
        <v>45040</v>
      </c>
      <c r="F10" s="7">
        <v>0.88541666666666663</v>
      </c>
      <c r="G10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0.43402777777373558</v>
      </c>
      <c r="H10" s="5" t="str">
        <f ca="1">IF(Tableau1[[#This Row],[Délais de prévenance]]&lt;=TIMEVALUE("19:59:59"),"Non respecté","Respecté")</f>
        <v>Non respecté</v>
      </c>
      <c r="I10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10" s="5" t="s">
        <v>25</v>
      </c>
      <c r="K10" s="5" t="s">
        <v>25</v>
      </c>
      <c r="L10" s="5"/>
      <c r="M10" s="5" t="s">
        <v>14</v>
      </c>
      <c r="N10" s="5" t="s">
        <v>25</v>
      </c>
      <c r="O10" s="5"/>
      <c r="P10" s="5">
        <v>1</v>
      </c>
      <c r="Q10" s="5"/>
      <c r="R10" s="5" t="s">
        <v>29</v>
      </c>
      <c r="S10" s="5"/>
    </row>
    <row r="11" spans="1:19" x14ac:dyDescent="0.3">
      <c r="A11" s="5" t="s">
        <v>18</v>
      </c>
      <c r="B11" s="5" t="s">
        <v>85</v>
      </c>
      <c r="C11" s="6">
        <v>45040</v>
      </c>
      <c r="D11" s="10">
        <v>0.4513888888888889</v>
      </c>
      <c r="E11" s="9">
        <v>45040</v>
      </c>
      <c r="F11" s="7">
        <v>0.88541666666666663</v>
      </c>
      <c r="G11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0.43402777777373558</v>
      </c>
      <c r="H11" s="5" t="str">
        <f ca="1">IF(Tableau1[[#This Row],[Délais de prévenance]]&lt;=TIMEVALUE("19:59:59"),"Non respecté","Respecté")</f>
        <v>Non respecté</v>
      </c>
      <c r="I11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11" s="5" t="s">
        <v>25</v>
      </c>
      <c r="K11" s="5" t="s">
        <v>25</v>
      </c>
      <c r="L11" s="5"/>
      <c r="M11" s="5" t="s">
        <v>14</v>
      </c>
      <c r="N11" s="5" t="s">
        <v>25</v>
      </c>
      <c r="O11" s="5"/>
      <c r="P11" s="5">
        <v>1</v>
      </c>
      <c r="Q11" s="5"/>
      <c r="R11" s="5" t="s">
        <v>29</v>
      </c>
      <c r="S11" s="5"/>
    </row>
    <row r="12" spans="1:19" x14ac:dyDescent="0.3">
      <c r="A12" s="5" t="s">
        <v>17</v>
      </c>
      <c r="B12" s="5" t="s">
        <v>82</v>
      </c>
      <c r="C12" s="6">
        <v>45037</v>
      </c>
      <c r="D12" s="10">
        <v>0.54375000000000007</v>
      </c>
      <c r="E12" s="9">
        <v>45040</v>
      </c>
      <c r="F12" s="7">
        <v>0.79166666666666663</v>
      </c>
      <c r="G12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1.2479166666671517</v>
      </c>
      <c r="H12" s="5" t="str">
        <f ca="1">IF(Tableau1[[#This Row],[Délais de prévenance]]&lt;=TIMEVALUE("19:59:59"),"Non respecté","Respecté")</f>
        <v>Respecté</v>
      </c>
      <c r="I12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12" s="5" t="s">
        <v>25</v>
      </c>
      <c r="K12" s="5" t="s">
        <v>25</v>
      </c>
      <c r="L12" s="5"/>
      <c r="M12" s="5" t="s">
        <v>10</v>
      </c>
      <c r="N12" s="5" t="s">
        <v>74</v>
      </c>
      <c r="O12" s="5"/>
      <c r="P12" s="5">
        <v>0</v>
      </c>
      <c r="Q12" s="5"/>
      <c r="R12" s="5" t="s">
        <v>59</v>
      </c>
      <c r="S12" s="5"/>
    </row>
    <row r="13" spans="1:19" x14ac:dyDescent="0.3">
      <c r="A13" s="5" t="s">
        <v>17</v>
      </c>
      <c r="B13" s="5" t="s">
        <v>82</v>
      </c>
      <c r="C13" s="6">
        <v>45037</v>
      </c>
      <c r="D13" s="10">
        <v>0.54375000000000007</v>
      </c>
      <c r="E13" s="9">
        <v>45040</v>
      </c>
      <c r="F13" s="7">
        <v>0.375</v>
      </c>
      <c r="G13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0.83125000000291038</v>
      </c>
      <c r="H13" s="5" t="str">
        <f ca="1">IF(Tableau1[[#This Row],[Délais de prévenance]]&lt;=TIMEVALUE("19:59:59"),"Non respecté","Respecté")</f>
        <v>Non respecté</v>
      </c>
      <c r="I13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13" s="5" t="s">
        <v>25</v>
      </c>
      <c r="K13" s="5" t="s">
        <v>25</v>
      </c>
      <c r="L13" s="5"/>
      <c r="M13" s="5" t="s">
        <v>10</v>
      </c>
      <c r="N13" s="5" t="s">
        <v>74</v>
      </c>
      <c r="O13" s="5"/>
      <c r="P13" s="5">
        <v>0</v>
      </c>
      <c r="Q13" s="5"/>
      <c r="R13" s="5" t="s">
        <v>59</v>
      </c>
      <c r="S13" s="5"/>
    </row>
    <row r="14" spans="1:19" x14ac:dyDescent="0.3">
      <c r="A14" s="5" t="s">
        <v>21</v>
      </c>
      <c r="B14" s="5" t="s">
        <v>82</v>
      </c>
      <c r="C14" s="6">
        <v>45041</v>
      </c>
      <c r="D14" s="10">
        <v>1.7361111111111112E-2</v>
      </c>
      <c r="E14" s="9">
        <v>45041</v>
      </c>
      <c r="F14" s="7">
        <v>0.29166666666666669</v>
      </c>
      <c r="G14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0.27430555555474712</v>
      </c>
      <c r="H14" s="5" t="str">
        <f ca="1">IF(Tableau1[[#This Row],[Délais de prévenance]]&lt;=TIMEVALUE("19:59:59"),"Non respecté","Respecté")</f>
        <v>Non respecté</v>
      </c>
      <c r="I14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2 : ]10h-05h]</v>
      </c>
      <c r="J14" s="5" t="s">
        <v>28</v>
      </c>
      <c r="K14" s="5" t="s">
        <v>26</v>
      </c>
      <c r="L14" s="5" t="s">
        <v>28</v>
      </c>
      <c r="M14" s="5" t="s">
        <v>14</v>
      </c>
      <c r="N14" s="5" t="s">
        <v>25</v>
      </c>
      <c r="O14" s="5"/>
      <c r="P14" s="5">
        <v>1</v>
      </c>
      <c r="Q14" s="5"/>
      <c r="R14" s="5" t="s">
        <v>29</v>
      </c>
      <c r="S14" s="5"/>
    </row>
    <row r="15" spans="1:19" x14ac:dyDescent="0.3">
      <c r="A15" s="5" t="s">
        <v>18</v>
      </c>
      <c r="B15" s="5" t="s">
        <v>82</v>
      </c>
      <c r="C15" s="6">
        <v>45040</v>
      </c>
      <c r="D15" s="10">
        <v>0.43402777777777773</v>
      </c>
      <c r="E15" s="9">
        <v>45040</v>
      </c>
      <c r="F15" s="7">
        <v>0.54166666666666663</v>
      </c>
      <c r="G15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0.10763888888322981</v>
      </c>
      <c r="H15" s="5" t="str">
        <f ca="1">IF(Tableau1[[#This Row],[Délais de prévenance]]&lt;=TIMEVALUE("19:59:59"),"Non respecté","Respecté")</f>
        <v>Non respecté</v>
      </c>
      <c r="I15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3 : ]05h-02h]</v>
      </c>
      <c r="J15" s="5" t="s">
        <v>25</v>
      </c>
      <c r="K15" s="5" t="s">
        <v>25</v>
      </c>
      <c r="L15" s="5"/>
      <c r="M15" s="5" t="s">
        <v>14</v>
      </c>
      <c r="N15" s="5" t="s">
        <v>25</v>
      </c>
      <c r="O15" s="5"/>
      <c r="P15" s="5">
        <v>1</v>
      </c>
      <c r="Q15" s="5"/>
      <c r="R15" s="5" t="s">
        <v>29</v>
      </c>
      <c r="S15" s="5"/>
    </row>
    <row r="16" spans="1:19" x14ac:dyDescent="0.3">
      <c r="A16" s="5" t="s">
        <v>18</v>
      </c>
      <c r="B16" s="5" t="s">
        <v>84</v>
      </c>
      <c r="C16" s="6">
        <v>45037</v>
      </c>
      <c r="D16" s="10">
        <v>0.41666666666666669</v>
      </c>
      <c r="E16" s="9">
        <v>45040</v>
      </c>
      <c r="F16" s="7">
        <v>0.5625</v>
      </c>
      <c r="G16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1.1458333333357587</v>
      </c>
      <c r="H16" s="5" t="str">
        <f ca="1">IF(Tableau1[[#This Row],[Délais de prévenance]]&lt;=TIMEVALUE("19:59:59"),"Non respecté","Respecté")</f>
        <v>Respecté</v>
      </c>
      <c r="I16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16" s="5" t="s">
        <v>25</v>
      </c>
      <c r="K16" s="5" t="s">
        <v>25</v>
      </c>
      <c r="L16" s="5"/>
      <c r="M16" s="5" t="s">
        <v>14</v>
      </c>
      <c r="N16" s="5" t="s">
        <v>25</v>
      </c>
      <c r="O16" s="5"/>
      <c r="P16" s="5">
        <v>1</v>
      </c>
      <c r="Q16" s="5"/>
      <c r="R16" s="5" t="s">
        <v>29</v>
      </c>
      <c r="S16" s="5"/>
    </row>
    <row r="17" spans="1:19" x14ac:dyDescent="0.3">
      <c r="A17" s="5" t="s">
        <v>18</v>
      </c>
      <c r="B17" s="5" t="s">
        <v>83</v>
      </c>
      <c r="C17" s="6">
        <v>45040</v>
      </c>
      <c r="D17" s="10">
        <v>0.45833333333333331</v>
      </c>
      <c r="E17" s="9">
        <v>45040</v>
      </c>
      <c r="F17" s="7">
        <v>0.58333333333333337</v>
      </c>
      <c r="G17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0.125</v>
      </c>
      <c r="H17" s="5" t="str">
        <f ca="1">IF(Tableau1[[#This Row],[Délais de prévenance]]&lt;=TIMEVALUE("19:59:59"),"Non respecté","Respecté")</f>
        <v>Non respecté</v>
      </c>
      <c r="I17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3 : ]05h-02h]</v>
      </c>
      <c r="J17" s="5" t="s">
        <v>25</v>
      </c>
      <c r="K17" s="5" t="s">
        <v>25</v>
      </c>
      <c r="L17" s="5"/>
      <c r="M17" s="5" t="s">
        <v>14</v>
      </c>
      <c r="N17" s="5" t="s">
        <v>25</v>
      </c>
      <c r="O17" s="5"/>
      <c r="P17" s="5">
        <v>1</v>
      </c>
      <c r="Q17" s="5"/>
      <c r="R17" s="5" t="s">
        <v>29</v>
      </c>
      <c r="S17" s="5"/>
    </row>
    <row r="18" spans="1:19" x14ac:dyDescent="0.3">
      <c r="A18" s="5" t="s">
        <v>21</v>
      </c>
      <c r="B18" s="5" t="s">
        <v>82</v>
      </c>
      <c r="C18" s="6">
        <v>45040</v>
      </c>
      <c r="D18" s="10">
        <v>0.57777777777777783</v>
      </c>
      <c r="E18" s="9">
        <v>45041</v>
      </c>
      <c r="F18" s="7">
        <v>0.25</v>
      </c>
      <c r="G18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0.67222222222335404</v>
      </c>
      <c r="H18" s="5" t="str">
        <f ca="1">IF(Tableau1[[#This Row],[Délais de prévenance]]&lt;=TIMEVALUE("19:59:59"),"Non respecté","Respecté")</f>
        <v>Non respecté</v>
      </c>
      <c r="I18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18" s="5" t="s">
        <v>25</v>
      </c>
      <c r="K18" s="5" t="s">
        <v>25</v>
      </c>
      <c r="L18" s="5"/>
      <c r="M18" s="5" t="s">
        <v>14</v>
      </c>
      <c r="N18" s="5" t="s">
        <v>25</v>
      </c>
      <c r="O18" s="5"/>
      <c r="P18" s="5">
        <v>1</v>
      </c>
      <c r="Q18" s="5"/>
      <c r="R18" s="5" t="s">
        <v>29</v>
      </c>
      <c r="S18" s="5"/>
    </row>
    <row r="19" spans="1:19" x14ac:dyDescent="0.3">
      <c r="A19" s="5" t="s">
        <v>21</v>
      </c>
      <c r="B19" s="5" t="s">
        <v>82</v>
      </c>
      <c r="C19" s="6">
        <v>45040</v>
      </c>
      <c r="D19" s="10">
        <v>0.61805555555555558</v>
      </c>
      <c r="E19" s="9">
        <v>45041</v>
      </c>
      <c r="F19" s="7">
        <v>0.25</v>
      </c>
      <c r="G19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0.63194444444525288</v>
      </c>
      <c r="H19" s="5" t="str">
        <f ca="1">IF(Tableau1[[#This Row],[Délais de prévenance]]&lt;=TIMEVALUE("19:59:59"),"Non respecté","Respecté")</f>
        <v>Non respecté</v>
      </c>
      <c r="I19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19" s="5" t="s">
        <v>25</v>
      </c>
      <c r="K19" s="5" t="s">
        <v>25</v>
      </c>
      <c r="L19" s="5"/>
      <c r="M19" s="5" t="s">
        <v>14</v>
      </c>
      <c r="N19" s="5" t="s">
        <v>25</v>
      </c>
      <c r="O19" s="5"/>
      <c r="P19" s="5">
        <v>1</v>
      </c>
      <c r="Q19" s="5"/>
      <c r="R19" s="5" t="s">
        <v>29</v>
      </c>
      <c r="S19" s="5"/>
    </row>
    <row r="20" spans="1:19" x14ac:dyDescent="0.3">
      <c r="A20" s="5" t="s">
        <v>17</v>
      </c>
      <c r="B20" s="5" t="s">
        <v>84</v>
      </c>
      <c r="C20" s="6">
        <v>45040</v>
      </c>
      <c r="D20" s="10">
        <v>0.43541666666666662</v>
      </c>
      <c r="E20" s="9">
        <v>45041</v>
      </c>
      <c r="F20" s="7">
        <v>0.26041666666666669</v>
      </c>
      <c r="G20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0.82499999999708962</v>
      </c>
      <c r="H20" s="5" t="str">
        <f ca="1">IF(Tableau1[[#This Row],[Délais de prévenance]]&lt;=TIMEVALUE("19:59:59"),"Non respecté","Respecté")</f>
        <v>Non respecté</v>
      </c>
      <c r="I20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20" s="5" t="s">
        <v>25</v>
      </c>
      <c r="K20" s="5" t="s">
        <v>25</v>
      </c>
      <c r="L20" s="5"/>
      <c r="M20" s="5" t="s">
        <v>14</v>
      </c>
      <c r="N20" s="5" t="s">
        <v>25</v>
      </c>
      <c r="O20" s="5"/>
      <c r="P20" s="5">
        <v>1</v>
      </c>
      <c r="Q20" s="5"/>
      <c r="R20" s="5" t="s">
        <v>29</v>
      </c>
      <c r="S20" s="5"/>
    </row>
    <row r="21" spans="1:19" x14ac:dyDescent="0.3">
      <c r="A21" s="5" t="s">
        <v>18</v>
      </c>
      <c r="B21" s="5" t="s">
        <v>82</v>
      </c>
      <c r="C21" s="6">
        <v>45037</v>
      </c>
      <c r="D21" s="10">
        <v>0.5</v>
      </c>
      <c r="E21" s="9">
        <v>45041</v>
      </c>
      <c r="F21" s="7">
        <v>0.25</v>
      </c>
      <c r="G21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1.75</v>
      </c>
      <c r="H21" s="5" t="str">
        <f ca="1">IF(Tableau1[[#This Row],[Délais de prévenance]]&lt;=TIMEVALUE("19:59:59"),"Non respecté","Respecté")</f>
        <v>Respecté</v>
      </c>
      <c r="I21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21" s="5" t="s">
        <v>25</v>
      </c>
      <c r="K21" s="5" t="s">
        <v>25</v>
      </c>
      <c r="L21" s="5"/>
      <c r="M21" s="5" t="s">
        <v>14</v>
      </c>
      <c r="N21" s="5" t="s">
        <v>25</v>
      </c>
      <c r="O21" s="5"/>
      <c r="P21" s="5">
        <v>1</v>
      </c>
      <c r="Q21" s="5"/>
      <c r="R21" s="5" t="s">
        <v>29</v>
      </c>
      <c r="S21" s="5"/>
    </row>
    <row r="22" spans="1:19" x14ac:dyDescent="0.3">
      <c r="A22" s="5" t="s">
        <v>21</v>
      </c>
      <c r="B22" s="5" t="s">
        <v>82</v>
      </c>
      <c r="C22" s="6">
        <v>45040</v>
      </c>
      <c r="D22" s="10">
        <v>0.57777777777777783</v>
      </c>
      <c r="E22" s="8">
        <v>45041</v>
      </c>
      <c r="F22" s="7">
        <v>0.52083333333333337</v>
      </c>
      <c r="G22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0.94305555555911269</v>
      </c>
      <c r="H22" s="5" t="str">
        <f ca="1">IF(Tableau1[[#This Row],[Délais de prévenance]]&lt;=TIMEVALUE("19:59:59"),"Non respecté","Respecté")</f>
        <v>Respecté</v>
      </c>
      <c r="I22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22" s="5" t="s">
        <v>25</v>
      </c>
      <c r="K22" s="5" t="s">
        <v>25</v>
      </c>
      <c r="L22" s="5"/>
      <c r="M22" s="5" t="s">
        <v>14</v>
      </c>
      <c r="N22" s="5" t="s">
        <v>25</v>
      </c>
      <c r="O22" s="5"/>
      <c r="P22" s="5">
        <v>2</v>
      </c>
      <c r="Q22" s="5" t="s">
        <v>66</v>
      </c>
      <c r="R22" s="5" t="s">
        <v>29</v>
      </c>
      <c r="S22" s="5"/>
    </row>
    <row r="23" spans="1:19" x14ac:dyDescent="0.3">
      <c r="A23" s="5" t="s">
        <v>21</v>
      </c>
      <c r="B23" s="5" t="s">
        <v>82</v>
      </c>
      <c r="C23" s="6">
        <v>45040</v>
      </c>
      <c r="D23" s="10">
        <v>0.58402777777777781</v>
      </c>
      <c r="E23" s="9">
        <v>45041</v>
      </c>
      <c r="F23" s="7">
        <v>0.52083333333333337</v>
      </c>
      <c r="G23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0.93680555556056788</v>
      </c>
      <c r="H23" s="5" t="str">
        <f ca="1">IF(Tableau1[[#This Row],[Délais de prévenance]]&lt;=TIMEVALUE("19:59:59"),"Non respecté","Respecté")</f>
        <v>Respecté</v>
      </c>
      <c r="I23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23" s="5" t="s">
        <v>25</v>
      </c>
      <c r="K23" s="5" t="s">
        <v>25</v>
      </c>
      <c r="L23" s="5"/>
      <c r="M23" s="5" t="s">
        <v>14</v>
      </c>
      <c r="N23" s="5" t="s">
        <v>25</v>
      </c>
      <c r="O23" s="5"/>
      <c r="P23" s="5">
        <v>1</v>
      </c>
      <c r="Q23" s="5"/>
      <c r="R23" s="5" t="s">
        <v>29</v>
      </c>
      <c r="S23" s="5"/>
    </row>
    <row r="24" spans="1:19" x14ac:dyDescent="0.3">
      <c r="A24" s="5" t="s">
        <v>21</v>
      </c>
      <c r="B24" s="5" t="s">
        <v>82</v>
      </c>
      <c r="C24" s="6">
        <v>45040</v>
      </c>
      <c r="D24" s="10">
        <v>0.67152777777777783</v>
      </c>
      <c r="E24" s="9">
        <v>45041</v>
      </c>
      <c r="F24" s="7">
        <v>0.52083333333333337</v>
      </c>
      <c r="G24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0.84930555555911269</v>
      </c>
      <c r="H24" s="5" t="str">
        <f ca="1">IF(Tableau1[[#This Row],[Délais de prévenance]]&lt;=TIMEVALUE("19:59:59"),"Non respecté","Respecté")</f>
        <v>Respecté</v>
      </c>
      <c r="I24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24" s="5" t="s">
        <v>25</v>
      </c>
      <c r="K24" s="5" t="s">
        <v>25</v>
      </c>
      <c r="L24" s="5"/>
      <c r="M24" s="5" t="s">
        <v>14</v>
      </c>
      <c r="N24" s="5" t="s">
        <v>25</v>
      </c>
      <c r="O24" s="5"/>
      <c r="P24" s="5">
        <v>1</v>
      </c>
      <c r="Q24" s="5"/>
      <c r="R24" s="5" t="s">
        <v>29</v>
      </c>
      <c r="S24" s="5"/>
    </row>
    <row r="25" spans="1:19" x14ac:dyDescent="0.3">
      <c r="A25" s="5" t="s">
        <v>17</v>
      </c>
      <c r="B25" s="5" t="s">
        <v>85</v>
      </c>
      <c r="C25" s="6">
        <v>45041</v>
      </c>
      <c r="D25" s="10">
        <v>0.5541666666666667</v>
      </c>
      <c r="E25" s="9">
        <v>45041</v>
      </c>
      <c r="F25" s="7">
        <v>0.60416666666666663</v>
      </c>
      <c r="G25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4.9999999995634425E-2</v>
      </c>
      <c r="H25" s="5" t="str">
        <f ca="1">IF(Tableau1[[#This Row],[Délais de prévenance]]&lt;=TIMEVALUE("19:59:59"),"Non respecté","Respecté")</f>
        <v>Non respecté</v>
      </c>
      <c r="I25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25" s="5" t="s">
        <v>25</v>
      </c>
      <c r="K25" s="5" t="s">
        <v>25</v>
      </c>
      <c r="L25" s="5"/>
      <c r="M25" s="5" t="s">
        <v>14</v>
      </c>
      <c r="N25" s="5" t="s">
        <v>25</v>
      </c>
      <c r="O25" s="5"/>
      <c r="P25" s="5">
        <v>1</v>
      </c>
      <c r="Q25" s="5"/>
      <c r="R25" s="5" t="s">
        <v>29</v>
      </c>
      <c r="S25" s="5"/>
    </row>
    <row r="26" spans="1:19" x14ac:dyDescent="0.3">
      <c r="A26" s="5" t="s">
        <v>17</v>
      </c>
      <c r="B26" s="5" t="s">
        <v>85</v>
      </c>
      <c r="C26" s="6">
        <v>45041</v>
      </c>
      <c r="D26" s="10">
        <v>0.5541666666666667</v>
      </c>
      <c r="E26" s="9">
        <v>45041</v>
      </c>
      <c r="F26" s="7">
        <v>0.60416666666666663</v>
      </c>
      <c r="G26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4.9999999995634425E-2</v>
      </c>
      <c r="H26" s="5" t="str">
        <f ca="1">IF(Tableau1[[#This Row],[Délais de prévenance]]&lt;=TIMEVALUE("19:59:59"),"Non respecté","Respecté")</f>
        <v>Non respecté</v>
      </c>
      <c r="I26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26" s="5" t="s">
        <v>25</v>
      </c>
      <c r="K26" s="5" t="s">
        <v>25</v>
      </c>
      <c r="L26" s="5"/>
      <c r="M26" s="5" t="s">
        <v>14</v>
      </c>
      <c r="N26" s="5" t="s">
        <v>25</v>
      </c>
      <c r="O26" s="5"/>
      <c r="P26" s="5">
        <v>1</v>
      </c>
      <c r="Q26" s="5"/>
      <c r="R26" s="5" t="s">
        <v>58</v>
      </c>
      <c r="S26" s="5" t="s">
        <v>62</v>
      </c>
    </row>
    <row r="27" spans="1:19" x14ac:dyDescent="0.3">
      <c r="A27" s="5" t="s">
        <v>17</v>
      </c>
      <c r="B27" s="5" t="s">
        <v>85</v>
      </c>
      <c r="C27" s="6">
        <v>45041</v>
      </c>
      <c r="D27" s="10">
        <v>0.33333333333333331</v>
      </c>
      <c r="E27" s="9">
        <v>45041</v>
      </c>
      <c r="F27" s="7">
        <v>0.58333333333333337</v>
      </c>
      <c r="G27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0.25</v>
      </c>
      <c r="H27" s="5" t="str">
        <f ca="1">IF(Tableau1[[#This Row],[Délais de prévenance]]&lt;=TIMEVALUE("19:59:59"),"Non respecté","Respecté")</f>
        <v>Non respecté</v>
      </c>
      <c r="I27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2 : ]10h-05h]</v>
      </c>
      <c r="J27" s="5" t="s">
        <v>28</v>
      </c>
      <c r="K27" s="5" t="s">
        <v>26</v>
      </c>
      <c r="L27" s="5" t="s">
        <v>28</v>
      </c>
      <c r="M27" s="5" t="s">
        <v>14</v>
      </c>
      <c r="N27" s="5" t="s">
        <v>25</v>
      </c>
      <c r="O27" s="5"/>
      <c r="P27" s="5">
        <v>1</v>
      </c>
      <c r="Q27" s="5"/>
      <c r="R27" s="5" t="s">
        <v>29</v>
      </c>
      <c r="S27" s="5"/>
    </row>
    <row r="28" spans="1:19" x14ac:dyDescent="0.3">
      <c r="A28" s="5" t="s">
        <v>17</v>
      </c>
      <c r="B28" s="5" t="s">
        <v>85</v>
      </c>
      <c r="C28" s="6">
        <v>45040</v>
      </c>
      <c r="D28" s="10">
        <v>0.42708333333333331</v>
      </c>
      <c r="E28" s="9">
        <v>45041</v>
      </c>
      <c r="F28" s="7">
        <v>0.5625</v>
      </c>
      <c r="G28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1.1354166666642413</v>
      </c>
      <c r="H28" s="5" t="str">
        <f ca="1">IF(Tableau1[[#This Row],[Délais de prévenance]]&lt;=TIMEVALUE("19:59:59"),"Non respecté","Respecté")</f>
        <v>Respecté</v>
      </c>
      <c r="I28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28" s="5" t="s">
        <v>12</v>
      </c>
      <c r="K28" s="5" t="s">
        <v>26</v>
      </c>
      <c r="L28" s="5" t="s">
        <v>12</v>
      </c>
      <c r="M28" s="5" t="s">
        <v>14</v>
      </c>
      <c r="N28" s="5" t="s">
        <v>25</v>
      </c>
      <c r="O28" s="5"/>
      <c r="P28" s="5">
        <v>1</v>
      </c>
      <c r="Q28" s="5"/>
      <c r="R28" s="5" t="s">
        <v>29</v>
      </c>
      <c r="S28" s="5"/>
    </row>
    <row r="29" spans="1:19" x14ac:dyDescent="0.3">
      <c r="A29" s="5" t="s">
        <v>17</v>
      </c>
      <c r="B29" s="5" t="s">
        <v>82</v>
      </c>
      <c r="C29" s="6">
        <v>45041</v>
      </c>
      <c r="D29" s="10">
        <v>0.41180555555555554</v>
      </c>
      <c r="E29" s="9">
        <v>45041</v>
      </c>
      <c r="F29" s="7">
        <v>0.58333333333333337</v>
      </c>
      <c r="G29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0.17152777777664596</v>
      </c>
      <c r="H29" s="5" t="str">
        <f ca="1">IF(Tableau1[[#This Row],[Délais de prévenance]]&lt;=TIMEVALUE("19:59:59"),"Non respecté","Respecté")</f>
        <v>Non respecté</v>
      </c>
      <c r="I29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3 : ]05h-02h]</v>
      </c>
      <c r="J29" s="5" t="s">
        <v>25</v>
      </c>
      <c r="K29" s="5" t="s">
        <v>25</v>
      </c>
      <c r="L29" s="5"/>
      <c r="M29" s="5" t="s">
        <v>14</v>
      </c>
      <c r="N29" s="5" t="s">
        <v>25</v>
      </c>
      <c r="O29" s="5"/>
      <c r="P29" s="5">
        <v>2</v>
      </c>
      <c r="Q29" s="5" t="s">
        <v>72</v>
      </c>
      <c r="R29" s="5" t="s">
        <v>29</v>
      </c>
      <c r="S29" s="5"/>
    </row>
    <row r="30" spans="1:19" x14ac:dyDescent="0.3">
      <c r="A30" s="5" t="s">
        <v>21</v>
      </c>
      <c r="B30" s="5" t="s">
        <v>83</v>
      </c>
      <c r="C30" s="6">
        <v>45041</v>
      </c>
      <c r="D30" s="10">
        <v>0.68055555555555547</v>
      </c>
      <c r="E30" s="9">
        <v>45041</v>
      </c>
      <c r="F30" s="7">
        <v>0.70833333333333337</v>
      </c>
      <c r="G30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2.7777777781011537E-2</v>
      </c>
      <c r="H30" s="5" t="str">
        <f ca="1">IF(Tableau1[[#This Row],[Délais de prévenance]]&lt;=TIMEVALUE("19:59:59"),"Non respecté","Respecté")</f>
        <v>Non respecté</v>
      </c>
      <c r="I30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30" s="5" t="s">
        <v>25</v>
      </c>
      <c r="K30" s="5" t="s">
        <v>25</v>
      </c>
      <c r="L30" s="5"/>
      <c r="M30" s="5" t="s">
        <v>14</v>
      </c>
      <c r="N30" s="5" t="s">
        <v>25</v>
      </c>
      <c r="O30" s="5"/>
      <c r="P30" s="5">
        <v>1</v>
      </c>
      <c r="Q30" s="5"/>
      <c r="R30" s="5" t="s">
        <v>29</v>
      </c>
      <c r="S30" s="5"/>
    </row>
    <row r="31" spans="1:19" x14ac:dyDescent="0.3">
      <c r="A31" s="5" t="s">
        <v>17</v>
      </c>
      <c r="B31" s="5" t="s">
        <v>85</v>
      </c>
      <c r="C31" s="6">
        <v>45041</v>
      </c>
      <c r="D31" s="10">
        <v>0.3298611111111111</v>
      </c>
      <c r="E31" s="9">
        <v>45041</v>
      </c>
      <c r="F31" s="7">
        <v>0.89583333333333337</v>
      </c>
      <c r="G31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0.56597222222626442</v>
      </c>
      <c r="H31" s="5" t="str">
        <f ca="1">IF(Tableau1[[#This Row],[Délais de prévenance]]&lt;=TIMEVALUE("19:59:59"),"Non respecté","Respecté")</f>
        <v>Non respecté</v>
      </c>
      <c r="I31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31" s="5" t="s">
        <v>25</v>
      </c>
      <c r="K31" s="5" t="s">
        <v>25</v>
      </c>
      <c r="L31" s="5"/>
      <c r="M31" s="5" t="s">
        <v>10</v>
      </c>
      <c r="N31" s="5" t="s">
        <v>74</v>
      </c>
      <c r="O31" s="5"/>
      <c r="P31" s="5">
        <v>0</v>
      </c>
      <c r="Q31" s="5"/>
      <c r="R31" s="5" t="s">
        <v>59</v>
      </c>
      <c r="S31" s="5"/>
    </row>
    <row r="32" spans="1:19" x14ac:dyDescent="0.3">
      <c r="A32" s="5" t="s">
        <v>17</v>
      </c>
      <c r="B32" s="5" t="s">
        <v>85</v>
      </c>
      <c r="C32" s="6">
        <v>45041</v>
      </c>
      <c r="D32" s="10">
        <v>0.33333333333333331</v>
      </c>
      <c r="E32" s="9">
        <v>45041</v>
      </c>
      <c r="F32" s="7">
        <v>0.89583333333333337</v>
      </c>
      <c r="G32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0.5625</v>
      </c>
      <c r="H32" s="5" t="str">
        <f ca="1">IF(Tableau1[[#This Row],[Délais de prévenance]]&lt;=TIMEVALUE("19:59:59"),"Non respecté","Respecté")</f>
        <v>Non respecté</v>
      </c>
      <c r="I32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32" s="5" t="s">
        <v>25</v>
      </c>
      <c r="K32" s="5" t="s">
        <v>25</v>
      </c>
      <c r="L32" s="5"/>
      <c r="M32" s="5" t="s">
        <v>10</v>
      </c>
      <c r="N32" s="5" t="s">
        <v>74</v>
      </c>
      <c r="O32" s="5"/>
      <c r="P32" s="5">
        <v>0</v>
      </c>
      <c r="Q32" s="5"/>
      <c r="R32" s="5" t="s">
        <v>59</v>
      </c>
      <c r="S32" s="5"/>
    </row>
    <row r="33" spans="1:19" x14ac:dyDescent="0.3">
      <c r="A33" s="5" t="s">
        <v>17</v>
      </c>
      <c r="B33" s="5" t="s">
        <v>85</v>
      </c>
      <c r="C33" s="6">
        <v>45041</v>
      </c>
      <c r="D33" s="10">
        <v>0.47916666666666669</v>
      </c>
      <c r="E33" s="9">
        <v>45041</v>
      </c>
      <c r="F33" s="7">
        <v>0.875</v>
      </c>
      <c r="G33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0.39583333333575865</v>
      </c>
      <c r="H33" s="5" t="str">
        <f ca="1">IF(Tableau1[[#This Row],[Délais de prévenance]]&lt;=TIMEVALUE("19:59:59"),"Non respecté","Respecté")</f>
        <v>Non respecté</v>
      </c>
      <c r="I33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2 : ]10h-05h]</v>
      </c>
      <c r="J33" s="5" t="s">
        <v>25</v>
      </c>
      <c r="K33" s="5" t="s">
        <v>25</v>
      </c>
      <c r="L33" s="5"/>
      <c r="M33" s="5" t="s">
        <v>14</v>
      </c>
      <c r="N33" s="5" t="s">
        <v>25</v>
      </c>
      <c r="O33" s="5"/>
      <c r="P33" s="5">
        <v>1</v>
      </c>
      <c r="Q33" s="5"/>
      <c r="R33" s="5" t="s">
        <v>29</v>
      </c>
      <c r="S33" s="5"/>
    </row>
    <row r="34" spans="1:19" x14ac:dyDescent="0.3">
      <c r="A34" s="5" t="s">
        <v>17</v>
      </c>
      <c r="B34" s="5" t="s">
        <v>84</v>
      </c>
      <c r="C34" s="6">
        <v>45040</v>
      </c>
      <c r="D34" s="10">
        <v>0.42708333333333331</v>
      </c>
      <c r="E34" s="9">
        <v>45041</v>
      </c>
      <c r="F34" s="7">
        <v>0.26041666666666669</v>
      </c>
      <c r="G34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0.83333333332848269</v>
      </c>
      <c r="H34" s="5" t="str">
        <f ca="1">IF(Tableau1[[#This Row],[Délais de prévenance]]&lt;=TIMEVALUE("19:59:59"),"Non respecté","Respecté")</f>
        <v>Respecté</v>
      </c>
      <c r="I34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34" s="5" t="s">
        <v>25</v>
      </c>
      <c r="K34" s="5" t="s">
        <v>25</v>
      </c>
      <c r="L34" s="5"/>
      <c r="M34" s="5" t="s">
        <v>10</v>
      </c>
      <c r="N34" s="5" t="s">
        <v>74</v>
      </c>
      <c r="O34" s="5"/>
      <c r="P34" s="5">
        <v>0</v>
      </c>
      <c r="Q34" s="5"/>
      <c r="R34" s="5" t="s">
        <v>59</v>
      </c>
      <c r="S34" s="5"/>
    </row>
    <row r="35" spans="1:19" x14ac:dyDescent="0.3">
      <c r="A35" s="5" t="s">
        <v>21</v>
      </c>
      <c r="B35" s="5" t="s">
        <v>82</v>
      </c>
      <c r="C35" s="6">
        <v>45041</v>
      </c>
      <c r="D35" s="10">
        <v>0.58333333333333337</v>
      </c>
      <c r="E35" s="9">
        <v>45042</v>
      </c>
      <c r="F35" s="7">
        <v>0.52083333333333337</v>
      </c>
      <c r="G35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0.9375</v>
      </c>
      <c r="H35" s="5" t="str">
        <f ca="1">IF(Tableau1[[#This Row],[Délais de prévenance]]&lt;=TIMEVALUE("19:59:59"),"Non respecté","Respecté")</f>
        <v>Respecté</v>
      </c>
      <c r="I35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35" s="5" t="s">
        <v>25</v>
      </c>
      <c r="K35" s="5" t="s">
        <v>25</v>
      </c>
      <c r="L35" s="5"/>
      <c r="M35" s="5" t="s">
        <v>14</v>
      </c>
      <c r="N35" s="5" t="s">
        <v>25</v>
      </c>
      <c r="O35" s="5"/>
      <c r="P35" s="5">
        <v>1</v>
      </c>
      <c r="Q35" s="5"/>
      <c r="R35" s="5" t="s">
        <v>29</v>
      </c>
      <c r="S35" s="5"/>
    </row>
    <row r="36" spans="1:19" x14ac:dyDescent="0.3">
      <c r="A36" s="5" t="s">
        <v>17</v>
      </c>
      <c r="B36" s="5" t="s">
        <v>85</v>
      </c>
      <c r="C36" s="6">
        <v>45041</v>
      </c>
      <c r="D36" s="10">
        <v>0.81944444444444453</v>
      </c>
      <c r="E36" s="9">
        <v>45042</v>
      </c>
      <c r="F36" s="7">
        <v>0.58333333333333337</v>
      </c>
      <c r="G36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0.76388888889050577</v>
      </c>
      <c r="H36" s="5" t="str">
        <f ca="1">IF(Tableau1[[#This Row],[Délais de prévenance]]&lt;=TIMEVALUE("19:59:59"),"Non respecté","Respecté")</f>
        <v>Non respecté</v>
      </c>
      <c r="I36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36" s="5" t="s">
        <v>28</v>
      </c>
      <c r="K36" s="5" t="s">
        <v>26</v>
      </c>
      <c r="L36" s="5" t="s">
        <v>28</v>
      </c>
      <c r="M36" s="5" t="s">
        <v>14</v>
      </c>
      <c r="N36" s="5" t="s">
        <v>25</v>
      </c>
      <c r="O36" s="5"/>
      <c r="P36" s="5">
        <v>1</v>
      </c>
      <c r="Q36" s="5"/>
      <c r="R36" s="5" t="s">
        <v>29</v>
      </c>
      <c r="S36" s="5"/>
    </row>
    <row r="37" spans="1:19" x14ac:dyDescent="0.3">
      <c r="A37" s="5" t="s">
        <v>21</v>
      </c>
      <c r="B37" s="5" t="s">
        <v>83</v>
      </c>
      <c r="C37" s="6">
        <v>45041</v>
      </c>
      <c r="D37" s="10">
        <v>0.54305555555555551</v>
      </c>
      <c r="E37" s="9">
        <v>45042</v>
      </c>
      <c r="F37" s="7">
        <v>0.29166666666666669</v>
      </c>
      <c r="G37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0.74861111110658385</v>
      </c>
      <c r="H37" s="5" t="str">
        <f ca="1">IF(Tableau1[[#This Row],[Délais de prévenance]]&lt;=TIMEVALUE("19:59:59"),"Non respecté","Respecté")</f>
        <v>Non respecté</v>
      </c>
      <c r="I37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37" s="5" t="s">
        <v>28</v>
      </c>
      <c r="K37" s="5" t="s">
        <v>26</v>
      </c>
      <c r="L37" s="5" t="s">
        <v>28</v>
      </c>
      <c r="M37" s="5" t="s">
        <v>14</v>
      </c>
      <c r="N37" s="5" t="s">
        <v>25</v>
      </c>
      <c r="O37" s="5"/>
      <c r="P37" s="5">
        <v>1</v>
      </c>
      <c r="Q37" s="5"/>
      <c r="R37" s="5" t="s">
        <v>29</v>
      </c>
      <c r="S37" s="5"/>
    </row>
    <row r="38" spans="1:19" x14ac:dyDescent="0.3">
      <c r="A38" s="5" t="s">
        <v>21</v>
      </c>
      <c r="B38" s="5" t="s">
        <v>83</v>
      </c>
      <c r="C38" s="6">
        <v>45043</v>
      </c>
      <c r="D38" s="10">
        <v>0.29166666666666669</v>
      </c>
      <c r="E38" s="9">
        <v>45043</v>
      </c>
      <c r="F38" s="7">
        <v>0.29166666666666669</v>
      </c>
      <c r="G38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H38" s="5" t="str">
        <f ca="1">IF(Tableau1[[#This Row],[Délais de prévenance]]&lt;=TIMEVALUE("19:59:59"),"Non respecté","Respecté")</f>
        <v>Non respecté</v>
      </c>
      <c r="I38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38" s="5" t="s">
        <v>25</v>
      </c>
      <c r="K38" s="5" t="s">
        <v>25</v>
      </c>
      <c r="L38" s="5"/>
      <c r="M38" s="5" t="s">
        <v>14</v>
      </c>
      <c r="N38" s="5" t="s">
        <v>25</v>
      </c>
      <c r="O38" s="5"/>
      <c r="P38" s="5">
        <v>1</v>
      </c>
      <c r="Q38" s="5"/>
      <c r="R38" s="5" t="s">
        <v>29</v>
      </c>
      <c r="S38" s="5"/>
    </row>
    <row r="39" spans="1:19" x14ac:dyDescent="0.3">
      <c r="A39" s="5" t="s">
        <v>21</v>
      </c>
      <c r="B39" s="5" t="s">
        <v>83</v>
      </c>
      <c r="C39" s="6">
        <v>45043</v>
      </c>
      <c r="D39" s="10">
        <v>0.29166666666666669</v>
      </c>
      <c r="E39" s="9">
        <v>45043</v>
      </c>
      <c r="F39" s="7">
        <v>0.29166666666666669</v>
      </c>
      <c r="G39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H39" s="5" t="str">
        <f ca="1">IF(Tableau1[[#This Row],[Délais de prévenance]]&lt;=TIMEVALUE("19:59:59"),"Non respecté","Respecté")</f>
        <v>Non respecté</v>
      </c>
      <c r="I39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39" s="5" t="s">
        <v>25</v>
      </c>
      <c r="K39" s="5" t="s">
        <v>25</v>
      </c>
      <c r="L39" s="5"/>
      <c r="M39" s="5" t="s">
        <v>14</v>
      </c>
      <c r="N39" s="5" t="s">
        <v>25</v>
      </c>
      <c r="O39" s="5"/>
      <c r="P39" s="5">
        <v>1</v>
      </c>
      <c r="Q39" s="5"/>
      <c r="R39" s="5" t="s">
        <v>29</v>
      </c>
      <c r="S39" s="5"/>
    </row>
    <row r="40" spans="1:19" x14ac:dyDescent="0.3">
      <c r="A40" s="5" t="s">
        <v>17</v>
      </c>
      <c r="B40" s="5" t="s">
        <v>84</v>
      </c>
      <c r="C40" s="6">
        <v>45043</v>
      </c>
      <c r="D40" s="10">
        <v>0.28125</v>
      </c>
      <c r="E40" s="9">
        <v>45043</v>
      </c>
      <c r="F40" s="7">
        <v>0.29166666666666669</v>
      </c>
      <c r="G40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1.0416666664241347E-2</v>
      </c>
      <c r="H40" s="5" t="str">
        <f ca="1">IF(Tableau1[[#This Row],[Délais de prévenance]]&lt;=TIMEVALUE("19:59:59"),"Non respecté","Respecté")</f>
        <v>Non respecté</v>
      </c>
      <c r="I40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40" s="5" t="s">
        <v>25</v>
      </c>
      <c r="K40" s="5" t="s">
        <v>25</v>
      </c>
      <c r="L40" s="5"/>
      <c r="M40" s="5" t="s">
        <v>14</v>
      </c>
      <c r="N40" s="5" t="s">
        <v>25</v>
      </c>
      <c r="O40" s="5"/>
      <c r="P40" s="5">
        <v>1</v>
      </c>
      <c r="Q40" s="5"/>
      <c r="R40" s="5" t="s">
        <v>29</v>
      </c>
      <c r="S40" s="5"/>
    </row>
    <row r="41" spans="1:19" x14ac:dyDescent="0.3">
      <c r="A41" s="5" t="s">
        <v>17</v>
      </c>
      <c r="B41" s="5" t="s">
        <v>85</v>
      </c>
      <c r="C41" s="6">
        <v>45043</v>
      </c>
      <c r="D41" s="10">
        <v>0.40833333333333338</v>
      </c>
      <c r="E41" s="9">
        <v>45043</v>
      </c>
      <c r="F41" s="7">
        <v>0.83333333333333337</v>
      </c>
      <c r="G41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0.42500000000291038</v>
      </c>
      <c r="H41" s="5" t="str">
        <f ca="1">IF(Tableau1[[#This Row],[Délais de prévenance]]&lt;=TIMEVALUE("19:59:59"),"Non respecté","Respecté")</f>
        <v>Non respecté</v>
      </c>
      <c r="I41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41" s="5" t="s">
        <v>25</v>
      </c>
      <c r="K41" s="5" t="s">
        <v>25</v>
      </c>
      <c r="L41" s="5"/>
      <c r="M41" s="5" t="s">
        <v>14</v>
      </c>
      <c r="N41" s="5" t="s">
        <v>25</v>
      </c>
      <c r="O41" s="5"/>
      <c r="P41" s="5">
        <v>1</v>
      </c>
      <c r="Q41" s="5"/>
      <c r="R41" s="5" t="s">
        <v>29</v>
      </c>
      <c r="S41" s="5"/>
    </row>
    <row r="42" spans="1:19" x14ac:dyDescent="0.3">
      <c r="A42" s="5" t="s">
        <v>17</v>
      </c>
      <c r="B42" s="5" t="s">
        <v>85</v>
      </c>
      <c r="C42" s="6">
        <v>45043</v>
      </c>
      <c r="D42" s="10">
        <v>0.42152777777777778</v>
      </c>
      <c r="E42" s="9">
        <v>45043</v>
      </c>
      <c r="F42" s="7">
        <v>0.45833333333333331</v>
      </c>
      <c r="G42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3.680555555911269E-2</v>
      </c>
      <c r="H42" s="5" t="str">
        <f ca="1">IF(Tableau1[[#This Row],[Délais de prévenance]]&lt;=TIMEVALUE("19:59:59"),"Non respecté","Respecté")</f>
        <v>Non respecté</v>
      </c>
      <c r="I42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42" s="5" t="s">
        <v>25</v>
      </c>
      <c r="K42" s="5" t="s">
        <v>25</v>
      </c>
      <c r="L42" s="5"/>
      <c r="M42" s="5" t="s">
        <v>14</v>
      </c>
      <c r="N42" s="5" t="s">
        <v>25</v>
      </c>
      <c r="O42" s="5"/>
      <c r="P42" s="5">
        <v>1</v>
      </c>
      <c r="Q42" s="5"/>
      <c r="R42" s="5" t="s">
        <v>29</v>
      </c>
      <c r="S42" s="5"/>
    </row>
    <row r="43" spans="1:19" x14ac:dyDescent="0.3">
      <c r="A43" s="5" t="s">
        <v>17</v>
      </c>
      <c r="B43" s="5" t="s">
        <v>83</v>
      </c>
      <c r="C43" s="6">
        <v>45044</v>
      </c>
      <c r="D43" s="10">
        <v>0.35833333333333334</v>
      </c>
      <c r="E43" s="9">
        <v>45044</v>
      </c>
      <c r="F43" s="7">
        <v>0.41666666666666669</v>
      </c>
      <c r="G43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5.8333333334303461E-2</v>
      </c>
      <c r="H43" s="5" t="str">
        <f ca="1">IF(Tableau1[[#This Row],[Délais de prévenance]]&lt;=TIMEVALUE("19:59:59"),"Non respecté","Respecté")</f>
        <v>Non respecté</v>
      </c>
      <c r="I43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43" s="5" t="s">
        <v>28</v>
      </c>
      <c r="K43" s="5" t="s">
        <v>26</v>
      </c>
      <c r="L43" s="5" t="s">
        <v>28</v>
      </c>
      <c r="M43" s="5" t="s">
        <v>14</v>
      </c>
      <c r="N43" s="5" t="s">
        <v>26</v>
      </c>
      <c r="O43" s="5"/>
      <c r="P43" s="5">
        <v>1</v>
      </c>
      <c r="Q43" s="5"/>
      <c r="R43" s="5" t="s">
        <v>29</v>
      </c>
      <c r="S43" s="5"/>
    </row>
    <row r="44" spans="1:19" x14ac:dyDescent="0.3">
      <c r="A44" s="5" t="s">
        <v>17</v>
      </c>
      <c r="B44" s="5" t="s">
        <v>82</v>
      </c>
      <c r="C44" s="6">
        <v>45043</v>
      </c>
      <c r="D44" s="10">
        <v>0.47013888888888888</v>
      </c>
      <c r="E44" s="9">
        <v>45044</v>
      </c>
      <c r="F44" s="7">
        <v>0.25</v>
      </c>
      <c r="G44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0.77986111111385981</v>
      </c>
      <c r="H44" s="5" t="str">
        <f ca="1">IF(Tableau1[[#This Row],[Délais de prévenance]]&lt;=TIMEVALUE("19:59:59"),"Non respecté","Respecté")</f>
        <v>Non respecté</v>
      </c>
      <c r="I44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44" s="5" t="s">
        <v>25</v>
      </c>
      <c r="K44" s="5" t="s">
        <v>25</v>
      </c>
      <c r="L44" s="5"/>
      <c r="M44" s="5" t="s">
        <v>14</v>
      </c>
      <c r="N44" s="5" t="s">
        <v>25</v>
      </c>
      <c r="O44" s="5"/>
      <c r="P44" s="5">
        <v>1</v>
      </c>
      <c r="Q44" s="5"/>
      <c r="R44" s="5" t="s">
        <v>29</v>
      </c>
      <c r="S44" s="5"/>
    </row>
    <row r="45" spans="1:19" x14ac:dyDescent="0.3">
      <c r="A45" s="5" t="s">
        <v>21</v>
      </c>
      <c r="B45" s="5" t="s">
        <v>82</v>
      </c>
      <c r="C45" s="6">
        <v>45044</v>
      </c>
      <c r="D45" s="10">
        <v>0.29166666666666669</v>
      </c>
      <c r="E45" s="9">
        <v>45044</v>
      </c>
      <c r="F45" s="7">
        <v>0.29166666666666669</v>
      </c>
      <c r="G45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H45" s="5" t="str">
        <f ca="1">IF(Tableau1[[#This Row],[Délais de prévenance]]&lt;=TIMEVALUE("19:59:59"),"Non respecté","Respecté")</f>
        <v>Non respecté</v>
      </c>
      <c r="I45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45" s="5" t="s">
        <v>25</v>
      </c>
      <c r="K45" s="5" t="s">
        <v>25</v>
      </c>
      <c r="L45" s="5"/>
      <c r="M45" s="5" t="s">
        <v>14</v>
      </c>
      <c r="N45" s="5" t="s">
        <v>25</v>
      </c>
      <c r="O45" s="5"/>
      <c r="P45" s="5">
        <v>1</v>
      </c>
      <c r="Q45" s="5"/>
      <c r="R45" s="5" t="s">
        <v>29</v>
      </c>
      <c r="S45" s="5"/>
    </row>
    <row r="46" spans="1:19" x14ac:dyDescent="0.3">
      <c r="A46" s="5" t="s">
        <v>21</v>
      </c>
      <c r="B46" s="5" t="s">
        <v>82</v>
      </c>
      <c r="C46" s="6">
        <v>45044</v>
      </c>
      <c r="D46" s="10">
        <v>0.28125</v>
      </c>
      <c r="E46" s="9">
        <v>45044</v>
      </c>
      <c r="F46" s="7">
        <v>0.30555555555555552</v>
      </c>
      <c r="G46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2.4305555554747116E-2</v>
      </c>
      <c r="H46" s="5" t="str">
        <f ca="1">IF(Tableau1[[#This Row],[Délais de prévenance]]&lt;=TIMEVALUE("19:59:59"),"Non respecté","Respecté")</f>
        <v>Non respecté</v>
      </c>
      <c r="I46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46" s="5" t="s">
        <v>25</v>
      </c>
      <c r="K46" s="5" t="s">
        <v>25</v>
      </c>
      <c r="L46" s="5"/>
      <c r="M46" s="5" t="s">
        <v>14</v>
      </c>
      <c r="N46" s="5" t="s">
        <v>25</v>
      </c>
      <c r="O46" s="5"/>
      <c r="P46" s="5">
        <v>1</v>
      </c>
      <c r="Q46" s="5"/>
      <c r="R46" s="5" t="s">
        <v>29</v>
      </c>
      <c r="S46" s="5"/>
    </row>
    <row r="47" spans="1:19" x14ac:dyDescent="0.3">
      <c r="A47" s="5" t="s">
        <v>21</v>
      </c>
      <c r="B47" s="5" t="s">
        <v>82</v>
      </c>
      <c r="C47" s="6">
        <v>45043</v>
      </c>
      <c r="D47" s="10">
        <v>0.52083333333333337</v>
      </c>
      <c r="E47" s="9">
        <v>45044</v>
      </c>
      <c r="F47" s="7">
        <v>0.33333333333333331</v>
      </c>
      <c r="G47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0.8125</v>
      </c>
      <c r="H47" s="5" t="str">
        <f ca="1">IF(Tableau1[[#This Row],[Délais de prévenance]]&lt;=TIMEVALUE("19:59:59"),"Non respecté","Respecté")</f>
        <v>Non respecté</v>
      </c>
      <c r="I47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47" s="5" t="s">
        <v>25</v>
      </c>
      <c r="K47" s="5" t="s">
        <v>25</v>
      </c>
      <c r="L47" s="5"/>
      <c r="M47" s="5" t="s">
        <v>10</v>
      </c>
      <c r="N47" s="5" t="s">
        <v>74</v>
      </c>
      <c r="O47" s="5"/>
      <c r="P47" s="5">
        <v>0</v>
      </c>
      <c r="Q47" s="5"/>
      <c r="R47" s="5" t="s">
        <v>59</v>
      </c>
      <c r="S47" s="5"/>
    </row>
    <row r="48" spans="1:19" x14ac:dyDescent="0.3">
      <c r="A48" s="5" t="s">
        <v>17</v>
      </c>
      <c r="B48" s="5" t="s">
        <v>84</v>
      </c>
      <c r="C48" s="6">
        <v>45044</v>
      </c>
      <c r="D48" s="10">
        <v>0.33333333333333331</v>
      </c>
      <c r="E48" s="9">
        <v>45044</v>
      </c>
      <c r="F48" s="7">
        <v>0.33333333333333331</v>
      </c>
      <c r="G48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H48" s="5" t="str">
        <f ca="1">IF(Tableau1[[#This Row],[Délais de prévenance]]&lt;=TIMEVALUE("19:59:59"),"Non respecté","Respecté")</f>
        <v>Non respecté</v>
      </c>
      <c r="I48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48" s="5" t="s">
        <v>25</v>
      </c>
      <c r="K48" s="5" t="s">
        <v>25</v>
      </c>
      <c r="L48" s="5"/>
      <c r="M48" s="5" t="s">
        <v>10</v>
      </c>
      <c r="N48" s="5" t="s">
        <v>74</v>
      </c>
      <c r="O48" s="5"/>
      <c r="P48" s="5">
        <v>0</v>
      </c>
      <c r="Q48" s="5"/>
      <c r="R48" s="5" t="s">
        <v>59</v>
      </c>
      <c r="S48" s="5"/>
    </row>
    <row r="49" spans="1:19" x14ac:dyDescent="0.3">
      <c r="A49" s="5" t="s">
        <v>17</v>
      </c>
      <c r="B49" s="5" t="s">
        <v>85</v>
      </c>
      <c r="C49" s="6">
        <v>45044</v>
      </c>
      <c r="D49" s="10">
        <v>0.875</v>
      </c>
      <c r="E49" s="9">
        <v>45048</v>
      </c>
      <c r="F49" s="7">
        <v>0.875</v>
      </c>
      <c r="G49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</v>
      </c>
      <c r="H49" s="5" t="str">
        <f ca="1">IF(Tableau1[[#This Row],[Délais de prévenance]]&lt;=TIMEVALUE("19:59:59"),"Non respecté","Respecté")</f>
        <v>Respecté</v>
      </c>
      <c r="I49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49" s="5" t="s">
        <v>25</v>
      </c>
      <c r="K49" s="5" t="s">
        <v>25</v>
      </c>
      <c r="L49" s="5"/>
      <c r="M49" s="5" t="s">
        <v>14</v>
      </c>
      <c r="N49" s="5" t="s">
        <v>25</v>
      </c>
      <c r="O49" s="5"/>
      <c r="P49" s="5">
        <v>1</v>
      </c>
      <c r="Q49" s="5"/>
      <c r="R49" s="5" t="s">
        <v>29</v>
      </c>
      <c r="S49" s="5"/>
    </row>
    <row r="50" spans="1:19" x14ac:dyDescent="0.3">
      <c r="A50" s="5" t="s">
        <v>17</v>
      </c>
      <c r="B50" s="5" t="s">
        <v>85</v>
      </c>
      <c r="C50" s="6">
        <v>45044</v>
      </c>
      <c r="D50" s="10">
        <v>0.66666666666666663</v>
      </c>
      <c r="E50" s="9">
        <v>45048</v>
      </c>
      <c r="F50" s="7">
        <v>0.25</v>
      </c>
      <c r="G50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0.58333333333575865</v>
      </c>
      <c r="H50" s="5" t="str">
        <f ca="1">IF(Tableau1[[#This Row],[Délais de prévenance]]&lt;=TIMEVALUE("19:59:59"),"Non respecté","Respecté")</f>
        <v>Non respecté</v>
      </c>
      <c r="I50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50" s="5" t="s">
        <v>25</v>
      </c>
      <c r="K50" s="5" t="s">
        <v>25</v>
      </c>
      <c r="L50" s="5"/>
      <c r="M50" s="5" t="s">
        <v>14</v>
      </c>
      <c r="N50" s="5" t="s">
        <v>25</v>
      </c>
      <c r="O50" s="5"/>
      <c r="P50" s="5">
        <v>1</v>
      </c>
      <c r="Q50" s="5"/>
      <c r="R50" s="5" t="s">
        <v>29</v>
      </c>
      <c r="S50" s="5"/>
    </row>
    <row r="51" spans="1:19" x14ac:dyDescent="0.3">
      <c r="A51" s="5" t="s">
        <v>17</v>
      </c>
      <c r="B51" s="5" t="s">
        <v>82</v>
      </c>
      <c r="C51" s="6">
        <v>45044</v>
      </c>
      <c r="D51" s="10">
        <v>0.34027777777777773</v>
      </c>
      <c r="E51" s="9">
        <v>45048</v>
      </c>
      <c r="F51" s="7">
        <v>0.25</v>
      </c>
      <c r="G51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0.90972222221898846</v>
      </c>
      <c r="H51" s="5" t="str">
        <f ca="1">IF(Tableau1[[#This Row],[Délais de prévenance]]&lt;=TIMEVALUE("19:59:59"),"Non respecté","Respecté")</f>
        <v>Respecté</v>
      </c>
      <c r="I51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51" s="5" t="s">
        <v>25</v>
      </c>
      <c r="K51" s="5" t="s">
        <v>25</v>
      </c>
      <c r="L51" s="5"/>
      <c r="M51" s="5" t="s">
        <v>14</v>
      </c>
      <c r="N51" s="5" t="s">
        <v>25</v>
      </c>
      <c r="O51" s="5"/>
      <c r="P51" s="5">
        <v>1</v>
      </c>
      <c r="Q51" s="5"/>
      <c r="R51" s="5" t="s">
        <v>29</v>
      </c>
      <c r="S51" s="5"/>
    </row>
    <row r="52" spans="1:19" x14ac:dyDescent="0.3">
      <c r="A52" s="5" t="s">
        <v>17</v>
      </c>
      <c r="B52" s="5" t="s">
        <v>84</v>
      </c>
      <c r="C52" s="6">
        <v>45044</v>
      </c>
      <c r="D52" s="10">
        <v>0.4236111111111111</v>
      </c>
      <c r="E52" s="9">
        <v>45048</v>
      </c>
      <c r="F52" s="7">
        <v>0.33333333333333331</v>
      </c>
      <c r="G52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0.90972222222626442</v>
      </c>
      <c r="H52" s="5" t="str">
        <f ca="1">IF(Tableau1[[#This Row],[Délais de prévenance]]&lt;=TIMEVALUE("19:59:59"),"Non respecté","Respecté")</f>
        <v>Respecté</v>
      </c>
      <c r="I52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52" s="5" t="s">
        <v>25</v>
      </c>
      <c r="K52" s="5" t="s">
        <v>25</v>
      </c>
      <c r="L52" s="5"/>
      <c r="M52" s="5" t="s">
        <v>14</v>
      </c>
      <c r="N52" s="5" t="s">
        <v>25</v>
      </c>
      <c r="O52" s="5"/>
      <c r="P52" s="5">
        <v>1</v>
      </c>
      <c r="Q52" s="5"/>
      <c r="R52" s="5" t="s">
        <v>29</v>
      </c>
      <c r="S52" s="5"/>
    </row>
    <row r="53" spans="1:19" x14ac:dyDescent="0.3">
      <c r="A53" s="5" t="s">
        <v>17</v>
      </c>
      <c r="B53" s="5" t="s">
        <v>84</v>
      </c>
      <c r="C53" s="6">
        <v>45048</v>
      </c>
      <c r="D53" s="10">
        <v>0.33958333333333335</v>
      </c>
      <c r="E53" s="9">
        <v>45048</v>
      </c>
      <c r="F53" s="7">
        <v>0.58333333333333337</v>
      </c>
      <c r="G53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0.24375000000145519</v>
      </c>
      <c r="H53" s="5" t="str">
        <f ca="1">IF(Tableau1[[#This Row],[Délais de prévenance]]&lt;=TIMEVALUE("19:59:59"),"Non respecté","Respecté")</f>
        <v>Non respecté</v>
      </c>
      <c r="I53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2 : ]10h-05h]</v>
      </c>
      <c r="J53" s="5" t="s">
        <v>25</v>
      </c>
      <c r="K53" s="5" t="s">
        <v>25</v>
      </c>
      <c r="L53" s="5"/>
      <c r="M53" s="5" t="s">
        <v>14</v>
      </c>
      <c r="N53" s="5" t="s">
        <v>25</v>
      </c>
      <c r="O53" s="5"/>
      <c r="P53" s="5">
        <v>1</v>
      </c>
      <c r="Q53" s="5"/>
      <c r="R53" s="5" t="s">
        <v>29</v>
      </c>
      <c r="S53" s="5"/>
    </row>
    <row r="54" spans="1:19" x14ac:dyDescent="0.3">
      <c r="A54" s="5" t="s">
        <v>17</v>
      </c>
      <c r="B54" s="5" t="s">
        <v>85</v>
      </c>
      <c r="C54" s="6">
        <v>45048</v>
      </c>
      <c r="D54" s="10">
        <v>0.84375</v>
      </c>
      <c r="E54" s="9">
        <v>45048</v>
      </c>
      <c r="F54" s="7">
        <v>0.89583333333333337</v>
      </c>
      <c r="G54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5.2083333335758653E-2</v>
      </c>
      <c r="H54" s="5" t="str">
        <f ca="1">IF(Tableau1[[#This Row],[Délais de prévenance]]&lt;=TIMEVALUE("19:59:59"),"Non respecté","Respecté")</f>
        <v>Non respecté</v>
      </c>
      <c r="I54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54" s="5" t="s">
        <v>25</v>
      </c>
      <c r="K54" s="5" t="s">
        <v>25</v>
      </c>
      <c r="L54" s="5"/>
      <c r="M54" s="5" t="s">
        <v>14</v>
      </c>
      <c r="N54" s="5" t="s">
        <v>25</v>
      </c>
      <c r="O54" s="5"/>
      <c r="P54" s="5">
        <v>1</v>
      </c>
      <c r="Q54" s="5"/>
      <c r="R54" s="5" t="s">
        <v>29</v>
      </c>
      <c r="S54" s="5"/>
    </row>
    <row r="55" spans="1:19" x14ac:dyDescent="0.3">
      <c r="A55" s="5" t="s">
        <v>17</v>
      </c>
      <c r="B55" s="5" t="s">
        <v>83</v>
      </c>
      <c r="C55" s="6">
        <v>45049</v>
      </c>
      <c r="D55" s="10">
        <v>0.33333333333333331</v>
      </c>
      <c r="E55" s="9">
        <v>45049</v>
      </c>
      <c r="F55" s="7">
        <v>0.375</v>
      </c>
      <c r="G55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4.1666666664241347E-2</v>
      </c>
      <c r="H55" s="5" t="str">
        <f ca="1">IF(Tableau1[[#This Row],[Délais de prévenance]]&lt;=TIMEVALUE("19:59:59"),"Non respecté","Respecté")</f>
        <v>Non respecté</v>
      </c>
      <c r="I55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55" s="5" t="s">
        <v>12</v>
      </c>
      <c r="K55" s="5" t="s">
        <v>26</v>
      </c>
      <c r="L55" s="5" t="s">
        <v>12</v>
      </c>
      <c r="M55" s="5" t="s">
        <v>14</v>
      </c>
      <c r="N55" s="5" t="s">
        <v>25</v>
      </c>
      <c r="O55" s="5"/>
      <c r="P55" s="5">
        <v>1</v>
      </c>
      <c r="Q55" s="5"/>
      <c r="R55" s="5" t="s">
        <v>29</v>
      </c>
      <c r="S55" s="5"/>
    </row>
    <row r="56" spans="1:19" x14ac:dyDescent="0.3">
      <c r="A56" s="5" t="s">
        <v>17</v>
      </c>
      <c r="B56" s="5" t="s">
        <v>85</v>
      </c>
      <c r="C56" s="6">
        <v>45050</v>
      </c>
      <c r="D56" s="10">
        <v>0.10555555555555556</v>
      </c>
      <c r="E56" s="9">
        <v>45050</v>
      </c>
      <c r="F56" s="7">
        <v>0.26041666666666669</v>
      </c>
      <c r="G56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0.15486111110658385</v>
      </c>
      <c r="H56" s="5" t="str">
        <f ca="1">IF(Tableau1[[#This Row],[Délais de prévenance]]&lt;=TIMEVALUE("19:59:59"),"Non respecté","Respecté")</f>
        <v>Non respecté</v>
      </c>
      <c r="I56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3 : ]05h-02h]</v>
      </c>
      <c r="J56" s="5" t="s">
        <v>25</v>
      </c>
      <c r="K56" s="5" t="s">
        <v>25</v>
      </c>
      <c r="L56" s="5"/>
      <c r="M56" s="5" t="s">
        <v>14</v>
      </c>
      <c r="N56" s="5" t="s">
        <v>25</v>
      </c>
      <c r="O56" s="5"/>
      <c r="P56" s="5">
        <v>1</v>
      </c>
      <c r="Q56" s="5"/>
      <c r="R56" s="5" t="s">
        <v>29</v>
      </c>
      <c r="S56" s="5"/>
    </row>
    <row r="57" spans="1:19" x14ac:dyDescent="0.3">
      <c r="A57" s="5" t="s">
        <v>17</v>
      </c>
      <c r="B57" s="5" t="s">
        <v>85</v>
      </c>
      <c r="C57" s="6">
        <v>45049</v>
      </c>
      <c r="D57" s="10">
        <v>0.80208333333333337</v>
      </c>
      <c r="E57" s="9">
        <v>45050</v>
      </c>
      <c r="F57" s="7">
        <v>0.80208333333333337</v>
      </c>
      <c r="G57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1</v>
      </c>
      <c r="H57" s="5" t="str">
        <f ca="1">IF(Tableau1[[#This Row],[Délais de prévenance]]&lt;=TIMEVALUE("19:59:59"),"Non respecté","Respecté")</f>
        <v>Respecté</v>
      </c>
      <c r="I57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57" s="5" t="s">
        <v>25</v>
      </c>
      <c r="K57" s="5" t="s">
        <v>25</v>
      </c>
      <c r="L57" s="5"/>
      <c r="M57" s="5" t="s">
        <v>14</v>
      </c>
      <c r="N57" s="5" t="s">
        <v>25</v>
      </c>
      <c r="O57" s="5"/>
      <c r="P57" s="5">
        <v>1</v>
      </c>
      <c r="Q57" s="5"/>
      <c r="R57" s="5" t="s">
        <v>29</v>
      </c>
      <c r="S57" s="5"/>
    </row>
    <row r="58" spans="1:19" x14ac:dyDescent="0.3">
      <c r="A58" s="5" t="s">
        <v>17</v>
      </c>
      <c r="B58" s="5" t="s">
        <v>85</v>
      </c>
      <c r="C58" s="6">
        <v>45049</v>
      </c>
      <c r="D58" s="10">
        <v>0.73958333333333337</v>
      </c>
      <c r="E58" s="9">
        <v>45050</v>
      </c>
      <c r="F58" s="7">
        <v>0.26041666666666669</v>
      </c>
      <c r="G58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0.52083333332848269</v>
      </c>
      <c r="H58" s="5" t="str">
        <f ca="1">IF(Tableau1[[#This Row],[Délais de prévenance]]&lt;=TIMEVALUE("19:59:59"),"Non respecté","Respecté")</f>
        <v>Non respecté</v>
      </c>
      <c r="I58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58" s="5" t="s">
        <v>25</v>
      </c>
      <c r="K58" s="5" t="s">
        <v>25</v>
      </c>
      <c r="L58" s="5"/>
      <c r="M58" s="5" t="s">
        <v>14</v>
      </c>
      <c r="N58" s="5" t="s">
        <v>25</v>
      </c>
      <c r="O58" s="5"/>
      <c r="P58" s="5">
        <v>1</v>
      </c>
      <c r="Q58" s="5"/>
      <c r="R58" s="5" t="s">
        <v>29</v>
      </c>
      <c r="S58" s="5"/>
    </row>
    <row r="59" spans="1:19" x14ac:dyDescent="0.3">
      <c r="A59" s="5" t="s">
        <v>17</v>
      </c>
      <c r="B59" s="5" t="s">
        <v>85</v>
      </c>
      <c r="C59" s="6">
        <v>45049</v>
      </c>
      <c r="D59" s="10">
        <v>0.51736111111111105</v>
      </c>
      <c r="E59" s="9">
        <v>45049</v>
      </c>
      <c r="F59" s="7">
        <v>0.58333333333333337</v>
      </c>
      <c r="G59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6.5972222226264421E-2</v>
      </c>
      <c r="H59" s="5" t="str">
        <f ca="1">IF(Tableau1[[#This Row],[Délais de prévenance]]&lt;=TIMEVALUE("19:59:59"),"Non respecté","Respecté")</f>
        <v>Non respecté</v>
      </c>
      <c r="I59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59" s="5" t="s">
        <v>25</v>
      </c>
      <c r="K59" s="5" t="s">
        <v>25</v>
      </c>
      <c r="L59" s="5"/>
      <c r="M59" s="5" t="s">
        <v>10</v>
      </c>
      <c r="N59" s="5" t="s">
        <v>74</v>
      </c>
      <c r="O59" s="5"/>
      <c r="P59" s="5">
        <v>0</v>
      </c>
      <c r="Q59" s="5"/>
      <c r="R59" s="5" t="s">
        <v>59</v>
      </c>
      <c r="S59" s="5"/>
    </row>
    <row r="60" spans="1:19" x14ac:dyDescent="0.3">
      <c r="A60" s="5" t="s">
        <v>17</v>
      </c>
      <c r="B60" s="5" t="s">
        <v>85</v>
      </c>
      <c r="C60" s="6">
        <v>45048</v>
      </c>
      <c r="D60" s="10">
        <v>0.7402777777777777</v>
      </c>
      <c r="E60" s="9">
        <v>45049</v>
      </c>
      <c r="F60" s="7">
        <v>0.58333333333333337</v>
      </c>
      <c r="G60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0.84305555556056788</v>
      </c>
      <c r="H60" s="5" t="str">
        <f ca="1">IF(Tableau1[[#This Row],[Délais de prévenance]]&lt;=TIMEVALUE("19:59:59"),"Non respecté","Respecté")</f>
        <v>Respecté</v>
      </c>
      <c r="I60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60" s="5" t="s">
        <v>25</v>
      </c>
      <c r="K60" s="5" t="s">
        <v>25</v>
      </c>
      <c r="L60" s="5"/>
      <c r="M60" s="5" t="s">
        <v>14</v>
      </c>
      <c r="N60" s="5" t="s">
        <v>25</v>
      </c>
      <c r="O60" s="5"/>
      <c r="P60" s="5">
        <v>2</v>
      </c>
      <c r="Q60" s="5" t="s">
        <v>67</v>
      </c>
      <c r="R60" s="5" t="s">
        <v>29</v>
      </c>
      <c r="S60" s="5"/>
    </row>
    <row r="61" spans="1:19" x14ac:dyDescent="0.3">
      <c r="A61" s="5" t="s">
        <v>17</v>
      </c>
      <c r="B61" s="5" t="s">
        <v>84</v>
      </c>
      <c r="C61" s="6">
        <v>45049</v>
      </c>
      <c r="D61" s="10">
        <v>0.30277777777777776</v>
      </c>
      <c r="E61" s="9">
        <v>45049</v>
      </c>
      <c r="F61" s="7">
        <v>0.5625</v>
      </c>
      <c r="G61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0.25972222222480923</v>
      </c>
      <c r="H61" s="5" t="str">
        <f ca="1">IF(Tableau1[[#This Row],[Délais de prévenance]]&lt;=TIMEVALUE("19:59:59"),"Non respecté","Respecté")</f>
        <v>Non respecté</v>
      </c>
      <c r="I61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2 : ]10h-05h]</v>
      </c>
      <c r="J61" s="5" t="s">
        <v>25</v>
      </c>
      <c r="K61" s="5" t="s">
        <v>25</v>
      </c>
      <c r="L61" s="5"/>
      <c r="M61" s="5" t="s">
        <v>14</v>
      </c>
      <c r="N61" s="5" t="s">
        <v>25</v>
      </c>
      <c r="O61" s="5"/>
      <c r="P61" s="5">
        <v>1</v>
      </c>
      <c r="Q61" s="5"/>
      <c r="R61" s="5" t="s">
        <v>29</v>
      </c>
      <c r="S61" s="5"/>
    </row>
    <row r="62" spans="1:19" x14ac:dyDescent="0.3">
      <c r="A62" s="5" t="s">
        <v>17</v>
      </c>
      <c r="B62" s="5" t="s">
        <v>84</v>
      </c>
      <c r="C62" s="6">
        <v>45049</v>
      </c>
      <c r="D62" s="10">
        <v>0.58333333333333337</v>
      </c>
      <c r="E62" s="9">
        <v>45049</v>
      </c>
      <c r="F62" s="7">
        <v>0.58333333333333337</v>
      </c>
      <c r="G62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H62" s="5" t="str">
        <f ca="1">IF(Tableau1[[#This Row],[Délais de prévenance]]&lt;=TIMEVALUE("19:59:59"),"Non respecté","Respecté")</f>
        <v>Non respecté</v>
      </c>
      <c r="I62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62" s="5" t="s">
        <v>25</v>
      </c>
      <c r="K62" s="5" t="s">
        <v>25</v>
      </c>
      <c r="L62" s="5"/>
      <c r="M62" s="5" t="s">
        <v>14</v>
      </c>
      <c r="N62" s="5" t="s">
        <v>25</v>
      </c>
      <c r="O62" s="5"/>
      <c r="P62" s="5">
        <v>1</v>
      </c>
      <c r="Q62" s="5"/>
      <c r="R62" s="5" t="s">
        <v>29</v>
      </c>
      <c r="S62" s="5"/>
    </row>
    <row r="63" spans="1:19" x14ac:dyDescent="0.3">
      <c r="A63" s="5" t="s">
        <v>17</v>
      </c>
      <c r="B63" s="5" t="s">
        <v>85</v>
      </c>
      <c r="C63" s="6">
        <v>45048</v>
      </c>
      <c r="D63" s="10">
        <v>0.33680555555555558</v>
      </c>
      <c r="E63" s="9">
        <v>45049</v>
      </c>
      <c r="F63" s="7">
        <v>0.33333333333333331</v>
      </c>
      <c r="G63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0.99652777778101154</v>
      </c>
      <c r="H63" s="5" t="str">
        <f ca="1">IF(Tableau1[[#This Row],[Délais de prévenance]]&lt;=TIMEVALUE("19:59:59"),"Non respecté","Respecté")</f>
        <v>Respecté</v>
      </c>
      <c r="I63" s="5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0</v>
      </c>
      <c r="J63" s="5" t="s">
        <v>25</v>
      </c>
      <c r="K63" s="5" t="s">
        <v>25</v>
      </c>
      <c r="L63" s="5"/>
      <c r="M63" s="5" t="s">
        <v>10</v>
      </c>
      <c r="N63" s="5" t="s">
        <v>74</v>
      </c>
      <c r="O63" s="5"/>
      <c r="P63" s="5">
        <v>0</v>
      </c>
      <c r="Q63" s="5"/>
      <c r="R63" s="5" t="s">
        <v>59</v>
      </c>
      <c r="S63" s="5"/>
    </row>
    <row r="64" spans="1:19" x14ac:dyDescent="0.3">
      <c r="A64" s="5" t="s">
        <v>17</v>
      </c>
      <c r="B64" s="5" t="s">
        <v>85</v>
      </c>
      <c r="C64" s="6">
        <v>45044</v>
      </c>
      <c r="D64" s="10">
        <v>0.87638888888888899</v>
      </c>
      <c r="E64" s="9">
        <v>45048</v>
      </c>
      <c r="F64" s="7">
        <v>0.33333333333333331</v>
      </c>
      <c r="G64" s="16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0.45694444444961846</v>
      </c>
      <c r="H64" s="5" t="str">
        <f ca="1">IF(Tableau1[[#This Row],[Délais de prévenance]]&lt;=TIMEVALUE("19:59:59"),"Non respecté","Respecté")</f>
        <v>Non respecté</v>
      </c>
      <c r="I64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64" s="5" t="s">
        <v>25</v>
      </c>
      <c r="K64" s="5" t="s">
        <v>25</v>
      </c>
      <c r="L64" s="5"/>
      <c r="M64" s="5" t="s">
        <v>10</v>
      </c>
      <c r="N64" s="5" t="s">
        <v>74</v>
      </c>
      <c r="O64" s="5"/>
      <c r="P64" s="5">
        <v>0</v>
      </c>
      <c r="Q64" s="5"/>
      <c r="R64" s="5" t="s">
        <v>59</v>
      </c>
      <c r="S64" s="5"/>
    </row>
    <row r="65" spans="1:19" x14ac:dyDescent="0.3">
      <c r="A65" s="5" t="s">
        <v>17</v>
      </c>
      <c r="B65" s="5" t="s">
        <v>82</v>
      </c>
      <c r="C65" s="6">
        <v>45048</v>
      </c>
      <c r="D65" s="10">
        <v>0.28125</v>
      </c>
      <c r="E65" s="9">
        <v>45048</v>
      </c>
      <c r="F65" s="7">
        <v>0.375</v>
      </c>
      <c r="G65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9.375E-2</v>
      </c>
      <c r="H65" s="5" t="str">
        <f ca="1">IF(Tableau1[[#This Row],[Délais de prévenance]]&lt;=TIMEVALUE("19:59:59"),"Non respecté","Respecté")</f>
        <v>Non respecté</v>
      </c>
      <c r="I65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3 : ]05h-02h]</v>
      </c>
      <c r="J65" s="5" t="s">
        <v>25</v>
      </c>
      <c r="K65" s="5" t="s">
        <v>25</v>
      </c>
      <c r="L65" s="5"/>
      <c r="M65" s="5" t="s">
        <v>14</v>
      </c>
      <c r="N65" s="5" t="s">
        <v>25</v>
      </c>
      <c r="O65" s="5"/>
      <c r="P65" s="5">
        <v>1</v>
      </c>
      <c r="Q65" s="5"/>
      <c r="R65" s="5" t="s">
        <v>29</v>
      </c>
      <c r="S65" s="5"/>
    </row>
    <row r="66" spans="1:19" x14ac:dyDescent="0.3">
      <c r="A66" s="5" t="s">
        <v>17</v>
      </c>
      <c r="B66" s="5" t="s">
        <v>82</v>
      </c>
      <c r="C66" s="6">
        <v>45049</v>
      </c>
      <c r="D66" s="10">
        <v>0.28125</v>
      </c>
      <c r="E66" s="9">
        <v>45049</v>
      </c>
      <c r="F66" s="7">
        <v>0.28125</v>
      </c>
      <c r="G66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</v>
      </c>
      <c r="H66" s="5" t="str">
        <f ca="1">IF(Tableau1[[#This Row],[Délais de prévenance]]&lt;=TIMEVALUE("19:59:59"),"Non respecté","Respecté")</f>
        <v>Non respecté</v>
      </c>
      <c r="I66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4 : ]02h-00h]</v>
      </c>
      <c r="J66" s="5" t="s">
        <v>25</v>
      </c>
      <c r="K66" s="5" t="s">
        <v>25</v>
      </c>
      <c r="L66" s="5"/>
      <c r="M66" s="5" t="s">
        <v>14</v>
      </c>
      <c r="N66" s="5" t="s">
        <v>25</v>
      </c>
      <c r="O66" s="5"/>
      <c r="P66" s="5">
        <v>1</v>
      </c>
      <c r="Q66" s="5"/>
      <c r="R66" s="5" t="s">
        <v>29</v>
      </c>
      <c r="S66" s="5"/>
    </row>
    <row r="67" spans="1:19" x14ac:dyDescent="0.3">
      <c r="A67" s="5" t="s">
        <v>17</v>
      </c>
      <c r="B67" s="5" t="s">
        <v>85</v>
      </c>
      <c r="C67" s="6">
        <v>45048</v>
      </c>
      <c r="D67" s="10">
        <v>0.6743055555555556</v>
      </c>
      <c r="E67" s="9">
        <v>45049</v>
      </c>
      <c r="F67" s="7">
        <v>0.25</v>
      </c>
      <c r="G67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0.57569444444379769</v>
      </c>
      <c r="H67" s="5" t="str">
        <f ca="1">IF(Tableau1[[#This Row],[Délais de prévenance]]&lt;=TIMEVALUE("19:59:59"),"Non respecté","Respecté")</f>
        <v>Non respecté</v>
      </c>
      <c r="I67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67" s="5" t="s">
        <v>25</v>
      </c>
      <c r="K67" s="5" t="s">
        <v>25</v>
      </c>
      <c r="L67" s="5"/>
      <c r="M67" s="5" t="s">
        <v>14</v>
      </c>
      <c r="N67" s="5" t="s">
        <v>26</v>
      </c>
      <c r="O67" s="5" t="s">
        <v>30</v>
      </c>
      <c r="P67" s="5">
        <v>2</v>
      </c>
      <c r="Q67" s="5" t="s">
        <v>68</v>
      </c>
      <c r="R67" s="5" t="s">
        <v>29</v>
      </c>
      <c r="S67" s="5"/>
    </row>
    <row r="68" spans="1:19" x14ac:dyDescent="0.3">
      <c r="A68" s="5" t="s">
        <v>21</v>
      </c>
      <c r="B68" s="5" t="s">
        <v>82</v>
      </c>
      <c r="C68" s="6">
        <v>45049</v>
      </c>
      <c r="D68" s="10">
        <v>0.43263888888888885</v>
      </c>
      <c r="E68" s="9">
        <v>45050</v>
      </c>
      <c r="F68" s="7">
        <v>0.25</v>
      </c>
      <c r="G68" s="7">
        <f ca="1"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>0.81736111111240461</v>
      </c>
      <c r="H68" s="5" t="str">
        <f ca="1">IF(Tableau1[[#This Row],[Délais de prévenance]]&lt;=TIMEVALUE("19:59:59"),"Non respecté","Respecté")</f>
        <v>Non respecté</v>
      </c>
      <c r="I68" s="5" t="str">
        <f ca="1">IF(AND(Tableau1[[#This Row],[Délais de prévenance]]&lt;TIMEVALUE("19:59:59"),Tableau1[[#This Row],[Délais de prévenance]]&gt;=TIMEVALUE("10:00")),"1 : ]20h-10h]",IF(AND(Tableau1[[#This Row],[Délais de prévenance]]&lt;TIMEVALUE("10:00"),Tableau1[[#This Row],[Délais de prévenance]]&gt;=TIMEVALUE("5:00")),"2 : ]10h-05h]",IF(AND(Tableau1[[#This Row],[Délais de prévenance]]&lt;TIMEVALUE("5:00"),Tableau1[[#This Row],[Délais de prévenance]]&gt;=TIMEVALUE("2:00")),"3 : ]05h-02h]",IF(Tableau1[[#This Row],[Délais de prévenance]]&lt;TIMEVALUE("2:00"),"4 : ]02h-00h]",0))))</f>
        <v>1 : ]20h-10h]</v>
      </c>
      <c r="J68" s="5" t="s">
        <v>25</v>
      </c>
      <c r="K68" s="5" t="s">
        <v>25</v>
      </c>
      <c r="L68" s="5"/>
      <c r="M68" s="5" t="s">
        <v>14</v>
      </c>
      <c r="N68" s="5" t="s">
        <v>26</v>
      </c>
      <c r="O68" s="5" t="s">
        <v>31</v>
      </c>
      <c r="P68" s="5">
        <v>1</v>
      </c>
      <c r="Q68" s="5"/>
      <c r="R68" s="5" t="s">
        <v>29</v>
      </c>
      <c r="S68" s="5"/>
    </row>
    <row r="69" spans="1:19" x14ac:dyDescent="0.3">
      <c r="A69" s="5"/>
      <c r="B69" s="5"/>
      <c r="C69" s="6"/>
      <c r="D69" s="10"/>
      <c r="E69" s="9"/>
      <c r="F69" s="5"/>
      <c r="G6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</row>
    <row r="70" spans="1:19" x14ac:dyDescent="0.3">
      <c r="A70" s="5"/>
      <c r="B70" s="5"/>
      <c r="C70" s="6"/>
      <c r="D70" s="10"/>
      <c r="E70" s="9"/>
      <c r="F70" s="5"/>
      <c r="G7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</row>
    <row r="71" spans="1:19" x14ac:dyDescent="0.3">
      <c r="A71" s="5"/>
      <c r="B71" s="5"/>
      <c r="C71" s="6"/>
      <c r="D71" s="10"/>
      <c r="E71" s="9"/>
      <c r="F71" s="5"/>
      <c r="G7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</row>
    <row r="72" spans="1:19" x14ac:dyDescent="0.3">
      <c r="A72" s="5"/>
      <c r="B72" s="5"/>
      <c r="C72" s="6"/>
      <c r="D72" s="10"/>
      <c r="E72" s="9"/>
      <c r="F72" s="5"/>
      <c r="G7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</row>
    <row r="73" spans="1:19" x14ac:dyDescent="0.3">
      <c r="A73" s="5"/>
      <c r="B73" s="5"/>
      <c r="C73" s="6"/>
      <c r="D73" s="10"/>
      <c r="E73" s="9"/>
      <c r="F73" s="5"/>
      <c r="G7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</row>
    <row r="74" spans="1:19" x14ac:dyDescent="0.3">
      <c r="A74" s="5"/>
      <c r="B74" s="5"/>
      <c r="C74" s="6"/>
      <c r="D74" s="10"/>
      <c r="E74" s="9"/>
      <c r="F74" s="5"/>
      <c r="G7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</row>
    <row r="75" spans="1:19" x14ac:dyDescent="0.3">
      <c r="A75" s="5"/>
      <c r="B75" s="5"/>
      <c r="C75" s="6"/>
      <c r="D75" s="10"/>
      <c r="E75" s="9"/>
      <c r="F75" s="5"/>
      <c r="G7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</row>
    <row r="76" spans="1:19" x14ac:dyDescent="0.3">
      <c r="A76" s="5"/>
      <c r="B76" s="5"/>
      <c r="C76" s="6"/>
      <c r="D76" s="10"/>
      <c r="E76" s="9"/>
      <c r="F76" s="5"/>
      <c r="G7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</row>
    <row r="77" spans="1:19" x14ac:dyDescent="0.3">
      <c r="A77" s="5"/>
      <c r="B77" s="5"/>
      <c r="C77" s="6"/>
      <c r="D77" s="10"/>
      <c r="E77" s="9"/>
      <c r="F77" s="5"/>
      <c r="G7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</row>
    <row r="78" spans="1:19" x14ac:dyDescent="0.3">
      <c r="A78" s="5"/>
      <c r="B78" s="5"/>
      <c r="C78" s="6"/>
      <c r="D78" s="10"/>
      <c r="E78" s="9"/>
      <c r="F78" s="5"/>
      <c r="G7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</row>
    <row r="79" spans="1:19" x14ac:dyDescent="0.3">
      <c r="A79" s="5"/>
      <c r="B79" s="5"/>
      <c r="C79" s="6"/>
      <c r="D79" s="10"/>
      <c r="E79" s="9"/>
      <c r="F79" s="5"/>
      <c r="G7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</row>
    <row r="80" spans="1:19" x14ac:dyDescent="0.3">
      <c r="A80" s="5"/>
      <c r="B80" s="5"/>
      <c r="C80" s="6"/>
      <c r="D80" s="10"/>
      <c r="E80" s="9"/>
      <c r="F80" s="5"/>
      <c r="G8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</row>
    <row r="81" spans="1:19" x14ac:dyDescent="0.3">
      <c r="A81" s="5"/>
      <c r="B81" s="5"/>
      <c r="C81" s="6"/>
      <c r="D81" s="10"/>
      <c r="E81" s="9"/>
      <c r="F81" s="5"/>
      <c r="G8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</row>
    <row r="82" spans="1:19" x14ac:dyDescent="0.3">
      <c r="A82" s="5"/>
      <c r="B82" s="5"/>
      <c r="C82" s="6"/>
      <c r="D82" s="10"/>
      <c r="E82" s="9"/>
      <c r="F82" s="5"/>
      <c r="G8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</row>
    <row r="83" spans="1:19" x14ac:dyDescent="0.3">
      <c r="A83" s="5"/>
      <c r="B83" s="5"/>
      <c r="C83" s="6"/>
      <c r="D83" s="10"/>
      <c r="E83" s="9"/>
      <c r="F83" s="5"/>
      <c r="G8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</row>
    <row r="84" spans="1:19" x14ac:dyDescent="0.3">
      <c r="A84" s="5"/>
      <c r="B84" s="5"/>
      <c r="C84" s="6"/>
      <c r="D84" s="10"/>
      <c r="E84" s="9"/>
      <c r="F84" s="5"/>
      <c r="G8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</row>
    <row r="85" spans="1:19" x14ac:dyDescent="0.3">
      <c r="A85" s="5"/>
      <c r="B85" s="5"/>
      <c r="C85" s="6"/>
      <c r="D85" s="10"/>
      <c r="E85" s="9"/>
      <c r="F85" s="5"/>
      <c r="G8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19" x14ac:dyDescent="0.3">
      <c r="A86" s="5"/>
      <c r="B86" s="5"/>
      <c r="C86" s="6"/>
      <c r="D86" s="10"/>
      <c r="E86" s="9"/>
      <c r="F86" s="5"/>
      <c r="G8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19" x14ac:dyDescent="0.3">
      <c r="A87" s="5"/>
      <c r="B87" s="5"/>
      <c r="C87" s="6"/>
      <c r="D87" s="10"/>
      <c r="E87" s="9"/>
      <c r="F87" s="5"/>
      <c r="G8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19" x14ac:dyDescent="0.3">
      <c r="A88" s="5"/>
      <c r="B88" s="5"/>
      <c r="C88" s="6"/>
      <c r="D88" s="10"/>
      <c r="E88" s="9"/>
      <c r="F88" s="5"/>
      <c r="G8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</row>
    <row r="89" spans="1:19" x14ac:dyDescent="0.3">
      <c r="A89" s="5"/>
      <c r="B89" s="5"/>
      <c r="C89" s="6"/>
      <c r="D89" s="10"/>
      <c r="E89" s="9"/>
      <c r="F89" s="5"/>
      <c r="G8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</row>
    <row r="90" spans="1:19" x14ac:dyDescent="0.3">
      <c r="A90" s="5"/>
      <c r="B90" s="5"/>
      <c r="C90" s="6"/>
      <c r="D90" s="10"/>
      <c r="E90" s="9"/>
      <c r="F90" s="5"/>
      <c r="G9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</row>
    <row r="91" spans="1:19" x14ac:dyDescent="0.3">
      <c r="A91" s="5"/>
      <c r="B91" s="5"/>
      <c r="C91" s="6"/>
      <c r="D91" s="10"/>
      <c r="E91" s="9"/>
      <c r="F91" s="5"/>
      <c r="G9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</row>
    <row r="92" spans="1:19" x14ac:dyDescent="0.3">
      <c r="A92" s="5"/>
      <c r="B92" s="5"/>
      <c r="C92" s="6"/>
      <c r="D92" s="10"/>
      <c r="E92" s="9"/>
      <c r="F92" s="5"/>
      <c r="G9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</row>
    <row r="93" spans="1:19" x14ac:dyDescent="0.3">
      <c r="A93" s="5"/>
      <c r="B93" s="5"/>
      <c r="C93" s="6"/>
      <c r="D93" s="10"/>
      <c r="E93" s="9"/>
      <c r="F93" s="5"/>
      <c r="G9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</row>
    <row r="94" spans="1:19" x14ac:dyDescent="0.3">
      <c r="A94" s="5"/>
      <c r="B94" s="5"/>
      <c r="C94" s="6"/>
      <c r="D94" s="10"/>
      <c r="E94" s="9"/>
      <c r="F94" s="5"/>
      <c r="G9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</row>
    <row r="95" spans="1:19" x14ac:dyDescent="0.3">
      <c r="A95" s="5"/>
      <c r="B95" s="5"/>
      <c r="C95" s="6"/>
      <c r="D95" s="10"/>
      <c r="E95" s="9"/>
      <c r="F95" s="5"/>
      <c r="G9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</row>
    <row r="96" spans="1:19" x14ac:dyDescent="0.3">
      <c r="A96" s="5"/>
      <c r="B96" s="5"/>
      <c r="C96" s="6"/>
      <c r="D96" s="10"/>
      <c r="E96" s="9"/>
      <c r="F96" s="5"/>
      <c r="G9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</row>
    <row r="97" spans="1:19" x14ac:dyDescent="0.3">
      <c r="A97" s="5"/>
      <c r="B97" s="5"/>
      <c r="C97" s="6"/>
      <c r="D97" s="10"/>
      <c r="E97" s="9"/>
      <c r="F97" s="5"/>
      <c r="G9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</row>
    <row r="98" spans="1:19" x14ac:dyDescent="0.3">
      <c r="A98" s="5"/>
      <c r="B98" s="5"/>
      <c r="C98" s="6"/>
      <c r="D98" s="10"/>
      <c r="E98" s="9"/>
      <c r="F98" s="5"/>
      <c r="G9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</row>
    <row r="99" spans="1:19" x14ac:dyDescent="0.3">
      <c r="A99" s="5"/>
      <c r="B99" s="5"/>
      <c r="C99" s="6"/>
      <c r="D99" s="10"/>
      <c r="E99" s="9"/>
      <c r="F99" s="5"/>
      <c r="G9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</row>
    <row r="100" spans="1:19" x14ac:dyDescent="0.3">
      <c r="A100" s="5"/>
      <c r="B100" s="5"/>
      <c r="C100" s="6"/>
      <c r="D100" s="10"/>
      <c r="E100" s="9"/>
      <c r="F100" s="5"/>
      <c r="G10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</row>
    <row r="101" spans="1:19" x14ac:dyDescent="0.3">
      <c r="A101" s="5"/>
      <c r="B101" s="5"/>
      <c r="C101" s="6"/>
      <c r="D101" s="10"/>
      <c r="E101" s="9"/>
      <c r="F101" s="5"/>
      <c r="G10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</row>
    <row r="102" spans="1:19" x14ac:dyDescent="0.3">
      <c r="A102" s="5"/>
      <c r="B102" s="5"/>
      <c r="C102" s="6"/>
      <c r="D102" s="10"/>
      <c r="E102" s="9"/>
      <c r="F102" s="5"/>
      <c r="G10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1:19" x14ac:dyDescent="0.3">
      <c r="A103" s="5"/>
      <c r="B103" s="5"/>
      <c r="C103" s="6"/>
      <c r="D103" s="10"/>
      <c r="E103" s="9"/>
      <c r="F103" s="5"/>
      <c r="G10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1:19" x14ac:dyDescent="0.3">
      <c r="A104" s="5"/>
      <c r="B104" s="5"/>
      <c r="C104" s="6"/>
      <c r="D104" s="10"/>
      <c r="E104" s="9"/>
      <c r="F104" s="5"/>
      <c r="G10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1:19" x14ac:dyDescent="0.3">
      <c r="A105" s="5"/>
      <c r="B105" s="5"/>
      <c r="C105" s="6"/>
      <c r="D105" s="10"/>
      <c r="E105" s="9"/>
      <c r="F105" s="5"/>
      <c r="G10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1:19" x14ac:dyDescent="0.3">
      <c r="A106" s="5"/>
      <c r="B106" s="5"/>
      <c r="C106" s="6"/>
      <c r="D106" s="10"/>
      <c r="E106" s="9"/>
      <c r="F106" s="5"/>
      <c r="G10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1:19" x14ac:dyDescent="0.3">
      <c r="A107" s="5"/>
      <c r="B107" s="5"/>
      <c r="C107" s="6"/>
      <c r="D107" s="10"/>
      <c r="E107" s="9"/>
      <c r="F107" s="5"/>
      <c r="G10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1:19" x14ac:dyDescent="0.3">
      <c r="A108" s="5"/>
      <c r="B108" s="5"/>
      <c r="C108" s="6"/>
      <c r="D108" s="10"/>
      <c r="E108" s="9"/>
      <c r="F108" s="5"/>
      <c r="G10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</row>
    <row r="109" spans="1:19" x14ac:dyDescent="0.3">
      <c r="A109" s="5"/>
      <c r="B109" s="5"/>
      <c r="C109" s="6"/>
      <c r="D109" s="10"/>
      <c r="E109" s="9"/>
      <c r="F109" s="5"/>
      <c r="G10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</row>
    <row r="110" spans="1:19" x14ac:dyDescent="0.3">
      <c r="A110" s="5"/>
      <c r="B110" s="5"/>
      <c r="C110" s="6"/>
      <c r="D110" s="10"/>
      <c r="E110" s="9"/>
      <c r="F110" s="5"/>
      <c r="G11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</row>
    <row r="111" spans="1:19" x14ac:dyDescent="0.3">
      <c r="A111" s="5"/>
      <c r="B111" s="5"/>
      <c r="C111" s="6"/>
      <c r="D111" s="10"/>
      <c r="E111" s="9"/>
      <c r="F111" s="5"/>
      <c r="G11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</row>
    <row r="112" spans="1:19" x14ac:dyDescent="0.3">
      <c r="A112" s="5"/>
      <c r="B112" s="5"/>
      <c r="C112" s="6"/>
      <c r="D112" s="10"/>
      <c r="E112" s="9"/>
      <c r="F112" s="5"/>
      <c r="G11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</row>
    <row r="113" spans="1:19" x14ac:dyDescent="0.3">
      <c r="A113" s="5"/>
      <c r="B113" s="5"/>
      <c r="C113" s="6"/>
      <c r="D113" s="10"/>
      <c r="E113" s="9"/>
      <c r="F113" s="5"/>
      <c r="G11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</row>
    <row r="114" spans="1:19" x14ac:dyDescent="0.3">
      <c r="A114" s="5"/>
      <c r="B114" s="5"/>
      <c r="C114" s="6"/>
      <c r="D114" s="10"/>
      <c r="E114" s="9"/>
      <c r="F114" s="5"/>
      <c r="G11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</row>
    <row r="115" spans="1:19" x14ac:dyDescent="0.3">
      <c r="A115" s="5"/>
      <c r="B115" s="5"/>
      <c r="C115" s="6"/>
      <c r="D115" s="10"/>
      <c r="E115" s="9"/>
      <c r="F115" s="5"/>
      <c r="G11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</row>
    <row r="116" spans="1:19" x14ac:dyDescent="0.3">
      <c r="A116" s="5"/>
      <c r="B116" s="5"/>
      <c r="C116" s="6"/>
      <c r="D116" s="10"/>
      <c r="E116" s="9"/>
      <c r="F116" s="5"/>
      <c r="G11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</row>
    <row r="117" spans="1:19" x14ac:dyDescent="0.3">
      <c r="A117" s="5"/>
      <c r="B117" s="5"/>
      <c r="C117" s="6"/>
      <c r="D117" s="10"/>
      <c r="E117" s="9"/>
      <c r="F117" s="5"/>
      <c r="G11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</row>
    <row r="118" spans="1:19" x14ac:dyDescent="0.3">
      <c r="A118" s="5"/>
      <c r="B118" s="5"/>
      <c r="C118" s="6"/>
      <c r="D118" s="10"/>
      <c r="E118" s="9"/>
      <c r="F118" s="5"/>
      <c r="G11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</row>
    <row r="119" spans="1:19" x14ac:dyDescent="0.3">
      <c r="A119" s="5"/>
      <c r="B119" s="5"/>
      <c r="C119" s="6"/>
      <c r="D119" s="10"/>
      <c r="E119" s="9"/>
      <c r="F119" s="5"/>
      <c r="G11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</row>
    <row r="120" spans="1:19" x14ac:dyDescent="0.3">
      <c r="A120" s="5"/>
      <c r="B120" s="5"/>
      <c r="C120" s="6"/>
      <c r="D120" s="10"/>
      <c r="E120" s="9"/>
      <c r="F120" s="5"/>
      <c r="G12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</row>
    <row r="121" spans="1:19" x14ac:dyDescent="0.3">
      <c r="A121" s="5"/>
      <c r="B121" s="5"/>
      <c r="C121" s="6"/>
      <c r="D121" s="10"/>
      <c r="E121" s="9"/>
      <c r="F121" s="5"/>
      <c r="G12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</row>
    <row r="122" spans="1:19" x14ac:dyDescent="0.3">
      <c r="A122" s="5"/>
      <c r="B122" s="5"/>
      <c r="C122" s="6"/>
      <c r="D122" s="10"/>
      <c r="E122" s="9"/>
      <c r="F122" s="5"/>
      <c r="G12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</row>
    <row r="123" spans="1:19" x14ac:dyDescent="0.3">
      <c r="A123" s="5"/>
      <c r="B123" s="5"/>
      <c r="C123" s="6"/>
      <c r="D123" s="10"/>
      <c r="E123" s="9"/>
      <c r="F123" s="5"/>
      <c r="G12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</row>
    <row r="124" spans="1:19" x14ac:dyDescent="0.3">
      <c r="A124" s="5"/>
      <c r="B124" s="5"/>
      <c r="C124" s="6"/>
      <c r="D124" s="10"/>
      <c r="E124" s="9"/>
      <c r="F124" s="5"/>
      <c r="G12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</row>
    <row r="125" spans="1:19" x14ac:dyDescent="0.3">
      <c r="A125" s="5"/>
      <c r="B125" s="5"/>
      <c r="C125" s="6"/>
      <c r="D125" s="10"/>
      <c r="E125" s="9"/>
      <c r="F125" s="5"/>
      <c r="G12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</row>
    <row r="126" spans="1:19" x14ac:dyDescent="0.3">
      <c r="A126" s="5"/>
      <c r="B126" s="5"/>
      <c r="C126" s="6"/>
      <c r="D126" s="10"/>
      <c r="E126" s="9"/>
      <c r="F126" s="5"/>
      <c r="G12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</row>
    <row r="127" spans="1:19" x14ac:dyDescent="0.3">
      <c r="A127" s="5"/>
      <c r="B127" s="5"/>
      <c r="C127" s="6"/>
      <c r="D127" s="10"/>
      <c r="E127" s="9"/>
      <c r="F127" s="5"/>
      <c r="G12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</row>
    <row r="128" spans="1:19" x14ac:dyDescent="0.3">
      <c r="A128" s="5"/>
      <c r="B128" s="5"/>
      <c r="C128" s="6"/>
      <c r="D128" s="10"/>
      <c r="E128" s="9"/>
      <c r="F128" s="5"/>
      <c r="G12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</row>
    <row r="129" spans="1:19" x14ac:dyDescent="0.3">
      <c r="A129" s="5"/>
      <c r="B129" s="5"/>
      <c r="C129" s="6"/>
      <c r="D129" s="10"/>
      <c r="E129" s="9"/>
      <c r="F129" s="5"/>
      <c r="G12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</row>
    <row r="130" spans="1:19" x14ac:dyDescent="0.3">
      <c r="A130" s="5"/>
      <c r="B130" s="5"/>
      <c r="C130" s="6"/>
      <c r="D130" s="10"/>
      <c r="E130" s="9"/>
      <c r="F130" s="5"/>
      <c r="G13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</row>
    <row r="131" spans="1:19" x14ac:dyDescent="0.3">
      <c r="A131" s="5"/>
      <c r="B131" s="5"/>
      <c r="C131" s="6"/>
      <c r="D131" s="10"/>
      <c r="E131" s="9"/>
      <c r="F131" s="5"/>
      <c r="G13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</row>
    <row r="132" spans="1:19" x14ac:dyDescent="0.3">
      <c r="A132" s="5"/>
      <c r="B132" s="5"/>
      <c r="C132" s="6"/>
      <c r="D132" s="10"/>
      <c r="E132" s="9"/>
      <c r="F132" s="5"/>
      <c r="G13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</row>
    <row r="133" spans="1:19" x14ac:dyDescent="0.3">
      <c r="A133" s="5"/>
      <c r="B133" s="5"/>
      <c r="C133" s="6"/>
      <c r="D133" s="10"/>
      <c r="E133" s="9"/>
      <c r="F133" s="5"/>
      <c r="G13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</row>
    <row r="134" spans="1:19" x14ac:dyDescent="0.3">
      <c r="A134" s="5"/>
      <c r="B134" s="5"/>
      <c r="C134" s="6"/>
      <c r="D134" s="10"/>
      <c r="E134" s="9"/>
      <c r="F134" s="5"/>
      <c r="G13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</row>
    <row r="135" spans="1:19" x14ac:dyDescent="0.3">
      <c r="A135" s="5"/>
      <c r="B135" s="5"/>
      <c r="C135" s="6"/>
      <c r="D135" s="10"/>
      <c r="E135" s="9"/>
      <c r="F135" s="5"/>
      <c r="G13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</row>
    <row r="136" spans="1:19" x14ac:dyDescent="0.3">
      <c r="A136" s="5"/>
      <c r="B136" s="5"/>
      <c r="C136" s="6"/>
      <c r="D136" s="10"/>
      <c r="E136" s="9"/>
      <c r="F136" s="5"/>
      <c r="G13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</row>
    <row r="137" spans="1:19" x14ac:dyDescent="0.3">
      <c r="A137" s="5"/>
      <c r="B137" s="5"/>
      <c r="C137" s="6"/>
      <c r="D137" s="10"/>
      <c r="E137" s="9"/>
      <c r="F137" s="5"/>
      <c r="G13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</row>
    <row r="138" spans="1:19" x14ac:dyDescent="0.3">
      <c r="A138" s="5"/>
      <c r="B138" s="5"/>
      <c r="C138" s="6"/>
      <c r="D138" s="10"/>
      <c r="E138" s="9"/>
      <c r="F138" s="5"/>
      <c r="G13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</row>
    <row r="139" spans="1:19" x14ac:dyDescent="0.3">
      <c r="A139" s="5"/>
      <c r="B139" s="5"/>
      <c r="C139" s="6"/>
      <c r="D139" s="10"/>
      <c r="E139" s="9"/>
      <c r="F139" s="5"/>
      <c r="G13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</row>
    <row r="140" spans="1:19" x14ac:dyDescent="0.3">
      <c r="A140" s="5"/>
      <c r="B140" s="5"/>
      <c r="C140" s="6"/>
      <c r="D140" s="10"/>
      <c r="E140" s="9"/>
      <c r="F140" s="5"/>
      <c r="G14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</row>
    <row r="141" spans="1:19" x14ac:dyDescent="0.3">
      <c r="A141" s="5"/>
      <c r="B141" s="5"/>
      <c r="C141" s="6"/>
      <c r="D141" s="10"/>
      <c r="E141" s="9"/>
      <c r="F141" s="5"/>
      <c r="G14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</row>
    <row r="142" spans="1:19" x14ac:dyDescent="0.3">
      <c r="A142" s="5"/>
      <c r="B142" s="5"/>
      <c r="C142" s="6"/>
      <c r="D142" s="10"/>
      <c r="E142" s="9"/>
      <c r="F142" s="5"/>
      <c r="G14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</row>
    <row r="143" spans="1:19" x14ac:dyDescent="0.3">
      <c r="A143" s="5"/>
      <c r="B143" s="5"/>
      <c r="C143" s="6"/>
      <c r="D143" s="10"/>
      <c r="E143" s="9"/>
      <c r="F143" s="5"/>
      <c r="G14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</row>
    <row r="144" spans="1:19" x14ac:dyDescent="0.3">
      <c r="A144" s="5"/>
      <c r="B144" s="5"/>
      <c r="C144" s="6"/>
      <c r="D144" s="10"/>
      <c r="E144" s="9"/>
      <c r="F144" s="5"/>
      <c r="G14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</row>
    <row r="145" spans="1:19" x14ac:dyDescent="0.3">
      <c r="A145" s="5"/>
      <c r="B145" s="5"/>
      <c r="C145" s="6"/>
      <c r="D145" s="10"/>
      <c r="E145" s="9"/>
      <c r="F145" s="5"/>
      <c r="G14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</row>
    <row r="146" spans="1:19" x14ac:dyDescent="0.3">
      <c r="A146" s="5"/>
      <c r="B146" s="5"/>
      <c r="C146" s="6"/>
      <c r="D146" s="10"/>
      <c r="E146" s="9"/>
      <c r="F146" s="5"/>
      <c r="G14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</row>
    <row r="147" spans="1:19" x14ac:dyDescent="0.3">
      <c r="A147" s="5"/>
      <c r="B147" s="5"/>
      <c r="C147" s="6"/>
      <c r="D147" s="10"/>
      <c r="E147" s="9"/>
      <c r="F147" s="5"/>
      <c r="G14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</row>
    <row r="148" spans="1:19" x14ac:dyDescent="0.3">
      <c r="A148" s="5"/>
      <c r="B148" s="5"/>
      <c r="C148" s="6"/>
      <c r="D148" s="10"/>
      <c r="E148" s="9"/>
      <c r="F148" s="5"/>
      <c r="G14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</row>
    <row r="149" spans="1:19" x14ac:dyDescent="0.3">
      <c r="A149" s="5"/>
      <c r="B149" s="5"/>
      <c r="C149" s="6"/>
      <c r="D149" s="10"/>
      <c r="E149" s="9"/>
      <c r="F149" s="5"/>
      <c r="G14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</row>
    <row r="150" spans="1:19" x14ac:dyDescent="0.3">
      <c r="A150" s="5"/>
      <c r="B150" s="5"/>
      <c r="C150" s="6"/>
      <c r="D150" s="10"/>
      <c r="E150" s="9"/>
      <c r="F150" s="5"/>
      <c r="G15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1:19" x14ac:dyDescent="0.3">
      <c r="A151" s="5"/>
      <c r="B151" s="5"/>
      <c r="C151" s="6"/>
      <c r="D151" s="10"/>
      <c r="E151" s="9"/>
      <c r="F151" s="5"/>
      <c r="G15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1:19" x14ac:dyDescent="0.3">
      <c r="A152" s="5"/>
      <c r="B152" s="5"/>
      <c r="C152" s="6"/>
      <c r="D152" s="10"/>
      <c r="E152" s="9"/>
      <c r="F152" s="5"/>
      <c r="G15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1:19" x14ac:dyDescent="0.3">
      <c r="A153" s="5"/>
      <c r="B153" s="5"/>
      <c r="C153" s="6"/>
      <c r="D153" s="10"/>
      <c r="E153" s="9"/>
      <c r="F153" s="5"/>
      <c r="G15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1:19" x14ac:dyDescent="0.3">
      <c r="A154" s="5"/>
      <c r="B154" s="5"/>
      <c r="C154" s="6"/>
      <c r="D154" s="10"/>
      <c r="E154" s="9"/>
      <c r="F154" s="5"/>
      <c r="G15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1:19" x14ac:dyDescent="0.3">
      <c r="A155" s="5"/>
      <c r="B155" s="5"/>
      <c r="C155" s="6"/>
      <c r="D155" s="10"/>
      <c r="E155" s="9"/>
      <c r="F155" s="5"/>
      <c r="G15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1:19" x14ac:dyDescent="0.3">
      <c r="A156" s="5"/>
      <c r="B156" s="5"/>
      <c r="C156" s="6"/>
      <c r="D156" s="10"/>
      <c r="E156" s="9"/>
      <c r="F156" s="5"/>
      <c r="G15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</row>
    <row r="157" spans="1:19" x14ac:dyDescent="0.3">
      <c r="A157" s="5"/>
      <c r="B157" s="5"/>
      <c r="C157" s="6"/>
      <c r="D157" s="10"/>
      <c r="E157" s="9"/>
      <c r="F157" s="5"/>
      <c r="G15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</row>
    <row r="158" spans="1:19" x14ac:dyDescent="0.3">
      <c r="A158" s="5"/>
      <c r="B158" s="5"/>
      <c r="C158" s="6"/>
      <c r="D158" s="10"/>
      <c r="E158" s="9"/>
      <c r="F158" s="5"/>
      <c r="G15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</row>
    <row r="159" spans="1:19" x14ac:dyDescent="0.3">
      <c r="A159" s="5"/>
      <c r="B159" s="5"/>
      <c r="C159" s="6"/>
      <c r="D159" s="10"/>
      <c r="E159" s="9"/>
      <c r="F159" s="5"/>
      <c r="G15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</row>
    <row r="160" spans="1:19" x14ac:dyDescent="0.3">
      <c r="A160" s="5"/>
      <c r="B160" s="5"/>
      <c r="C160" s="6"/>
      <c r="D160" s="10"/>
      <c r="E160" s="9"/>
      <c r="F160" s="5"/>
      <c r="G16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</row>
    <row r="161" spans="1:19" x14ac:dyDescent="0.3">
      <c r="A161" s="5"/>
      <c r="B161" s="5"/>
      <c r="C161" s="6"/>
      <c r="D161" s="10"/>
      <c r="E161" s="9"/>
      <c r="F161" s="5"/>
      <c r="G16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</row>
    <row r="162" spans="1:19" x14ac:dyDescent="0.3">
      <c r="A162" s="5"/>
      <c r="B162" s="5"/>
      <c r="C162" s="6"/>
      <c r="D162" s="10"/>
      <c r="E162" s="9"/>
      <c r="F162" s="5"/>
      <c r="G16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</row>
    <row r="163" spans="1:19" x14ac:dyDescent="0.3">
      <c r="A163" s="5"/>
      <c r="B163" s="5"/>
      <c r="C163" s="6"/>
      <c r="D163" s="10"/>
      <c r="E163" s="9"/>
      <c r="F163" s="5"/>
      <c r="G16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19" x14ac:dyDescent="0.3">
      <c r="A164" s="5"/>
      <c r="B164" s="5"/>
      <c r="C164" s="6"/>
      <c r="D164" s="10"/>
      <c r="E164" s="9"/>
      <c r="F164" s="5"/>
      <c r="G16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19" x14ac:dyDescent="0.3">
      <c r="A165" s="5"/>
      <c r="B165" s="5"/>
      <c r="C165" s="6"/>
      <c r="D165" s="10"/>
      <c r="E165" s="9"/>
      <c r="F165" s="5"/>
      <c r="G16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19" x14ac:dyDescent="0.3">
      <c r="A166" s="5"/>
      <c r="B166" s="5"/>
      <c r="C166" s="6"/>
      <c r="D166" s="10"/>
      <c r="E166" s="9"/>
      <c r="F166" s="5"/>
      <c r="G16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</row>
    <row r="167" spans="1:19" x14ac:dyDescent="0.3">
      <c r="A167" s="5"/>
      <c r="B167" s="5"/>
      <c r="C167" s="6"/>
      <c r="D167" s="10"/>
      <c r="E167" s="9"/>
      <c r="F167" s="5"/>
      <c r="G16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</row>
    <row r="168" spans="1:19" x14ac:dyDescent="0.3">
      <c r="A168" s="5"/>
      <c r="B168" s="5"/>
      <c r="C168" s="6"/>
      <c r="D168" s="10"/>
      <c r="E168" s="9"/>
      <c r="F168" s="5"/>
      <c r="G16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</row>
    <row r="169" spans="1:19" x14ac:dyDescent="0.3">
      <c r="A169" s="5"/>
      <c r="B169" s="5"/>
      <c r="C169" s="6"/>
      <c r="D169" s="10"/>
      <c r="E169" s="9"/>
      <c r="F169" s="5"/>
      <c r="G16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</row>
    <row r="170" spans="1:19" x14ac:dyDescent="0.3">
      <c r="A170" s="5"/>
      <c r="B170" s="5"/>
      <c r="C170" s="6"/>
      <c r="D170" s="10"/>
      <c r="E170" s="9"/>
      <c r="F170" s="5"/>
      <c r="G17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</row>
    <row r="171" spans="1:19" x14ac:dyDescent="0.3">
      <c r="A171" s="5"/>
      <c r="B171" s="5"/>
      <c r="C171" s="6"/>
      <c r="D171" s="10"/>
      <c r="E171" s="9"/>
      <c r="F171" s="5"/>
      <c r="G17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</row>
    <row r="172" spans="1:19" x14ac:dyDescent="0.3">
      <c r="A172" s="5"/>
      <c r="B172" s="5"/>
      <c r="C172" s="6"/>
      <c r="D172" s="10"/>
      <c r="E172" s="9"/>
      <c r="F172" s="5"/>
      <c r="G17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1:19" x14ac:dyDescent="0.3">
      <c r="A173" s="5"/>
      <c r="B173" s="5"/>
      <c r="C173" s="6"/>
      <c r="D173" s="10"/>
      <c r="E173" s="9"/>
      <c r="F173" s="5"/>
      <c r="G17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</row>
    <row r="174" spans="1:19" x14ac:dyDescent="0.3">
      <c r="A174" s="5"/>
      <c r="B174" s="5"/>
      <c r="C174" s="6"/>
      <c r="D174" s="10"/>
      <c r="E174" s="9"/>
      <c r="F174" s="5"/>
      <c r="G17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</row>
    <row r="175" spans="1:19" x14ac:dyDescent="0.3">
      <c r="A175" s="5"/>
      <c r="B175" s="5"/>
      <c r="C175" s="6"/>
      <c r="D175" s="10"/>
      <c r="E175" s="9"/>
      <c r="F175" s="5"/>
      <c r="G17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</row>
    <row r="176" spans="1:19" x14ac:dyDescent="0.3">
      <c r="A176" s="5"/>
      <c r="B176" s="5"/>
      <c r="C176" s="6"/>
      <c r="D176" s="10"/>
      <c r="E176" s="9"/>
      <c r="F176" s="5"/>
      <c r="G17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</row>
    <row r="177" spans="1:19" x14ac:dyDescent="0.3">
      <c r="A177" s="5"/>
      <c r="B177" s="5"/>
      <c r="C177" s="6"/>
      <c r="D177" s="10"/>
      <c r="E177" s="9"/>
      <c r="F177" s="5"/>
      <c r="G17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</row>
    <row r="178" spans="1:19" x14ac:dyDescent="0.3">
      <c r="A178" s="5"/>
      <c r="B178" s="5"/>
      <c r="C178" s="6"/>
      <c r="D178" s="10"/>
      <c r="E178" s="9"/>
      <c r="F178" s="5"/>
      <c r="G17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</row>
    <row r="179" spans="1:19" x14ac:dyDescent="0.3">
      <c r="A179" s="5"/>
      <c r="B179" s="5"/>
      <c r="C179" s="6"/>
      <c r="D179" s="10"/>
      <c r="E179" s="9"/>
      <c r="F179" s="5"/>
      <c r="G17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</row>
    <row r="180" spans="1:19" x14ac:dyDescent="0.3">
      <c r="A180" s="5"/>
      <c r="B180" s="5"/>
      <c r="C180" s="6"/>
      <c r="D180" s="10"/>
      <c r="E180" s="9"/>
      <c r="F180" s="5"/>
      <c r="G18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</row>
    <row r="181" spans="1:19" x14ac:dyDescent="0.3">
      <c r="A181" s="5"/>
      <c r="B181" s="5"/>
      <c r="C181" s="6"/>
      <c r="D181" s="10"/>
      <c r="E181" s="9"/>
      <c r="F181" s="5"/>
      <c r="G18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</row>
    <row r="182" spans="1:19" x14ac:dyDescent="0.3">
      <c r="A182" s="5"/>
      <c r="B182" s="5"/>
      <c r="C182" s="6"/>
      <c r="D182" s="10"/>
      <c r="E182" s="9"/>
      <c r="F182" s="5"/>
      <c r="G18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</row>
    <row r="183" spans="1:19" x14ac:dyDescent="0.3">
      <c r="A183" s="5"/>
      <c r="B183" s="5"/>
      <c r="C183" s="6"/>
      <c r="D183" s="10"/>
      <c r="E183" s="9"/>
      <c r="F183" s="5"/>
      <c r="G18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</row>
    <row r="184" spans="1:19" x14ac:dyDescent="0.3">
      <c r="A184" s="5"/>
      <c r="B184" s="5"/>
      <c r="C184" s="6"/>
      <c r="D184" s="10"/>
      <c r="E184" s="9"/>
      <c r="F184" s="5"/>
      <c r="G18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</row>
    <row r="185" spans="1:19" x14ac:dyDescent="0.3">
      <c r="A185" s="5"/>
      <c r="B185" s="5"/>
      <c r="C185" s="6"/>
      <c r="D185" s="10"/>
      <c r="E185" s="9"/>
      <c r="F185" s="5"/>
      <c r="G18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</row>
    <row r="186" spans="1:19" x14ac:dyDescent="0.3">
      <c r="A186" s="5"/>
      <c r="B186" s="5"/>
      <c r="C186" s="6"/>
      <c r="D186" s="10"/>
      <c r="E186" s="9"/>
      <c r="F186" s="5"/>
      <c r="G18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</row>
    <row r="187" spans="1:19" x14ac:dyDescent="0.3">
      <c r="A187" s="5"/>
      <c r="B187" s="5"/>
      <c r="C187" s="6"/>
      <c r="D187" s="10"/>
      <c r="E187" s="9"/>
      <c r="F187" s="5"/>
      <c r="G18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</row>
    <row r="188" spans="1:19" x14ac:dyDescent="0.3">
      <c r="A188" s="5"/>
      <c r="B188" s="5"/>
      <c r="C188" s="6"/>
      <c r="D188" s="10"/>
      <c r="E188" s="9"/>
      <c r="F188" s="5"/>
      <c r="G18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</row>
    <row r="189" spans="1:19" x14ac:dyDescent="0.3">
      <c r="A189" s="5"/>
      <c r="B189" s="5"/>
      <c r="C189" s="6"/>
      <c r="D189" s="10"/>
      <c r="E189" s="9"/>
      <c r="F189" s="5"/>
      <c r="G18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</row>
    <row r="190" spans="1:19" x14ac:dyDescent="0.3">
      <c r="A190" s="5"/>
      <c r="B190" s="5"/>
      <c r="C190" s="6"/>
      <c r="D190" s="10"/>
      <c r="E190" s="9"/>
      <c r="F190" s="5"/>
      <c r="G19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</row>
    <row r="191" spans="1:19" x14ac:dyDescent="0.3">
      <c r="A191" s="5"/>
      <c r="B191" s="5"/>
      <c r="C191" s="6"/>
      <c r="D191" s="10"/>
      <c r="E191" s="9"/>
      <c r="F191" s="5"/>
      <c r="G19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</row>
    <row r="192" spans="1:19" x14ac:dyDescent="0.3">
      <c r="A192" s="5"/>
      <c r="B192" s="5"/>
      <c r="C192" s="6"/>
      <c r="D192" s="10"/>
      <c r="E192" s="9"/>
      <c r="F192" s="5"/>
      <c r="G19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</row>
    <row r="193" spans="1:19" x14ac:dyDescent="0.3">
      <c r="A193" s="5"/>
      <c r="B193" s="5"/>
      <c r="C193" s="6"/>
      <c r="D193" s="10"/>
      <c r="E193" s="9"/>
      <c r="F193" s="5"/>
      <c r="G19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</row>
    <row r="194" spans="1:19" x14ac:dyDescent="0.3">
      <c r="A194" s="5"/>
      <c r="B194" s="5"/>
      <c r="C194" s="6"/>
      <c r="D194" s="10"/>
      <c r="E194" s="9"/>
      <c r="F194" s="5"/>
      <c r="G19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</row>
    <row r="195" spans="1:19" x14ac:dyDescent="0.3">
      <c r="A195" s="5"/>
      <c r="B195" s="5"/>
      <c r="C195" s="6"/>
      <c r="D195" s="10"/>
      <c r="E195" s="9"/>
      <c r="F195" s="5"/>
      <c r="G19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</row>
    <row r="196" spans="1:19" x14ac:dyDescent="0.3">
      <c r="A196" s="5"/>
      <c r="B196" s="5"/>
      <c r="C196" s="6"/>
      <c r="D196" s="10"/>
      <c r="E196" s="9"/>
      <c r="F196" s="5"/>
      <c r="G19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</row>
    <row r="197" spans="1:19" x14ac:dyDescent="0.3">
      <c r="A197" s="5"/>
      <c r="B197" s="5"/>
      <c r="C197" s="6"/>
      <c r="D197" s="10"/>
      <c r="E197" s="9"/>
      <c r="F197" s="5"/>
      <c r="G19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</row>
    <row r="198" spans="1:19" x14ac:dyDescent="0.3">
      <c r="A198" s="5"/>
      <c r="B198" s="5"/>
      <c r="C198" s="6"/>
      <c r="D198" s="10"/>
      <c r="E198" s="9"/>
      <c r="F198" s="5"/>
      <c r="G19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</row>
    <row r="199" spans="1:19" x14ac:dyDescent="0.3">
      <c r="A199" s="5"/>
      <c r="B199" s="5"/>
      <c r="C199" s="6"/>
      <c r="D199" s="10"/>
      <c r="E199" s="9"/>
      <c r="F199" s="5"/>
      <c r="G19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x14ac:dyDescent="0.3">
      <c r="A200" s="5"/>
      <c r="B200" s="5"/>
      <c r="C200" s="6"/>
      <c r="D200" s="10"/>
      <c r="E200" s="9"/>
      <c r="F200" s="5"/>
      <c r="G20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3">
      <c r="A201" s="5"/>
      <c r="B201" s="5"/>
      <c r="C201" s="6"/>
      <c r="D201" s="10"/>
      <c r="E201" s="9"/>
      <c r="F201" s="5"/>
      <c r="G20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x14ac:dyDescent="0.3">
      <c r="A202" s="5"/>
      <c r="B202" s="5"/>
      <c r="C202" s="6"/>
      <c r="D202" s="10"/>
      <c r="E202" s="9"/>
      <c r="F202" s="5"/>
      <c r="G20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  <row r="203" spans="1:19" x14ac:dyDescent="0.3">
      <c r="A203" s="5"/>
      <c r="B203" s="5"/>
      <c r="C203" s="6"/>
      <c r="D203" s="10"/>
      <c r="E203" s="9"/>
      <c r="F203" s="5"/>
      <c r="G20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</row>
    <row r="204" spans="1:19" x14ac:dyDescent="0.3">
      <c r="A204" s="5"/>
      <c r="B204" s="5"/>
      <c r="C204" s="6"/>
      <c r="D204" s="10"/>
      <c r="E204" s="9"/>
      <c r="F204" s="5"/>
      <c r="G20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</row>
    <row r="205" spans="1:19" x14ac:dyDescent="0.3">
      <c r="A205" s="5"/>
      <c r="B205" s="5"/>
      <c r="C205" s="6"/>
      <c r="D205" s="10"/>
      <c r="E205" s="9"/>
      <c r="F205" s="5"/>
      <c r="G20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</row>
    <row r="206" spans="1:19" x14ac:dyDescent="0.3">
      <c r="A206" s="5"/>
      <c r="B206" s="5"/>
      <c r="C206" s="6"/>
      <c r="D206" s="10"/>
      <c r="E206" s="9"/>
      <c r="F206" s="5"/>
      <c r="G20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</row>
    <row r="207" spans="1:19" x14ac:dyDescent="0.3">
      <c r="A207" s="5"/>
      <c r="B207" s="5"/>
      <c r="C207" s="6"/>
      <c r="D207" s="10"/>
      <c r="E207" s="9"/>
      <c r="F207" s="5"/>
      <c r="G20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</row>
    <row r="208" spans="1:19" x14ac:dyDescent="0.3">
      <c r="A208" s="5"/>
      <c r="B208" s="5"/>
      <c r="C208" s="6"/>
      <c r="D208" s="10"/>
      <c r="E208" s="9"/>
      <c r="F208" s="5"/>
      <c r="G20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</row>
    <row r="209" spans="1:19" x14ac:dyDescent="0.3">
      <c r="A209" s="5"/>
      <c r="B209" s="5"/>
      <c r="C209" s="6"/>
      <c r="D209" s="10"/>
      <c r="E209" s="9"/>
      <c r="F209" s="5"/>
      <c r="G20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</row>
    <row r="210" spans="1:19" x14ac:dyDescent="0.3">
      <c r="A210" s="5"/>
      <c r="B210" s="5"/>
      <c r="C210" s="6"/>
      <c r="D210" s="10"/>
      <c r="E210" s="9"/>
      <c r="F210" s="5"/>
      <c r="G21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</row>
    <row r="211" spans="1:19" x14ac:dyDescent="0.3">
      <c r="A211" s="5"/>
      <c r="B211" s="5"/>
      <c r="C211" s="6"/>
      <c r="D211" s="10"/>
      <c r="E211" s="9"/>
      <c r="F211" s="5"/>
      <c r="G21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</row>
    <row r="212" spans="1:19" x14ac:dyDescent="0.3">
      <c r="A212" s="5"/>
      <c r="B212" s="5"/>
      <c r="C212" s="6"/>
      <c r="D212" s="10"/>
      <c r="E212" s="9"/>
      <c r="F212" s="5"/>
      <c r="G21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</row>
    <row r="213" spans="1:19" x14ac:dyDescent="0.3">
      <c r="A213" s="5"/>
      <c r="B213" s="5"/>
      <c r="C213" s="6"/>
      <c r="D213" s="10"/>
      <c r="E213" s="9"/>
      <c r="F213" s="5"/>
      <c r="G21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</row>
    <row r="214" spans="1:19" x14ac:dyDescent="0.3">
      <c r="A214" s="5"/>
      <c r="B214" s="5"/>
      <c r="C214" s="6"/>
      <c r="D214" s="10"/>
      <c r="E214" s="9"/>
      <c r="F214" s="5"/>
      <c r="G21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</row>
    <row r="215" spans="1:19" x14ac:dyDescent="0.3">
      <c r="A215" s="5"/>
      <c r="B215" s="5"/>
      <c r="C215" s="6"/>
      <c r="D215" s="10"/>
      <c r="E215" s="9"/>
      <c r="F215" s="5"/>
      <c r="G21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</row>
    <row r="216" spans="1:19" x14ac:dyDescent="0.3">
      <c r="A216" s="5"/>
      <c r="B216" s="5"/>
      <c r="C216" s="6"/>
      <c r="D216" s="10"/>
      <c r="E216" s="9"/>
      <c r="F216" s="5"/>
      <c r="G21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</row>
    <row r="217" spans="1:19" x14ac:dyDescent="0.3">
      <c r="A217" s="5"/>
      <c r="B217" s="5"/>
      <c r="C217" s="6"/>
      <c r="D217" s="10"/>
      <c r="E217" s="9"/>
      <c r="F217" s="5"/>
      <c r="G21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</row>
    <row r="218" spans="1:19" x14ac:dyDescent="0.3">
      <c r="A218" s="5"/>
      <c r="B218" s="5"/>
      <c r="C218" s="6"/>
      <c r="D218" s="10"/>
      <c r="E218" s="9"/>
      <c r="F218" s="5"/>
      <c r="G21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</row>
    <row r="219" spans="1:19" x14ac:dyDescent="0.3">
      <c r="A219" s="5"/>
      <c r="B219" s="5"/>
      <c r="C219" s="6"/>
      <c r="D219" s="10"/>
      <c r="E219" s="9"/>
      <c r="F219" s="5"/>
      <c r="G21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</row>
    <row r="220" spans="1:19" x14ac:dyDescent="0.3">
      <c r="A220" s="5"/>
      <c r="B220" s="5"/>
      <c r="C220" s="6"/>
      <c r="D220" s="10"/>
      <c r="E220" s="9"/>
      <c r="F220" s="5"/>
      <c r="G22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</row>
    <row r="221" spans="1:19" x14ac:dyDescent="0.3">
      <c r="A221" s="5"/>
      <c r="B221" s="5"/>
      <c r="C221" s="6"/>
      <c r="D221" s="10"/>
      <c r="E221" s="9"/>
      <c r="F221" s="5"/>
      <c r="G22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</row>
    <row r="222" spans="1:19" x14ac:dyDescent="0.3">
      <c r="A222" s="5"/>
      <c r="B222" s="5"/>
      <c r="C222" s="6"/>
      <c r="D222" s="10"/>
      <c r="E222" s="9"/>
      <c r="F222" s="5"/>
      <c r="G22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</row>
    <row r="223" spans="1:19" x14ac:dyDescent="0.3">
      <c r="A223" s="5"/>
      <c r="B223" s="5"/>
      <c r="C223" s="6"/>
      <c r="D223" s="10"/>
      <c r="E223" s="9"/>
      <c r="F223" s="5"/>
      <c r="G22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</row>
    <row r="224" spans="1:19" x14ac:dyDescent="0.3">
      <c r="A224" s="5"/>
      <c r="B224" s="5"/>
      <c r="C224" s="6"/>
      <c r="D224" s="10"/>
      <c r="E224" s="9"/>
      <c r="F224" s="5"/>
      <c r="G22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</row>
    <row r="225" spans="1:19" x14ac:dyDescent="0.3">
      <c r="A225" s="5"/>
      <c r="B225" s="5"/>
      <c r="C225" s="6"/>
      <c r="D225" s="10"/>
      <c r="E225" s="9"/>
      <c r="F225" s="5"/>
      <c r="G22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</row>
    <row r="226" spans="1:19" x14ac:dyDescent="0.3">
      <c r="A226" s="5"/>
      <c r="B226" s="5"/>
      <c r="C226" s="6"/>
      <c r="D226" s="10"/>
      <c r="E226" s="9"/>
      <c r="F226" s="5"/>
      <c r="G22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</row>
    <row r="227" spans="1:19" x14ac:dyDescent="0.3">
      <c r="A227" s="5"/>
      <c r="B227" s="5"/>
      <c r="C227" s="6"/>
      <c r="D227" s="10"/>
      <c r="E227" s="9"/>
      <c r="F227" s="5"/>
      <c r="G22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</row>
    <row r="228" spans="1:19" x14ac:dyDescent="0.3">
      <c r="A228" s="5"/>
      <c r="B228" s="5"/>
      <c r="C228" s="6"/>
      <c r="D228" s="10"/>
      <c r="E228" s="9"/>
      <c r="F228" s="5"/>
      <c r="G22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</row>
    <row r="229" spans="1:19" x14ac:dyDescent="0.3">
      <c r="A229" s="5"/>
      <c r="B229" s="5"/>
      <c r="C229" s="6"/>
      <c r="D229" s="10"/>
      <c r="E229" s="9"/>
      <c r="F229" s="5"/>
      <c r="G22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</row>
    <row r="230" spans="1:19" x14ac:dyDescent="0.3">
      <c r="A230" s="5"/>
      <c r="B230" s="5"/>
      <c r="C230" s="6"/>
      <c r="D230" s="10"/>
      <c r="E230" s="9"/>
      <c r="F230" s="5"/>
      <c r="G23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</row>
    <row r="231" spans="1:19" x14ac:dyDescent="0.3">
      <c r="A231" s="5"/>
      <c r="B231" s="5"/>
      <c r="C231" s="6"/>
      <c r="D231" s="10"/>
      <c r="E231" s="9"/>
      <c r="F231" s="5"/>
      <c r="G23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</row>
    <row r="232" spans="1:19" x14ac:dyDescent="0.3">
      <c r="A232" s="5"/>
      <c r="B232" s="5"/>
      <c r="C232" s="6"/>
      <c r="D232" s="10"/>
      <c r="E232" s="9"/>
      <c r="F232" s="5"/>
      <c r="G23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</row>
    <row r="233" spans="1:19" x14ac:dyDescent="0.3">
      <c r="A233" s="5"/>
      <c r="B233" s="5"/>
      <c r="C233" s="6"/>
      <c r="D233" s="10"/>
      <c r="E233" s="9"/>
      <c r="F233" s="5"/>
      <c r="G23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</row>
    <row r="234" spans="1:19" x14ac:dyDescent="0.3">
      <c r="A234" s="5"/>
      <c r="B234" s="5"/>
      <c r="C234" s="6"/>
      <c r="D234" s="10"/>
      <c r="E234" s="9"/>
      <c r="F234" s="5"/>
      <c r="G23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</row>
    <row r="235" spans="1:19" x14ac:dyDescent="0.3">
      <c r="A235" s="5"/>
      <c r="B235" s="5"/>
      <c r="C235" s="6"/>
      <c r="D235" s="10"/>
      <c r="E235" s="9"/>
      <c r="F235" s="5"/>
      <c r="G23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</row>
    <row r="236" spans="1:19" x14ac:dyDescent="0.3">
      <c r="A236" s="5"/>
      <c r="B236" s="5"/>
      <c r="C236" s="6"/>
      <c r="D236" s="10"/>
      <c r="E236" s="9"/>
      <c r="F236" s="5"/>
      <c r="G23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</row>
    <row r="237" spans="1:19" x14ac:dyDescent="0.3">
      <c r="A237" s="5"/>
      <c r="B237" s="5"/>
      <c r="C237" s="6"/>
      <c r="D237" s="10"/>
      <c r="E237" s="9"/>
      <c r="F237" s="5"/>
      <c r="G23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</row>
    <row r="238" spans="1:19" x14ac:dyDescent="0.3">
      <c r="A238" s="5"/>
      <c r="B238" s="5"/>
      <c r="C238" s="6"/>
      <c r="D238" s="10"/>
      <c r="E238" s="9"/>
      <c r="F238" s="5"/>
      <c r="G23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</row>
    <row r="239" spans="1:19" x14ac:dyDescent="0.3">
      <c r="A239" s="5"/>
      <c r="B239" s="5"/>
      <c r="C239" s="6"/>
      <c r="D239" s="10"/>
      <c r="E239" s="9"/>
      <c r="F239" s="5"/>
      <c r="G23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</row>
    <row r="240" spans="1:19" x14ac:dyDescent="0.3">
      <c r="A240" s="5"/>
      <c r="B240" s="5"/>
      <c r="C240" s="6"/>
      <c r="D240" s="10"/>
      <c r="E240" s="9"/>
      <c r="F240" s="5"/>
      <c r="G24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</row>
    <row r="241" spans="1:19" x14ac:dyDescent="0.3">
      <c r="A241" s="5"/>
      <c r="B241" s="5"/>
      <c r="C241" s="6"/>
      <c r="D241" s="10"/>
      <c r="E241" s="9"/>
      <c r="F241" s="5"/>
      <c r="G24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x14ac:dyDescent="0.3">
      <c r="A242" s="5"/>
      <c r="B242" s="5"/>
      <c r="C242" s="6"/>
      <c r="D242" s="10"/>
      <c r="E242" s="9"/>
      <c r="F242" s="5"/>
      <c r="G24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x14ac:dyDescent="0.3">
      <c r="A243" s="5"/>
      <c r="B243" s="5"/>
      <c r="C243" s="6"/>
      <c r="D243" s="10"/>
      <c r="E243" s="9"/>
      <c r="F243" s="5"/>
      <c r="G24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x14ac:dyDescent="0.3">
      <c r="A244" s="5"/>
      <c r="B244" s="5"/>
      <c r="C244" s="6"/>
      <c r="D244" s="10"/>
      <c r="E244" s="9"/>
      <c r="F244" s="5"/>
      <c r="G24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</row>
    <row r="245" spans="1:19" x14ac:dyDescent="0.3">
      <c r="A245" s="5"/>
      <c r="B245" s="5"/>
      <c r="C245" s="6"/>
      <c r="D245" s="10"/>
      <c r="E245" s="9"/>
      <c r="F245" s="5"/>
      <c r="G24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</row>
    <row r="246" spans="1:19" x14ac:dyDescent="0.3">
      <c r="A246" s="5"/>
      <c r="B246" s="5"/>
      <c r="C246" s="6"/>
      <c r="D246" s="10"/>
      <c r="E246" s="9"/>
      <c r="F246" s="5"/>
      <c r="G24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</row>
    <row r="247" spans="1:19" x14ac:dyDescent="0.3">
      <c r="A247" s="5"/>
      <c r="B247" s="5"/>
      <c r="C247" s="6"/>
      <c r="D247" s="10"/>
      <c r="E247" s="9"/>
      <c r="F247" s="5"/>
      <c r="G24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</row>
    <row r="248" spans="1:19" x14ac:dyDescent="0.3">
      <c r="A248" s="5"/>
      <c r="B248" s="5"/>
      <c r="C248" s="6"/>
      <c r="D248" s="10"/>
      <c r="E248" s="9"/>
      <c r="F248" s="5"/>
      <c r="G24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</row>
    <row r="249" spans="1:19" x14ac:dyDescent="0.3">
      <c r="A249" s="5"/>
      <c r="B249" s="5"/>
      <c r="C249" s="6"/>
      <c r="D249" s="10"/>
      <c r="E249" s="9"/>
      <c r="F249" s="5"/>
      <c r="G24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</row>
    <row r="250" spans="1:19" x14ac:dyDescent="0.3">
      <c r="A250" s="5"/>
      <c r="B250" s="5"/>
      <c r="C250" s="6"/>
      <c r="D250" s="10"/>
      <c r="E250" s="9"/>
      <c r="F250" s="5"/>
      <c r="G25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</row>
    <row r="251" spans="1:19" x14ac:dyDescent="0.3">
      <c r="A251" s="5"/>
      <c r="B251" s="5"/>
      <c r="C251" s="6"/>
      <c r="D251" s="10"/>
      <c r="E251" s="9"/>
      <c r="F251" s="5"/>
      <c r="G25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</row>
    <row r="252" spans="1:19" x14ac:dyDescent="0.3">
      <c r="A252" s="5"/>
      <c r="B252" s="5"/>
      <c r="C252" s="6"/>
      <c r="D252" s="10"/>
      <c r="E252" s="9"/>
      <c r="F252" s="5"/>
      <c r="G25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</row>
    <row r="253" spans="1:19" x14ac:dyDescent="0.3">
      <c r="A253" s="5"/>
      <c r="B253" s="5"/>
      <c r="C253" s="6"/>
      <c r="D253" s="10"/>
      <c r="E253" s="9"/>
      <c r="F253" s="5"/>
      <c r="G25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</row>
    <row r="254" spans="1:19" x14ac:dyDescent="0.3">
      <c r="A254" s="5"/>
      <c r="B254" s="5"/>
      <c r="C254" s="6"/>
      <c r="D254" s="10"/>
      <c r="E254" s="9"/>
      <c r="F254" s="5"/>
      <c r="G25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</row>
    <row r="255" spans="1:19" x14ac:dyDescent="0.3">
      <c r="A255" s="5"/>
      <c r="B255" s="5"/>
      <c r="C255" s="6"/>
      <c r="D255" s="10"/>
      <c r="E255" s="9"/>
      <c r="F255" s="5"/>
      <c r="G25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</row>
    <row r="256" spans="1:19" x14ac:dyDescent="0.3">
      <c r="A256" s="5"/>
      <c r="B256" s="5"/>
      <c r="C256" s="6"/>
      <c r="D256" s="10"/>
      <c r="E256" s="9"/>
      <c r="F256" s="5"/>
      <c r="G25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</row>
    <row r="257" spans="1:19" x14ac:dyDescent="0.3">
      <c r="A257" s="5"/>
      <c r="B257" s="5"/>
      <c r="C257" s="6"/>
      <c r="D257" s="10"/>
      <c r="E257" s="9"/>
      <c r="F257" s="5"/>
      <c r="G25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</row>
    <row r="258" spans="1:19" x14ac:dyDescent="0.3">
      <c r="A258" s="5"/>
      <c r="B258" s="5"/>
      <c r="C258" s="6"/>
      <c r="D258" s="10"/>
      <c r="E258" s="9"/>
      <c r="F258" s="5"/>
      <c r="G25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</row>
    <row r="259" spans="1:19" x14ac:dyDescent="0.3">
      <c r="A259" s="5"/>
      <c r="B259" s="5"/>
      <c r="C259" s="6"/>
      <c r="D259" s="10"/>
      <c r="E259" s="9"/>
      <c r="F259" s="5"/>
      <c r="G25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</row>
    <row r="260" spans="1:19" x14ac:dyDescent="0.3">
      <c r="A260" s="5"/>
      <c r="B260" s="5"/>
      <c r="C260" s="6"/>
      <c r="D260" s="10"/>
      <c r="E260" s="9"/>
      <c r="F260" s="5"/>
      <c r="G26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1:19" x14ac:dyDescent="0.3">
      <c r="A261" s="5"/>
      <c r="B261" s="5"/>
      <c r="C261" s="6"/>
      <c r="D261" s="10"/>
      <c r="E261" s="9"/>
      <c r="F261" s="5"/>
      <c r="G26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1:19" x14ac:dyDescent="0.3">
      <c r="A262" s="5"/>
      <c r="B262" s="5"/>
      <c r="C262" s="6"/>
      <c r="D262" s="10"/>
      <c r="E262" s="9"/>
      <c r="F262" s="5"/>
      <c r="G26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1:19" x14ac:dyDescent="0.3">
      <c r="A263" s="5"/>
      <c r="B263" s="5"/>
      <c r="C263" s="6"/>
      <c r="D263" s="10"/>
      <c r="E263" s="9"/>
      <c r="F263" s="5"/>
      <c r="G26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</row>
    <row r="264" spans="1:19" x14ac:dyDescent="0.3">
      <c r="A264" s="5"/>
      <c r="B264" s="5"/>
      <c r="C264" s="6"/>
      <c r="D264" s="10"/>
      <c r="E264" s="9"/>
      <c r="F264" s="5"/>
      <c r="G26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</row>
    <row r="265" spans="1:19" x14ac:dyDescent="0.3">
      <c r="A265" s="5"/>
      <c r="B265" s="5"/>
      <c r="C265" s="6"/>
      <c r="D265" s="10"/>
      <c r="E265" s="9"/>
      <c r="F265" s="5"/>
      <c r="G26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</row>
    <row r="266" spans="1:19" x14ac:dyDescent="0.3">
      <c r="A266" s="5"/>
      <c r="B266" s="5"/>
      <c r="C266" s="6"/>
      <c r="D266" s="10"/>
      <c r="E266" s="9"/>
      <c r="F266" s="5"/>
      <c r="G26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</row>
    <row r="267" spans="1:19" x14ac:dyDescent="0.3">
      <c r="A267" s="5"/>
      <c r="B267" s="5"/>
      <c r="C267" s="6"/>
      <c r="D267" s="10"/>
      <c r="E267" s="9"/>
      <c r="F267" s="5"/>
      <c r="G26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</row>
    <row r="268" spans="1:19" x14ac:dyDescent="0.3">
      <c r="A268" s="5"/>
      <c r="B268" s="5"/>
      <c r="C268" s="6"/>
      <c r="D268" s="10"/>
      <c r="E268" s="9"/>
      <c r="F268" s="5"/>
      <c r="G26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</row>
    <row r="269" spans="1:19" x14ac:dyDescent="0.3">
      <c r="A269" s="5"/>
      <c r="B269" s="5"/>
      <c r="C269" s="6"/>
      <c r="D269" s="10"/>
      <c r="E269" s="9"/>
      <c r="F269" s="5"/>
      <c r="G26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</row>
    <row r="270" spans="1:19" x14ac:dyDescent="0.3">
      <c r="A270" s="5"/>
      <c r="B270" s="5"/>
      <c r="C270" s="6"/>
      <c r="D270" s="10"/>
      <c r="E270" s="9"/>
      <c r="F270" s="5"/>
      <c r="G27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</row>
    <row r="271" spans="1:19" x14ac:dyDescent="0.3">
      <c r="A271" s="5"/>
      <c r="B271" s="5"/>
      <c r="C271" s="6"/>
      <c r="D271" s="10"/>
      <c r="E271" s="9"/>
      <c r="F271" s="5"/>
      <c r="G27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</row>
    <row r="272" spans="1:19" x14ac:dyDescent="0.3">
      <c r="A272" s="5"/>
      <c r="B272" s="5"/>
      <c r="C272" s="6"/>
      <c r="D272" s="10"/>
      <c r="E272" s="9"/>
      <c r="F272" s="5"/>
      <c r="G27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</row>
    <row r="273" spans="1:19" x14ac:dyDescent="0.3">
      <c r="A273" s="5"/>
      <c r="B273" s="5"/>
      <c r="C273" s="6"/>
      <c r="D273" s="10"/>
      <c r="E273" s="9"/>
      <c r="F273" s="5"/>
      <c r="G27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</row>
    <row r="274" spans="1:19" x14ac:dyDescent="0.3">
      <c r="A274" s="5"/>
      <c r="B274" s="5"/>
      <c r="C274" s="6"/>
      <c r="D274" s="10"/>
      <c r="E274" s="9"/>
      <c r="F274" s="5"/>
      <c r="G27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</row>
    <row r="275" spans="1:19" x14ac:dyDescent="0.3">
      <c r="A275" s="5"/>
      <c r="B275" s="5"/>
      <c r="C275" s="6"/>
      <c r="D275" s="10"/>
      <c r="E275" s="9"/>
      <c r="F275" s="5"/>
      <c r="G27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</row>
    <row r="276" spans="1:19" x14ac:dyDescent="0.3">
      <c r="A276" s="5"/>
      <c r="B276" s="5"/>
      <c r="C276" s="6"/>
      <c r="D276" s="10"/>
      <c r="E276" s="9"/>
      <c r="F276" s="5"/>
      <c r="G27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</row>
    <row r="277" spans="1:19" x14ac:dyDescent="0.3">
      <c r="A277" s="5"/>
      <c r="B277" s="5"/>
      <c r="C277" s="6"/>
      <c r="D277" s="10"/>
      <c r="E277" s="9"/>
      <c r="F277" s="5"/>
      <c r="G27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</row>
    <row r="278" spans="1:19" x14ac:dyDescent="0.3">
      <c r="A278" s="5"/>
      <c r="B278" s="5"/>
      <c r="C278" s="6"/>
      <c r="D278" s="10"/>
      <c r="E278" s="9"/>
      <c r="F278" s="5"/>
      <c r="G27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</row>
    <row r="279" spans="1:19" x14ac:dyDescent="0.3">
      <c r="A279" s="5"/>
      <c r="B279" s="5"/>
      <c r="C279" s="6"/>
      <c r="D279" s="10"/>
      <c r="E279" s="9"/>
      <c r="F279" s="5"/>
      <c r="G27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</row>
    <row r="280" spans="1:19" x14ac:dyDescent="0.3">
      <c r="A280" s="5"/>
      <c r="B280" s="5"/>
      <c r="C280" s="6"/>
      <c r="D280" s="10"/>
      <c r="E280" s="9"/>
      <c r="F280" s="5"/>
      <c r="G28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</row>
    <row r="281" spans="1:19" x14ac:dyDescent="0.3">
      <c r="A281" s="5"/>
      <c r="B281" s="5"/>
      <c r="C281" s="6"/>
      <c r="D281" s="10"/>
      <c r="E281" s="9"/>
      <c r="F281" s="5"/>
      <c r="G28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</row>
    <row r="282" spans="1:19" x14ac:dyDescent="0.3">
      <c r="A282" s="5"/>
      <c r="B282" s="5"/>
      <c r="C282" s="6"/>
      <c r="D282" s="10"/>
      <c r="E282" s="9"/>
      <c r="F282" s="5"/>
      <c r="G28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</row>
    <row r="283" spans="1:19" x14ac:dyDescent="0.3">
      <c r="A283" s="5"/>
      <c r="B283" s="5"/>
      <c r="C283" s="6"/>
      <c r="D283" s="10"/>
      <c r="E283" s="9"/>
      <c r="F283" s="5"/>
      <c r="G28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</row>
    <row r="284" spans="1:19" x14ac:dyDescent="0.3">
      <c r="A284" s="5"/>
      <c r="B284" s="5"/>
      <c r="C284" s="6"/>
      <c r="D284" s="10"/>
      <c r="E284" s="9"/>
      <c r="F284" s="5"/>
      <c r="G284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</row>
    <row r="285" spans="1:19" x14ac:dyDescent="0.3">
      <c r="A285" s="5"/>
      <c r="B285" s="5"/>
      <c r="C285" s="6"/>
      <c r="D285" s="10"/>
      <c r="E285" s="9"/>
      <c r="F285" s="5"/>
      <c r="G285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</row>
    <row r="286" spans="1:19" x14ac:dyDescent="0.3">
      <c r="A286" s="5"/>
      <c r="B286" s="5"/>
      <c r="C286" s="6"/>
      <c r="D286" s="10"/>
      <c r="E286" s="9"/>
      <c r="F286" s="5"/>
      <c r="G286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</row>
    <row r="287" spans="1:19" x14ac:dyDescent="0.3">
      <c r="A287" s="5"/>
      <c r="B287" s="5"/>
      <c r="C287" s="6"/>
      <c r="D287" s="10"/>
      <c r="E287" s="9"/>
      <c r="F287" s="5"/>
      <c r="G287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</row>
    <row r="288" spans="1:19" x14ac:dyDescent="0.3">
      <c r="A288" s="5"/>
      <c r="B288" s="5"/>
      <c r="C288" s="6"/>
      <c r="D288" s="10"/>
      <c r="E288" s="9"/>
      <c r="F288" s="5"/>
      <c r="G288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</row>
    <row r="289" spans="1:19" x14ac:dyDescent="0.3">
      <c r="A289" s="5"/>
      <c r="B289" s="5"/>
      <c r="C289" s="6"/>
      <c r="D289" s="10"/>
      <c r="E289" s="9"/>
      <c r="F289" s="5"/>
      <c r="G289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</row>
    <row r="290" spans="1:19" x14ac:dyDescent="0.3">
      <c r="A290" s="5"/>
      <c r="B290" s="5"/>
      <c r="C290" s="6"/>
      <c r="D290" s="10"/>
      <c r="E290" s="9"/>
      <c r="F290" s="5"/>
      <c r="G290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</row>
    <row r="291" spans="1:19" x14ac:dyDescent="0.3">
      <c r="A291" s="5"/>
      <c r="B291" s="5"/>
      <c r="C291" s="6"/>
      <c r="D291" s="10"/>
      <c r="E291" s="9"/>
      <c r="F291" s="5"/>
      <c r="G291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</row>
    <row r="292" spans="1:19" x14ac:dyDescent="0.3">
      <c r="A292" s="5"/>
      <c r="B292" s="5"/>
      <c r="C292" s="6"/>
      <c r="D292" s="10"/>
      <c r="E292" s="9"/>
      <c r="F292" s="5"/>
      <c r="G292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</row>
    <row r="293" spans="1:19" x14ac:dyDescent="0.3">
      <c r="A293" s="5"/>
      <c r="B293" s="5"/>
      <c r="C293" s="6"/>
      <c r="D293" s="10"/>
      <c r="E293" s="9"/>
      <c r="F293" s="5"/>
      <c r="G293" s="7" t="str">
        <f>IFERROR(NETWORKDAYS.INTL(TEXT(Tableau1[[#This Row],[Date réception]],"jj/mm/aaaa")&amp;" "&amp;TEXT(Tableau1[[#This Row],[Heure réception]],"hh:mm"),TEXT(Tableau1[[#This Row],[Date démarrage]],"jj/mm/aaaa")&amp;" "&amp;TEXT(Tableau1[[#This Row],[Heure démarrage]],"hh:mm"),1,JoursFériés!$B$1:$B$12)-1-MOD(TEXT(Tableau1[[#This Row],[Date réception]],"jj/mm/aaaa")&amp;" "&amp;TEXT(Tableau1[[#This Row],[Heure réception]],"hh:mm"),1)+MOD(TEXT(Tableau1[[#This Row],[Date démarrage]],"jj/mm/aaaa")&amp;" "&amp;TEXT(Tableau1[[#This Row],[Heure démarrage]],"hh:mm"),1),"")</f>
        <v/>
      </c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</row>
  </sheetData>
  <phoneticPr fontId="3" type="noConversion"/>
  <dataValidations count="8">
    <dataValidation type="list" allowBlank="1" showInputMessage="1" showErrorMessage="1" sqref="P2:P20 P24:P27 P22 P29:P34 P36:P179" xr:uid="{E996B5CC-6866-4968-AE69-BE80406B681C}">
      <formula1>INDIRECT("INTERVENTION")</formula1>
    </dataValidation>
    <dataValidation type="list" allowBlank="1" showInputMessage="1" showErrorMessage="1" sqref="R2:R68" xr:uid="{56B68BE0-7897-4CC4-BB11-AD9F1A266D3B}">
      <formula1>INDIRECT("DEMARRAGE")</formula1>
    </dataValidation>
    <dataValidation type="list" allowBlank="1" showInputMessage="1" showErrorMessage="1" sqref="A2:A68" xr:uid="{71699DF4-0A04-4F1F-8D63-3B45F312B4DB}">
      <formula1>INDIRECT("UAP")</formula1>
    </dataValidation>
    <dataValidation type="list" allowBlank="1" showInputMessage="1" showErrorMessage="1" sqref="K2:K68 N2:N68" xr:uid="{EBFA7A30-4C5A-4309-84E4-B4A062F8BE3D}">
      <formula1>INDIRECT("COMPLETUDE")</formula1>
    </dataValidation>
    <dataValidation type="list" allowBlank="1" showInputMessage="1" showErrorMessage="1" sqref="L2:L68" xr:uid="{B911219B-AF50-4645-9B19-0F1E96D7FF64}">
      <formula1>INDIRECT("TYPOLOGIE")</formula1>
    </dataValidation>
    <dataValidation type="list" allowBlank="1" showInputMessage="1" showErrorMessage="1" sqref="M2:M68" xr:uid="{99689767-1515-4C21-8431-26589A412A86}">
      <formula1>INDIRECT("ANNULATION")</formula1>
    </dataValidation>
    <dataValidation type="list" allowBlank="1" showInputMessage="1" showErrorMessage="1" sqref="B2:B68" xr:uid="{068F350C-DFBE-4BA1-BA7D-98E2CBD0B7E3}">
      <formula1>INDIRECT("ENTREPRISE")</formula1>
    </dataValidation>
    <dataValidation type="list" allowBlank="1" showInputMessage="1" showErrorMessage="1" sqref="J2:J68" xr:uid="{73B4772D-DD75-41D4-A103-7E5806C11803}">
      <formula1>INDIRECT("LISTECOMPLETUDE")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F699D-AF7B-4F44-BCF5-178C9DBFEBE6}">
  <sheetPr codeName="Feuil7"/>
  <dimension ref="A4:G200"/>
  <sheetViews>
    <sheetView zoomScale="80" zoomScaleNormal="80" workbookViewId="0">
      <selection activeCell="A198" sqref="A198"/>
    </sheetView>
  </sheetViews>
  <sheetFormatPr baseColWidth="10" defaultRowHeight="14.4" x14ac:dyDescent="0.3"/>
  <cols>
    <col min="1" max="1" width="26.5546875" bestFit="1" customWidth="1"/>
    <col min="2" max="2" width="23.44140625" bestFit="1" customWidth="1"/>
    <col min="3" max="5" width="12.109375" bestFit="1" customWidth="1"/>
    <col min="6" max="6" width="8.33203125" bestFit="1" customWidth="1"/>
    <col min="7" max="9" width="8.77734375" bestFit="1" customWidth="1"/>
    <col min="10" max="10" width="16.44140625" bestFit="1" customWidth="1"/>
    <col min="11" max="11" width="13.77734375" bestFit="1" customWidth="1"/>
    <col min="12" max="12" width="18.77734375" bestFit="1" customWidth="1"/>
    <col min="13" max="13" width="10" bestFit="1" customWidth="1"/>
    <col min="14" max="14" width="16.44140625" bestFit="1" customWidth="1"/>
    <col min="15" max="15" width="13" bestFit="1" customWidth="1"/>
    <col min="16" max="16" width="13.77734375" bestFit="1" customWidth="1"/>
    <col min="17" max="17" width="18.77734375" bestFit="1" customWidth="1"/>
    <col min="18" max="18" width="10" bestFit="1" customWidth="1"/>
    <col min="19" max="19" width="15.6640625" bestFit="1" customWidth="1"/>
  </cols>
  <sheetData>
    <row r="4" spans="1:4" x14ac:dyDescent="0.3">
      <c r="A4" s="17" t="s">
        <v>47</v>
      </c>
      <c r="B4" s="17" t="s">
        <v>45</v>
      </c>
    </row>
    <row r="5" spans="1:4" x14ac:dyDescent="0.3">
      <c r="A5" s="17" t="s">
        <v>48</v>
      </c>
      <c r="B5" t="s">
        <v>24</v>
      </c>
      <c r="C5" t="s">
        <v>23</v>
      </c>
      <c r="D5" t="s">
        <v>46</v>
      </c>
    </row>
    <row r="6" spans="1:4" x14ac:dyDescent="0.3">
      <c r="A6" s="18" t="s">
        <v>49</v>
      </c>
      <c r="B6" s="19">
        <v>0.76923076923076927</v>
      </c>
      <c r="C6" s="19">
        <v>0.23076923076923078</v>
      </c>
      <c r="D6" s="19">
        <v>1</v>
      </c>
    </row>
    <row r="7" spans="1:4" x14ac:dyDescent="0.3">
      <c r="A7" s="18" t="s">
        <v>50</v>
      </c>
      <c r="B7" s="19">
        <v>0.8</v>
      </c>
      <c r="C7" s="19">
        <v>0.2</v>
      </c>
      <c r="D7" s="19">
        <v>1</v>
      </c>
    </row>
    <row r="29" spans="1:5" x14ac:dyDescent="0.3">
      <c r="A29" s="17" t="s">
        <v>55</v>
      </c>
      <c r="B29" s="17" t="s">
        <v>45</v>
      </c>
    </row>
    <row r="30" spans="1:5" x14ac:dyDescent="0.3">
      <c r="A30" s="17" t="s">
        <v>48</v>
      </c>
      <c r="B30" t="s">
        <v>53</v>
      </c>
      <c r="C30" t="s">
        <v>54</v>
      </c>
      <c r="D30" t="s">
        <v>57</v>
      </c>
      <c r="E30" t="s">
        <v>56</v>
      </c>
    </row>
    <row r="31" spans="1:5" x14ac:dyDescent="0.3">
      <c r="A31" s="18" t="s">
        <v>49</v>
      </c>
      <c r="B31" s="19">
        <v>0.47499999999999998</v>
      </c>
      <c r="C31" s="19">
        <v>0.125</v>
      </c>
      <c r="D31" s="19">
        <v>7.4999999999999997E-2</v>
      </c>
      <c r="E31" s="19">
        <v>0.32500000000000001</v>
      </c>
    </row>
    <row r="32" spans="1:5" x14ac:dyDescent="0.3">
      <c r="A32" s="18" t="s">
        <v>50</v>
      </c>
      <c r="B32" s="19">
        <v>0.25</v>
      </c>
      <c r="C32" s="19">
        <v>0.16666666666666666</v>
      </c>
      <c r="D32" s="19">
        <v>0.16666666666666666</v>
      </c>
      <c r="E32" s="19">
        <v>0.41666666666666669</v>
      </c>
    </row>
    <row r="44" spans="1:4" x14ac:dyDescent="0.3">
      <c r="A44" s="17" t="s">
        <v>60</v>
      </c>
      <c r="B44" s="17" t="s">
        <v>45</v>
      </c>
    </row>
    <row r="45" spans="1:4" x14ac:dyDescent="0.3">
      <c r="A45" s="17" t="s">
        <v>48</v>
      </c>
      <c r="B45" t="s">
        <v>29</v>
      </c>
      <c r="C45" t="s">
        <v>59</v>
      </c>
      <c r="D45" t="s">
        <v>58</v>
      </c>
    </row>
    <row r="46" spans="1:4" x14ac:dyDescent="0.3">
      <c r="A46" s="18" t="s">
        <v>49</v>
      </c>
      <c r="B46" s="19">
        <v>0.78846153846153844</v>
      </c>
      <c r="C46" s="19">
        <v>0.17307692307692307</v>
      </c>
      <c r="D46" s="19">
        <v>3.8461538461538464E-2</v>
      </c>
    </row>
    <row r="47" spans="1:4" x14ac:dyDescent="0.3">
      <c r="A47" s="18" t="s">
        <v>50</v>
      </c>
      <c r="B47" s="19">
        <v>0.8666666666666667</v>
      </c>
      <c r="C47" s="19">
        <v>0.13333333333333333</v>
      </c>
      <c r="D47" s="19">
        <v>0</v>
      </c>
    </row>
    <row r="48" spans="1:4" x14ac:dyDescent="0.3">
      <c r="A48" s="18" t="s">
        <v>46</v>
      </c>
      <c r="B48" s="19">
        <v>0.80597014925373134</v>
      </c>
      <c r="C48" s="19">
        <v>0.16417910447761194</v>
      </c>
      <c r="D48" s="19">
        <v>2.9850746268656716E-2</v>
      </c>
    </row>
    <row r="63" spans="1:2" x14ac:dyDescent="0.3">
      <c r="A63" s="17" t="s">
        <v>48</v>
      </c>
      <c r="B63" t="s">
        <v>64</v>
      </c>
    </row>
    <row r="64" spans="1:2" x14ac:dyDescent="0.3">
      <c r="A64" s="18" t="s">
        <v>62</v>
      </c>
      <c r="B64" s="19">
        <v>0.5</v>
      </c>
    </row>
    <row r="65" spans="1:2" x14ac:dyDescent="0.3">
      <c r="A65" s="18" t="s">
        <v>65</v>
      </c>
      <c r="B65" s="19">
        <v>0.5</v>
      </c>
    </row>
    <row r="66" spans="1:2" x14ac:dyDescent="0.3">
      <c r="A66" s="18" t="s">
        <v>46</v>
      </c>
      <c r="B66" s="19">
        <v>1</v>
      </c>
    </row>
    <row r="82" spans="1:4" x14ac:dyDescent="0.3">
      <c r="A82" s="17" t="s">
        <v>69</v>
      </c>
      <c r="B82" s="17" t="s">
        <v>45</v>
      </c>
    </row>
    <row r="83" spans="1:4" x14ac:dyDescent="0.3">
      <c r="A83" s="17" t="s">
        <v>48</v>
      </c>
      <c r="B83">
        <v>1</v>
      </c>
      <c r="C83">
        <v>2</v>
      </c>
      <c r="D83" t="s">
        <v>46</v>
      </c>
    </row>
    <row r="84" spans="1:4" x14ac:dyDescent="0.3">
      <c r="A84" s="18" t="s">
        <v>49</v>
      </c>
      <c r="B84" s="20">
        <v>40</v>
      </c>
      <c r="C84" s="20">
        <v>3</v>
      </c>
      <c r="D84" s="20">
        <v>43</v>
      </c>
    </row>
    <row r="85" spans="1:4" x14ac:dyDescent="0.3">
      <c r="A85" s="18" t="s">
        <v>50</v>
      </c>
      <c r="B85" s="20">
        <v>11</v>
      </c>
      <c r="C85" s="20">
        <v>2</v>
      </c>
      <c r="D85" s="20">
        <v>13</v>
      </c>
    </row>
    <row r="100" spans="1:2" x14ac:dyDescent="0.3">
      <c r="A100" s="17" t="s">
        <v>48</v>
      </c>
      <c r="B100" t="s">
        <v>71</v>
      </c>
    </row>
    <row r="101" spans="1:2" x14ac:dyDescent="0.3">
      <c r="A101" s="18" t="s">
        <v>65</v>
      </c>
      <c r="B101" s="19">
        <v>0.2</v>
      </c>
    </row>
    <row r="102" spans="1:2" x14ac:dyDescent="0.3">
      <c r="A102" s="18" t="s">
        <v>68</v>
      </c>
      <c r="B102" s="19">
        <v>0.2</v>
      </c>
    </row>
    <row r="103" spans="1:2" x14ac:dyDescent="0.3">
      <c r="A103" s="18" t="s">
        <v>67</v>
      </c>
      <c r="B103" s="19">
        <v>0.2</v>
      </c>
    </row>
    <row r="104" spans="1:2" x14ac:dyDescent="0.3">
      <c r="A104" s="18" t="s">
        <v>66</v>
      </c>
      <c r="B104" s="19">
        <v>0.2</v>
      </c>
    </row>
    <row r="105" spans="1:2" x14ac:dyDescent="0.3">
      <c r="A105" s="18" t="s">
        <v>72</v>
      </c>
      <c r="B105" s="19">
        <v>0.2</v>
      </c>
    </row>
    <row r="119" spans="1:5" x14ac:dyDescent="0.3">
      <c r="A119" s="17" t="s">
        <v>73</v>
      </c>
      <c r="B119" s="17" t="s">
        <v>45</v>
      </c>
    </row>
    <row r="120" spans="1:5" x14ac:dyDescent="0.3">
      <c r="A120" s="17" t="s">
        <v>48</v>
      </c>
      <c r="B120" t="s">
        <v>28</v>
      </c>
      <c r="C120" t="s">
        <v>12</v>
      </c>
      <c r="D120" t="s">
        <v>61</v>
      </c>
      <c r="E120" t="s">
        <v>46</v>
      </c>
    </row>
    <row r="121" spans="1:5" x14ac:dyDescent="0.3">
      <c r="A121" s="18" t="s">
        <v>25</v>
      </c>
      <c r="B121" s="20"/>
      <c r="C121" s="20"/>
      <c r="D121" s="20">
        <v>56</v>
      </c>
      <c r="E121" s="20">
        <v>56</v>
      </c>
    </row>
    <row r="122" spans="1:5" x14ac:dyDescent="0.3">
      <c r="A122" s="18" t="s">
        <v>26</v>
      </c>
      <c r="B122" s="20">
        <v>8</v>
      </c>
      <c r="C122" s="20">
        <v>3</v>
      </c>
      <c r="D122" s="20"/>
      <c r="E122" s="20">
        <v>11</v>
      </c>
    </row>
    <row r="123" spans="1:5" x14ac:dyDescent="0.3">
      <c r="A123" s="18" t="s">
        <v>46</v>
      </c>
      <c r="B123" s="20">
        <v>8</v>
      </c>
      <c r="C123" s="20">
        <v>3</v>
      </c>
      <c r="D123" s="20">
        <v>56</v>
      </c>
      <c r="E123" s="20">
        <v>67</v>
      </c>
    </row>
    <row r="134" spans="1:4" x14ac:dyDescent="0.3">
      <c r="A134" s="17" t="s">
        <v>48</v>
      </c>
      <c r="B134" t="s">
        <v>47</v>
      </c>
    </row>
    <row r="135" spans="1:4" x14ac:dyDescent="0.3">
      <c r="A135" s="18" t="s">
        <v>49</v>
      </c>
      <c r="B135" s="20">
        <v>52</v>
      </c>
    </row>
    <row r="136" spans="1:4" x14ac:dyDescent="0.3">
      <c r="A136" s="18" t="s">
        <v>50</v>
      </c>
      <c r="B136" s="20">
        <v>15</v>
      </c>
    </row>
    <row r="137" spans="1:4" x14ac:dyDescent="0.3">
      <c r="A137" s="18" t="s">
        <v>46</v>
      </c>
      <c r="B137" s="20">
        <v>67</v>
      </c>
      <c r="D137" t="s">
        <v>75</v>
      </c>
    </row>
    <row r="142" spans="1:4" x14ac:dyDescent="0.3">
      <c r="A142" s="17" t="s">
        <v>47</v>
      </c>
      <c r="B142" s="17" t="s">
        <v>45</v>
      </c>
    </row>
    <row r="143" spans="1:4" x14ac:dyDescent="0.3">
      <c r="A143" s="17" t="s">
        <v>48</v>
      </c>
      <c r="B143" t="s">
        <v>24</v>
      </c>
      <c r="C143" t="s">
        <v>23</v>
      </c>
      <c r="D143" t="s">
        <v>46</v>
      </c>
    </row>
    <row r="144" spans="1:4" x14ac:dyDescent="0.3">
      <c r="A144" s="18" t="s">
        <v>49</v>
      </c>
      <c r="B144" s="19">
        <v>0.76923076923076927</v>
      </c>
      <c r="C144" s="19">
        <v>0.23076923076923078</v>
      </c>
      <c r="D144" s="19">
        <v>1</v>
      </c>
    </row>
    <row r="145" spans="1:6" x14ac:dyDescent="0.3">
      <c r="A145" s="18" t="s">
        <v>50</v>
      </c>
      <c r="B145" s="19">
        <v>0.8</v>
      </c>
      <c r="C145" s="19">
        <v>0.2</v>
      </c>
      <c r="D145" s="19">
        <v>1</v>
      </c>
    </row>
    <row r="146" spans="1:6" x14ac:dyDescent="0.3">
      <c r="A146" s="18" t="s">
        <v>46</v>
      </c>
      <c r="B146" s="19">
        <v>0.77611940298507465</v>
      </c>
      <c r="C146" s="19">
        <v>0.22388059701492538</v>
      </c>
      <c r="D146" s="19">
        <v>1</v>
      </c>
      <c r="F146" t="s">
        <v>76</v>
      </c>
    </row>
    <row r="154" spans="1:6" x14ac:dyDescent="0.3">
      <c r="A154" s="17" t="s">
        <v>73</v>
      </c>
      <c r="B154" s="17" t="s">
        <v>45</v>
      </c>
    </row>
    <row r="155" spans="1:6" x14ac:dyDescent="0.3">
      <c r="A155" s="17" t="s">
        <v>48</v>
      </c>
      <c r="B155" t="s">
        <v>25</v>
      </c>
      <c r="C155" t="s">
        <v>26</v>
      </c>
      <c r="D155" t="s">
        <v>46</v>
      </c>
    </row>
    <row r="156" spans="1:6" x14ac:dyDescent="0.3">
      <c r="A156" s="18" t="s">
        <v>49</v>
      </c>
      <c r="B156" s="19">
        <v>0.80769230769230771</v>
      </c>
      <c r="C156" s="19">
        <v>0.19230769230769232</v>
      </c>
      <c r="D156" s="19">
        <v>1</v>
      </c>
    </row>
    <row r="157" spans="1:6" x14ac:dyDescent="0.3">
      <c r="A157" s="18" t="s">
        <v>50</v>
      </c>
      <c r="B157" s="19">
        <v>0.93333333333333335</v>
      </c>
      <c r="C157" s="19">
        <v>6.6666666666666666E-2</v>
      </c>
      <c r="D157" s="19">
        <v>1</v>
      </c>
    </row>
    <row r="158" spans="1:6" x14ac:dyDescent="0.3">
      <c r="A158" s="18" t="s">
        <v>46</v>
      </c>
      <c r="B158" s="19">
        <v>0.83582089552238803</v>
      </c>
      <c r="C158" s="19">
        <v>0.16417910447761194</v>
      </c>
      <c r="D158" s="19">
        <v>1</v>
      </c>
      <c r="F158" t="s">
        <v>77</v>
      </c>
    </row>
    <row r="168" spans="1:7" x14ac:dyDescent="0.3">
      <c r="A168" s="17" t="s">
        <v>60</v>
      </c>
      <c r="B168" s="17" t="s">
        <v>45</v>
      </c>
    </row>
    <row r="169" spans="1:7" x14ac:dyDescent="0.3">
      <c r="A169" s="17" t="s">
        <v>48</v>
      </c>
      <c r="B169" t="s">
        <v>59</v>
      </c>
      <c r="C169" t="s">
        <v>29</v>
      </c>
      <c r="D169" t="s">
        <v>58</v>
      </c>
      <c r="E169" t="s">
        <v>46</v>
      </c>
    </row>
    <row r="170" spans="1:7" x14ac:dyDescent="0.3">
      <c r="A170" s="18" t="s">
        <v>49</v>
      </c>
      <c r="B170" s="19">
        <v>0.17307692307692307</v>
      </c>
      <c r="C170" s="19">
        <v>0.78846153846153844</v>
      </c>
      <c r="D170" s="19">
        <v>3.8461538461538464E-2</v>
      </c>
      <c r="E170" s="19">
        <v>1</v>
      </c>
    </row>
    <row r="171" spans="1:7" x14ac:dyDescent="0.3">
      <c r="A171" s="18" t="s">
        <v>50</v>
      </c>
      <c r="B171" s="19">
        <v>0.13333333333333333</v>
      </c>
      <c r="C171" s="19">
        <v>0.8666666666666667</v>
      </c>
      <c r="D171" s="19">
        <v>0</v>
      </c>
      <c r="E171" s="19">
        <v>1</v>
      </c>
    </row>
    <row r="172" spans="1:7" x14ac:dyDescent="0.3">
      <c r="A172" s="18" t="s">
        <v>46</v>
      </c>
      <c r="B172" s="19">
        <v>0.16417910447761194</v>
      </c>
      <c r="C172" s="19">
        <v>0.80597014925373134</v>
      </c>
      <c r="D172" s="19">
        <v>2.9850746268656716E-2</v>
      </c>
      <c r="E172" s="19">
        <v>1</v>
      </c>
      <c r="G172" t="s">
        <v>78</v>
      </c>
    </row>
    <row r="173" spans="1:7" x14ac:dyDescent="0.3">
      <c r="G173" t="s">
        <v>79</v>
      </c>
    </row>
    <row r="181" spans="1:6" x14ac:dyDescent="0.3">
      <c r="A181" s="17" t="s">
        <v>80</v>
      </c>
      <c r="B181" s="17" t="s">
        <v>45</v>
      </c>
    </row>
    <row r="182" spans="1:6" x14ac:dyDescent="0.3">
      <c r="A182" s="17" t="s">
        <v>48</v>
      </c>
      <c r="B182">
        <v>1</v>
      </c>
      <c r="C182">
        <v>2</v>
      </c>
      <c r="D182" t="s">
        <v>46</v>
      </c>
    </row>
    <row r="183" spans="1:6" x14ac:dyDescent="0.3">
      <c r="A183" s="18" t="s">
        <v>49</v>
      </c>
      <c r="B183" s="20">
        <v>1</v>
      </c>
      <c r="C183" s="20">
        <v>2</v>
      </c>
      <c r="D183" s="24">
        <v>1.069767441860465</v>
      </c>
    </row>
    <row r="184" spans="1:6" x14ac:dyDescent="0.3">
      <c r="A184" s="18" t="s">
        <v>50</v>
      </c>
      <c r="B184" s="20">
        <v>1</v>
      </c>
      <c r="C184" s="20">
        <v>2</v>
      </c>
      <c r="D184" s="24">
        <v>1.1538461538461537</v>
      </c>
    </row>
    <row r="185" spans="1:6" x14ac:dyDescent="0.3">
      <c r="A185" s="18" t="s">
        <v>46</v>
      </c>
      <c r="B185" s="20">
        <v>1</v>
      </c>
      <c r="C185" s="20">
        <v>2</v>
      </c>
      <c r="D185" s="24">
        <v>1.0892857142857142</v>
      </c>
      <c r="F185" t="s">
        <v>81</v>
      </c>
    </row>
    <row r="196" spans="1:5" x14ac:dyDescent="0.3">
      <c r="A196" s="17" t="s">
        <v>89</v>
      </c>
      <c r="B196" s="17" t="s">
        <v>45</v>
      </c>
    </row>
    <row r="197" spans="1:5" x14ac:dyDescent="0.3">
      <c r="A197" s="17" t="s">
        <v>48</v>
      </c>
      <c r="B197" t="s">
        <v>25</v>
      </c>
      <c r="C197" t="s">
        <v>28</v>
      </c>
      <c r="D197" t="s">
        <v>12</v>
      </c>
      <c r="E197" t="s">
        <v>46</v>
      </c>
    </row>
    <row r="198" spans="1:5" x14ac:dyDescent="0.3">
      <c r="A198" s="18" t="s">
        <v>49</v>
      </c>
      <c r="B198" s="19">
        <v>0.80769230769230771</v>
      </c>
      <c r="C198" s="19">
        <v>0.15384615384615385</v>
      </c>
      <c r="D198" s="19">
        <v>3.8461538461538464E-2</v>
      </c>
      <c r="E198" s="19">
        <v>1</v>
      </c>
    </row>
    <row r="199" spans="1:5" x14ac:dyDescent="0.3">
      <c r="A199" s="18" t="s">
        <v>50</v>
      </c>
      <c r="B199" s="19">
        <v>0.93333333333333335</v>
      </c>
      <c r="C199" s="19">
        <v>0</v>
      </c>
      <c r="D199" s="19">
        <v>6.6666666666666666E-2</v>
      </c>
      <c r="E199" s="19">
        <v>1</v>
      </c>
    </row>
    <row r="200" spans="1:5" x14ac:dyDescent="0.3">
      <c r="A200" s="18" t="s">
        <v>46</v>
      </c>
      <c r="B200" s="19">
        <v>0.83582089552238803</v>
      </c>
      <c r="C200" s="19">
        <v>0.11940298507462686</v>
      </c>
      <c r="D200" s="19">
        <v>4.4776119402985072E-2</v>
      </c>
      <c r="E200" s="19">
        <v>1</v>
      </c>
    </row>
  </sheetData>
  <pageMargins left="0.7" right="0.7" top="0.75" bottom="0.75" header="0.3" footer="0.3"/>
  <drawing r:id="rId14"/>
  <extLst>
    <ext xmlns:x14="http://schemas.microsoft.com/office/spreadsheetml/2009/9/main" uri="{A8765BA9-456A-4dab-B4F3-ACF838C121DE}">
      <x14:slicerList>
        <x14:slicer r:id="rId15"/>
      </x14:slicerList>
    </ext>
    <ext xmlns:x15="http://schemas.microsoft.com/office/spreadsheetml/2010/11/main" uri="{7E03D99C-DC04-49d9-9315-930204A7B6E9}">
      <x15:timelineRefs>
        <x15:timelineRef r:id="rId16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0C30A-601C-4F96-854A-F479AA3AAF9F}">
  <dimension ref="B1:Z50"/>
  <sheetViews>
    <sheetView showGridLines="0" tabSelected="1" zoomScale="90" zoomScaleNormal="90" workbookViewId="0">
      <selection activeCell="AC47" sqref="AC47"/>
    </sheetView>
  </sheetViews>
  <sheetFormatPr baseColWidth="10" defaultRowHeight="14.4" x14ac:dyDescent="0.3"/>
  <cols>
    <col min="1" max="36" width="11.6640625" customWidth="1"/>
  </cols>
  <sheetData>
    <row r="1" spans="2:26" x14ac:dyDescent="0.3">
      <c r="C1" s="22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2:26" x14ac:dyDescent="0.3">
      <c r="C2" s="22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2:26" x14ac:dyDescent="0.3">
      <c r="C3" s="22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2:26" x14ac:dyDescent="0.3">
      <c r="C4" s="22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2:26" x14ac:dyDescent="0.3">
      <c r="C5" s="22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2:26" x14ac:dyDescent="0.3">
      <c r="C6" s="22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2:26" x14ac:dyDescent="0.3">
      <c r="C7" s="22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2:26" x14ac:dyDescent="0.3">
      <c r="C8" s="22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2:26" x14ac:dyDescent="0.3">
      <c r="C9" s="22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2:26" x14ac:dyDescent="0.3">
      <c r="C10" s="22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2:26" x14ac:dyDescent="0.3">
      <c r="B11" s="23"/>
      <c r="C11" s="22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2:26" x14ac:dyDescent="0.3">
      <c r="C12" s="2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2:26" x14ac:dyDescent="0.3">
      <c r="C13" s="22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2:26" x14ac:dyDescent="0.3">
      <c r="C14" s="22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spans="2:26" x14ac:dyDescent="0.3">
      <c r="C15" s="22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spans="2:26" x14ac:dyDescent="0.3">
      <c r="C16" s="22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spans="3:26" x14ac:dyDescent="0.3">
      <c r="C17" s="22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3:26" x14ac:dyDescent="0.3">
      <c r="C18" s="22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spans="3:26" x14ac:dyDescent="0.3">
      <c r="C19" s="22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3:26" x14ac:dyDescent="0.3">
      <c r="C20" s="22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3:26" x14ac:dyDescent="0.3">
      <c r="C21" s="22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3:26" x14ac:dyDescent="0.3">
      <c r="C22" s="22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spans="3:26" x14ac:dyDescent="0.3">
      <c r="C23" s="22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spans="3:26" x14ac:dyDescent="0.3">
      <c r="C24" s="22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spans="3:26" x14ac:dyDescent="0.3">
      <c r="C25" s="22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spans="3:26" x14ac:dyDescent="0.3">
      <c r="C26" s="22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spans="3:26" x14ac:dyDescent="0.3">
      <c r="C27" s="22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3:26" x14ac:dyDescent="0.3">
      <c r="C28" s="22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spans="3:26" x14ac:dyDescent="0.3">
      <c r="C29" s="22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spans="3:26" x14ac:dyDescent="0.3">
      <c r="C30" s="22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spans="3:26" x14ac:dyDescent="0.3">
      <c r="C31" s="22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spans="3:26" x14ac:dyDescent="0.3">
      <c r="C32" s="22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spans="3:26" x14ac:dyDescent="0.3">
      <c r="C33" s="22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spans="3:26" x14ac:dyDescent="0.3">
      <c r="C34" s="22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3:26" x14ac:dyDescent="0.3">
      <c r="C35" s="22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spans="3:26" x14ac:dyDescent="0.3">
      <c r="C36" s="22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spans="3:26" x14ac:dyDescent="0.3">
      <c r="C37" s="22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spans="3:26" x14ac:dyDescent="0.3">
      <c r="C38" s="22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spans="3:26" x14ac:dyDescent="0.3">
      <c r="C39" s="22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3:26" x14ac:dyDescent="0.3">
      <c r="C40" s="22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3:26" x14ac:dyDescent="0.3">
      <c r="C41" s="22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3:26" x14ac:dyDescent="0.3">
      <c r="C42" s="22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3:26" x14ac:dyDescent="0.3">
      <c r="C43" s="22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3:26" x14ac:dyDescent="0.3">
      <c r="C44" s="22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3:26" x14ac:dyDescent="0.3">
      <c r="C45" s="22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3:26" x14ac:dyDescent="0.3">
      <c r="C46" s="22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3:26" x14ac:dyDescent="0.3">
      <c r="C47" s="22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3:26" x14ac:dyDescent="0.3">
      <c r="C48" s="22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3:26" x14ac:dyDescent="0.3">
      <c r="C49" s="22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3:26" x14ac:dyDescent="0.3">
      <c r="C50" s="22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</sheetData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D2304-A7CE-49B1-B479-3AAFBAC1E58B}">
  <sheetPr codeName="Feuil6"/>
  <dimension ref="A1:I7"/>
  <sheetViews>
    <sheetView workbookViewId="0">
      <selection activeCell="G1" sqref="G1:G4"/>
    </sheetView>
  </sheetViews>
  <sheetFormatPr baseColWidth="10" defaultRowHeight="14.4" x14ac:dyDescent="0.3"/>
  <cols>
    <col min="2" max="2" width="18.88671875" bestFit="1" customWidth="1"/>
    <col min="3" max="3" width="18.88671875" customWidth="1"/>
    <col min="4" max="4" width="29.44140625" bestFit="1" customWidth="1"/>
    <col min="5" max="5" width="29.44140625" customWidth="1"/>
    <col min="6" max="6" width="26.109375" customWidth="1"/>
    <col min="7" max="7" width="29.88671875" customWidth="1"/>
    <col min="8" max="8" width="15.88671875" customWidth="1"/>
    <col min="9" max="9" width="23.6640625" customWidth="1"/>
    <col min="10" max="10" width="14.5546875" customWidth="1"/>
    <col min="11" max="11" width="15.109375" customWidth="1"/>
    <col min="12" max="12" width="19.44140625" customWidth="1"/>
  </cols>
  <sheetData>
    <row r="1" spans="1:9" s="2" customFormat="1" ht="41.4" customHeight="1" x14ac:dyDescent="0.3">
      <c r="A1" s="2" t="s">
        <v>1</v>
      </c>
      <c r="B1" s="2" t="s">
        <v>16</v>
      </c>
      <c r="C1" s="2" t="s">
        <v>7</v>
      </c>
      <c r="D1" s="2" t="s">
        <v>27</v>
      </c>
      <c r="E1" s="2" t="s">
        <v>13</v>
      </c>
      <c r="F1" s="2" t="s">
        <v>52</v>
      </c>
      <c r="G1" s="2" t="s">
        <v>88</v>
      </c>
      <c r="H1" s="2" t="s">
        <v>15</v>
      </c>
      <c r="I1" s="2" t="s">
        <v>11</v>
      </c>
    </row>
    <row r="2" spans="1:9" x14ac:dyDescent="0.3">
      <c r="A2" t="s">
        <v>17</v>
      </c>
      <c r="B2" t="s">
        <v>82</v>
      </c>
      <c r="C2" t="s">
        <v>25</v>
      </c>
      <c r="D2" t="s">
        <v>12</v>
      </c>
      <c r="E2" t="s">
        <v>10</v>
      </c>
      <c r="F2" t="s">
        <v>29</v>
      </c>
      <c r="G2" t="s">
        <v>25</v>
      </c>
      <c r="I2">
        <v>0</v>
      </c>
    </row>
    <row r="3" spans="1:9" x14ac:dyDescent="0.3">
      <c r="A3" t="s">
        <v>18</v>
      </c>
      <c r="B3" t="s">
        <v>83</v>
      </c>
      <c r="C3" t="s">
        <v>26</v>
      </c>
      <c r="D3" t="s">
        <v>28</v>
      </c>
      <c r="E3" t="s">
        <v>14</v>
      </c>
      <c r="F3" t="s">
        <v>58</v>
      </c>
      <c r="G3" t="s">
        <v>28</v>
      </c>
      <c r="I3">
        <v>1</v>
      </c>
    </row>
    <row r="4" spans="1:9" x14ac:dyDescent="0.3">
      <c r="A4" t="s">
        <v>21</v>
      </c>
      <c r="B4" s="4" t="s">
        <v>84</v>
      </c>
      <c r="C4" s="12" t="s">
        <v>74</v>
      </c>
      <c r="F4" t="s">
        <v>59</v>
      </c>
      <c r="G4" t="s">
        <v>12</v>
      </c>
      <c r="I4">
        <v>2</v>
      </c>
    </row>
    <row r="5" spans="1:9" x14ac:dyDescent="0.3">
      <c r="B5" s="3" t="s">
        <v>85</v>
      </c>
      <c r="I5">
        <v>3</v>
      </c>
    </row>
    <row r="6" spans="1:9" x14ac:dyDescent="0.3">
      <c r="B6" s="4" t="s">
        <v>86</v>
      </c>
      <c r="C6" s="12"/>
      <c r="I6">
        <v>4</v>
      </c>
    </row>
    <row r="7" spans="1:9" x14ac:dyDescent="0.3">
      <c r="I7">
        <v>5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00FF0-916A-45AC-A73A-2DA1E90A8C86}">
  <dimension ref="A1:G12"/>
  <sheetViews>
    <sheetView workbookViewId="0">
      <selection activeCell="C16" sqref="C16"/>
    </sheetView>
  </sheetViews>
  <sheetFormatPr baseColWidth="10" defaultRowHeight="14.4" x14ac:dyDescent="0.3"/>
  <cols>
    <col min="1" max="2" width="11.6640625" bestFit="1" customWidth="1"/>
    <col min="3" max="3" width="19.109375" bestFit="1" customWidth="1"/>
    <col min="5" max="5" width="11.5546875" customWidth="1"/>
    <col min="7" max="7" width="11.5546875" customWidth="1"/>
  </cols>
  <sheetData>
    <row r="1" spans="1:7" s="11" customFormat="1" ht="15" customHeight="1" x14ac:dyDescent="0.3">
      <c r="A1" s="13">
        <f ca="1">YEAR(TODAY())</f>
        <v>2023</v>
      </c>
      <c r="B1" s="14">
        <f ca="1">DATE(A1,1,1)</f>
        <v>44927</v>
      </c>
      <c r="C1" s="15" t="s">
        <v>32</v>
      </c>
      <c r="E1"/>
      <c r="F1"/>
      <c r="G1"/>
    </row>
    <row r="2" spans="1:7" s="11" customFormat="1" ht="15" customHeight="1" x14ac:dyDescent="0.3">
      <c r="A2" s="12"/>
      <c r="B2" s="14">
        <f ca="1">FLOOR(DAY(MINUTE(A1/38)/2+56)&amp;"/5/"&amp;A1,7)-34</f>
        <v>45025</v>
      </c>
      <c r="C2" s="15" t="s">
        <v>33</v>
      </c>
      <c r="E2"/>
      <c r="F2"/>
      <c r="G2"/>
    </row>
    <row r="3" spans="1:7" s="11" customFormat="1" ht="15" customHeight="1" x14ac:dyDescent="0.3">
      <c r="A3" s="12"/>
      <c r="B3" s="14">
        <f ca="1">B2+1</f>
        <v>45026</v>
      </c>
      <c r="C3" s="15" t="s">
        <v>34</v>
      </c>
      <c r="E3"/>
      <c r="F3"/>
      <c r="G3"/>
    </row>
    <row r="4" spans="1:7" s="11" customFormat="1" ht="15" customHeight="1" x14ac:dyDescent="0.3">
      <c r="A4" s="12"/>
      <c r="B4" s="14">
        <f ca="1">DATE(A1,5,1)</f>
        <v>45047</v>
      </c>
      <c r="C4" s="15" t="s">
        <v>35</v>
      </c>
      <c r="E4"/>
      <c r="F4"/>
      <c r="G4"/>
    </row>
    <row r="5" spans="1:7" s="11" customFormat="1" ht="15" customHeight="1" x14ac:dyDescent="0.3">
      <c r="A5" s="12"/>
      <c r="B5" s="14">
        <f ca="1">B2+39</f>
        <v>45064</v>
      </c>
      <c r="C5" s="15" t="s">
        <v>36</v>
      </c>
      <c r="E5"/>
      <c r="F5"/>
      <c r="G5"/>
    </row>
    <row r="6" spans="1:7" s="11" customFormat="1" ht="15" customHeight="1" x14ac:dyDescent="0.3">
      <c r="A6" s="12"/>
      <c r="B6" s="14">
        <f ca="1">B2+49</f>
        <v>45074</v>
      </c>
      <c r="C6" s="15" t="s">
        <v>37</v>
      </c>
      <c r="E6"/>
      <c r="F6"/>
      <c r="G6"/>
    </row>
    <row r="7" spans="1:7" s="11" customFormat="1" ht="15" customHeight="1" x14ac:dyDescent="0.3">
      <c r="A7" s="12"/>
      <c r="B7" s="14">
        <f ca="1">B2+50</f>
        <v>45075</v>
      </c>
      <c r="C7" s="15" t="s">
        <v>38</v>
      </c>
      <c r="E7"/>
      <c r="F7"/>
      <c r="G7"/>
    </row>
    <row r="8" spans="1:7" s="11" customFormat="1" ht="15" customHeight="1" x14ac:dyDescent="0.3">
      <c r="A8" s="12"/>
      <c r="B8" s="14">
        <f ca="1">DATE(A1,7,14)</f>
        <v>45121</v>
      </c>
      <c r="C8" s="15" t="s">
        <v>39</v>
      </c>
      <c r="E8"/>
      <c r="F8"/>
      <c r="G8"/>
    </row>
    <row r="9" spans="1:7" s="11" customFormat="1" ht="15" customHeight="1" x14ac:dyDescent="0.3">
      <c r="A9" s="12"/>
      <c r="B9" s="14">
        <f ca="1">DATE(A1,8,15)</f>
        <v>45153</v>
      </c>
      <c r="C9" s="15" t="s">
        <v>40</v>
      </c>
      <c r="E9"/>
      <c r="F9"/>
      <c r="G9"/>
    </row>
    <row r="10" spans="1:7" s="11" customFormat="1" ht="15" customHeight="1" x14ac:dyDescent="0.3">
      <c r="A10" s="12"/>
      <c r="B10" s="14">
        <f ca="1">DATE(A1,11,1)</f>
        <v>45231</v>
      </c>
      <c r="C10" s="15" t="s">
        <v>41</v>
      </c>
      <c r="E10"/>
      <c r="F10"/>
      <c r="G10"/>
    </row>
    <row r="11" spans="1:7" s="11" customFormat="1" ht="15" customHeight="1" x14ac:dyDescent="0.3">
      <c r="A11" s="12"/>
      <c r="B11" s="14">
        <f ca="1">DATE(A1,11,11)</f>
        <v>45241</v>
      </c>
      <c r="C11" s="15" t="s">
        <v>42</v>
      </c>
      <c r="E11"/>
      <c r="F11"/>
      <c r="G11"/>
    </row>
    <row r="12" spans="1:7" s="11" customFormat="1" ht="15" customHeight="1" x14ac:dyDescent="0.3">
      <c r="A12" s="12"/>
      <c r="B12" s="14">
        <f ca="1">DATE(A1,12,25)</f>
        <v>45285</v>
      </c>
      <c r="C12" s="15" t="s">
        <v>43</v>
      </c>
      <c r="E12"/>
      <c r="F12"/>
      <c r="G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BDD</vt:lpstr>
      <vt:lpstr>TCD</vt:lpstr>
      <vt:lpstr>TDB</vt:lpstr>
      <vt:lpstr>RESSOURCES BDD</vt:lpstr>
      <vt:lpstr>JoursFériés</vt:lpstr>
      <vt:lpstr>TYPO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Laniepce, Pascal</dc:creator>
  <cp:lastModifiedBy>LOBJOIE Jean baptiste</cp:lastModifiedBy>
  <cp:lastPrinted>2023-05-03T05:44:16Z</cp:lastPrinted>
  <dcterms:created xsi:type="dcterms:W3CDTF">2018-09-20T08:53:33Z</dcterms:created>
  <dcterms:modified xsi:type="dcterms:W3CDTF">2023-05-08T10:33:25Z</dcterms:modified>
</cp:coreProperties>
</file>