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ANIEA\OneDrive - Schenker AG\Documents\"/>
    </mc:Choice>
  </mc:AlternateContent>
  <xr:revisionPtr revIDLastSave="0" documentId="13_ncr:1_{81EEEE93-D5EB-4B13-9296-2194383B2920}" xr6:coauthVersionLast="46" xr6:coauthVersionMax="46" xr10:uidLastSave="{00000000-0000-0000-0000-000000000000}"/>
  <bookViews>
    <workbookView xWindow="-25320" yWindow="-2430" windowWidth="24510" windowHeight="15990" xr2:uid="{CE9B732A-6C64-4E39-8546-DF1E7DB5E816}"/>
  </bookViews>
  <sheets>
    <sheet name="DATA" sheetId="1" r:id="rId1"/>
  </sheets>
  <definedNames>
    <definedName name="_xlnm.Print_Area" localSheetId="0">DATA!$A$1:$N$20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E20" i="1"/>
  <c r="C20" i="1"/>
  <c r="A20" i="1" s="1"/>
  <c r="B20" i="1"/>
  <c r="E19" i="1"/>
  <c r="C19" i="1"/>
  <c r="A19" i="1" s="1"/>
  <c r="B19" i="1"/>
  <c r="E18" i="1"/>
  <c r="C18" i="1"/>
  <c r="A18" i="1" s="1"/>
  <c r="B18" i="1"/>
  <c r="E17" i="1"/>
  <c r="C17" i="1"/>
  <c r="B17" i="1"/>
  <c r="A17" i="1"/>
  <c r="E16" i="1"/>
  <c r="C16" i="1"/>
  <c r="A16" i="1" s="1"/>
  <c r="B16" i="1"/>
  <c r="E15" i="1"/>
  <c r="C15" i="1"/>
  <c r="A15" i="1" s="1"/>
  <c r="B15" i="1"/>
  <c r="E14" i="1"/>
  <c r="C14" i="1"/>
  <c r="A14" i="1" s="1"/>
  <c r="B14" i="1"/>
  <c r="E13" i="1"/>
  <c r="C13" i="1"/>
  <c r="A13" i="1" s="1"/>
  <c r="B13" i="1"/>
  <c r="E12" i="1"/>
  <c r="C12" i="1"/>
  <c r="A12" i="1" s="1"/>
  <c r="B12" i="1"/>
  <c r="E11" i="1"/>
  <c r="C11" i="1"/>
  <c r="A11" i="1" s="1"/>
  <c r="B11" i="1"/>
  <c r="E10" i="1"/>
  <c r="C10" i="1"/>
  <c r="A10" i="1" s="1"/>
  <c r="B10" i="1"/>
  <c r="E9" i="1"/>
  <c r="C9" i="1"/>
  <c r="A9" i="1" s="1"/>
  <c r="B9" i="1"/>
  <c r="E8" i="1"/>
  <c r="C8" i="1"/>
  <c r="A8" i="1" s="1"/>
  <c r="B8" i="1"/>
  <c r="E7" i="1"/>
  <c r="C7" i="1"/>
  <c r="A7" i="1" s="1"/>
  <c r="B7" i="1"/>
  <c r="E6" i="1"/>
  <c r="C6" i="1"/>
  <c r="A6" i="1" s="1"/>
  <c r="B6" i="1"/>
  <c r="E5" i="1"/>
  <c r="C5" i="1"/>
  <c r="A5" i="1" s="1"/>
  <c r="B5" i="1"/>
  <c r="E4" i="1"/>
  <c r="C4" i="1"/>
  <c r="A4" i="1" s="1"/>
  <c r="B4" i="1"/>
  <c r="E3" i="1"/>
  <c r="C3" i="1"/>
  <c r="A3" i="1" s="1"/>
  <c r="B3" i="1"/>
  <c r="K2" i="1"/>
  <c r="I2" i="1"/>
  <c r="E2" i="1"/>
  <c r="C2" i="1"/>
  <c r="A2" i="1" s="1"/>
  <c r="B2" i="1"/>
  <c r="M2" i="1" l="1"/>
</calcChain>
</file>

<file path=xl/sharedStrings.xml><?xml version="1.0" encoding="utf-8"?>
<sst xmlns="http://schemas.openxmlformats.org/spreadsheetml/2006/main" count="52" uniqueCount="16">
  <si>
    <t>WEEK</t>
  </si>
  <si>
    <t>PLANNED DEP</t>
  </si>
  <si>
    <t>DATE</t>
  </si>
  <si>
    <t>REAL DEP</t>
  </si>
  <si>
    <t>manual_departure</t>
  </si>
  <si>
    <t>DELAY DEP</t>
  </si>
  <si>
    <t>Departure Status</t>
  </si>
  <si>
    <t>PLANNED ARR</t>
  </si>
  <si>
    <t>REAL ARR</t>
  </si>
  <si>
    <t>manual_arrival</t>
  </si>
  <si>
    <t>DELAY ARR</t>
  </si>
  <si>
    <t>Arrival Status</t>
  </si>
  <si>
    <t>Delayed</t>
  </si>
  <si>
    <t>On Time</t>
  </si>
  <si>
    <t>plan_arrival</t>
  </si>
  <si>
    <t>plan_departure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</si>
</sst>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:ss;@"/>
  </numFmts>
  <fonts count="3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7">
    <dxf>
      <numFmt numFmtId="165" formatCode="[h]:mm:ss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auto="1"/>
      </font>
      <numFmt numFmtId="165" formatCode="[h]:mm:ss;@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font>
        <color auto="1"/>
      </font>
      <numFmt numFmtId="164" formatCode="h:mm;@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h:mm;@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BBA9D2-1D5E-498C-AB41-81543EF9A93A}" name="Table1" displayName="Table1" ref="A1:N20" headerRowDxfId="16" dataDxfId="15" totalsRowDxfId="14">
  <autoFilter ref="A1:N20" xr:uid="{00000000-0009-0000-0100-000001000000}"/>
  <sortState xmlns:xlrd2="http://schemas.microsoft.com/office/spreadsheetml/2017/richdata2" ref="A2:N20">
    <sortCondition ref="E1:E20"/>
  </sortState>
  <tableColumns count="14">
    <tableColumn id="28" xr3:uid="{C39DFFEB-6DCA-465F-AEF6-F9F84E9C1FA9}" name="WEEK" dataDxfId="13">
      <calculatedColumnFormula>_xlfn.ISOWEEKNUM(Table1[[#This Row],[DATE]])</calculatedColumnFormula>
    </tableColumn>
    <tableColumn id="25" xr3:uid="{C489ED3C-9ED3-4E5F-AF3D-213339DDE987}" name="PLANNED DEP" dataDxfId="12">
      <calculatedColumnFormula>MOD(Table1[[#This Row],[plan_departure]],1)</calculatedColumnFormula>
    </tableColumn>
    <tableColumn id="29" xr3:uid="{43AE597B-0311-4031-B6AF-A330260BD10B}" name="DATE" dataDxfId="11">
      <calculatedColumnFormula>Table1[[#This Row],[plan_departure]]</calculatedColumnFormula>
    </tableColumn>
    <tableColumn id="5" xr3:uid="{7CB4C9F1-42A9-4184-9C21-6904636BD34C}" name="plan_departure" dataDxfId="10"/>
    <tableColumn id="26" xr3:uid="{0AFF2B28-FD39-4EBC-8134-355B516E6C2F}" name="REAL DEP" dataDxfId="9">
      <calculatedColumnFormula>MOD(Table1[[#This Row],[manual_departure]],1)</calculatedColumnFormula>
    </tableColumn>
    <tableColumn id="6" xr3:uid="{B6E99993-FA9D-458D-AF47-82B8C7E54E4D}" name="manual_departure" dataDxfId="8"/>
    <tableColumn id="27" xr3:uid="{F2AA2EC7-7716-4B73-9FF6-A48BBA850D10}" name="DELAY DEP" dataDxfId="0">
      <calculatedColumnFormula>IF(Table1[[#This Row],[REAL DEP]]-Table1[[#This Row],[PLANNED DEP]]&gt;=0,Table1[[#This Row],[REAL DEP]]-Table1[[#This Row],[PLANNED DEP]],"in advance")</calculatedColumnFormula>
    </tableColumn>
    <tableColumn id="7" xr3:uid="{15F0EF5C-8DBB-4875-9CE1-8DE401D5CF6E}" name="Departure Status" dataDxfId="7"/>
    <tableColumn id="30" xr3:uid="{5C0F9DA6-BF04-497A-B74D-083CF50ED540}" name="PLANNED ARR" dataDxfId="6">
      <calculatedColumnFormula>MOD(Table1[[#This Row],[plan_arrival]],1)</calculatedColumnFormula>
    </tableColumn>
    <tableColumn id="8" xr3:uid="{498BD52A-B24A-4463-829A-1D33BB53742E}" name="plan_arrival" dataDxfId="5"/>
    <tableColumn id="31" xr3:uid="{C31BEA42-F020-4B37-B3A3-7592174336B1}" name="REAL ARR" dataDxfId="4">
      <calculatedColumnFormula>MOD(Table1[[#This Row],[manual_arrival]],1)</calculatedColumnFormula>
    </tableColumn>
    <tableColumn id="9" xr3:uid="{4AF49CE4-9C73-4810-BFDD-346956CB5A93}" name="manual_arrival" dataDxfId="3"/>
    <tableColumn id="32" xr3:uid="{69DEB578-A68B-4F4D-96CF-C88AC8B08BC4}" name="DELAY ARR" dataDxfId="2">
      <calculatedColumnFormula>IF(Table1[[#This Row],[REAL ARR]]-Table1[[#This Row],[PLANNED ARR]]&gt;=0,Table1[[#This Row],[REAL ARR]]-Table1[[#This Row],[PLANNED ARR]],"in advance")</calculatedColumnFormula>
    </tableColumn>
    <tableColumn id="10" xr3:uid="{2E559C7B-B8BD-450B-91E5-CFDA7CA595F9}" name="Arrival Statu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34C8-6FE7-412D-9916-F96826AC22C5}">
  <sheetPr>
    <tabColor rgb="FFFDDBDB"/>
    <pageSetUpPr fitToPage="1"/>
  </sheetPr>
  <dimension ref="A1:AO20"/>
  <sheetViews>
    <sheetView tabSelected="1" zoomScale="90" zoomScaleNormal="90" workbookViewId="0">
      <selection activeCell="G1" sqref="G1"/>
    </sheetView>
  </sheetViews>
  <sheetFormatPr baseColWidth="10" defaultColWidth="9.140625" defaultRowHeight="15" x14ac:dyDescent="0.25"/>
  <cols>
    <col min="1" max="1" width="13" style="6" customWidth="1"/>
    <col min="2" max="2" width="18.42578125" style="6" customWidth="1"/>
    <col min="3" max="3" width="13.5703125" style="6" customWidth="1"/>
    <col min="4" max="4" width="25.140625" style="6" customWidth="1"/>
    <col min="5" max="5" width="13.42578125" style="6" customWidth="1"/>
    <col min="6" max="6" width="24.7109375" style="6" customWidth="1"/>
    <col min="7" max="7" width="14.28515625" style="6" customWidth="1"/>
    <col min="8" max="8" width="23.5703125" style="6" customWidth="1"/>
    <col min="9" max="9" width="18.42578125" style="6" customWidth="1"/>
    <col min="10" max="10" width="22.140625" style="6" customWidth="1"/>
    <col min="11" max="11" width="13.28515625" style="6" customWidth="1"/>
    <col min="12" max="12" width="21.42578125" style="6" customWidth="1"/>
    <col min="13" max="13" width="11.7109375" style="6" customWidth="1"/>
    <col min="14" max="14" width="18.7109375" style="6" customWidth="1"/>
  </cols>
  <sheetData>
    <row r="1" spans="1:14" s="5" customFormat="1" ht="26.25" customHeight="1" x14ac:dyDescent="0.25">
      <c r="A1" s="2" t="s">
        <v>0</v>
      </c>
      <c r="B1" s="3" t="s">
        <v>1</v>
      </c>
      <c r="C1" s="3" t="s">
        <v>2</v>
      </c>
      <c r="D1" s="1" t="s">
        <v>15</v>
      </c>
      <c r="E1" s="3" t="s">
        <v>3</v>
      </c>
      <c r="F1" s="1" t="s">
        <v>4</v>
      </c>
      <c r="G1" s="3" t="s">
        <v>5</v>
      </c>
      <c r="H1" s="1" t="s">
        <v>6</v>
      </c>
      <c r="I1" s="4" t="s">
        <v>7</v>
      </c>
      <c r="J1" s="1" t="s">
        <v>14</v>
      </c>
      <c r="K1" s="4" t="s">
        <v>8</v>
      </c>
      <c r="L1" s="1" t="s">
        <v>9</v>
      </c>
      <c r="M1" s="4" t="s">
        <v>10</v>
      </c>
      <c r="N1" s="1" t="s">
        <v>11</v>
      </c>
    </row>
    <row r="2" spans="1:14" ht="18.75" customHeight="1" x14ac:dyDescent="0.25">
      <c r="A2" s="7">
        <f>_xlfn.ISOWEEKNUM(Table1[[#This Row],[DATE]])</f>
        <v>1</v>
      </c>
      <c r="B2" s="8">
        <f>MOD(Table1[[#This Row],[plan_departure]],1)</f>
        <v>8.3333333299378864E-2</v>
      </c>
      <c r="C2" s="9">
        <f>Table1[[#This Row],[plan_departure]]</f>
        <v>44201.083333333299</v>
      </c>
      <c r="D2" s="10">
        <v>44201.083333333299</v>
      </c>
      <c r="E2" s="8">
        <f>MOD(Table1[[#This Row],[manual_departure]],1)</f>
        <v>0.11111111110221827</v>
      </c>
      <c r="F2" s="10">
        <v>44201.111111111102</v>
      </c>
      <c r="G2" s="11">
        <f>IF(Table1[[#This Row],[REAL DEP]]-Table1[[#This Row],[PLANNED DEP]]&gt;=0,Table1[[#This Row],[REAL DEP]]-Table1[[#This Row],[PLANNED DEP]],"in advance")</f>
        <v>2.777777780283941E-2</v>
      </c>
      <c r="H2" s="12" t="s">
        <v>12</v>
      </c>
      <c r="I2" s="13">
        <f>MOD(Table1[[#This Row],[plan_arrival]],1)</f>
        <v>0.6875</v>
      </c>
      <c r="J2" s="10">
        <v>44201.6875</v>
      </c>
      <c r="K2" s="13">
        <f>MOD(Table1[[#This Row],[manual_arrival]],1)</f>
        <v>0.72847222220298136</v>
      </c>
      <c r="L2" s="10">
        <v>44201.728472222203</v>
      </c>
      <c r="M2" s="14">
        <f>IF(Table1[[#This Row],[REAL ARR]]-Table1[[#This Row],[PLANNED ARR]]&gt;=0,Table1[[#This Row],[REAL ARR]]-Table1[[#This Row],[PLANNED ARR]],"in advance")</f>
        <v>4.0972222202981357E-2</v>
      </c>
      <c r="N2" s="12" t="s">
        <v>12</v>
      </c>
    </row>
    <row r="3" spans="1:14" ht="18.75" customHeight="1" x14ac:dyDescent="0.25">
      <c r="A3" s="7">
        <f>_xlfn.ISOWEEKNUM(Table1[[#This Row],[DATE]])</f>
        <v>1</v>
      </c>
      <c r="B3" s="8">
        <f>MOD(Table1[[#This Row],[plan_departure]],1)</f>
        <v>0.95833333329937886</v>
      </c>
      <c r="C3" s="9">
        <f>Table1[[#This Row],[plan_departure]]</f>
        <v>44201.958333333299</v>
      </c>
      <c r="D3" s="10">
        <v>44201.958333333299</v>
      </c>
      <c r="E3" s="8">
        <f>MOD(Table1[[#This Row],[manual_departure]],1)</f>
        <v>0.95138888889778173</v>
      </c>
      <c r="F3" s="10">
        <v>44201.951388888898</v>
      </c>
      <c r="G3" s="11" t="str">
        <f>IF(Table1[[#This Row],[REAL DEP]]-Table1[[#This Row],[PLANNED DEP]]&gt;=0,Table1[[#This Row],[REAL DEP]]-Table1[[#This Row],[PLANNED DEP]],"in advance")</f>
        <v>in advance</v>
      </c>
      <c r="H3" s="6" t="s">
        <v>13</v>
      </c>
      <c r="I3" s="13">
        <f>MOD(Table1[[#This Row],[plan_arrival]],1)</f>
        <v>0.45833333329937886</v>
      </c>
      <c r="J3" s="10">
        <v>44202.458333333299</v>
      </c>
      <c r="K3" s="13">
        <f>MOD(Table1[[#This Row],[manual_arrival]],1)</f>
        <v>0.47916666670062114</v>
      </c>
      <c r="L3" s="10">
        <v>44202.479166666701</v>
      </c>
      <c r="M3" s="14">
        <f>IF(Table1[[#This Row],[REAL ARR]]-Table1[[#This Row],[PLANNED ARR]]&gt;=0,Table1[[#This Row],[REAL ARR]]-Table1[[#This Row],[PLANNED ARR]],"in advance")</f>
        <v>2.0833333401242271E-2</v>
      </c>
      <c r="N3" s="12" t="s">
        <v>12</v>
      </c>
    </row>
    <row r="4" spans="1:14" ht="18.75" customHeight="1" x14ac:dyDescent="0.25">
      <c r="A4" s="7">
        <f>_xlfn.ISOWEEKNUM(Table1[[#This Row],[DATE]])</f>
        <v>1</v>
      </c>
      <c r="B4" s="8">
        <f>MOD(Table1[[#This Row],[plan_departure]],1)</f>
        <v>0.95833333329937886</v>
      </c>
      <c r="C4" s="9">
        <f>Table1[[#This Row],[plan_departure]]</f>
        <v>44203.958333333299</v>
      </c>
      <c r="D4" s="10">
        <v>44203.958333333299</v>
      </c>
      <c r="E4" s="8">
        <f>MOD(Table1[[#This Row],[manual_departure]],1)</f>
        <v>0.94097222219716059</v>
      </c>
      <c r="F4" s="10">
        <v>44203.940972222197</v>
      </c>
      <c r="G4" s="11" t="str">
        <f>IF(Table1[[#This Row],[REAL DEP]]-Table1[[#This Row],[PLANNED DEP]]&gt;=0,Table1[[#This Row],[REAL DEP]]-Table1[[#This Row],[PLANNED DEP]],"in advance")</f>
        <v>in advance</v>
      </c>
      <c r="H4" s="6" t="s">
        <v>13</v>
      </c>
      <c r="I4" s="13">
        <f>MOD(Table1[[#This Row],[plan_arrival]],1)</f>
        <v>0.45833333329937886</v>
      </c>
      <c r="J4" s="10">
        <v>44204.458333333299</v>
      </c>
      <c r="K4" s="13">
        <f>MOD(Table1[[#This Row],[manual_arrival]],1)</f>
        <v>0.47222222219716059</v>
      </c>
      <c r="L4" s="10">
        <v>44204.472222222197</v>
      </c>
      <c r="M4" s="14">
        <f>IF(Table1[[#This Row],[REAL ARR]]-Table1[[#This Row],[PLANNED ARR]]&gt;=0,Table1[[#This Row],[REAL ARR]]-Table1[[#This Row],[PLANNED ARR]],"in advance")</f>
        <v>1.3888888897781726E-2</v>
      </c>
      <c r="N4" s="12" t="s">
        <v>12</v>
      </c>
    </row>
    <row r="5" spans="1:14" ht="18.75" customHeight="1" x14ac:dyDescent="0.25">
      <c r="A5" s="7">
        <f>_xlfn.ISOWEEKNUM(Table1[[#This Row],[DATE]])</f>
        <v>1</v>
      </c>
      <c r="B5" s="8">
        <f>MOD(Table1[[#This Row],[plan_departure]],1)</f>
        <v>0.95833333329937886</v>
      </c>
      <c r="C5" s="9">
        <f>Table1[[#This Row],[plan_departure]]</f>
        <v>44202.958333333299</v>
      </c>
      <c r="D5" s="10">
        <v>44202.958333333299</v>
      </c>
      <c r="E5" s="8">
        <f>MOD(Table1[[#This Row],[manual_departure]],1)</f>
        <v>0.93958333329646848</v>
      </c>
      <c r="F5" s="10">
        <v>44202.939583333296</v>
      </c>
      <c r="G5" s="11" t="str">
        <f>IF(Table1[[#This Row],[REAL DEP]]-Table1[[#This Row],[PLANNED DEP]]&gt;=0,Table1[[#This Row],[REAL DEP]]-Table1[[#This Row],[PLANNED DEP]],"in advance")</f>
        <v>in advance</v>
      </c>
      <c r="H5" s="6" t="s">
        <v>13</v>
      </c>
      <c r="I5" s="13">
        <f>MOD(Table1[[#This Row],[plan_arrival]],1)</f>
        <v>0.625</v>
      </c>
      <c r="J5" s="10">
        <v>44203.625</v>
      </c>
      <c r="K5" s="13">
        <f>MOD(Table1[[#This Row],[manual_arrival]],1)</f>
        <v>0.67291666669916594</v>
      </c>
      <c r="L5" s="10">
        <v>44203.672916666699</v>
      </c>
      <c r="M5" s="14">
        <f>IF(Table1[[#This Row],[REAL ARR]]-Table1[[#This Row],[PLANNED ARR]]&gt;=0,Table1[[#This Row],[REAL ARR]]-Table1[[#This Row],[PLANNED ARR]],"in advance")</f>
        <v>4.7916666699165944E-2</v>
      </c>
      <c r="N5" s="12" t="s">
        <v>12</v>
      </c>
    </row>
    <row r="6" spans="1:14" ht="18.75" customHeight="1" x14ac:dyDescent="0.25">
      <c r="A6" s="7">
        <f>_xlfn.ISOWEEKNUM(Table1[[#This Row],[DATE]])</f>
        <v>1</v>
      </c>
      <c r="B6" s="8">
        <f>MOD(Table1[[#This Row],[plan_departure]],1)</f>
        <v>1.0416666700621136E-2</v>
      </c>
      <c r="C6" s="9">
        <f>Table1[[#This Row],[plan_departure]]</f>
        <v>44204.010416666701</v>
      </c>
      <c r="D6" s="10">
        <v>44204.010416666701</v>
      </c>
      <c r="E6" s="8">
        <f>MOD(Table1[[#This Row],[manual_departure]],1)</f>
        <v>0</v>
      </c>
      <c r="F6" s="10">
        <v>44204</v>
      </c>
      <c r="G6" s="11" t="str">
        <f>IF(Table1[[#This Row],[REAL DEP]]-Table1[[#This Row],[PLANNED DEP]]&gt;=0,Table1[[#This Row],[REAL DEP]]-Table1[[#This Row],[PLANNED DEP]],"in advance")</f>
        <v>in advance</v>
      </c>
      <c r="H6" s="6" t="s">
        <v>13</v>
      </c>
      <c r="I6" s="13">
        <f>MOD(Table1[[#This Row],[plan_arrival]],1)</f>
        <v>0.3125</v>
      </c>
      <c r="J6" s="10">
        <v>44204.3125</v>
      </c>
      <c r="K6" s="13">
        <f>MOD(Table1[[#This Row],[manual_arrival]],1)</f>
        <v>0.33055555559985805</v>
      </c>
      <c r="L6" s="10">
        <v>44204.3305555556</v>
      </c>
      <c r="M6" s="14">
        <f>IF(Table1[[#This Row],[REAL ARR]]-Table1[[#This Row],[PLANNED ARR]]&gt;=0,Table1[[#This Row],[REAL ARR]]-Table1[[#This Row],[PLANNED ARR]],"in advance")</f>
        <v>1.8055555599858053E-2</v>
      </c>
      <c r="N6" s="12" t="s">
        <v>12</v>
      </c>
    </row>
    <row r="7" spans="1:14" ht="18.75" customHeight="1" x14ac:dyDescent="0.25">
      <c r="A7" s="7">
        <f>_xlfn.ISOWEEKNUM(Table1[[#This Row],[DATE]])</f>
        <v>1</v>
      </c>
      <c r="B7" s="8">
        <f>MOD(Table1[[#This Row],[plan_departure]],1)</f>
        <v>1.0416666700621136E-2</v>
      </c>
      <c r="C7" s="9">
        <f>Table1[[#This Row],[plan_departure]]</f>
        <v>44205.010416666701</v>
      </c>
      <c r="D7" s="10">
        <v>44205.010416666701</v>
      </c>
      <c r="E7" s="8">
        <f>MOD(Table1[[#This Row],[manual_departure]],1)</f>
        <v>0</v>
      </c>
      <c r="F7" s="10">
        <v>44205</v>
      </c>
      <c r="G7" s="11" t="str">
        <f>IF(Table1[[#This Row],[REAL DEP]]-Table1[[#This Row],[PLANNED DEP]]&gt;=0,Table1[[#This Row],[REAL DEP]]-Table1[[#This Row],[PLANNED DEP]],"in advance")</f>
        <v>in advance</v>
      </c>
      <c r="H7" s="6" t="s">
        <v>13</v>
      </c>
      <c r="I7" s="13">
        <f>MOD(Table1[[#This Row],[plan_arrival]],1)</f>
        <v>0.3125</v>
      </c>
      <c r="J7" s="10">
        <v>44207.3125</v>
      </c>
      <c r="K7" s="13">
        <f>MOD(Table1[[#This Row],[manual_arrival]],1)</f>
        <v>0.32013888889923692</v>
      </c>
      <c r="L7" s="10">
        <v>44207.320138888899</v>
      </c>
      <c r="M7" s="14">
        <f>IF(Table1[[#This Row],[REAL ARR]]-Table1[[#This Row],[PLANNED ARR]]&gt;=0,Table1[[#This Row],[REAL ARR]]-Table1[[#This Row],[PLANNED ARR]],"in advance")</f>
        <v>7.6388888992369175E-3</v>
      </c>
      <c r="N7" s="12" t="s">
        <v>12</v>
      </c>
    </row>
    <row r="8" spans="1:14" ht="18.75" customHeight="1" x14ac:dyDescent="0.25">
      <c r="A8" s="7">
        <f>_xlfn.ISOWEEKNUM(Table1[[#This Row],[DATE]])</f>
        <v>1</v>
      </c>
      <c r="B8" s="8">
        <f>MOD(Table1[[#This Row],[plan_departure]],1)</f>
        <v>1.0416666700621136E-2</v>
      </c>
      <c r="C8" s="9">
        <f>Table1[[#This Row],[plan_departure]]</f>
        <v>44202.010416666701</v>
      </c>
      <c r="D8" s="10">
        <v>44202.010416666701</v>
      </c>
      <c r="E8" s="8">
        <f>MOD(Table1[[#This Row],[manual_departure]],1)</f>
        <v>0</v>
      </c>
      <c r="F8" s="10">
        <v>44202</v>
      </c>
      <c r="G8" s="11" t="str">
        <f>IF(Table1[[#This Row],[REAL DEP]]-Table1[[#This Row],[PLANNED DEP]]&gt;=0,Table1[[#This Row],[REAL DEP]]-Table1[[#This Row],[PLANNED DEP]],"in advance")</f>
        <v>in advance</v>
      </c>
      <c r="H8" s="6" t="s">
        <v>13</v>
      </c>
      <c r="I8" s="13">
        <f>MOD(Table1[[#This Row],[plan_arrival]],1)</f>
        <v>0.3125</v>
      </c>
      <c r="J8" s="10">
        <v>44202.3125</v>
      </c>
      <c r="K8" s="13">
        <f>MOD(Table1[[#This Row],[manual_arrival]],1)</f>
        <v>0.33819444439723156</v>
      </c>
      <c r="L8" s="10">
        <v>44202.338194444397</v>
      </c>
      <c r="M8" s="14">
        <f>IF(Table1[[#This Row],[REAL ARR]]-Table1[[#This Row],[PLANNED ARR]]&gt;=0,Table1[[#This Row],[REAL ARR]]-Table1[[#This Row],[PLANNED ARR]],"in advance")</f>
        <v>2.5694444397231564E-2</v>
      </c>
      <c r="N8" s="12" t="s">
        <v>12</v>
      </c>
    </row>
    <row r="9" spans="1:14" ht="18.75" customHeight="1" x14ac:dyDescent="0.25">
      <c r="A9" s="7">
        <f>_xlfn.ISOWEEKNUM(Table1[[#This Row],[DATE]])</f>
        <v>1</v>
      </c>
      <c r="B9" s="8">
        <f>MOD(Table1[[#This Row],[plan_departure]],1)</f>
        <v>0.8125</v>
      </c>
      <c r="C9" s="9">
        <f>Table1[[#This Row],[plan_departure]]</f>
        <v>44203.8125</v>
      </c>
      <c r="D9" s="10">
        <v>44203.8125</v>
      </c>
      <c r="E9" s="8">
        <f>MOD(Table1[[#This Row],[manual_departure]],1)</f>
        <v>0.81111111109930789</v>
      </c>
      <c r="F9" s="10">
        <v>44203.811111111099</v>
      </c>
      <c r="G9" s="11" t="str">
        <f>IF(Table1[[#This Row],[REAL DEP]]-Table1[[#This Row],[PLANNED DEP]]&gt;=0,Table1[[#This Row],[REAL DEP]]-Table1[[#This Row],[PLANNED DEP]],"in advance")</f>
        <v>in advance</v>
      </c>
      <c r="H9" s="6" t="s">
        <v>13</v>
      </c>
      <c r="I9" s="13">
        <f>MOD(Table1[[#This Row],[plan_arrival]],1)</f>
        <v>0.54166666670062114</v>
      </c>
      <c r="J9" s="10">
        <v>44204.541666666701</v>
      </c>
      <c r="K9" s="13">
        <f>MOD(Table1[[#This Row],[manual_arrival]],1)</f>
        <v>0.81666666670207633</v>
      </c>
      <c r="L9" s="10">
        <v>44204.816666666702</v>
      </c>
      <c r="M9" s="14">
        <f>IF(Table1[[#This Row],[REAL ARR]]-Table1[[#This Row],[PLANNED ARR]]&gt;=0,Table1[[#This Row],[REAL ARR]]-Table1[[#This Row],[PLANNED ARR]],"in advance")</f>
        <v>0.27500000000145519</v>
      </c>
      <c r="N9" s="12" t="s">
        <v>12</v>
      </c>
    </row>
    <row r="10" spans="1:14" ht="18.75" customHeight="1" x14ac:dyDescent="0.25">
      <c r="A10" s="7">
        <f>_xlfn.ISOWEEKNUM(Table1[[#This Row],[DATE]])</f>
        <v>1</v>
      </c>
      <c r="B10" s="8">
        <f>MOD(Table1[[#This Row],[plan_departure]],1)</f>
        <v>0.8125</v>
      </c>
      <c r="C10" s="9">
        <f>Table1[[#This Row],[plan_departure]]</f>
        <v>44202.8125</v>
      </c>
      <c r="D10" s="10">
        <v>44202.8125</v>
      </c>
      <c r="E10" s="8">
        <f>MOD(Table1[[#This Row],[manual_departure]],1)</f>
        <v>0.8125</v>
      </c>
      <c r="F10" s="10">
        <v>44202.8125</v>
      </c>
      <c r="G10" s="11">
        <f>IF(Table1[[#This Row],[REAL DEP]]-Table1[[#This Row],[PLANNED DEP]]&gt;=0,Table1[[#This Row],[REAL DEP]]-Table1[[#This Row],[PLANNED DEP]],"in advance")</f>
        <v>0</v>
      </c>
      <c r="H10" s="6" t="s">
        <v>13</v>
      </c>
      <c r="I10" s="13">
        <f>MOD(Table1[[#This Row],[plan_arrival]],1)</f>
        <v>0.54166666670062114</v>
      </c>
      <c r="J10" s="10">
        <v>44203.541666666701</v>
      </c>
      <c r="K10" s="13">
        <f>MOD(Table1[[#This Row],[manual_arrival]],1)</f>
        <v>0.61944444439723156</v>
      </c>
      <c r="L10" s="10">
        <v>44203.619444444397</v>
      </c>
      <c r="M10" s="14">
        <f>IF(Table1[[#This Row],[REAL ARR]]-Table1[[#This Row],[PLANNED ARR]]&gt;=0,Table1[[#This Row],[REAL ARR]]-Table1[[#This Row],[PLANNED ARR]],"in advance")</f>
        <v>7.7777777696610428E-2</v>
      </c>
      <c r="N10" s="12" t="s">
        <v>12</v>
      </c>
    </row>
    <row r="11" spans="1:14" ht="18.75" customHeight="1" x14ac:dyDescent="0.25">
      <c r="A11" s="7">
        <f>_xlfn.ISOWEEKNUM(Table1[[#This Row],[DATE]])</f>
        <v>1</v>
      </c>
      <c r="B11" s="8">
        <f>MOD(Table1[[#This Row],[plan_departure]],1)</f>
        <v>0.77083333329937886</v>
      </c>
      <c r="C11" s="9">
        <f>Table1[[#This Row],[plan_departure]]</f>
        <v>44203.770833333299</v>
      </c>
      <c r="D11" s="10">
        <v>44203.770833333299</v>
      </c>
      <c r="E11" s="8">
        <f>MOD(Table1[[#This Row],[manual_departure]],1)</f>
        <v>0.77083333329937886</v>
      </c>
      <c r="F11" s="10">
        <v>44203.770833333299</v>
      </c>
      <c r="G11" s="11">
        <f>IF(Table1[[#This Row],[REAL DEP]]-Table1[[#This Row],[PLANNED DEP]]&gt;=0,Table1[[#This Row],[REAL DEP]]-Table1[[#This Row],[PLANNED DEP]],"in advance")</f>
        <v>0</v>
      </c>
      <c r="H11" s="6" t="s">
        <v>13</v>
      </c>
      <c r="I11" s="13">
        <f>MOD(Table1[[#This Row],[plan_arrival]],1)</f>
        <v>0.875</v>
      </c>
      <c r="J11" s="10">
        <v>44204.875</v>
      </c>
      <c r="K11" s="13">
        <f>MOD(Table1[[#This Row],[manual_arrival]],1)</f>
        <v>0.97222222219716059</v>
      </c>
      <c r="L11" s="10">
        <v>44204.972222222197</v>
      </c>
      <c r="M11" s="14">
        <f>IF(Table1[[#This Row],[REAL ARR]]-Table1[[#This Row],[PLANNED ARR]]&gt;=0,Table1[[#This Row],[REAL ARR]]-Table1[[#This Row],[PLANNED ARR]],"in advance")</f>
        <v>9.722222219716059E-2</v>
      </c>
      <c r="N11" s="12" t="s">
        <v>12</v>
      </c>
    </row>
    <row r="12" spans="1:14" ht="18.75" customHeight="1" x14ac:dyDescent="0.25">
      <c r="A12" s="7">
        <f>_xlfn.ISOWEEKNUM(Table1[[#This Row],[DATE]])</f>
        <v>1</v>
      </c>
      <c r="B12" s="8">
        <f>MOD(Table1[[#This Row],[plan_departure]],1)</f>
        <v>0.9375</v>
      </c>
      <c r="C12" s="9">
        <f>Table1[[#This Row],[plan_departure]]</f>
        <v>44202.9375</v>
      </c>
      <c r="D12" s="10">
        <v>44202.9375</v>
      </c>
      <c r="E12" s="8">
        <f>MOD(Table1[[#This Row],[manual_departure]],1)</f>
        <v>0.96180555559840286</v>
      </c>
      <c r="F12" s="10">
        <v>44202.961805555598</v>
      </c>
      <c r="G12" s="11">
        <f>IF(Table1[[#This Row],[REAL DEP]]-Table1[[#This Row],[PLANNED DEP]]&gt;=0,Table1[[#This Row],[REAL DEP]]-Table1[[#This Row],[PLANNED DEP]],"in advance")</f>
        <v>2.4305555598402862E-2</v>
      </c>
      <c r="H12" s="12" t="s">
        <v>12</v>
      </c>
      <c r="I12" s="13">
        <f>MOD(Table1[[#This Row],[plan_arrival]],1)</f>
        <v>0.54166666670062114</v>
      </c>
      <c r="J12" s="10">
        <v>44203.541666666701</v>
      </c>
      <c r="K12" s="13">
        <f>MOD(Table1[[#This Row],[manual_arrival]],1)</f>
        <v>0.56597222219716059</v>
      </c>
      <c r="L12" s="10">
        <v>44203.565972222197</v>
      </c>
      <c r="M12" s="14">
        <f>IF(Table1[[#This Row],[REAL ARR]]-Table1[[#This Row],[PLANNED ARR]]&gt;=0,Table1[[#This Row],[REAL ARR]]-Table1[[#This Row],[PLANNED ARR]],"in advance")</f>
        <v>2.4305555496539455E-2</v>
      </c>
      <c r="N12" s="12" t="s">
        <v>12</v>
      </c>
    </row>
    <row r="13" spans="1:14" ht="18.75" customHeight="1" x14ac:dyDescent="0.25">
      <c r="A13" s="7">
        <f>_xlfn.ISOWEEKNUM(Table1[[#This Row],[DATE]])</f>
        <v>1</v>
      </c>
      <c r="B13" s="8">
        <f>MOD(Table1[[#This Row],[plan_departure]],1)</f>
        <v>0.8125</v>
      </c>
      <c r="C13" s="9">
        <f>Table1[[#This Row],[plan_departure]]</f>
        <v>44202.8125</v>
      </c>
      <c r="D13" s="10">
        <v>44202.8125</v>
      </c>
      <c r="E13" s="8">
        <f>MOD(Table1[[#This Row],[manual_departure]],1)</f>
        <v>0.8125</v>
      </c>
      <c r="F13" s="10">
        <v>44202.8125</v>
      </c>
      <c r="G13" s="11">
        <f>IF(Table1[[#This Row],[REAL DEP]]-Table1[[#This Row],[PLANNED DEP]]&gt;=0,Table1[[#This Row],[REAL DEP]]-Table1[[#This Row],[PLANNED DEP]],"in advance")</f>
        <v>0</v>
      </c>
      <c r="H13" s="6" t="s">
        <v>13</v>
      </c>
      <c r="I13" s="13">
        <f>MOD(Table1[[#This Row],[plan_arrival]],1)</f>
        <v>0.875</v>
      </c>
      <c r="J13" s="10">
        <v>44202.875</v>
      </c>
      <c r="K13" s="13">
        <f>MOD(Table1[[#This Row],[manual_arrival]],1)</f>
        <v>0.88124999999854481</v>
      </c>
      <c r="L13" s="10">
        <v>44202.881249999999</v>
      </c>
      <c r="M13" s="14">
        <f>IF(Table1[[#This Row],[REAL ARR]]-Table1[[#This Row],[PLANNED ARR]]&gt;=0,Table1[[#This Row],[REAL ARR]]-Table1[[#This Row],[PLANNED ARR]],"in advance")</f>
        <v>6.2499999985448085E-3</v>
      </c>
      <c r="N13" s="12" t="s">
        <v>12</v>
      </c>
    </row>
    <row r="14" spans="1:14" ht="18.75" customHeight="1" x14ac:dyDescent="0.25">
      <c r="A14" s="7">
        <f>_xlfn.ISOWEEKNUM(Table1[[#This Row],[DATE]])</f>
        <v>1</v>
      </c>
      <c r="B14" s="8">
        <f>MOD(Table1[[#This Row],[plan_departure]],1)</f>
        <v>0.66666666670062114</v>
      </c>
      <c r="C14" s="9">
        <f>Table1[[#This Row],[plan_departure]]</f>
        <v>44202.666666666701</v>
      </c>
      <c r="D14" s="10">
        <v>44202.666666666701</v>
      </c>
      <c r="E14" s="8">
        <f>MOD(Table1[[#This Row],[manual_departure]],1)</f>
        <v>0.66666666670062114</v>
      </c>
      <c r="F14" s="10">
        <v>44202.666666666701</v>
      </c>
      <c r="G14" s="11">
        <f>IF(Table1[[#This Row],[REAL DEP]]-Table1[[#This Row],[PLANNED DEP]]&gt;=0,Table1[[#This Row],[REAL DEP]]-Table1[[#This Row],[PLANNED DEP]],"in advance")</f>
        <v>0</v>
      </c>
      <c r="H14" s="6" t="s">
        <v>13</v>
      </c>
      <c r="I14" s="13">
        <f>MOD(Table1[[#This Row],[plan_arrival]],1)</f>
        <v>0.16666666670062114</v>
      </c>
      <c r="J14" s="10">
        <v>44204.166666666701</v>
      </c>
      <c r="K14" s="13">
        <f>MOD(Table1[[#This Row],[manual_arrival]],1)</f>
        <v>0.47083333329646848</v>
      </c>
      <c r="L14" s="10">
        <v>44204.470833333296</v>
      </c>
      <c r="M14" s="14">
        <f>IF(Table1[[#This Row],[REAL ARR]]-Table1[[#This Row],[PLANNED ARR]]&gt;=0,Table1[[#This Row],[REAL ARR]]-Table1[[#This Row],[PLANNED ARR]],"in advance")</f>
        <v>0.30416666659584735</v>
      </c>
      <c r="N14" s="12" t="s">
        <v>12</v>
      </c>
    </row>
    <row r="15" spans="1:14" ht="18.75" customHeight="1" x14ac:dyDescent="0.25">
      <c r="A15" s="7">
        <f>_xlfn.ISOWEEKNUM(Table1[[#This Row],[DATE]])</f>
        <v>1</v>
      </c>
      <c r="B15" s="8">
        <f>MOD(Table1[[#This Row],[plan_departure]],1)</f>
        <v>0.375</v>
      </c>
      <c r="C15" s="9">
        <f>Table1[[#This Row],[plan_departure]]</f>
        <v>44202.375</v>
      </c>
      <c r="D15" s="10">
        <v>44202.375</v>
      </c>
      <c r="E15" s="8">
        <f>MOD(Table1[[#This Row],[manual_departure]],1)</f>
        <v>0.375</v>
      </c>
      <c r="F15" s="10">
        <v>44202.375</v>
      </c>
      <c r="G15" s="11">
        <f>IF(Table1[[#This Row],[REAL DEP]]-Table1[[#This Row],[PLANNED DEP]]&gt;=0,Table1[[#This Row],[REAL DEP]]-Table1[[#This Row],[PLANNED DEP]],"in advance")</f>
        <v>0</v>
      </c>
      <c r="H15" s="6" t="s">
        <v>13</v>
      </c>
      <c r="I15" s="13">
        <f>MOD(Table1[[#This Row],[plan_arrival]],1)</f>
        <v>0.54166666670062114</v>
      </c>
      <c r="J15" s="10">
        <v>44202.541666666701</v>
      </c>
      <c r="K15" s="13">
        <f>MOD(Table1[[#This Row],[manual_arrival]],1)</f>
        <v>0.55208333329937886</v>
      </c>
      <c r="L15" s="10">
        <v>44202.552083333299</v>
      </c>
      <c r="M15" s="14">
        <f>IF(Table1[[#This Row],[REAL ARR]]-Table1[[#This Row],[PLANNED ARR]]&gt;=0,Table1[[#This Row],[REAL ARR]]-Table1[[#This Row],[PLANNED ARR]],"in advance")</f>
        <v>1.0416666598757729E-2</v>
      </c>
      <c r="N15" s="12" t="s">
        <v>12</v>
      </c>
    </row>
    <row r="16" spans="1:14" ht="18.75" customHeight="1" x14ac:dyDescent="0.25">
      <c r="A16" s="7">
        <f>_xlfn.ISOWEEKNUM(Table1[[#This Row],[DATE]])</f>
        <v>1</v>
      </c>
      <c r="B16" s="8">
        <f>MOD(Table1[[#This Row],[plan_departure]],1)</f>
        <v>0.375</v>
      </c>
      <c r="C16" s="9">
        <f>Table1[[#This Row],[plan_departure]]</f>
        <v>44203.375</v>
      </c>
      <c r="D16" s="10">
        <v>44203.375</v>
      </c>
      <c r="E16" s="8">
        <f>MOD(Table1[[#This Row],[manual_departure]],1)</f>
        <v>0.40625</v>
      </c>
      <c r="F16" s="10">
        <v>44203.40625</v>
      </c>
      <c r="G16" s="11">
        <f>IF(Table1[[#This Row],[REAL DEP]]-Table1[[#This Row],[PLANNED DEP]]&gt;=0,Table1[[#This Row],[REAL DEP]]-Table1[[#This Row],[PLANNED DEP]],"in advance")</f>
        <v>3.125E-2</v>
      </c>
      <c r="H16" s="12" t="s">
        <v>12</v>
      </c>
      <c r="I16" s="13">
        <f>MOD(Table1[[#This Row],[plan_arrival]],1)</f>
        <v>0.54166666670062114</v>
      </c>
      <c r="J16" s="10">
        <v>44203.541666666701</v>
      </c>
      <c r="K16" s="13">
        <f>MOD(Table1[[#This Row],[manual_arrival]],1)</f>
        <v>0.55902777780283941</v>
      </c>
      <c r="L16" s="10">
        <v>44203.559027777803</v>
      </c>
      <c r="M16" s="14">
        <f>IF(Table1[[#This Row],[REAL ARR]]-Table1[[#This Row],[PLANNED ARR]]&gt;=0,Table1[[#This Row],[REAL ARR]]-Table1[[#This Row],[PLANNED ARR]],"in advance")</f>
        <v>1.7361111102218274E-2</v>
      </c>
      <c r="N16" s="12" t="s">
        <v>12</v>
      </c>
    </row>
    <row r="17" spans="1:14" s="6" customFormat="1" ht="18.75" customHeight="1" x14ac:dyDescent="0.25">
      <c r="A17" s="7">
        <f>_xlfn.ISOWEEKNUM(Table1[[#This Row],[DATE]])</f>
        <v>2</v>
      </c>
      <c r="B17" s="8">
        <f>MOD(Table1[[#This Row],[plan_departure]],1)</f>
        <v>6.25E-2</v>
      </c>
      <c r="C17" s="9">
        <f>Table1[[#This Row],[plan_departure]]</f>
        <v>44208.0625</v>
      </c>
      <c r="D17" s="10">
        <v>44208.0625</v>
      </c>
      <c r="E17" s="8">
        <f>MOD(Table1[[#This Row],[manual_departure]],1)</f>
        <v>0.87916666670207633</v>
      </c>
      <c r="F17" s="10">
        <v>44207.879166666702</v>
      </c>
      <c r="G17" s="11">
        <f>IF(Table1[[#This Row],[REAL DEP]]-Table1[[#This Row],[PLANNED DEP]]&gt;=0,Table1[[#This Row],[REAL DEP]]-Table1[[#This Row],[PLANNED DEP]],"in advance")</f>
        <v>0.81666666670207633</v>
      </c>
      <c r="H17" s="6" t="s">
        <v>13</v>
      </c>
      <c r="I17" s="13">
        <f>MOD(Table1[[#This Row],[plan_arrival]],1)</f>
        <v>0.1875</v>
      </c>
      <c r="J17" s="10">
        <v>44208.1875</v>
      </c>
      <c r="K17" s="13">
        <f>MOD(Table1[[#This Row],[manual_arrival]],1)</f>
        <v>0.14583333329937886</v>
      </c>
      <c r="L17" s="10">
        <v>44208.145833333299</v>
      </c>
      <c r="M17" s="14" t="str">
        <f>IF(Table1[[#This Row],[REAL ARR]]-Table1[[#This Row],[PLANNED ARR]]&gt;=0,Table1[[#This Row],[REAL ARR]]-Table1[[#This Row],[PLANNED ARR]],"in advance")</f>
        <v>in advance</v>
      </c>
      <c r="N17" s="6" t="s">
        <v>13</v>
      </c>
    </row>
    <row r="18" spans="1:14" s="6" customFormat="1" ht="18.75" customHeight="1" x14ac:dyDescent="0.25">
      <c r="A18" s="7">
        <f>_xlfn.ISOWEEKNUM(Table1[[#This Row],[DATE]])</f>
        <v>2</v>
      </c>
      <c r="B18" s="8">
        <f>MOD(Table1[[#This Row],[plan_departure]],1)</f>
        <v>8.3333333299378864E-2</v>
      </c>
      <c r="C18" s="9">
        <f>Table1[[#This Row],[plan_departure]]</f>
        <v>44208.083333333299</v>
      </c>
      <c r="D18" s="10">
        <v>44208.083333333299</v>
      </c>
      <c r="E18" s="8">
        <f>MOD(Table1[[#This Row],[manual_departure]],1)</f>
        <v>9.722222219716059E-2</v>
      </c>
      <c r="F18" s="10">
        <v>44208.097222222197</v>
      </c>
      <c r="G18" s="11">
        <f>IF(Table1[[#This Row],[REAL DEP]]-Table1[[#This Row],[PLANNED DEP]]&gt;=0,Table1[[#This Row],[REAL DEP]]-Table1[[#This Row],[PLANNED DEP]],"in advance")</f>
        <v>1.3888888897781726E-2</v>
      </c>
      <c r="H18" s="12" t="s">
        <v>12</v>
      </c>
      <c r="I18" s="13">
        <f>MOD(Table1[[#This Row],[plan_arrival]],1)</f>
        <v>0.6875</v>
      </c>
      <c r="J18" s="10">
        <v>44208.6875</v>
      </c>
      <c r="K18" s="13">
        <f>MOD(Table1[[#This Row],[manual_arrival]],1)</f>
        <v>0.73472222220152617</v>
      </c>
      <c r="L18" s="10">
        <v>44208.734722222202</v>
      </c>
      <c r="M18" s="14">
        <f>IF(Table1[[#This Row],[REAL ARR]]-Table1[[#This Row],[PLANNED ARR]]&gt;=0,Table1[[#This Row],[REAL ARR]]-Table1[[#This Row],[PLANNED ARR]],"in advance")</f>
        <v>4.7222222201526165E-2</v>
      </c>
      <c r="N18" s="12" t="s">
        <v>12</v>
      </c>
    </row>
    <row r="19" spans="1:14" s="6" customFormat="1" ht="18.75" customHeight="1" x14ac:dyDescent="0.25">
      <c r="A19" s="7">
        <f>_xlfn.ISOWEEKNUM(Table1[[#This Row],[DATE]])</f>
        <v>2</v>
      </c>
      <c r="B19" s="8">
        <f>MOD(Table1[[#This Row],[plan_departure]],1)</f>
        <v>8.3333333299378864E-2</v>
      </c>
      <c r="C19" s="9">
        <f>Table1[[#This Row],[plan_departure]]</f>
        <v>44208.083333333299</v>
      </c>
      <c r="D19" s="10">
        <v>44208.083333333299</v>
      </c>
      <c r="E19" s="8">
        <f>MOD(Table1[[#This Row],[manual_departure]],1)</f>
        <v>3.8194444401597138E-2</v>
      </c>
      <c r="F19" s="10">
        <v>44208.038194444402</v>
      </c>
      <c r="G19" s="11" t="str">
        <f>IF(Table1[[#This Row],[REAL DEP]]-Table1[[#This Row],[PLANNED DEP]]&gt;=0,Table1[[#This Row],[REAL DEP]]-Table1[[#This Row],[PLANNED DEP]],"in advance")</f>
        <v>in advance</v>
      </c>
      <c r="H19" s="6" t="s">
        <v>13</v>
      </c>
      <c r="I19" s="13">
        <f>MOD(Table1[[#This Row],[plan_arrival]],1)</f>
        <v>0.64583333329937886</v>
      </c>
      <c r="J19" s="10">
        <v>44208.645833333299</v>
      </c>
      <c r="K19" s="13">
        <f>MOD(Table1[[#This Row],[manual_arrival]],1)</f>
        <v>0.58611111110076308</v>
      </c>
      <c r="L19" s="10">
        <v>44208.586111111101</v>
      </c>
      <c r="M19" s="14" t="str">
        <f>IF(Table1[[#This Row],[REAL ARR]]-Table1[[#This Row],[PLANNED ARR]]&gt;=0,Table1[[#This Row],[REAL ARR]]-Table1[[#This Row],[PLANNED ARR]],"in advance")</f>
        <v>in advance</v>
      </c>
      <c r="N19" s="6" t="s">
        <v>13</v>
      </c>
    </row>
    <row r="20" spans="1:14" s="6" customFormat="1" ht="18.75" customHeight="1" x14ac:dyDescent="0.25">
      <c r="A20" s="7">
        <f>_xlfn.ISOWEEKNUM(Table1[[#This Row],[DATE]])</f>
        <v>2</v>
      </c>
      <c r="B20" s="8">
        <f>MOD(Table1[[#This Row],[plan_departure]],1)</f>
        <v>0.125</v>
      </c>
      <c r="C20" s="9">
        <f>Table1[[#This Row],[plan_departure]]</f>
        <v>44208.125</v>
      </c>
      <c r="D20" s="10">
        <v>44208.125</v>
      </c>
      <c r="E20" s="8">
        <f>MOD(Table1[[#This Row],[manual_departure]],1)</f>
        <v>0.125</v>
      </c>
      <c r="F20" s="10">
        <v>44208.125</v>
      </c>
      <c r="G20" s="11">
        <f>IF(Table1[[#This Row],[REAL DEP]]-Table1[[#This Row],[PLANNED DEP]]&gt;=0,Table1[[#This Row],[REAL DEP]]-Table1[[#This Row],[PLANNED DEP]],"in advance")</f>
        <v>0</v>
      </c>
      <c r="H20" s="6" t="s">
        <v>13</v>
      </c>
      <c r="I20" s="13">
        <f>MOD(Table1[[#This Row],[plan_arrival]],1)</f>
        <v>0.6875</v>
      </c>
      <c r="J20" s="10">
        <v>44208.6875</v>
      </c>
      <c r="K20" s="13">
        <f>MOD(Table1[[#This Row],[manual_arrival]],1)</f>
        <v>0.65555555559694767</v>
      </c>
      <c r="L20" s="10">
        <v>44208.655555555597</v>
      </c>
      <c r="M20" s="14" t="str">
        <f>IF(Table1[[#This Row],[REAL ARR]]-Table1[[#This Row],[PLANNED ARR]]&gt;=0,Table1[[#This Row],[REAL ARR]]-Table1[[#This Row],[PLANNED ARR]],"in advance")</f>
        <v>in advance</v>
      </c>
      <c r="N20" s="6" t="s">
        <v>13</v>
      </c>
    </row>
  </sheetData>
  <pageMargins left="0.70866141732283472" right="0.70866141732283472" top="0.74803149606299213" bottom="0.74803149606299213" header="0.31496062992125984" footer="0.31496062992125984"/>
  <pageSetup paperSize="9" scale="34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DATA!Zone_d_impression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DANIEAU, Ludovic</dc:creator>
  <cp:lastModifiedBy>DANIEAU, Ludovic</cp:lastModifiedBy>
  <dcterms:created xsi:type="dcterms:W3CDTF">2021-11-10T10:11:58Z</dcterms:created>
  <dcterms:modified xsi:type="dcterms:W3CDTF">2021-11-10T10:29:24Z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etDate">
    <vt:lpwstr>2021-11-10T10:12:01Z</vt:lpwstr>
  </property>
  <property fmtid="{D5CDD505-2E9C-101B-9397-08002B2CF9AE}" pid="4" name="MSIP_Label_705c9e18-d393-4470-8b67-9616c62ec31f_Method">
    <vt:lpwstr>Standard</vt:lpwstr>
  </property>
  <property fmtid="{D5CDD505-2E9C-101B-9397-08002B2CF9AE}" pid="5" name="MSIP_Label_705c9e18-d393-4470-8b67-9616c62ec31f_Name">
    <vt:lpwstr>705c9e18-d393-4470-8b67-9616c62ec31f</vt:lpwstr>
  </property>
  <property fmtid="{D5CDD505-2E9C-101B-9397-08002B2CF9AE}" pid="6" name="MSIP_Label_705c9e18-d393-4470-8b67-9616c62ec31f_SiteId">
    <vt:lpwstr>c5d1e823-e2b8-46bf-92ff-84f54313e0a5</vt:lpwstr>
  </property>
  <property fmtid="{D5CDD505-2E9C-101B-9397-08002B2CF9AE}" pid="7" name="MSIP_Label_705c9e18-d393-4470-8b67-9616c62ec31f_ActionId">
    <vt:lpwstr>a813e937-275c-467a-80fa-6b0f5ab1b623</vt:lpwstr>
  </property>
  <property fmtid="{D5CDD505-2E9C-101B-9397-08002B2CF9AE}" pid="8" name="MSIP_Label_705c9e18-d393-4470-8b67-9616c62ec31f_ContentBits">
    <vt:lpwstr>0</vt:lpwstr>
  </property>
</Properties>
</file>