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g.durieux.AND\Desktop 1\"/>
    </mc:Choice>
  </mc:AlternateContent>
  <xr:revisionPtr revIDLastSave="0" documentId="13_ncr:1_{E01B6EC0-BD8F-4651-A44F-C6A68ACB7817}" xr6:coauthVersionLast="36" xr6:coauthVersionMax="36" xr10:uidLastSave="{00000000-0000-0000-0000-000000000000}"/>
  <bookViews>
    <workbookView xWindow="0" yWindow="0" windowWidth="23040" windowHeight="8268" tabRatio="827" xr2:uid="{05114AD6-12D3-4913-A9BD-B79EE541E35A}"/>
  </bookViews>
  <sheets>
    <sheet name="PRET" sheetId="11" r:id="rId1"/>
  </sheets>
  <definedNames>
    <definedName name="AS">#REF!</definedName>
    <definedName name="AT">#REF!</definedName>
    <definedName name="ERGO">#REF!</definedName>
    <definedName name="LGT">#REF!</definedName>
    <definedName name="LGT_AT">#REF!</definedName>
    <definedName name="Liste_issue_dossier">#REF!</definedName>
    <definedName name="Listeprof">#REF!</definedName>
    <definedName name="MPA">#REF!</definedName>
    <definedName name="NOM_PRENOM">#REF!</definedName>
    <definedName name="rappel">PRET!$Q$4</definedName>
    <definedName name="V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1" l="1"/>
  <c r="L11" i="11"/>
  <c r="Q2" i="11" l="1"/>
  <c r="N11" i="11" s="1"/>
  <c r="Q4" i="11" l="1"/>
  <c r="N2" i="11" l="1"/>
  <c r="N12" i="11"/>
  <c r="N17" i="11"/>
  <c r="N9" i="11"/>
  <c r="N8" i="11"/>
  <c r="N15" i="11"/>
  <c r="N7" i="11"/>
  <c r="N14" i="11"/>
  <c r="N6" i="11"/>
  <c r="N4" i="11"/>
  <c r="N16" i="11"/>
  <c r="N13" i="11"/>
  <c r="N5" i="11"/>
  <c r="N10" i="11"/>
  <c r="N3" i="11"/>
  <c r="N18" i="11"/>
  <c r="B8" i="11" l="1"/>
  <c r="L8" i="11"/>
  <c r="B2" i="11" l="1"/>
  <c r="L2" i="11"/>
  <c r="B10" i="11" l="1"/>
  <c r="L10" i="11"/>
  <c r="B16" i="11" l="1"/>
  <c r="L16" i="11"/>
  <c r="B13" i="11" l="1"/>
  <c r="L13" i="11"/>
  <c r="L3" i="11" l="1"/>
  <c r="L4" i="11"/>
  <c r="L5" i="11"/>
  <c r="L6" i="11"/>
  <c r="L7" i="11"/>
  <c r="L9" i="11"/>
  <c r="L12" i="11"/>
  <c r="L14" i="11"/>
  <c r="L15" i="11"/>
  <c r="L18" i="11"/>
  <c r="L17" i="11"/>
  <c r="B17" i="11" l="1"/>
  <c r="B5" i="11" l="1"/>
  <c r="B6" i="11" l="1"/>
  <c r="B3" i="11" l="1"/>
  <c r="B7" i="11"/>
  <c r="B15" i="11" l="1"/>
  <c r="B12" i="11" l="1"/>
  <c r="B14" i="11" l="1"/>
  <c r="B18" i="11" l="1"/>
  <c r="B4" i="11" l="1"/>
  <c r="B9" i="11" l="1"/>
</calcChain>
</file>

<file path=xl/sharedStrings.xml><?xml version="1.0" encoding="utf-8"?>
<sst xmlns="http://schemas.openxmlformats.org/spreadsheetml/2006/main" count="75" uniqueCount="58">
  <si>
    <t>Jeune concerné</t>
  </si>
  <si>
    <t>Notes</t>
  </si>
  <si>
    <t>Prénom</t>
  </si>
  <si>
    <t>Oui</t>
  </si>
  <si>
    <t>Non</t>
  </si>
  <si>
    <t>Materiel 1</t>
  </si>
  <si>
    <t>Materiel 2</t>
  </si>
  <si>
    <t>Materiel 3</t>
  </si>
  <si>
    <t>Materiel 4</t>
  </si>
  <si>
    <t>Materiel 5</t>
  </si>
  <si>
    <t>Date prêt</t>
  </si>
  <si>
    <t>Rendu</t>
  </si>
  <si>
    <t>Barre d'accès au bain sécurit</t>
  </si>
  <si>
    <t>Barre d'appui à ventouses
télescopique Mobeli</t>
  </si>
  <si>
    <t xml:space="preserve">Chaise douche/wc Dukki </t>
  </si>
  <si>
    <t>Chaise douche RCN (largeur 45 cm)</t>
  </si>
  <si>
    <t>Chaise garde robe bleu don
 juin 2018</t>
  </si>
  <si>
    <t>Chaise garde robe Vilgo GR192</t>
  </si>
  <si>
    <t>Chaise RCN adulte (dossier bleu)</t>
  </si>
  <si>
    <t>Planche de bain avec poignée</t>
  </si>
  <si>
    <t>Poussette Corzino T2</t>
  </si>
  <si>
    <t xml:space="preserve">Siège de bain pivotant "Euro
 air" </t>
  </si>
  <si>
    <t>Siège de bain pivotant standard</t>
  </si>
  <si>
    <t>Surbain athéo avec housse de 
transport</t>
  </si>
  <si>
    <t>Surélévateur pour transat de 
bain newaqua</t>
  </si>
  <si>
    <t>Transat de bain Columbia
"Ultima" 8520</t>
  </si>
  <si>
    <t>Transat de bain NewAqua taille
2</t>
  </si>
  <si>
    <t>Siège douche/WC Rifton HTS T2</t>
  </si>
  <si>
    <t>Lève personne minilift + sangle</t>
  </si>
  <si>
    <t>Déambulateur Kay Walker</t>
  </si>
  <si>
    <t>Marche pieds ikea blanc</t>
  </si>
  <si>
    <t>Date retour prévue</t>
  </si>
  <si>
    <t>Date retour réelle</t>
  </si>
  <si>
    <t>Nbre jour pret</t>
  </si>
  <si>
    <t>internat</t>
  </si>
  <si>
    <t>Notes 2</t>
  </si>
  <si>
    <t>Date jour :</t>
  </si>
  <si>
    <t>Date prochain rappel :</t>
  </si>
  <si>
    <t>Prochain rappel dans :</t>
  </si>
  <si>
    <t>jours</t>
  </si>
  <si>
    <t>marche pied rendu</t>
  </si>
  <si>
    <t>HQHIH</t>
  </si>
  <si>
    <t>DMRONGHD</t>
  </si>
  <si>
    <t>BRPTWJS</t>
  </si>
  <si>
    <t>RFZIDBJ</t>
  </si>
  <si>
    <t>OBHPSOPW</t>
  </si>
  <si>
    <t>TMKKVL</t>
  </si>
  <si>
    <t>FSQHK CE AVDG</t>
  </si>
  <si>
    <t>LOGYDKXZ</t>
  </si>
  <si>
    <t>XNPTJT</t>
  </si>
  <si>
    <t>OTJYAT</t>
  </si>
  <si>
    <t>PIOFKH</t>
  </si>
  <si>
    <t>NMWBIM</t>
  </si>
  <si>
    <t>AWSWO</t>
  </si>
  <si>
    <t>MDQFQXCK</t>
  </si>
  <si>
    <t>BCDNURKMN</t>
  </si>
  <si>
    <t>MZOBLRM</t>
  </si>
  <si>
    <t>TYIIZOT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</si>
</sst>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/>
    <xf numFmtId="0" fontId="0" fillId="0" borderId="0" xfId="0" applyNumberFormat="1" applyAlignment="1">
      <alignment horizontal="center"/>
    </xf>
    <xf numFmtId="14" fontId="0" fillId="0" borderId="0" xfId="0" applyNumberFormat="1"/>
    <xf numFmtId="1" fontId="0" fillId="0" borderId="0" xfId="0" applyNumberFormat="1"/>
    <xf numFmtId="14" fontId="3" fillId="0" borderId="0" xfId="0" applyNumberFormat="1" applyFont="1"/>
  </cellXfs>
  <cellStyles count="1">
    <cellStyle name="Normal" xfId="0" builtinId="0"/>
  </cellStyles>
  <dxfs count="18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color theme="0"/>
      </font>
      <fill>
        <patternFill>
          <fgColor auto="1"/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FF66"/>
      <color rgb="FF66FF33"/>
      <color rgb="FF99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515A2AE-77C8-4D72-BCE2-603A175A8A35}" name="Tableau2" displayName="Tableau2" ref="A1:N18" totalsRowShown="0" headerRowDxfId="15" dataDxfId="14">
  <autoFilter ref="A1:N18" xr:uid="{5E16BCBF-E992-42E5-8F3F-F74019366356}"/>
  <sortState ref="A2:N18">
    <sortCondition ref="A2:A18"/>
  </sortState>
  <tableColumns count="14">
    <tableColumn id="1" xr3:uid="{EBD33763-3883-4A1C-8978-B4622B7AFF5C}" name="Jeune concerné" dataDxfId="13"/>
    <tableColumn id="2" xr3:uid="{FCB0225F-F641-47E2-BCC1-6120AEAABD39}" name="Prénom" dataDxfId="12">
      <calculatedColumnFormula>VLOOKUP(A2,[0]!NOM_PRENOM,2,FALSE)</calculatedColumnFormula>
    </tableColumn>
    <tableColumn id="3" xr3:uid="{9C347ECE-BB07-4D35-A64A-4AD442E14FD0}" name="Materiel 1" dataDxfId="11"/>
    <tableColumn id="4" xr3:uid="{5C111375-913C-4D54-8B1B-A689F5066DE6}" name="Materiel 2" dataDxfId="10"/>
    <tableColumn id="5" xr3:uid="{22D2BE2D-08D5-46B6-A4DC-74984675258C}" name="Materiel 3" dataDxfId="9"/>
    <tableColumn id="6" xr3:uid="{90BCF911-B677-4A05-BD2A-928DAE8E8909}" name="Materiel 4" dataDxfId="8"/>
    <tableColumn id="7" xr3:uid="{7F8AA5B4-F955-4305-B0A0-8930DFD63516}" name="Materiel 5" dataDxfId="7"/>
    <tableColumn id="8" xr3:uid="{2797738B-91E1-4F63-9725-B5C7BE2B7A1C}" name="Date prêt" dataDxfId="6"/>
    <tableColumn id="9" xr3:uid="{FC851272-E159-439E-B76B-A855719DFCB0}" name="Date retour prévue" dataDxfId="5"/>
    <tableColumn id="10" xr3:uid="{0B991CE3-2CDD-469F-B63F-0C68446ED6B2}" name="Rendu" dataDxfId="4"/>
    <tableColumn id="11" xr3:uid="{EA52BA33-E45B-4316-AAB1-CE0CED0B5D68}" name="Date retour réelle" dataDxfId="3"/>
    <tableColumn id="12" xr3:uid="{59D5279B-8174-4B7B-874C-419F42646B33}" name="Nbre jour pret" dataDxfId="2">
      <calculatedColumnFormula>Tableau2[[#This Row],[Date retour réelle]]-Tableau2[[#This Row],[Date prêt]]</calculatedColumnFormula>
    </tableColumn>
    <tableColumn id="13" xr3:uid="{1623EF8D-58DE-462B-8354-D702E2030CCA}" name="Notes" dataDxfId="1"/>
    <tableColumn id="14" xr3:uid="{D613BC4E-0196-4970-807C-5D1034259D14}" name="Notes 2" dataDxfId="0">
      <calculatedColumnFormula>IF(AND($Q$2&gt;=Tableau2[[#This Row],[Date retour prévue]],Tableau2[[#This Row],[Rendu]]="Non"),"🔔 Date échue","")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813F4E-1C2B-47EF-BE0C-991569CB9E3F}">
  <sheetPr codeName="Feuil9"/>
  <dimension ref="A1:R18"/>
  <sheetViews>
    <sheetView tabSelected="1" topLeftCell="H1" zoomScaleNormal="100" workbookViewId="0">
      <selection activeCell="Q4" sqref="Q4"/>
    </sheetView>
  </sheetViews>
  <sheetFormatPr baseColWidth="10" defaultRowHeight="15.6" x14ac:dyDescent="0.3"/>
  <cols>
    <col min="1" max="1" width="17.33203125" style="7" customWidth="1"/>
    <col min="2" max="2" width="11.5546875" style="6"/>
    <col min="3" max="3" width="38.88671875" style="6" bestFit="1" customWidth="1"/>
    <col min="4" max="4" width="36.33203125" style="6" bestFit="1" customWidth="1"/>
    <col min="5" max="5" width="14.5546875" style="6" customWidth="1"/>
    <col min="6" max="6" width="12.109375" style="6" customWidth="1"/>
    <col min="7" max="7" width="27.109375" style="6" customWidth="1"/>
    <col min="8" max="8" width="13" style="6" customWidth="1"/>
    <col min="9" max="9" width="24.5546875" style="6" bestFit="1" customWidth="1"/>
    <col min="10" max="10" width="11.5546875" style="6"/>
    <col min="11" max="11" width="23.33203125" bestFit="1" customWidth="1"/>
    <col min="12" max="12" width="19.77734375" customWidth="1"/>
    <col min="13" max="13" width="16.21875" customWidth="1"/>
    <col min="14" max="14" width="19.44140625" customWidth="1"/>
    <col min="16" max="16" width="19.109375" bestFit="1" customWidth="1"/>
  </cols>
  <sheetData>
    <row r="1" spans="1:18" s="4" customFormat="1" x14ac:dyDescent="0.3">
      <c r="A1" s="5" t="s">
        <v>0</v>
      </c>
      <c r="B1" s="4" t="s">
        <v>2</v>
      </c>
      <c r="C1" s="4" t="s">
        <v>5</v>
      </c>
      <c r="D1" s="4" t="s">
        <v>6</v>
      </c>
      <c r="E1" s="4" t="s">
        <v>7</v>
      </c>
      <c r="F1" s="4" t="s">
        <v>8</v>
      </c>
      <c r="G1" s="4" t="s">
        <v>9</v>
      </c>
      <c r="H1" s="4" t="s">
        <v>10</v>
      </c>
      <c r="I1" s="4" t="s">
        <v>31</v>
      </c>
      <c r="J1" s="4" t="s">
        <v>11</v>
      </c>
      <c r="K1" s="4" t="s">
        <v>32</v>
      </c>
      <c r="L1" s="4" t="s">
        <v>33</v>
      </c>
      <c r="M1" s="10" t="s">
        <v>1</v>
      </c>
      <c r="N1" s="4" t="s">
        <v>35</v>
      </c>
    </row>
    <row r="2" spans="1:18" x14ac:dyDescent="0.3">
      <c r="A2" s="7" t="s">
        <v>41</v>
      </c>
      <c r="B2" s="6" t="e">
        <f>VLOOKUP(A2,[0]!NOM_PRENOM,2,FALSE)</f>
        <v>#REF!</v>
      </c>
      <c r="C2" s="6" t="s">
        <v>18</v>
      </c>
      <c r="H2" s="9">
        <v>44562</v>
      </c>
      <c r="I2" s="9">
        <v>44755</v>
      </c>
      <c r="J2" s="6" t="s">
        <v>4</v>
      </c>
      <c r="K2" s="6"/>
      <c r="L2" s="13">
        <f>Tableau2[[#This Row],[Date retour réelle]]-Tableau2[[#This Row],[Date prêt]]</f>
        <v>-44562</v>
      </c>
      <c r="M2" s="6" t="s">
        <v>34</v>
      </c>
      <c r="N2" s="6" t="str">
        <f ca="1">IF(AND($Q$2&gt;=Tableau2[[#This Row],[Date retour prévue]],Tableau2[[#This Row],[Rendu]]="Non"),"🔔 Date échue","")</f>
        <v/>
      </c>
      <c r="P2" t="s">
        <v>36</v>
      </c>
      <c r="Q2" s="14">
        <f ca="1">TODAY()</f>
        <v>44595</v>
      </c>
    </row>
    <row r="3" spans="1:18" x14ac:dyDescent="0.3">
      <c r="A3" s="7" t="s">
        <v>42</v>
      </c>
      <c r="B3" s="6" t="e">
        <f>VLOOKUP(A3,[0]!NOM_PRENOM,2,FALSE)</f>
        <v>#REF!</v>
      </c>
      <c r="C3" s="6" t="s">
        <v>13</v>
      </c>
      <c r="D3" s="6" t="s">
        <v>12</v>
      </c>
      <c r="E3" s="6" t="s">
        <v>19</v>
      </c>
      <c r="H3" s="9">
        <v>44384</v>
      </c>
      <c r="I3" s="9">
        <v>44440</v>
      </c>
      <c r="J3" s="6" t="s">
        <v>3</v>
      </c>
      <c r="K3" s="9">
        <v>44440</v>
      </c>
      <c r="L3" s="6">
        <f>Tableau2[[#This Row],[Date retour réelle]]-Tableau2[[#This Row],[Date prêt]]</f>
        <v>56</v>
      </c>
      <c r="M3" s="6"/>
      <c r="N3" s="6" t="str">
        <f ca="1">IF(AND($Q$2&gt;=Tableau2[[#This Row],[Date retour prévue]],Tableau2[[#This Row],[Rendu]]="Non"),"🔔 Date échue","")</f>
        <v/>
      </c>
      <c r="P3" s="12" t="s">
        <v>37</v>
      </c>
      <c r="Q3" s="16">
        <v>44607</v>
      </c>
    </row>
    <row r="4" spans="1:18" x14ac:dyDescent="0.3">
      <c r="A4" s="7" t="s">
        <v>43</v>
      </c>
      <c r="B4" s="6" t="e">
        <f>VLOOKUP(A4,[0]!NOM_PRENOM,2,FALSE)</f>
        <v>#REF!</v>
      </c>
      <c r="G4" s="6" t="s">
        <v>28</v>
      </c>
      <c r="H4" s="9">
        <v>44300</v>
      </c>
      <c r="I4" s="9">
        <v>44755</v>
      </c>
      <c r="J4" s="6" t="s">
        <v>4</v>
      </c>
      <c r="K4" s="6"/>
      <c r="L4" s="6">
        <f>Tableau2[[#This Row],[Date retour réelle]]-Tableau2[[#This Row],[Date prêt]]</f>
        <v>-44300</v>
      </c>
      <c r="M4" s="6"/>
      <c r="N4" s="6" t="str">
        <f ca="1">IF(AND($Q$2&gt;=Tableau2[[#This Row],[Date retour prévue]],Tableau2[[#This Row],[Rendu]]="Non"),"🔔 Date échue","")</f>
        <v/>
      </c>
      <c r="P4" t="s">
        <v>38</v>
      </c>
      <c r="Q4" s="15">
        <f ca="1">Q3-Q2</f>
        <v>12</v>
      </c>
      <c r="R4" t="s">
        <v>39</v>
      </c>
    </row>
    <row r="5" spans="1:18" x14ac:dyDescent="0.3">
      <c r="A5" s="7" t="s">
        <v>44</v>
      </c>
      <c r="B5" s="6" t="e">
        <f>VLOOKUP(A5,[0]!NOM_PRENOM,2,FALSE)</f>
        <v>#REF!</v>
      </c>
      <c r="C5" s="6" t="s">
        <v>25</v>
      </c>
      <c r="G5" s="6" t="s">
        <v>30</v>
      </c>
      <c r="H5" s="9">
        <v>44442</v>
      </c>
      <c r="I5" s="9">
        <v>44508</v>
      </c>
      <c r="J5" s="6" t="s">
        <v>4</v>
      </c>
      <c r="K5" s="6"/>
      <c r="L5" s="6">
        <f>Tableau2[[#This Row],[Date retour réelle]]-Tableau2[[#This Row],[Date prêt]]</f>
        <v>-44442</v>
      </c>
      <c r="M5" s="6" t="s">
        <v>40</v>
      </c>
      <c r="N5" s="6" t="str">
        <f ca="1">IF(AND($Q$2&gt;=Tableau2[[#This Row],[Date retour prévue]],Tableau2[[#This Row],[Rendu]]="Non"),"🔔 Date échue","")</f>
        <v>🔔 Date échue</v>
      </c>
    </row>
    <row r="6" spans="1:18" x14ac:dyDescent="0.3">
      <c r="A6" s="7" t="s">
        <v>45</v>
      </c>
      <c r="B6" s="6" t="e">
        <f>VLOOKUP(A6,[0]!NOM_PRENOM,2,FALSE)</f>
        <v>#REF!</v>
      </c>
      <c r="C6" s="6" t="s">
        <v>13</v>
      </c>
      <c r="H6" s="9">
        <v>44273</v>
      </c>
      <c r="I6" s="9">
        <v>44385</v>
      </c>
      <c r="J6" s="6" t="s">
        <v>3</v>
      </c>
      <c r="K6" s="9">
        <v>44385</v>
      </c>
      <c r="L6" s="6">
        <f>Tableau2[[#This Row],[Date retour réelle]]-Tableau2[[#This Row],[Date prêt]]</f>
        <v>112</v>
      </c>
      <c r="M6" s="6"/>
      <c r="N6" s="6" t="str">
        <f ca="1">IF(AND($Q$2&gt;=Tableau2[[#This Row],[Date retour prévue]],Tableau2[[#This Row],[Rendu]]="Non"),"🔔 Date échue","")</f>
        <v/>
      </c>
    </row>
    <row r="7" spans="1:18" x14ac:dyDescent="0.3">
      <c r="A7" s="7" t="s">
        <v>46</v>
      </c>
      <c r="B7" s="6" t="e">
        <f>VLOOKUP(A7,[0]!NOM_PRENOM,2,FALSE)</f>
        <v>#REF!</v>
      </c>
      <c r="C7" s="6" t="s">
        <v>23</v>
      </c>
      <c r="H7" s="9">
        <v>44384</v>
      </c>
      <c r="I7" s="9">
        <v>44621</v>
      </c>
      <c r="J7" s="6" t="s">
        <v>4</v>
      </c>
      <c r="K7" s="6"/>
      <c r="L7" s="6">
        <f>Tableau2[[#This Row],[Date retour réelle]]-Tableau2[[#This Row],[Date prêt]]</f>
        <v>-44384</v>
      </c>
      <c r="M7" s="6"/>
      <c r="N7" s="6" t="str">
        <f ca="1">IF(AND($Q$2&gt;=Tableau2[[#This Row],[Date retour prévue]],Tableau2[[#This Row],[Rendu]]="Non"),"🔔 Date échue","")</f>
        <v/>
      </c>
    </row>
    <row r="8" spans="1:18" x14ac:dyDescent="0.3">
      <c r="A8" s="7" t="s">
        <v>47</v>
      </c>
      <c r="B8" s="6" t="e">
        <f>VLOOKUP(A8,[0]!NOM_PRENOM,2,FALSE)</f>
        <v>#REF!</v>
      </c>
      <c r="C8" s="6" t="s">
        <v>27</v>
      </c>
      <c r="H8" s="9">
        <v>44546</v>
      </c>
      <c r="I8" s="9">
        <v>44581</v>
      </c>
      <c r="J8" s="6" t="s">
        <v>3</v>
      </c>
      <c r="K8" s="9">
        <v>44574</v>
      </c>
      <c r="L8" s="13">
        <f>Tableau2[[#This Row],[Date retour réelle]]-Tableau2[[#This Row],[Date prêt]]</f>
        <v>28</v>
      </c>
      <c r="M8" s="6"/>
      <c r="N8" s="6" t="str">
        <f ca="1">IF(AND($Q$2&gt;=Tableau2[[#This Row],[Date retour prévue]],Tableau2[[#This Row],[Rendu]]="Non"),"🔔 Date échue","")</f>
        <v/>
      </c>
    </row>
    <row r="9" spans="1:18" x14ac:dyDescent="0.3">
      <c r="A9" s="7" t="s">
        <v>48</v>
      </c>
      <c r="B9" s="6" t="e">
        <f>VLOOKUP(A9,[0]!NOM_PRENOM,2,FALSE)</f>
        <v>#REF!</v>
      </c>
      <c r="C9" s="6" t="s">
        <v>15</v>
      </c>
      <c r="H9" s="9">
        <v>44267</v>
      </c>
      <c r="I9" s="9">
        <v>44378</v>
      </c>
      <c r="J9" s="6" t="s">
        <v>3</v>
      </c>
      <c r="K9" s="9">
        <v>44378</v>
      </c>
      <c r="L9" s="6">
        <f>Tableau2[[#This Row],[Date retour réelle]]-Tableau2[[#This Row],[Date prêt]]</f>
        <v>111</v>
      </c>
      <c r="M9" s="6"/>
      <c r="N9" s="6" t="str">
        <f ca="1">IF(AND($Q$2&gt;=Tableau2[[#This Row],[Date retour prévue]],Tableau2[[#This Row],[Rendu]]="Non"),"🔔 Date échue","")</f>
        <v/>
      </c>
    </row>
    <row r="10" spans="1:18" x14ac:dyDescent="0.3">
      <c r="A10" s="7" t="s">
        <v>49</v>
      </c>
      <c r="B10" s="6" t="e">
        <f>VLOOKUP(A10,[0]!NOM_PRENOM,2,FALSE)</f>
        <v>#REF!</v>
      </c>
      <c r="C10" s="6" t="s">
        <v>20</v>
      </c>
      <c r="H10" s="9">
        <v>44526</v>
      </c>
      <c r="I10" s="9">
        <v>44743</v>
      </c>
      <c r="J10" s="6" t="s">
        <v>4</v>
      </c>
      <c r="K10" s="6"/>
      <c r="L10" s="13">
        <f>Tableau2[[#This Row],[Date retour réelle]]-Tableau2[[#This Row],[Date prêt]]</f>
        <v>-44526</v>
      </c>
      <c r="M10" s="6"/>
      <c r="N10" s="6" t="str">
        <f ca="1">IF(AND($Q$2&gt;=Tableau2[[#This Row],[Date retour prévue]],Tableau2[[#This Row],[Rendu]]="Non"),"🔔 Date échue","")</f>
        <v/>
      </c>
    </row>
    <row r="11" spans="1:18" x14ac:dyDescent="0.3">
      <c r="A11" s="7" t="s">
        <v>50</v>
      </c>
      <c r="B11" s="6" t="e">
        <f>VLOOKUP(A11,[0]!NOM_PRENOM,2,FALSE)</f>
        <v>#REF!</v>
      </c>
      <c r="C11" s="6" t="s">
        <v>14</v>
      </c>
      <c r="H11" s="9">
        <v>44589</v>
      </c>
      <c r="I11" s="9">
        <v>44620</v>
      </c>
      <c r="J11" s="6" t="s">
        <v>4</v>
      </c>
      <c r="K11" s="6"/>
      <c r="L11" s="13">
        <f>Tableau2[[#This Row],[Date retour réelle]]-Tableau2[[#This Row],[Date prêt]]</f>
        <v>-44589</v>
      </c>
      <c r="M11" s="6"/>
      <c r="N11" s="13" t="str">
        <f ca="1">IF(AND($Q$2&gt;=Tableau2[[#This Row],[Date retour prévue]],Tableau2[[#This Row],[Rendu]]="Non"),"🔔 Date échue","")</f>
        <v/>
      </c>
    </row>
    <row r="12" spans="1:18" s="1" customFormat="1" x14ac:dyDescent="0.3">
      <c r="A12" s="7" t="s">
        <v>51</v>
      </c>
      <c r="B12" s="6" t="e">
        <f>VLOOKUP(A12,[0]!NOM_PRENOM,2,FALSE)</f>
        <v>#REF!</v>
      </c>
      <c r="C12" s="6" t="s">
        <v>16</v>
      </c>
      <c r="D12" s="6"/>
      <c r="E12" s="6"/>
      <c r="F12" s="6"/>
      <c r="G12" s="6"/>
      <c r="H12" s="9">
        <v>44335</v>
      </c>
      <c r="I12" s="9">
        <v>44470</v>
      </c>
      <c r="J12" s="6" t="s">
        <v>3</v>
      </c>
      <c r="K12" s="9">
        <v>44518</v>
      </c>
      <c r="L12" s="6">
        <f>Tableau2[[#This Row],[Date retour réelle]]-Tableau2[[#This Row],[Date prêt]]</f>
        <v>183</v>
      </c>
      <c r="M12" s="6"/>
      <c r="N12" s="6" t="str">
        <f ca="1">IF(AND($Q$2&gt;=Tableau2[[#This Row],[Date retour prévue]],Tableau2[[#This Row],[Rendu]]="Non"),"🔔 Date échue","")</f>
        <v/>
      </c>
    </row>
    <row r="13" spans="1:18" x14ac:dyDescent="0.3">
      <c r="A13" s="7" t="s">
        <v>52</v>
      </c>
      <c r="B13" s="6" t="e">
        <f>VLOOKUP(A13,[0]!NOM_PRENOM,2,FALSE)</f>
        <v>#REF!</v>
      </c>
      <c r="C13" s="6" t="s">
        <v>17</v>
      </c>
      <c r="H13" s="9">
        <v>44498</v>
      </c>
      <c r="I13" s="9">
        <v>44617</v>
      </c>
      <c r="J13" s="6" t="s">
        <v>4</v>
      </c>
      <c r="K13" s="6"/>
      <c r="L13" s="13">
        <f>Tableau2[[#This Row],[Date retour réelle]]-Tableau2[[#This Row],[Date prêt]]</f>
        <v>-44498</v>
      </c>
      <c r="M13" s="6"/>
      <c r="N13" s="6" t="str">
        <f ca="1">IF(AND($Q$2&gt;=Tableau2[[#This Row],[Date retour prévue]],Tableau2[[#This Row],[Rendu]]="Non"),"🔔 Date échue","")</f>
        <v/>
      </c>
    </row>
    <row r="14" spans="1:18" x14ac:dyDescent="0.3">
      <c r="A14" s="7" t="s">
        <v>53</v>
      </c>
      <c r="B14" s="6" t="e">
        <f>VLOOKUP(A14,[0]!NOM_PRENOM,2,FALSE)</f>
        <v>#REF!</v>
      </c>
      <c r="C14" s="6" t="s">
        <v>22</v>
      </c>
      <c r="H14" s="9">
        <v>44322</v>
      </c>
      <c r="I14" s="9">
        <v>44390</v>
      </c>
      <c r="J14" s="6" t="s">
        <v>3</v>
      </c>
      <c r="K14" s="9">
        <v>44390</v>
      </c>
      <c r="L14" s="6">
        <f>Tableau2[[#This Row],[Date retour réelle]]-Tableau2[[#This Row],[Date prêt]]</f>
        <v>68</v>
      </c>
      <c r="M14" s="6"/>
      <c r="N14" s="6" t="str">
        <f ca="1">IF(AND($Q$2&gt;=Tableau2[[#This Row],[Date retour prévue]],Tableau2[[#This Row],[Rendu]]="Non"),"🔔 Date échue","")</f>
        <v/>
      </c>
    </row>
    <row r="15" spans="1:18" x14ac:dyDescent="0.3">
      <c r="A15" s="7" t="s">
        <v>54</v>
      </c>
      <c r="B15" s="6" t="e">
        <f>VLOOKUP(A15,[0]!NOM_PRENOM,2,FALSE)</f>
        <v>#REF!</v>
      </c>
      <c r="G15" s="6" t="s">
        <v>29</v>
      </c>
      <c r="H15" s="9">
        <v>44372</v>
      </c>
      <c r="I15" s="9">
        <v>44449</v>
      </c>
      <c r="J15" s="6" t="s">
        <v>3</v>
      </c>
      <c r="K15" s="9">
        <v>44578</v>
      </c>
      <c r="L15" s="6">
        <f>Tableau2[[#This Row],[Date retour réelle]]-Tableau2[[#This Row],[Date prêt]]</f>
        <v>206</v>
      </c>
      <c r="M15" s="6"/>
      <c r="N15" s="6" t="str">
        <f ca="1">IF(AND($Q$2&gt;=Tableau2[[#This Row],[Date retour prévue]],Tableau2[[#This Row],[Rendu]]="Non"),"🔔 Date échue","")</f>
        <v/>
      </c>
    </row>
    <row r="16" spans="1:18" x14ac:dyDescent="0.3">
      <c r="A16" s="7" t="s">
        <v>55</v>
      </c>
      <c r="B16" s="6" t="e">
        <f>VLOOKUP(A16,[0]!NOM_PRENOM,2,FALSE)</f>
        <v>#REF!</v>
      </c>
      <c r="C16" s="6" t="s">
        <v>21</v>
      </c>
      <c r="H16" s="9">
        <v>44525</v>
      </c>
      <c r="I16" s="9">
        <v>44536</v>
      </c>
      <c r="J16" s="6" t="s">
        <v>3</v>
      </c>
      <c r="K16" s="9">
        <v>44533</v>
      </c>
      <c r="L16" s="13">
        <f>Tableau2[[#This Row],[Date retour réelle]]-Tableau2[[#This Row],[Date prêt]]</f>
        <v>8</v>
      </c>
      <c r="M16" s="6"/>
      <c r="N16" s="6" t="str">
        <f ca="1">IF(AND($Q$2&gt;=Tableau2[[#This Row],[Date retour prévue]],Tableau2[[#This Row],[Rendu]]="Non"),"🔔 Date échue","")</f>
        <v/>
      </c>
    </row>
    <row r="17" spans="1:14" ht="28.8" x14ac:dyDescent="0.3">
      <c r="A17" s="11" t="s">
        <v>56</v>
      </c>
      <c r="B17" s="2" t="e">
        <f>VLOOKUP(A17,[0]!NOM_PRENOM,2,FALSE)</f>
        <v>#REF!</v>
      </c>
      <c r="C17" s="8" t="s">
        <v>26</v>
      </c>
      <c r="D17" s="2" t="s">
        <v>24</v>
      </c>
      <c r="E17" s="2"/>
      <c r="F17" s="2"/>
      <c r="G17" s="2"/>
      <c r="H17" s="3">
        <v>44482</v>
      </c>
      <c r="I17" s="3">
        <v>44508</v>
      </c>
      <c r="J17" s="2" t="s">
        <v>4</v>
      </c>
      <c r="K17" s="6"/>
      <c r="L17" s="6">
        <f>Tableau2[[#This Row],[Date retour réelle]]-Tableau2[[#This Row],[Date prêt]]</f>
        <v>-44482</v>
      </c>
      <c r="M17" s="6"/>
      <c r="N17" s="6" t="str">
        <f ca="1">IF(AND($Q$2&gt;=Tableau2[[#This Row],[Date retour prévue]],Tableau2[[#This Row],[Rendu]]="Non"),"🔔 Date échue","")</f>
        <v>🔔 Date échue</v>
      </c>
    </row>
    <row r="18" spans="1:14" x14ac:dyDescent="0.3">
      <c r="A18" s="7" t="s">
        <v>57</v>
      </c>
      <c r="B18" s="6" t="e">
        <f>VLOOKUP(A18,[0]!NOM_PRENOM,2,FALSE)</f>
        <v>#REF!</v>
      </c>
      <c r="C18" s="6" t="s">
        <v>21</v>
      </c>
      <c r="H18" s="9">
        <v>44321</v>
      </c>
      <c r="I18" s="9">
        <v>44390</v>
      </c>
      <c r="J18" s="6" t="s">
        <v>3</v>
      </c>
      <c r="K18" s="9">
        <v>44390</v>
      </c>
      <c r="L18" s="6">
        <f>Tableau2[[#This Row],[Date retour réelle]]-Tableau2[[#This Row],[Date prêt]]</f>
        <v>69</v>
      </c>
      <c r="M18" s="6"/>
      <c r="N18" s="6" t="str">
        <f ca="1">IF(AND($Q$2&gt;=Tableau2[[#This Row],[Date retour prévue]],Tableau2[[#This Row],[Rendu]]="Non"),"🔔 Date échue","")</f>
        <v/>
      </c>
    </row>
  </sheetData>
  <conditionalFormatting sqref="I2:I1000">
    <cfRule type="expression" dxfId="17" priority="5">
      <formula>AND(I2&lt;&gt;"",I2&lt;TODAY()+15)</formula>
    </cfRule>
  </conditionalFormatting>
  <conditionalFormatting sqref="A2:J1000">
    <cfRule type="expression" dxfId="16" priority="2" stopIfTrue="1">
      <formula>$J2="Oui"</formula>
    </cfRule>
  </conditionalFormatting>
  <dataValidations count="5">
    <dataValidation allowBlank="1" showInputMessage="1" showErrorMessage="1" errorTitle="Erreur de saisie" error="Les cellules de cette colonne n'acceptent que des dates au format jj/mm/aaa" sqref="I1" xr:uid="{52C3B149-6D5A-4EF2-84D2-649F7F5DCED9}"/>
    <dataValidation type="list" allowBlank="1" showInputMessage="1" showErrorMessage="1" sqref="J1:J1048576" xr:uid="{5FF0F412-8F2B-478C-A514-41F80B3215E2}">
      <formula1>"Oui,Non"</formula1>
    </dataValidation>
    <dataValidation type="date" allowBlank="1" showInputMessage="1" showErrorMessage="1" errorTitle="Erreur de saisie" error="Les cellules de cette colonne n'acceptent que des dates au format jj/mm/aaa" sqref="I2:I1048576 H1:H1048576" xr:uid="{D1124B71-F224-44FA-9690-9B4C9A43ABCC}">
      <formula1>1</formula1>
      <formula2>401769</formula2>
    </dataValidation>
    <dataValidation type="date" allowBlank="1" showInputMessage="1" showErrorMessage="1" sqref="K1:K1048576" xr:uid="{195F3EC6-1331-4928-BF0D-F114532AAB65}">
      <formula1>36526</formula1>
      <formula2>401769</formula2>
    </dataValidation>
    <dataValidation type="list" allowBlank="1" showInputMessage="1" showErrorMessage="1" sqref="C1:F1048576 A1:A1048576" xr:uid="{B43DFEDB-C047-4347-94CC-E44CBBAB89E4}">
      <formula1>#REF!</formula1>
    </dataValidation>
  </dataValidations>
  <pageMargins left="0.7" right="0.7" top="0.75" bottom="0.75" header="0.3" footer="0.3"/>
  <pageSetup paperSize="9" orientation="portrait" r:id="rId1"/>
  <ignoredErrors>
    <ignoredError sqref="J1 D1 E1:F1 H1 D19:D20 D22:D1048576" listDataValidatio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PRET</vt:lpstr>
      <vt:lpstr>rappel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DURIEUX</dc:creator>
  <cp:lastModifiedBy>Guillaume DURIEUX</cp:lastModifiedBy>
  <dcterms:created xsi:type="dcterms:W3CDTF">2021-02-17T08:13:16Z</dcterms:created>
  <dcterms:modified xsi:type="dcterms:W3CDTF">2022-02-03T12:12:10Z</dcterms:modified>
</cp:coreProperties>
</file>