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hidePivotFieldList="1" defaultThemeVersion="166925"/>
  <mc:AlternateContent xmlns:mc="http://schemas.openxmlformats.org/markup-compatibility/2006">
    <mc:Choice Requires="x15">
      <x15ac:absPath xmlns:x15ac="http://schemas.microsoft.com/office/spreadsheetml/2010/11/ac" url="C:\Users\nimoutte\Downloads\"/>
    </mc:Choice>
  </mc:AlternateContent>
  <xr:revisionPtr revIDLastSave="0" documentId="13_ncr:1_{CE0BF334-70CA-41FD-877F-8B1F0FC8ED45}" xr6:coauthVersionLast="45" xr6:coauthVersionMax="46" xr10:uidLastSave="{00000000-0000-0000-0000-000000000000}"/>
  <bookViews>
    <workbookView xWindow="-120" yWindow="-120" windowWidth="20730" windowHeight="11160" activeTab="1" xr2:uid="{00000000-000D-0000-FFFF-FFFF00000000}"/>
  </bookViews>
  <sheets>
    <sheet name="Mode d'emploi" sheetId="13" r:id="rId1"/>
    <sheet name="Objets valorisés" sheetId="12" r:id="rId2"/>
    <sheet name="Liste complète" sheetId="9" r:id="rId3"/>
  </sheets>
  <definedNames>
    <definedName name="_xlnm._FilterDatabase" localSheetId="2" hidden="1">'Liste complète'!$B$4:$W$690</definedName>
    <definedName name="_xlnm._FilterDatabase" localSheetId="1" hidden="1">'Objets valorisés'!$A$4:$U$257</definedName>
    <definedName name="_xlnm.Print_Titles" localSheetId="2">'Liste complète'!$4:$4</definedName>
    <definedName name="_xlnm.Print_Titles" localSheetId="1">'Objets valorisés'!$4:$4</definedName>
    <definedName name="Valeur_choix">'Objets valorisés'!$A$1</definedName>
    <definedName name="_xlnm.Print_Area" localSheetId="2">'Liste complète'!$B$4:$V$690</definedName>
    <definedName name="_xlnm.Print_Area" localSheetId="1">'Objets valorisés'!$A$4:$T$252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O6" i="12" l="1"/>
  <c r="P6" i="12"/>
  <c r="Q6" i="12"/>
  <c r="R6" i="12"/>
  <c r="S6" i="12"/>
  <c r="T6" i="12"/>
  <c r="O7" i="12"/>
  <c r="P7" i="12"/>
  <c r="Q7" i="12"/>
  <c r="R7" i="12"/>
  <c r="S7" i="12"/>
  <c r="T7" i="12"/>
  <c r="O8" i="12"/>
  <c r="P8" i="12"/>
  <c r="Q8" i="12"/>
  <c r="R8" i="12"/>
  <c r="S8" i="12"/>
  <c r="T8" i="12"/>
  <c r="O9" i="12"/>
  <c r="P9" i="12"/>
  <c r="Q9" i="12"/>
  <c r="R9" i="12"/>
  <c r="S9" i="12"/>
  <c r="T9" i="12"/>
  <c r="O10" i="12"/>
  <c r="P10" i="12"/>
  <c r="Q10" i="12"/>
  <c r="R10" i="12"/>
  <c r="S10" i="12"/>
  <c r="T10" i="12"/>
  <c r="O11" i="12"/>
  <c r="P11" i="12"/>
  <c r="Q11" i="12"/>
  <c r="R11" i="12"/>
  <c r="S11" i="12"/>
  <c r="T11" i="12"/>
  <c r="O12" i="12"/>
  <c r="P12" i="12"/>
  <c r="Q12" i="12"/>
  <c r="R12" i="12"/>
  <c r="S12" i="12"/>
  <c r="T12" i="12"/>
  <c r="O13" i="12"/>
  <c r="P13" i="12"/>
  <c r="Q13" i="12"/>
  <c r="R13" i="12"/>
  <c r="S13" i="12"/>
  <c r="T13" i="12"/>
  <c r="O14" i="12"/>
  <c r="P14" i="12"/>
  <c r="Q14" i="12"/>
  <c r="R14" i="12"/>
  <c r="S14" i="12"/>
  <c r="T14" i="12"/>
  <c r="O15" i="12"/>
  <c r="P15" i="12"/>
  <c r="Q15" i="12"/>
  <c r="R15" i="12"/>
  <c r="S15" i="12"/>
  <c r="T15" i="12"/>
  <c r="O16" i="12"/>
  <c r="P16" i="12"/>
  <c r="Q16" i="12"/>
  <c r="R16" i="12"/>
  <c r="S16" i="12"/>
  <c r="T16" i="12"/>
  <c r="O17" i="12"/>
  <c r="P17" i="12"/>
  <c r="Q17" i="12"/>
  <c r="R17" i="12"/>
  <c r="S17" i="12"/>
  <c r="T17" i="12"/>
  <c r="O18" i="12"/>
  <c r="P18" i="12"/>
  <c r="Q18" i="12"/>
  <c r="R18" i="12"/>
  <c r="S18" i="12"/>
  <c r="T18" i="12"/>
  <c r="O19" i="12"/>
  <c r="P19" i="12"/>
  <c r="Q19" i="12"/>
  <c r="R19" i="12"/>
  <c r="S19" i="12"/>
  <c r="T19" i="12"/>
  <c r="O20" i="12"/>
  <c r="P20" i="12"/>
  <c r="Q20" i="12"/>
  <c r="R20" i="12"/>
  <c r="S20" i="12"/>
  <c r="T20" i="12"/>
  <c r="O21" i="12"/>
  <c r="P21" i="12"/>
  <c r="Q21" i="12"/>
  <c r="R21" i="12"/>
  <c r="S21" i="12"/>
  <c r="T21" i="12"/>
  <c r="O22" i="12"/>
  <c r="P22" i="12"/>
  <c r="Q22" i="12"/>
  <c r="R22" i="12"/>
  <c r="S22" i="12"/>
  <c r="T22" i="12"/>
  <c r="O23" i="12"/>
  <c r="P23" i="12"/>
  <c r="Q23" i="12"/>
  <c r="R23" i="12"/>
  <c r="S23" i="12"/>
  <c r="T23" i="12"/>
  <c r="O24" i="12"/>
  <c r="P24" i="12"/>
  <c r="Q24" i="12"/>
  <c r="R24" i="12"/>
  <c r="S24" i="12"/>
  <c r="T24" i="12"/>
  <c r="O25" i="12"/>
  <c r="P25" i="12"/>
  <c r="Q25" i="12"/>
  <c r="R25" i="12"/>
  <c r="S25" i="12"/>
  <c r="T25" i="12"/>
  <c r="O26" i="12"/>
  <c r="P26" i="12"/>
  <c r="Q26" i="12"/>
  <c r="R26" i="12"/>
  <c r="S26" i="12"/>
  <c r="T26" i="12"/>
  <c r="O27" i="12"/>
  <c r="P27" i="12"/>
  <c r="Q27" i="12"/>
  <c r="R27" i="12"/>
  <c r="S27" i="12"/>
  <c r="T27" i="12"/>
  <c r="O28" i="12"/>
  <c r="P28" i="12"/>
  <c r="Q28" i="12"/>
  <c r="R28" i="12"/>
  <c r="S28" i="12"/>
  <c r="T28" i="12"/>
  <c r="O29" i="12"/>
  <c r="P29" i="12"/>
  <c r="Q29" i="12"/>
  <c r="R29" i="12"/>
  <c r="S29" i="12"/>
  <c r="T29" i="12"/>
  <c r="O30" i="12"/>
  <c r="P30" i="12"/>
  <c r="Q30" i="12"/>
  <c r="R30" i="12"/>
  <c r="S30" i="12"/>
  <c r="T30" i="12"/>
  <c r="O31" i="12"/>
  <c r="P31" i="12"/>
  <c r="Q31" i="12"/>
  <c r="R31" i="12"/>
  <c r="S31" i="12"/>
  <c r="T31" i="12"/>
  <c r="O32" i="12"/>
  <c r="P32" i="12"/>
  <c r="Q32" i="12"/>
  <c r="R32" i="12"/>
  <c r="S32" i="12"/>
  <c r="T32" i="12"/>
  <c r="O33" i="12"/>
  <c r="P33" i="12"/>
  <c r="Q33" i="12"/>
  <c r="R33" i="12"/>
  <c r="S33" i="12"/>
  <c r="T33" i="12"/>
  <c r="O34" i="12"/>
  <c r="P34" i="12"/>
  <c r="Q34" i="12"/>
  <c r="R34" i="12"/>
  <c r="S34" i="12"/>
  <c r="T34" i="12"/>
  <c r="O35" i="12"/>
  <c r="P35" i="12"/>
  <c r="Q35" i="12"/>
  <c r="R35" i="12"/>
  <c r="S35" i="12"/>
  <c r="T35" i="12"/>
  <c r="O36" i="12"/>
  <c r="P36" i="12"/>
  <c r="Q36" i="12"/>
  <c r="R36" i="12"/>
  <c r="S36" i="12"/>
  <c r="T36" i="12"/>
  <c r="O37" i="12"/>
  <c r="P37" i="12"/>
  <c r="Q37" i="12"/>
  <c r="R37" i="12"/>
  <c r="S37" i="12"/>
  <c r="T37" i="12"/>
  <c r="O38" i="12"/>
  <c r="P38" i="12"/>
  <c r="Q38" i="12"/>
  <c r="R38" i="12"/>
  <c r="S38" i="12"/>
  <c r="T38" i="12"/>
  <c r="O39" i="12"/>
  <c r="P39" i="12"/>
  <c r="Q39" i="12"/>
  <c r="R39" i="12"/>
  <c r="S39" i="12"/>
  <c r="T39" i="12"/>
  <c r="O40" i="12"/>
  <c r="P40" i="12"/>
  <c r="Q40" i="12"/>
  <c r="R40" i="12"/>
  <c r="S40" i="12"/>
  <c r="T40" i="12"/>
  <c r="O41" i="12"/>
  <c r="P41" i="12"/>
  <c r="Q41" i="12"/>
  <c r="R41" i="12"/>
  <c r="S41" i="12"/>
  <c r="T41" i="12"/>
  <c r="O42" i="12"/>
  <c r="P42" i="12"/>
  <c r="Q42" i="12"/>
  <c r="R42" i="12"/>
  <c r="S42" i="12"/>
  <c r="T42" i="12"/>
  <c r="O43" i="12"/>
  <c r="P43" i="12"/>
  <c r="Q43" i="12"/>
  <c r="R43" i="12"/>
  <c r="S43" i="12"/>
  <c r="T43" i="12"/>
  <c r="O44" i="12"/>
  <c r="P44" i="12"/>
  <c r="Q44" i="12"/>
  <c r="R44" i="12"/>
  <c r="S44" i="12"/>
  <c r="T44" i="12"/>
  <c r="O45" i="12"/>
  <c r="P45" i="12"/>
  <c r="Q45" i="12"/>
  <c r="R45" i="12"/>
  <c r="S45" i="12"/>
  <c r="T45" i="12"/>
  <c r="O46" i="12"/>
  <c r="P46" i="12"/>
  <c r="Q46" i="12"/>
  <c r="R46" i="12"/>
  <c r="S46" i="12"/>
  <c r="T46" i="12"/>
  <c r="O47" i="12"/>
  <c r="P47" i="12"/>
  <c r="Q47" i="12"/>
  <c r="R47" i="12"/>
  <c r="S47" i="12"/>
  <c r="T47" i="12"/>
  <c r="O48" i="12"/>
  <c r="P48" i="12"/>
  <c r="Q48" i="12"/>
  <c r="R48" i="12"/>
  <c r="S48" i="12"/>
  <c r="T48" i="12"/>
  <c r="O49" i="12"/>
  <c r="P49" i="12"/>
  <c r="Q49" i="12"/>
  <c r="R49" i="12"/>
  <c r="S49" i="12"/>
  <c r="T49" i="12"/>
  <c r="O50" i="12"/>
  <c r="P50" i="12"/>
  <c r="Q50" i="12"/>
  <c r="R50" i="12"/>
  <c r="S50" i="12"/>
  <c r="T50" i="12"/>
  <c r="O51" i="12"/>
  <c r="P51" i="12"/>
  <c r="Q51" i="12"/>
  <c r="R51" i="12"/>
  <c r="S51" i="12"/>
  <c r="T51" i="12"/>
  <c r="O52" i="12"/>
  <c r="P52" i="12"/>
  <c r="Q52" i="12"/>
  <c r="R52" i="12"/>
  <c r="S52" i="12"/>
  <c r="T52" i="12"/>
  <c r="O53" i="12"/>
  <c r="P53" i="12"/>
  <c r="Q53" i="12"/>
  <c r="R53" i="12"/>
  <c r="S53" i="12"/>
  <c r="T53" i="12"/>
  <c r="O54" i="12"/>
  <c r="P54" i="12"/>
  <c r="Q54" i="12"/>
  <c r="R54" i="12"/>
  <c r="S54" i="12"/>
  <c r="T54" i="12"/>
  <c r="O55" i="12"/>
  <c r="P55" i="12"/>
  <c r="Q55" i="12"/>
  <c r="R55" i="12"/>
  <c r="S55" i="12"/>
  <c r="T55" i="12"/>
  <c r="O56" i="12"/>
  <c r="P56" i="12"/>
  <c r="Q56" i="12"/>
  <c r="R56" i="12"/>
  <c r="S56" i="12"/>
  <c r="T56" i="12"/>
  <c r="O57" i="12"/>
  <c r="P57" i="12"/>
  <c r="Q57" i="12"/>
  <c r="R57" i="12"/>
  <c r="S57" i="12"/>
  <c r="T57" i="12"/>
  <c r="O58" i="12"/>
  <c r="P58" i="12"/>
  <c r="Q58" i="12"/>
  <c r="R58" i="12"/>
  <c r="S58" i="12"/>
  <c r="T58" i="12"/>
  <c r="O59" i="12"/>
  <c r="P59" i="12"/>
  <c r="Q59" i="12"/>
  <c r="R59" i="12"/>
  <c r="S59" i="12"/>
  <c r="T59" i="12"/>
  <c r="O60" i="12"/>
  <c r="P60" i="12"/>
  <c r="Q60" i="12"/>
  <c r="R60" i="12"/>
  <c r="S60" i="12"/>
  <c r="T60" i="12"/>
  <c r="O61" i="12"/>
  <c r="P61" i="12"/>
  <c r="Q61" i="12"/>
  <c r="R61" i="12"/>
  <c r="S61" i="12"/>
  <c r="T61" i="12"/>
  <c r="O62" i="12"/>
  <c r="P62" i="12"/>
  <c r="Q62" i="12"/>
  <c r="R62" i="12"/>
  <c r="S62" i="12"/>
  <c r="T62" i="12"/>
  <c r="O63" i="12"/>
  <c r="P63" i="12"/>
  <c r="Q63" i="12"/>
  <c r="R63" i="12"/>
  <c r="S63" i="12"/>
  <c r="T63" i="12"/>
  <c r="O64" i="12"/>
  <c r="P64" i="12"/>
  <c r="Q64" i="12"/>
  <c r="R64" i="12"/>
  <c r="S64" i="12"/>
  <c r="T64" i="12"/>
  <c r="O65" i="12"/>
  <c r="P65" i="12"/>
  <c r="Q65" i="12"/>
  <c r="R65" i="12"/>
  <c r="S65" i="12"/>
  <c r="T65" i="12"/>
  <c r="O66" i="12"/>
  <c r="P66" i="12"/>
  <c r="Q66" i="12"/>
  <c r="R66" i="12"/>
  <c r="S66" i="12"/>
  <c r="T66" i="12"/>
  <c r="O67" i="12"/>
  <c r="P67" i="12"/>
  <c r="Q67" i="12"/>
  <c r="R67" i="12"/>
  <c r="S67" i="12"/>
  <c r="T67" i="12"/>
  <c r="O68" i="12"/>
  <c r="P68" i="12"/>
  <c r="Q68" i="12"/>
  <c r="R68" i="12"/>
  <c r="S68" i="12"/>
  <c r="T68" i="12"/>
  <c r="O69" i="12"/>
  <c r="P69" i="12"/>
  <c r="Q69" i="12"/>
  <c r="R69" i="12"/>
  <c r="S69" i="12"/>
  <c r="T69" i="12"/>
  <c r="O70" i="12"/>
  <c r="P70" i="12"/>
  <c r="Q70" i="12"/>
  <c r="R70" i="12"/>
  <c r="S70" i="12"/>
  <c r="T70" i="12"/>
  <c r="O71" i="12"/>
  <c r="P71" i="12"/>
  <c r="Q71" i="12"/>
  <c r="R71" i="12"/>
  <c r="S71" i="12"/>
  <c r="T71" i="12"/>
  <c r="O72" i="12"/>
  <c r="P72" i="12"/>
  <c r="Q72" i="12"/>
  <c r="R72" i="12"/>
  <c r="S72" i="12"/>
  <c r="T72" i="12"/>
  <c r="O73" i="12"/>
  <c r="P73" i="12"/>
  <c r="Q73" i="12"/>
  <c r="R73" i="12"/>
  <c r="S73" i="12"/>
  <c r="T73" i="12"/>
  <c r="O74" i="12"/>
  <c r="P74" i="12"/>
  <c r="Q74" i="12"/>
  <c r="R74" i="12"/>
  <c r="S74" i="12"/>
  <c r="T74" i="12"/>
  <c r="O75" i="12"/>
  <c r="P75" i="12"/>
  <c r="Q75" i="12"/>
  <c r="R75" i="12"/>
  <c r="S75" i="12"/>
  <c r="T75" i="12"/>
  <c r="O76" i="12"/>
  <c r="P76" i="12"/>
  <c r="Q76" i="12"/>
  <c r="R76" i="12"/>
  <c r="S76" i="12"/>
  <c r="T76" i="12"/>
  <c r="O77" i="12"/>
  <c r="P77" i="12"/>
  <c r="Q77" i="12"/>
  <c r="R77" i="12"/>
  <c r="S77" i="12"/>
  <c r="T77" i="12"/>
  <c r="O78" i="12"/>
  <c r="P78" i="12"/>
  <c r="Q78" i="12"/>
  <c r="R78" i="12"/>
  <c r="S78" i="12"/>
  <c r="T78" i="12"/>
  <c r="O79" i="12"/>
  <c r="P79" i="12"/>
  <c r="Q79" i="12"/>
  <c r="R79" i="12"/>
  <c r="S79" i="12"/>
  <c r="T79" i="12"/>
  <c r="O80" i="12"/>
  <c r="P80" i="12"/>
  <c r="Q80" i="12"/>
  <c r="R80" i="12"/>
  <c r="S80" i="12"/>
  <c r="T80" i="12"/>
  <c r="O81" i="12"/>
  <c r="P81" i="12"/>
  <c r="Q81" i="12"/>
  <c r="R81" i="12"/>
  <c r="S81" i="12"/>
  <c r="T81" i="12"/>
  <c r="O82" i="12"/>
  <c r="P82" i="12"/>
  <c r="Q82" i="12"/>
  <c r="R82" i="12"/>
  <c r="S82" i="12"/>
  <c r="T82" i="12"/>
  <c r="O83" i="12"/>
  <c r="P83" i="12"/>
  <c r="Q83" i="12"/>
  <c r="R83" i="12"/>
  <c r="S83" i="12"/>
  <c r="T83" i="12"/>
  <c r="O84" i="12"/>
  <c r="P84" i="12"/>
  <c r="Q84" i="12"/>
  <c r="R84" i="12"/>
  <c r="S84" i="12"/>
  <c r="T84" i="12"/>
  <c r="O85" i="12"/>
  <c r="P85" i="12"/>
  <c r="Q85" i="12"/>
  <c r="R85" i="12"/>
  <c r="S85" i="12"/>
  <c r="T85" i="12"/>
  <c r="O86" i="12"/>
  <c r="P86" i="12"/>
  <c r="Q86" i="12"/>
  <c r="R86" i="12"/>
  <c r="S86" i="12"/>
  <c r="T86" i="12"/>
  <c r="O87" i="12"/>
  <c r="P87" i="12"/>
  <c r="Q87" i="12"/>
  <c r="R87" i="12"/>
  <c r="S87" i="12"/>
  <c r="T87" i="12"/>
  <c r="O88" i="12"/>
  <c r="P88" i="12"/>
  <c r="Q88" i="12"/>
  <c r="R88" i="12"/>
  <c r="S88" i="12"/>
  <c r="T88" i="12"/>
  <c r="O89" i="12"/>
  <c r="P89" i="12"/>
  <c r="Q89" i="12"/>
  <c r="R89" i="12"/>
  <c r="S89" i="12"/>
  <c r="T89" i="12"/>
  <c r="O90" i="12"/>
  <c r="P90" i="12"/>
  <c r="Q90" i="12"/>
  <c r="R90" i="12"/>
  <c r="S90" i="12"/>
  <c r="T90" i="12"/>
  <c r="O91" i="12"/>
  <c r="P91" i="12"/>
  <c r="Q91" i="12"/>
  <c r="R91" i="12"/>
  <c r="S91" i="12"/>
  <c r="T91" i="12"/>
  <c r="O92" i="12"/>
  <c r="P92" i="12"/>
  <c r="Q92" i="12"/>
  <c r="R92" i="12"/>
  <c r="S92" i="12"/>
  <c r="T92" i="12"/>
  <c r="O93" i="12"/>
  <c r="P93" i="12"/>
  <c r="Q93" i="12"/>
  <c r="R93" i="12"/>
  <c r="S93" i="12"/>
  <c r="T93" i="12"/>
  <c r="O94" i="12"/>
  <c r="P94" i="12"/>
  <c r="Q94" i="12"/>
  <c r="R94" i="12"/>
  <c r="S94" i="12"/>
  <c r="T94" i="12"/>
  <c r="O95" i="12"/>
  <c r="P95" i="12"/>
  <c r="Q95" i="12"/>
  <c r="R95" i="12"/>
  <c r="S95" i="12"/>
  <c r="T95" i="12"/>
  <c r="O97" i="12"/>
  <c r="P97" i="12"/>
  <c r="Q97" i="12"/>
  <c r="R97" i="12"/>
  <c r="S97" i="12"/>
  <c r="T97" i="12"/>
  <c r="O98" i="12"/>
  <c r="P98" i="12"/>
  <c r="Q98" i="12"/>
  <c r="R98" i="12"/>
  <c r="S98" i="12"/>
  <c r="T98" i="12"/>
  <c r="O100" i="12"/>
  <c r="P100" i="12"/>
  <c r="Q100" i="12"/>
  <c r="R100" i="12"/>
  <c r="S100" i="12"/>
  <c r="T100" i="12"/>
  <c r="O101" i="12"/>
  <c r="P101" i="12"/>
  <c r="Q101" i="12"/>
  <c r="R101" i="12"/>
  <c r="S101" i="12"/>
  <c r="T101" i="12"/>
  <c r="O102" i="12"/>
  <c r="P102" i="12"/>
  <c r="Q102" i="12"/>
  <c r="R102" i="12"/>
  <c r="S102" i="12"/>
  <c r="T102" i="12"/>
  <c r="O103" i="12"/>
  <c r="P103" i="12"/>
  <c r="Q103" i="12"/>
  <c r="R103" i="12"/>
  <c r="S103" i="12"/>
  <c r="T103" i="12"/>
  <c r="O104" i="12"/>
  <c r="P104" i="12"/>
  <c r="Q104" i="12"/>
  <c r="R104" i="12"/>
  <c r="S104" i="12"/>
  <c r="T104" i="12"/>
  <c r="O105" i="12"/>
  <c r="P105" i="12"/>
  <c r="Q105" i="12"/>
  <c r="R105" i="12"/>
  <c r="S105" i="12"/>
  <c r="T105" i="12"/>
  <c r="O106" i="12"/>
  <c r="P106" i="12"/>
  <c r="Q106" i="12"/>
  <c r="R106" i="12"/>
  <c r="S106" i="12"/>
  <c r="T106" i="12"/>
  <c r="O107" i="12"/>
  <c r="P107" i="12"/>
  <c r="Q107" i="12"/>
  <c r="R107" i="12"/>
  <c r="S107" i="12"/>
  <c r="T107" i="12"/>
  <c r="O108" i="12"/>
  <c r="P108" i="12"/>
  <c r="Q108" i="12"/>
  <c r="R108" i="12"/>
  <c r="S108" i="12"/>
  <c r="T108" i="12"/>
  <c r="O109" i="12"/>
  <c r="P109" i="12"/>
  <c r="Q109" i="12"/>
  <c r="R109" i="12"/>
  <c r="S109" i="12"/>
  <c r="T109" i="12"/>
  <c r="O110" i="12"/>
  <c r="P110" i="12"/>
  <c r="Q110" i="12"/>
  <c r="R110" i="12"/>
  <c r="S110" i="12"/>
  <c r="T110" i="12"/>
  <c r="O111" i="12"/>
  <c r="P111" i="12"/>
  <c r="Q111" i="12"/>
  <c r="R111" i="12"/>
  <c r="S111" i="12"/>
  <c r="T111" i="12"/>
  <c r="O112" i="12"/>
  <c r="P112" i="12"/>
  <c r="Q112" i="12"/>
  <c r="R112" i="12"/>
  <c r="S112" i="12"/>
  <c r="T112" i="12"/>
  <c r="O113" i="12"/>
  <c r="P113" i="12"/>
  <c r="Q113" i="12"/>
  <c r="R113" i="12"/>
  <c r="S113" i="12"/>
  <c r="T113" i="12"/>
  <c r="O114" i="12"/>
  <c r="P114" i="12"/>
  <c r="Q114" i="12"/>
  <c r="R114" i="12"/>
  <c r="S114" i="12"/>
  <c r="T114" i="12"/>
  <c r="O115" i="12"/>
  <c r="P115" i="12"/>
  <c r="Q115" i="12"/>
  <c r="R115" i="12"/>
  <c r="S115" i="12"/>
  <c r="T115" i="12"/>
  <c r="O116" i="12"/>
  <c r="P116" i="12"/>
  <c r="Q116" i="12"/>
  <c r="R116" i="12"/>
  <c r="S116" i="12"/>
  <c r="T116" i="12"/>
  <c r="O117" i="12"/>
  <c r="P117" i="12"/>
  <c r="Q117" i="12"/>
  <c r="R117" i="12"/>
  <c r="S117" i="12"/>
  <c r="T117" i="12"/>
  <c r="O118" i="12"/>
  <c r="P118" i="12"/>
  <c r="Q118" i="12"/>
  <c r="R118" i="12"/>
  <c r="S118" i="12"/>
  <c r="T118" i="12"/>
  <c r="O119" i="12"/>
  <c r="P119" i="12"/>
  <c r="Q119" i="12"/>
  <c r="R119" i="12"/>
  <c r="S119" i="12"/>
  <c r="T119" i="12"/>
  <c r="O120" i="12"/>
  <c r="P120" i="12"/>
  <c r="Q120" i="12"/>
  <c r="R120" i="12"/>
  <c r="S120" i="12"/>
  <c r="T120" i="12"/>
  <c r="O121" i="12"/>
  <c r="P121" i="12"/>
  <c r="Q121" i="12"/>
  <c r="S121" i="12"/>
  <c r="T121" i="12"/>
  <c r="O122" i="12"/>
  <c r="P122" i="12"/>
  <c r="Q122" i="12"/>
  <c r="R122" i="12"/>
  <c r="S122" i="12"/>
  <c r="T122" i="12"/>
  <c r="O123" i="12"/>
  <c r="P123" i="12"/>
  <c r="Q123" i="12"/>
  <c r="R123" i="12"/>
  <c r="S123" i="12"/>
  <c r="T123" i="12"/>
  <c r="O124" i="12"/>
  <c r="P124" i="12"/>
  <c r="Q124" i="12"/>
  <c r="R124" i="12"/>
  <c r="S124" i="12"/>
  <c r="T124" i="12"/>
  <c r="O125" i="12"/>
  <c r="P125" i="12"/>
  <c r="Q125" i="12"/>
  <c r="R125" i="12"/>
  <c r="S125" i="12"/>
  <c r="T125" i="12"/>
  <c r="O126" i="12"/>
  <c r="P126" i="12"/>
  <c r="Q126" i="12"/>
  <c r="R126" i="12"/>
  <c r="S126" i="12"/>
  <c r="T126" i="12"/>
  <c r="O127" i="12"/>
  <c r="P127" i="12"/>
  <c r="Q127" i="12"/>
  <c r="R127" i="12"/>
  <c r="S127" i="12"/>
  <c r="T127" i="12"/>
  <c r="O128" i="12"/>
  <c r="P128" i="12"/>
  <c r="Q128" i="12"/>
  <c r="R128" i="12"/>
  <c r="S128" i="12"/>
  <c r="T128" i="12"/>
  <c r="O129" i="12"/>
  <c r="P129" i="12"/>
  <c r="Q129" i="12"/>
  <c r="R129" i="12"/>
  <c r="S129" i="12"/>
  <c r="T129" i="12"/>
  <c r="O130" i="12"/>
  <c r="P130" i="12"/>
  <c r="Q130" i="12"/>
  <c r="R130" i="12"/>
  <c r="S130" i="12"/>
  <c r="T130" i="12"/>
  <c r="O131" i="12"/>
  <c r="P131" i="12"/>
  <c r="Q131" i="12"/>
  <c r="R131" i="12"/>
  <c r="S131" i="12"/>
  <c r="T131" i="12"/>
  <c r="O132" i="12"/>
  <c r="P132" i="12"/>
  <c r="Q132" i="12"/>
  <c r="R132" i="12"/>
  <c r="S132" i="12"/>
  <c r="T132" i="12"/>
  <c r="O133" i="12"/>
  <c r="P133" i="12"/>
  <c r="Q133" i="12"/>
  <c r="R133" i="12"/>
  <c r="S133" i="12"/>
  <c r="T133" i="12"/>
  <c r="O134" i="12"/>
  <c r="P134" i="12"/>
  <c r="Q134" i="12"/>
  <c r="R134" i="12"/>
  <c r="S134" i="12"/>
  <c r="T134" i="12"/>
  <c r="O135" i="12"/>
  <c r="P135" i="12"/>
  <c r="Q135" i="12"/>
  <c r="R135" i="12"/>
  <c r="S135" i="12"/>
  <c r="T135" i="12"/>
  <c r="O136" i="12"/>
  <c r="P136" i="12"/>
  <c r="Q136" i="12"/>
  <c r="R136" i="12"/>
  <c r="S136" i="12"/>
  <c r="T136" i="12"/>
  <c r="O137" i="12"/>
  <c r="P137" i="12"/>
  <c r="Q137" i="12"/>
  <c r="R137" i="12"/>
  <c r="S137" i="12"/>
  <c r="T137" i="12"/>
  <c r="O138" i="12"/>
  <c r="P138" i="12"/>
  <c r="Q138" i="12"/>
  <c r="S138" i="12"/>
  <c r="T138" i="12"/>
  <c r="O139" i="12"/>
  <c r="P139" i="12"/>
  <c r="Q139" i="12"/>
  <c r="R139" i="12"/>
  <c r="S139" i="12"/>
  <c r="T139" i="12"/>
  <c r="O140" i="12"/>
  <c r="P140" i="12"/>
  <c r="Q140" i="12"/>
  <c r="R140" i="12"/>
  <c r="S140" i="12"/>
  <c r="T140" i="12"/>
  <c r="O141" i="12"/>
  <c r="P141" i="12"/>
  <c r="Q141" i="12"/>
  <c r="R141" i="12"/>
  <c r="S141" i="12"/>
  <c r="T141" i="12"/>
  <c r="O142" i="12"/>
  <c r="P142" i="12"/>
  <c r="Q142" i="12"/>
  <c r="R142" i="12"/>
  <c r="S142" i="12"/>
  <c r="T142" i="12"/>
  <c r="O143" i="12"/>
  <c r="P143" i="12"/>
  <c r="Q143" i="12"/>
  <c r="R143" i="12"/>
  <c r="S143" i="12"/>
  <c r="T143" i="12"/>
  <c r="O144" i="12"/>
  <c r="P144" i="12"/>
  <c r="Q144" i="12"/>
  <c r="R144" i="12"/>
  <c r="S144" i="12"/>
  <c r="T144" i="12"/>
  <c r="O145" i="12"/>
  <c r="P145" i="12"/>
  <c r="Q145" i="12"/>
  <c r="R145" i="12"/>
  <c r="S145" i="12"/>
  <c r="T145" i="12"/>
  <c r="O146" i="12"/>
  <c r="P146" i="12"/>
  <c r="Q146" i="12"/>
  <c r="R146" i="12"/>
  <c r="S146" i="12"/>
  <c r="T146" i="12"/>
  <c r="O147" i="12"/>
  <c r="P147" i="12"/>
  <c r="Q147" i="12"/>
  <c r="R147" i="12"/>
  <c r="S147" i="12"/>
  <c r="T147" i="12"/>
  <c r="O148" i="12"/>
  <c r="P148" i="12"/>
  <c r="Q148" i="12"/>
  <c r="R148" i="12"/>
  <c r="S148" i="12"/>
  <c r="T148" i="12"/>
  <c r="O149" i="12"/>
  <c r="P149" i="12"/>
  <c r="Q149" i="12"/>
  <c r="R149" i="12"/>
  <c r="S149" i="12"/>
  <c r="T149" i="12"/>
  <c r="O150" i="12"/>
  <c r="P150" i="12"/>
  <c r="Q150" i="12"/>
  <c r="R150" i="12"/>
  <c r="S150" i="12"/>
  <c r="T150" i="12"/>
  <c r="O151" i="12"/>
  <c r="P151" i="12"/>
  <c r="Q151" i="12"/>
  <c r="R151" i="12"/>
  <c r="S151" i="12"/>
  <c r="T151" i="12"/>
  <c r="O152" i="12"/>
  <c r="P152" i="12"/>
  <c r="Q152" i="12"/>
  <c r="R152" i="12"/>
  <c r="S152" i="12"/>
  <c r="T152" i="12"/>
  <c r="O153" i="12"/>
  <c r="P153" i="12"/>
  <c r="Q153" i="12"/>
  <c r="R153" i="12"/>
  <c r="S153" i="12"/>
  <c r="T153" i="12"/>
  <c r="O154" i="12"/>
  <c r="P154" i="12"/>
  <c r="Q154" i="12"/>
  <c r="R154" i="12"/>
  <c r="S154" i="12"/>
  <c r="T154" i="12"/>
  <c r="O155" i="12"/>
  <c r="P155" i="12"/>
  <c r="Q155" i="12"/>
  <c r="R155" i="12"/>
  <c r="S155" i="12"/>
  <c r="T155" i="12"/>
  <c r="O156" i="12"/>
  <c r="P156" i="12"/>
  <c r="Q156" i="12"/>
  <c r="R156" i="12"/>
  <c r="S156" i="12"/>
  <c r="T156" i="12"/>
  <c r="O157" i="12"/>
  <c r="P157" i="12"/>
  <c r="Q157" i="12"/>
  <c r="R157" i="12"/>
  <c r="S157" i="12"/>
  <c r="T157" i="12"/>
  <c r="O158" i="12"/>
  <c r="P158" i="12"/>
  <c r="Q158" i="12"/>
  <c r="R158" i="12"/>
  <c r="S158" i="12"/>
  <c r="T158" i="12"/>
  <c r="O159" i="12"/>
  <c r="P159" i="12"/>
  <c r="Q159" i="12"/>
  <c r="R159" i="12"/>
  <c r="S159" i="12"/>
  <c r="T159" i="12"/>
  <c r="O160" i="12"/>
  <c r="P160" i="12"/>
  <c r="Q160" i="12"/>
  <c r="R160" i="12"/>
  <c r="S160" i="12"/>
  <c r="T160" i="12"/>
  <c r="O161" i="12"/>
  <c r="P161" i="12"/>
  <c r="Q161" i="12"/>
  <c r="R161" i="12"/>
  <c r="S161" i="12"/>
  <c r="T161" i="12"/>
  <c r="O162" i="12"/>
  <c r="P162" i="12"/>
  <c r="Q162" i="12"/>
  <c r="R162" i="12"/>
  <c r="S162" i="12"/>
  <c r="T162" i="12"/>
  <c r="O163" i="12"/>
  <c r="P163" i="12"/>
  <c r="Q163" i="12"/>
  <c r="R163" i="12"/>
  <c r="S163" i="12"/>
  <c r="T163" i="12"/>
  <c r="O164" i="12"/>
  <c r="P164" i="12"/>
  <c r="Q164" i="12"/>
  <c r="R164" i="12"/>
  <c r="S164" i="12"/>
  <c r="T164" i="12"/>
  <c r="O165" i="12"/>
  <c r="P165" i="12"/>
  <c r="Q165" i="12"/>
  <c r="R165" i="12"/>
  <c r="S165" i="12"/>
  <c r="T165" i="12"/>
  <c r="O166" i="12"/>
  <c r="P166" i="12"/>
  <c r="Q166" i="12"/>
  <c r="R166" i="12"/>
  <c r="S166" i="12"/>
  <c r="T166" i="12"/>
  <c r="O167" i="12"/>
  <c r="P167" i="12"/>
  <c r="Q167" i="12"/>
  <c r="R167" i="12"/>
  <c r="S167" i="12"/>
  <c r="T167" i="12"/>
  <c r="O168" i="12"/>
  <c r="P168" i="12"/>
  <c r="Q168" i="12"/>
  <c r="R168" i="12"/>
  <c r="S168" i="12"/>
  <c r="T168" i="12"/>
  <c r="O169" i="12"/>
  <c r="P169" i="12"/>
  <c r="Q169" i="12"/>
  <c r="R169" i="12"/>
  <c r="S169" i="12"/>
  <c r="T169" i="12"/>
  <c r="O170" i="12"/>
  <c r="P170" i="12"/>
  <c r="Q170" i="12"/>
  <c r="R170" i="12"/>
  <c r="S170" i="12"/>
  <c r="T170" i="12"/>
  <c r="O171" i="12"/>
  <c r="P171" i="12"/>
  <c r="Q171" i="12"/>
  <c r="R171" i="12"/>
  <c r="S171" i="12"/>
  <c r="T171" i="12"/>
  <c r="O172" i="12"/>
  <c r="P172" i="12"/>
  <c r="Q172" i="12"/>
  <c r="R172" i="12"/>
  <c r="S172" i="12"/>
  <c r="T172" i="12"/>
  <c r="O173" i="12"/>
  <c r="P173" i="12"/>
  <c r="Q173" i="12"/>
  <c r="R173" i="12"/>
  <c r="S173" i="12"/>
  <c r="T173" i="12"/>
  <c r="O174" i="12"/>
  <c r="P174" i="12"/>
  <c r="Q174" i="12"/>
  <c r="R174" i="12"/>
  <c r="S174" i="12"/>
  <c r="T174" i="12"/>
  <c r="O175" i="12"/>
  <c r="P175" i="12"/>
  <c r="Q175" i="12"/>
  <c r="R175" i="12"/>
  <c r="S175" i="12"/>
  <c r="T175" i="12"/>
  <c r="O176" i="12"/>
  <c r="P176" i="12"/>
  <c r="Q176" i="12"/>
  <c r="R176" i="12"/>
  <c r="S176" i="12"/>
  <c r="T176" i="12"/>
  <c r="O177" i="12"/>
  <c r="P177" i="12"/>
  <c r="Q177" i="12"/>
  <c r="R177" i="12"/>
  <c r="S177" i="12"/>
  <c r="T177" i="12"/>
  <c r="O178" i="12"/>
  <c r="P178" i="12"/>
  <c r="Q178" i="12"/>
  <c r="R178" i="12"/>
  <c r="S178" i="12"/>
  <c r="T178" i="12"/>
  <c r="O179" i="12"/>
  <c r="P179" i="12"/>
  <c r="Q179" i="12"/>
  <c r="R179" i="12"/>
  <c r="S179" i="12"/>
  <c r="T179" i="12"/>
  <c r="O180" i="12"/>
  <c r="P180" i="12"/>
  <c r="Q180" i="12"/>
  <c r="R180" i="12"/>
  <c r="S180" i="12"/>
  <c r="T180" i="12"/>
  <c r="O181" i="12"/>
  <c r="P181" i="12"/>
  <c r="Q181" i="12"/>
  <c r="R181" i="12"/>
  <c r="S181" i="12"/>
  <c r="T181" i="12"/>
  <c r="O182" i="12"/>
  <c r="P182" i="12"/>
  <c r="Q182" i="12"/>
  <c r="R182" i="12"/>
  <c r="S182" i="12"/>
  <c r="T182" i="12"/>
  <c r="O183" i="12"/>
  <c r="P183" i="12"/>
  <c r="Q183" i="12"/>
  <c r="R183" i="12"/>
  <c r="S183" i="12"/>
  <c r="T183" i="12"/>
  <c r="O184" i="12"/>
  <c r="P184" i="12"/>
  <c r="Q184" i="12"/>
  <c r="R184" i="12"/>
  <c r="S184" i="12"/>
  <c r="T184" i="12"/>
  <c r="O185" i="12"/>
  <c r="P185" i="12"/>
  <c r="Q185" i="12"/>
  <c r="R185" i="12"/>
  <c r="S185" i="12"/>
  <c r="T185" i="12"/>
  <c r="O186" i="12"/>
  <c r="P186" i="12"/>
  <c r="Q186" i="12"/>
  <c r="R186" i="12"/>
  <c r="S186" i="12"/>
  <c r="T186" i="12"/>
  <c r="O187" i="12"/>
  <c r="P187" i="12"/>
  <c r="Q187" i="12"/>
  <c r="R187" i="12"/>
  <c r="S187" i="12"/>
  <c r="T187" i="12"/>
  <c r="O188" i="12"/>
  <c r="P188" i="12"/>
  <c r="Q188" i="12"/>
  <c r="R188" i="12"/>
  <c r="S188" i="12"/>
  <c r="T188" i="12"/>
  <c r="O189" i="12"/>
  <c r="P189" i="12"/>
  <c r="Q189" i="12"/>
  <c r="R189" i="12"/>
  <c r="S189" i="12"/>
  <c r="T189" i="12"/>
  <c r="O190" i="12"/>
  <c r="P190" i="12"/>
  <c r="Q190" i="12"/>
  <c r="R190" i="12"/>
  <c r="S190" i="12"/>
  <c r="T190" i="12"/>
  <c r="O191" i="12"/>
  <c r="P191" i="12"/>
  <c r="Q191" i="12"/>
  <c r="R191" i="12"/>
  <c r="S191" i="12"/>
  <c r="T191" i="12"/>
  <c r="O192" i="12"/>
  <c r="P192" i="12"/>
  <c r="Q192" i="12"/>
  <c r="R192" i="12"/>
  <c r="S192" i="12"/>
  <c r="T192" i="12"/>
  <c r="O193" i="12"/>
  <c r="P193" i="12"/>
  <c r="Q193" i="12"/>
  <c r="R193" i="12"/>
  <c r="S193" i="12"/>
  <c r="T193" i="12"/>
  <c r="O194" i="12"/>
  <c r="P194" i="12"/>
  <c r="Q194" i="12"/>
  <c r="R194" i="12"/>
  <c r="S194" i="12"/>
  <c r="T194" i="12"/>
  <c r="O195" i="12"/>
  <c r="P195" i="12"/>
  <c r="Q195" i="12"/>
  <c r="R195" i="12"/>
  <c r="S195" i="12"/>
  <c r="T195" i="12"/>
  <c r="O196" i="12"/>
  <c r="P196" i="12"/>
  <c r="Q196" i="12"/>
  <c r="R196" i="12"/>
  <c r="S196" i="12"/>
  <c r="T196" i="12"/>
  <c r="O198" i="12"/>
  <c r="P198" i="12"/>
  <c r="Q198" i="12"/>
  <c r="R198" i="12"/>
  <c r="S198" i="12"/>
  <c r="T198" i="12"/>
  <c r="O199" i="12"/>
  <c r="P199" i="12"/>
  <c r="Q199" i="12"/>
  <c r="R199" i="12"/>
  <c r="S199" i="12"/>
  <c r="T199" i="12"/>
  <c r="O201" i="12"/>
  <c r="P201" i="12"/>
  <c r="Q201" i="12"/>
  <c r="R201" i="12"/>
  <c r="S201" i="12"/>
  <c r="T201" i="12"/>
  <c r="O202" i="12"/>
  <c r="P202" i="12"/>
  <c r="Q202" i="12"/>
  <c r="R202" i="12"/>
  <c r="S202" i="12"/>
  <c r="T202" i="12"/>
  <c r="O203" i="12"/>
  <c r="P203" i="12"/>
  <c r="Q203" i="12"/>
  <c r="R203" i="12"/>
  <c r="S203" i="12"/>
  <c r="T203" i="12"/>
  <c r="O204" i="12"/>
  <c r="P204" i="12"/>
  <c r="Q204" i="12"/>
  <c r="R204" i="12"/>
  <c r="S204" i="12"/>
  <c r="T204" i="12"/>
  <c r="O205" i="12"/>
  <c r="P205" i="12"/>
  <c r="Q205" i="12"/>
  <c r="R205" i="12"/>
  <c r="S205" i="12"/>
  <c r="T205" i="12"/>
  <c r="O206" i="12"/>
  <c r="P206" i="12"/>
  <c r="Q206" i="12"/>
  <c r="R206" i="12"/>
  <c r="S206" i="12"/>
  <c r="T206" i="12"/>
  <c r="O207" i="12"/>
  <c r="P207" i="12"/>
  <c r="Q207" i="12"/>
  <c r="R207" i="12"/>
  <c r="S207" i="12"/>
  <c r="T207" i="12"/>
  <c r="O208" i="12"/>
  <c r="P208" i="12"/>
  <c r="Q208" i="12"/>
  <c r="R208" i="12"/>
  <c r="S208" i="12"/>
  <c r="T208" i="12"/>
  <c r="O209" i="12"/>
  <c r="P209" i="12"/>
  <c r="Q209" i="12"/>
  <c r="R209" i="12"/>
  <c r="S209" i="12"/>
  <c r="T209" i="12"/>
  <c r="O210" i="12"/>
  <c r="P210" i="12"/>
  <c r="Q210" i="12"/>
  <c r="R210" i="12"/>
  <c r="S210" i="12"/>
  <c r="T210" i="12"/>
  <c r="O211" i="12"/>
  <c r="P211" i="12"/>
  <c r="Q211" i="12"/>
  <c r="R211" i="12"/>
  <c r="S211" i="12"/>
  <c r="T211" i="12"/>
  <c r="O212" i="12"/>
  <c r="P212" i="12"/>
  <c r="Q212" i="12"/>
  <c r="R212" i="12"/>
  <c r="S212" i="12"/>
  <c r="T212" i="12"/>
  <c r="O213" i="12"/>
  <c r="P213" i="12"/>
  <c r="Q213" i="12"/>
  <c r="R213" i="12"/>
  <c r="S213" i="12"/>
  <c r="T213" i="12"/>
  <c r="O214" i="12"/>
  <c r="P214" i="12"/>
  <c r="Q214" i="12"/>
  <c r="R214" i="12"/>
  <c r="S214" i="12"/>
  <c r="T214" i="12"/>
  <c r="O215" i="12"/>
  <c r="P215" i="12"/>
  <c r="Q215" i="12"/>
  <c r="R215" i="12"/>
  <c r="S215" i="12"/>
  <c r="T215" i="12"/>
  <c r="O216" i="12"/>
  <c r="P216" i="12"/>
  <c r="Q216" i="12"/>
  <c r="R216" i="12"/>
  <c r="S216" i="12"/>
  <c r="T216" i="12"/>
  <c r="O217" i="12"/>
  <c r="P217" i="12"/>
  <c r="Q217" i="12"/>
  <c r="R217" i="12"/>
  <c r="S217" i="12"/>
  <c r="T217" i="12"/>
  <c r="O218" i="12"/>
  <c r="P218" i="12"/>
  <c r="Q218" i="12"/>
  <c r="R218" i="12"/>
  <c r="S218" i="12"/>
  <c r="T218" i="12"/>
  <c r="O219" i="12"/>
  <c r="P219" i="12"/>
  <c r="Q219" i="12"/>
  <c r="R219" i="12"/>
  <c r="S219" i="12"/>
  <c r="T219" i="12"/>
  <c r="O220" i="12"/>
  <c r="P220" i="12"/>
  <c r="Q220" i="12"/>
  <c r="R220" i="12"/>
  <c r="S220" i="12"/>
  <c r="T220" i="12"/>
  <c r="O221" i="12"/>
  <c r="P221" i="12"/>
  <c r="Q221" i="12"/>
  <c r="R221" i="12"/>
  <c r="S221" i="12"/>
  <c r="T221" i="12"/>
  <c r="O222" i="12"/>
  <c r="P222" i="12"/>
  <c r="Q222" i="12"/>
  <c r="R222" i="12"/>
  <c r="S222" i="12"/>
  <c r="T222" i="12"/>
  <c r="O223" i="12"/>
  <c r="P223" i="12"/>
  <c r="Q223" i="12"/>
  <c r="R223" i="12"/>
  <c r="S223" i="12"/>
  <c r="T223" i="12"/>
  <c r="O224" i="12"/>
  <c r="P224" i="12"/>
  <c r="Q224" i="12"/>
  <c r="R224" i="12"/>
  <c r="S224" i="12"/>
  <c r="T224" i="12"/>
  <c r="O225" i="12"/>
  <c r="P225" i="12"/>
  <c r="Q225" i="12"/>
  <c r="R225" i="12"/>
  <c r="S225" i="12"/>
  <c r="T225" i="12"/>
  <c r="O226" i="12"/>
  <c r="P226" i="12"/>
  <c r="Q226" i="12"/>
  <c r="R226" i="12"/>
  <c r="S226" i="12"/>
  <c r="T226" i="12"/>
  <c r="O227" i="12"/>
  <c r="P227" i="12"/>
  <c r="Q227" i="12"/>
  <c r="R227" i="12"/>
  <c r="S227" i="12"/>
  <c r="T227" i="12"/>
  <c r="O228" i="12"/>
  <c r="P228" i="12"/>
  <c r="Q228" i="12"/>
  <c r="R228" i="12"/>
  <c r="S228" i="12"/>
  <c r="T228" i="12"/>
  <c r="O229" i="12"/>
  <c r="P229" i="12"/>
  <c r="Q229" i="12"/>
  <c r="R229" i="12"/>
  <c r="S229" i="12"/>
  <c r="T229" i="12"/>
  <c r="O230" i="12"/>
  <c r="P230" i="12"/>
  <c r="Q230" i="12"/>
  <c r="R230" i="12"/>
  <c r="S230" i="12"/>
  <c r="T230" i="12"/>
  <c r="O231" i="12"/>
  <c r="P231" i="12"/>
  <c r="Q231" i="12"/>
  <c r="R231" i="12"/>
  <c r="S231" i="12"/>
  <c r="T231" i="12"/>
  <c r="O232" i="12"/>
  <c r="P232" i="12"/>
  <c r="Q232" i="12"/>
  <c r="R232" i="12"/>
  <c r="S232" i="12"/>
  <c r="T232" i="12"/>
  <c r="O233" i="12"/>
  <c r="P233" i="12"/>
  <c r="Q233" i="12"/>
  <c r="R233" i="12"/>
  <c r="S233" i="12"/>
  <c r="T233" i="12"/>
  <c r="O234" i="12"/>
  <c r="P234" i="12"/>
  <c r="Q234" i="12"/>
  <c r="R234" i="12"/>
  <c r="S234" i="12"/>
  <c r="T234" i="12"/>
  <c r="O235" i="12"/>
  <c r="P235" i="12"/>
  <c r="Q235" i="12"/>
  <c r="R235" i="12"/>
  <c r="S235" i="12"/>
  <c r="T235" i="12"/>
  <c r="O236" i="12"/>
  <c r="P236" i="12"/>
  <c r="Q236" i="12"/>
  <c r="R236" i="12"/>
  <c r="S236" i="12"/>
  <c r="T236" i="12"/>
  <c r="O237" i="12"/>
  <c r="P237" i="12"/>
  <c r="Q237" i="12"/>
  <c r="R237" i="12"/>
  <c r="S237" i="12"/>
  <c r="T237" i="12"/>
  <c r="O238" i="12"/>
  <c r="P238" i="12"/>
  <c r="Q238" i="12"/>
  <c r="R238" i="12"/>
  <c r="S238" i="12"/>
  <c r="T238" i="12"/>
  <c r="O240" i="12"/>
  <c r="P240" i="12"/>
  <c r="Q240" i="12"/>
  <c r="R240" i="12"/>
  <c r="S240" i="12"/>
  <c r="T240" i="12"/>
  <c r="O241" i="12"/>
  <c r="P241" i="12"/>
  <c r="Q241" i="12"/>
  <c r="R241" i="12"/>
  <c r="S241" i="12"/>
  <c r="T241" i="12"/>
  <c r="O242" i="12"/>
  <c r="P242" i="12"/>
  <c r="Q242" i="12"/>
  <c r="R242" i="12"/>
  <c r="S242" i="12"/>
  <c r="T242" i="12"/>
  <c r="O243" i="12"/>
  <c r="P243" i="12"/>
  <c r="Q243" i="12"/>
  <c r="R243" i="12"/>
  <c r="S243" i="12"/>
  <c r="T243" i="12"/>
  <c r="O244" i="12"/>
  <c r="P244" i="12"/>
  <c r="Q244" i="12"/>
  <c r="R244" i="12"/>
  <c r="S244" i="12"/>
  <c r="T244" i="12"/>
  <c r="O245" i="12"/>
  <c r="P245" i="12"/>
  <c r="Q245" i="12"/>
  <c r="R245" i="12"/>
  <c r="S245" i="12"/>
  <c r="T245" i="12"/>
  <c r="O246" i="12"/>
  <c r="P246" i="12"/>
  <c r="Q246" i="12"/>
  <c r="R246" i="12"/>
  <c r="S246" i="12"/>
  <c r="T246" i="12"/>
  <c r="O247" i="12"/>
  <c r="P247" i="12"/>
  <c r="Q247" i="12"/>
  <c r="R247" i="12"/>
  <c r="S247" i="12"/>
  <c r="T247" i="12"/>
  <c r="O248" i="12"/>
  <c r="P248" i="12"/>
  <c r="Q248" i="12"/>
  <c r="R248" i="12"/>
  <c r="S248" i="12"/>
  <c r="T248" i="12"/>
  <c r="O249" i="12"/>
  <c r="P249" i="12"/>
  <c r="Q249" i="12"/>
  <c r="R249" i="12"/>
  <c r="S249" i="12"/>
  <c r="T249" i="12"/>
  <c r="O250" i="12"/>
  <c r="P250" i="12"/>
  <c r="Q250" i="12"/>
  <c r="R250" i="12"/>
  <c r="S250" i="12"/>
  <c r="T250" i="12"/>
  <c r="O251" i="12"/>
  <c r="P251" i="12"/>
  <c r="Q251" i="12"/>
  <c r="R251" i="12"/>
  <c r="S251" i="12"/>
  <c r="T251" i="12"/>
  <c r="O252" i="12"/>
  <c r="P252" i="12"/>
  <c r="Q252" i="12"/>
  <c r="R252" i="12"/>
  <c r="S252" i="12"/>
  <c r="T252" i="12"/>
  <c r="T5" i="12"/>
  <c r="S5" i="12"/>
  <c r="R5" i="12"/>
  <c r="Q5" i="12"/>
  <c r="P5" i="12"/>
  <c r="O5" i="12"/>
  <c r="I5" i="9"/>
  <c r="A5" i="9" s="1"/>
  <c r="A7" i="9"/>
  <c r="A8" i="9"/>
  <c r="A9" i="9"/>
  <c r="A10" i="9"/>
  <c r="A12" i="9"/>
  <c r="A13" i="9"/>
  <c r="A14" i="9"/>
  <c r="A15" i="9"/>
  <c r="A16" i="9"/>
  <c r="A17" i="9"/>
  <c r="A18" i="9"/>
  <c r="A19" i="9"/>
  <c r="A20" i="9"/>
  <c r="A22" i="9"/>
  <c r="A23" i="9"/>
  <c r="A24" i="9"/>
  <c r="A28" i="9"/>
  <c r="A30" i="9"/>
  <c r="A31" i="9"/>
  <c r="A32" i="9"/>
  <c r="A33" i="9"/>
  <c r="A34" i="9"/>
  <c r="A35" i="9"/>
  <c r="A36" i="9"/>
  <c r="A37" i="9"/>
  <c r="A38" i="9"/>
  <c r="A39" i="9"/>
  <c r="A40" i="9"/>
  <c r="A41" i="9"/>
  <c r="A42" i="9"/>
  <c r="A43" i="9"/>
  <c r="A44" i="9"/>
  <c r="A45" i="9"/>
  <c r="A46" i="9"/>
  <c r="A47" i="9"/>
  <c r="A48" i="9"/>
  <c r="A49" i="9"/>
  <c r="A50" i="9"/>
  <c r="A51" i="9"/>
  <c r="A52" i="9"/>
  <c r="A53" i="9"/>
  <c r="A54" i="9"/>
  <c r="A55" i="9"/>
  <c r="A56" i="9"/>
  <c r="A57" i="9"/>
  <c r="A58" i="9"/>
  <c r="A59" i="9"/>
  <c r="A60" i="9"/>
  <c r="A61" i="9"/>
  <c r="A62" i="9"/>
  <c r="A63" i="9"/>
  <c r="A64" i="9"/>
  <c r="A65" i="9"/>
  <c r="A66" i="9"/>
  <c r="A67" i="9"/>
  <c r="A78" i="9"/>
  <c r="A82" i="9"/>
  <c r="A83" i="9"/>
  <c r="A84" i="9"/>
  <c r="A85" i="9"/>
  <c r="A94" i="9"/>
  <c r="A104" i="9"/>
  <c r="A106" i="9"/>
  <c r="A107" i="9"/>
  <c r="A109" i="9"/>
  <c r="A110" i="9"/>
  <c r="A111" i="9"/>
  <c r="A112" i="9"/>
  <c r="A113" i="9"/>
  <c r="A114" i="9"/>
  <c r="A115" i="9"/>
  <c r="A116" i="9"/>
  <c r="A117" i="9"/>
  <c r="A118" i="9"/>
  <c r="A119" i="9"/>
  <c r="A120" i="9"/>
  <c r="A121" i="9"/>
  <c r="A122" i="9"/>
  <c r="A123" i="9"/>
  <c r="A124" i="9"/>
  <c r="A125" i="9"/>
  <c r="A126" i="9"/>
  <c r="A127" i="9"/>
  <c r="A128" i="9"/>
  <c r="A129" i="9"/>
  <c r="A130" i="9"/>
  <c r="A131" i="9"/>
  <c r="A132" i="9"/>
  <c r="A133" i="9"/>
  <c r="A134" i="9"/>
  <c r="A135" i="9"/>
  <c r="A136" i="9"/>
  <c r="A137" i="9"/>
  <c r="A138" i="9"/>
  <c r="A139" i="9"/>
  <c r="A140" i="9"/>
  <c r="A141" i="9"/>
  <c r="A142" i="9"/>
  <c r="A143" i="9"/>
  <c r="A144" i="9"/>
  <c r="A145" i="9"/>
  <c r="A146" i="9"/>
  <c r="A147" i="9"/>
  <c r="A148" i="9"/>
  <c r="A149" i="9"/>
  <c r="A150" i="9"/>
  <c r="A151" i="9"/>
  <c r="A152" i="9"/>
  <c r="A153" i="9"/>
  <c r="A154" i="9"/>
  <c r="A160" i="9"/>
  <c r="A166" i="9"/>
  <c r="A170" i="9"/>
  <c r="A173" i="9"/>
  <c r="A178" i="9"/>
  <c r="A179" i="9"/>
  <c r="A189" i="9"/>
  <c r="A205" i="9"/>
  <c r="A216" i="9"/>
  <c r="A219" i="9"/>
  <c r="A220" i="9"/>
  <c r="A221" i="9"/>
  <c r="A222" i="9"/>
  <c r="A224" i="9"/>
  <c r="A225" i="9"/>
  <c r="A226" i="9"/>
  <c r="A227" i="9"/>
  <c r="A228" i="9"/>
  <c r="A229" i="9"/>
  <c r="A230" i="9"/>
  <c r="A231" i="9"/>
  <c r="A232" i="9"/>
  <c r="A233" i="9"/>
  <c r="A234" i="9"/>
  <c r="A235" i="9"/>
  <c r="A236" i="9"/>
  <c r="A240" i="9"/>
  <c r="A241" i="9"/>
  <c r="A242" i="9"/>
  <c r="A246" i="9"/>
  <c r="A247" i="9"/>
  <c r="A248" i="9"/>
  <c r="A249" i="9"/>
  <c r="A250" i="9"/>
  <c r="A251" i="9"/>
  <c r="A252" i="9"/>
  <c r="A253" i="9"/>
  <c r="A254" i="9"/>
  <c r="A255" i="9"/>
  <c r="A256" i="9"/>
  <c r="A257" i="9"/>
  <c r="A258" i="9"/>
  <c r="A259" i="9"/>
  <c r="A260" i="9"/>
  <c r="A261" i="9"/>
  <c r="A262" i="9"/>
  <c r="A263" i="9"/>
  <c r="A264" i="9"/>
  <c r="A265" i="9"/>
  <c r="A266" i="9"/>
  <c r="A267" i="9"/>
  <c r="A268" i="9"/>
  <c r="A269" i="9"/>
  <c r="A270" i="9"/>
  <c r="A271" i="9"/>
  <c r="A272" i="9"/>
  <c r="A273" i="9"/>
  <c r="A276" i="9"/>
  <c r="A277" i="9"/>
  <c r="A278" i="9"/>
  <c r="A279" i="9"/>
  <c r="A282" i="9"/>
  <c r="A283" i="9"/>
  <c r="A311" i="9"/>
  <c r="A312" i="9"/>
  <c r="A324" i="9"/>
  <c r="A330" i="9"/>
  <c r="A331" i="9"/>
  <c r="A333" i="9"/>
  <c r="A334" i="9"/>
  <c r="A335" i="9"/>
  <c r="A336" i="9"/>
  <c r="A337" i="9"/>
  <c r="A338" i="9"/>
  <c r="A361" i="9"/>
  <c r="A362" i="9"/>
  <c r="A364" i="9"/>
  <c r="A365" i="9"/>
  <c r="A369" i="9"/>
  <c r="A372" i="9"/>
  <c r="A373" i="9"/>
  <c r="A374" i="9"/>
  <c r="A376" i="9"/>
  <c r="A377" i="9"/>
  <c r="A380" i="9"/>
  <c r="A381" i="9"/>
  <c r="A382" i="9"/>
  <c r="A388" i="9"/>
  <c r="A391" i="9"/>
  <c r="A393" i="9"/>
  <c r="A397" i="9"/>
  <c r="A398" i="9"/>
  <c r="A399" i="9"/>
  <c r="A400" i="9"/>
  <c r="A404" i="9"/>
  <c r="A405" i="9"/>
  <c r="A410" i="9"/>
  <c r="A419" i="9"/>
  <c r="A423" i="9"/>
  <c r="A424" i="9"/>
  <c r="A425" i="9"/>
  <c r="A427" i="9"/>
  <c r="A430" i="9"/>
  <c r="A441" i="9"/>
  <c r="A443" i="9"/>
  <c r="A445" i="9"/>
  <c r="A448" i="9"/>
  <c r="A450" i="9"/>
  <c r="A452" i="9"/>
  <c r="A453" i="9"/>
  <c r="A466" i="9"/>
  <c r="A476" i="9"/>
  <c r="A478" i="9"/>
  <c r="A480" i="9"/>
  <c r="A481" i="9"/>
  <c r="A482" i="9"/>
  <c r="A486" i="9"/>
  <c r="A487" i="9"/>
  <c r="A494" i="9"/>
  <c r="A496" i="9"/>
  <c r="A497" i="9"/>
  <c r="A498" i="9"/>
  <c r="A499" i="9"/>
  <c r="A500" i="9"/>
  <c r="A501" i="9"/>
  <c r="A503" i="9"/>
  <c r="A504" i="9"/>
  <c r="A505" i="9"/>
  <c r="A511" i="9"/>
  <c r="A512" i="9"/>
  <c r="A513" i="9"/>
  <c r="A517" i="9"/>
  <c r="A518" i="9"/>
  <c r="A519" i="9"/>
  <c r="A520" i="9"/>
  <c r="A521" i="9"/>
  <c r="A522" i="9"/>
  <c r="A523" i="9"/>
  <c r="A524" i="9"/>
  <c r="A525" i="9"/>
  <c r="A526" i="9"/>
  <c r="A527" i="9"/>
  <c r="A528" i="9"/>
  <c r="A529" i="9"/>
  <c r="A530" i="9"/>
  <c r="A531" i="9"/>
  <c r="A532" i="9"/>
  <c r="A533" i="9"/>
  <c r="A534" i="9"/>
  <c r="A535" i="9"/>
  <c r="A536" i="9"/>
  <c r="A537" i="9"/>
  <c r="A538" i="9"/>
  <c r="A539" i="9"/>
  <c r="A541" i="9"/>
  <c r="A548" i="9"/>
  <c r="A550" i="9"/>
  <c r="A551" i="9"/>
  <c r="A552" i="9"/>
  <c r="A553" i="9"/>
  <c r="A554" i="9"/>
  <c r="A559" i="9"/>
  <c r="A560" i="9"/>
  <c r="A561" i="9"/>
  <c r="A563" i="9"/>
  <c r="A565" i="9"/>
  <c r="A566" i="9"/>
  <c r="A571" i="9"/>
  <c r="A572" i="9"/>
  <c r="A574" i="9"/>
  <c r="A575" i="9"/>
  <c r="A577" i="9"/>
  <c r="A578" i="9"/>
  <c r="A580" i="9"/>
  <c r="A581" i="9"/>
  <c r="A582" i="9"/>
  <c r="A583" i="9"/>
  <c r="A584" i="9"/>
  <c r="A586" i="9"/>
  <c r="A587" i="9"/>
  <c r="A588" i="9"/>
  <c r="A589" i="9"/>
  <c r="A591" i="9"/>
  <c r="A592" i="9"/>
  <c r="A594" i="9"/>
  <c r="A596" i="9"/>
  <c r="A597" i="9"/>
  <c r="A598" i="9"/>
  <c r="A599" i="9"/>
  <c r="A600" i="9"/>
  <c r="A601" i="9"/>
  <c r="A602" i="9"/>
  <c r="A603" i="9"/>
  <c r="A604" i="9"/>
  <c r="A606" i="9"/>
  <c r="A612" i="9"/>
  <c r="A613" i="9"/>
  <c r="A615" i="9"/>
  <c r="A617" i="9"/>
  <c r="A620" i="9"/>
  <c r="A622" i="9"/>
  <c r="A623" i="9"/>
  <c r="A625" i="9"/>
  <c r="A626" i="9"/>
  <c r="A627" i="9"/>
  <c r="A628" i="9"/>
  <c r="A631" i="9"/>
  <c r="A634" i="9"/>
  <c r="A645" i="9"/>
  <c r="A646" i="9"/>
  <c r="A649" i="9"/>
  <c r="A651" i="9"/>
  <c r="A652" i="9"/>
  <c r="A653" i="9"/>
  <c r="A654" i="9"/>
  <c r="A655" i="9"/>
  <c r="A657" i="9"/>
  <c r="A658" i="9"/>
  <c r="A662" i="9"/>
  <c r="A674" i="9"/>
  <c r="A680" i="9"/>
  <c r="A682" i="9"/>
  <c r="A686" i="9"/>
  <c r="A689" i="9"/>
  <c r="O7" i="9"/>
  <c r="O8" i="9"/>
  <c r="O9" i="9"/>
  <c r="O10" i="9"/>
  <c r="O12" i="9"/>
  <c r="O13" i="9"/>
  <c r="O14" i="9"/>
  <c r="O15" i="9"/>
  <c r="O16" i="9"/>
  <c r="O17" i="9"/>
  <c r="O18" i="9"/>
  <c r="O19" i="9"/>
  <c r="O20" i="9"/>
  <c r="O22" i="9"/>
  <c r="O23" i="9"/>
  <c r="O24" i="9"/>
  <c r="O28" i="9"/>
  <c r="O30" i="9"/>
  <c r="O31" i="9"/>
  <c r="O32" i="9"/>
  <c r="O33" i="9"/>
  <c r="O34" i="9"/>
  <c r="O35" i="9"/>
  <c r="O36" i="9"/>
  <c r="O37" i="9"/>
  <c r="O38" i="9"/>
  <c r="O39" i="9"/>
  <c r="O40" i="9"/>
  <c r="O41" i="9"/>
  <c r="O42" i="9"/>
  <c r="O43" i="9"/>
  <c r="O44" i="9"/>
  <c r="O45" i="9"/>
  <c r="O46" i="9"/>
  <c r="O47" i="9"/>
  <c r="O48" i="9"/>
  <c r="O49" i="9"/>
  <c r="O50" i="9"/>
  <c r="O51" i="9"/>
  <c r="O52" i="9"/>
  <c r="O53" i="9"/>
  <c r="O54" i="9"/>
  <c r="O55" i="9"/>
  <c r="O56" i="9"/>
  <c r="O57" i="9"/>
  <c r="O58" i="9"/>
  <c r="O59" i="9"/>
  <c r="O60" i="9"/>
  <c r="O61" i="9"/>
  <c r="O62" i="9"/>
  <c r="O63" i="9"/>
  <c r="O64" i="9"/>
  <c r="O65" i="9"/>
  <c r="O66" i="9"/>
  <c r="O67" i="9"/>
  <c r="O78" i="9"/>
  <c r="O82" i="9"/>
  <c r="O83" i="9"/>
  <c r="O84" i="9"/>
  <c r="O85" i="9"/>
  <c r="O94" i="9"/>
  <c r="O104" i="9"/>
  <c r="O106" i="9"/>
  <c r="O107" i="9"/>
  <c r="O109" i="9"/>
  <c r="O110" i="9"/>
  <c r="O111" i="9"/>
  <c r="O112" i="9"/>
  <c r="O113" i="9"/>
  <c r="O114" i="9"/>
  <c r="O115" i="9"/>
  <c r="O116" i="9"/>
  <c r="O117" i="9"/>
  <c r="O118" i="9"/>
  <c r="O119" i="9"/>
  <c r="O120" i="9"/>
  <c r="O121" i="9"/>
  <c r="O122" i="9"/>
  <c r="O123" i="9"/>
  <c r="O124" i="9"/>
  <c r="O125" i="9"/>
  <c r="O126" i="9"/>
  <c r="O127" i="9"/>
  <c r="O128" i="9"/>
  <c r="O129" i="9"/>
  <c r="O130" i="9"/>
  <c r="O131" i="9"/>
  <c r="O132" i="9"/>
  <c r="O133" i="9"/>
  <c r="O134" i="9"/>
  <c r="O135" i="9"/>
  <c r="O136" i="9"/>
  <c r="O137" i="9"/>
  <c r="O138" i="9"/>
  <c r="O139" i="9"/>
  <c r="O140" i="9"/>
  <c r="O141" i="9"/>
  <c r="O142" i="9"/>
  <c r="O143" i="9"/>
  <c r="O144" i="9"/>
  <c r="O145" i="9"/>
  <c r="O146" i="9"/>
  <c r="O147" i="9"/>
  <c r="O148" i="9"/>
  <c r="O149" i="9"/>
  <c r="O150" i="9"/>
  <c r="O151" i="9"/>
  <c r="O152" i="9"/>
  <c r="O153" i="9"/>
  <c r="O154" i="9"/>
  <c r="O160" i="9"/>
  <c r="O166" i="9"/>
  <c r="O170" i="9"/>
  <c r="O173" i="9"/>
  <c r="O178" i="9"/>
  <c r="O179" i="9"/>
  <c r="O189" i="9"/>
  <c r="O205" i="9"/>
  <c r="O216" i="9"/>
  <c r="O219" i="9"/>
  <c r="O220" i="9"/>
  <c r="O221" i="9"/>
  <c r="O222" i="9"/>
  <c r="O224" i="9"/>
  <c r="O225" i="9"/>
  <c r="O226" i="9"/>
  <c r="O227" i="9"/>
  <c r="O228" i="9"/>
  <c r="O229" i="9"/>
  <c r="O230" i="9"/>
  <c r="O231" i="9"/>
  <c r="O232" i="9"/>
  <c r="O233" i="9"/>
  <c r="O234" i="9"/>
  <c r="O235" i="9"/>
  <c r="O236" i="9"/>
  <c r="O240" i="9"/>
  <c r="O241" i="9"/>
  <c r="O242" i="9"/>
  <c r="O246" i="9"/>
  <c r="O247" i="9"/>
  <c r="O248" i="9"/>
  <c r="O249" i="9"/>
  <c r="O250" i="9"/>
  <c r="O251" i="9"/>
  <c r="O252" i="9"/>
  <c r="O253" i="9"/>
  <c r="O254" i="9"/>
  <c r="O255" i="9"/>
  <c r="O256" i="9"/>
  <c r="O257" i="9"/>
  <c r="O258" i="9"/>
  <c r="O259" i="9"/>
  <c r="O260" i="9"/>
  <c r="O261" i="9"/>
  <c r="O262" i="9"/>
  <c r="O263" i="9"/>
  <c r="O264" i="9"/>
  <c r="O265" i="9"/>
  <c r="O266" i="9"/>
  <c r="O267" i="9"/>
  <c r="O268" i="9"/>
  <c r="O269" i="9"/>
  <c r="O270" i="9"/>
  <c r="O271" i="9"/>
  <c r="O272" i="9"/>
  <c r="O273" i="9"/>
  <c r="O276" i="9"/>
  <c r="O277" i="9"/>
  <c r="O278" i="9"/>
  <c r="O279" i="9"/>
  <c r="O282" i="9"/>
  <c r="O283" i="9"/>
  <c r="O311" i="9"/>
  <c r="O312" i="9"/>
  <c r="O324" i="9"/>
  <c r="O330" i="9"/>
  <c r="O331" i="9"/>
  <c r="O333" i="9"/>
  <c r="O334" i="9"/>
  <c r="O335" i="9"/>
  <c r="O336" i="9"/>
  <c r="O337" i="9"/>
  <c r="O338" i="9"/>
  <c r="O361" i="9"/>
  <c r="O362" i="9"/>
  <c r="O364" i="9"/>
  <c r="O365" i="9"/>
  <c r="O369" i="9"/>
  <c r="O372" i="9"/>
  <c r="O373" i="9"/>
  <c r="O374" i="9"/>
  <c r="O376" i="9"/>
  <c r="O377" i="9"/>
  <c r="O380" i="9"/>
  <c r="O381" i="9"/>
  <c r="O382" i="9"/>
  <c r="O388" i="9"/>
  <c r="O391" i="9"/>
  <c r="O393" i="9"/>
  <c r="O397" i="9"/>
  <c r="O398" i="9"/>
  <c r="O399" i="9"/>
  <c r="O400" i="9"/>
  <c r="O404" i="9"/>
  <c r="O405" i="9"/>
  <c r="O410" i="9"/>
  <c r="O419" i="9"/>
  <c r="O423" i="9"/>
  <c r="O424" i="9"/>
  <c r="O425" i="9"/>
  <c r="O427" i="9"/>
  <c r="O430" i="9"/>
  <c r="O441" i="9"/>
  <c r="O443" i="9"/>
  <c r="O445" i="9"/>
  <c r="O448" i="9"/>
  <c r="O450" i="9"/>
  <c r="O452" i="9"/>
  <c r="O453" i="9"/>
  <c r="O466" i="9"/>
  <c r="O476" i="9"/>
  <c r="O478" i="9"/>
  <c r="O480" i="9"/>
  <c r="O481" i="9"/>
  <c r="O482" i="9"/>
  <c r="O486" i="9"/>
  <c r="O487" i="9"/>
  <c r="O494" i="9"/>
  <c r="O496" i="9"/>
  <c r="O497" i="9"/>
  <c r="O498" i="9"/>
  <c r="O499" i="9"/>
  <c r="O500" i="9"/>
  <c r="O501" i="9"/>
  <c r="O503" i="9"/>
  <c r="O504" i="9"/>
  <c r="O505" i="9"/>
  <c r="O511" i="9"/>
  <c r="O512" i="9"/>
  <c r="O513" i="9"/>
  <c r="O517" i="9"/>
  <c r="O518" i="9"/>
  <c r="O519" i="9"/>
  <c r="O520" i="9"/>
  <c r="O521" i="9"/>
  <c r="O522" i="9"/>
  <c r="O523" i="9"/>
  <c r="O524" i="9"/>
  <c r="O525" i="9"/>
  <c r="O526" i="9"/>
  <c r="O527" i="9"/>
  <c r="O528" i="9"/>
  <c r="O529" i="9"/>
  <c r="O530" i="9"/>
  <c r="O531" i="9"/>
  <c r="O532" i="9"/>
  <c r="O533" i="9"/>
  <c r="O534" i="9"/>
  <c r="O535" i="9"/>
  <c r="O536" i="9"/>
  <c r="O537" i="9"/>
  <c r="O538" i="9"/>
  <c r="O539" i="9"/>
  <c r="O541" i="9"/>
  <c r="O548" i="9"/>
  <c r="O550" i="9"/>
  <c r="O551" i="9"/>
  <c r="O552" i="9"/>
  <c r="O553" i="9"/>
  <c r="O554" i="9"/>
  <c r="O559" i="9"/>
  <c r="O560" i="9"/>
  <c r="O561" i="9"/>
  <c r="O563" i="9"/>
  <c r="O565" i="9"/>
  <c r="O566" i="9"/>
  <c r="O571" i="9"/>
  <c r="O572" i="9"/>
  <c r="O574" i="9"/>
  <c r="O575" i="9"/>
  <c r="O577" i="9"/>
  <c r="O578" i="9"/>
  <c r="O580" i="9"/>
  <c r="O581" i="9"/>
  <c r="O582" i="9"/>
  <c r="O583" i="9"/>
  <c r="O584" i="9"/>
  <c r="O586" i="9"/>
  <c r="O587" i="9"/>
  <c r="O588" i="9"/>
  <c r="O589" i="9"/>
  <c r="O591" i="9"/>
  <c r="O592" i="9"/>
  <c r="O594" i="9"/>
  <c r="O596" i="9"/>
  <c r="O597" i="9"/>
  <c r="O598" i="9"/>
  <c r="O599" i="9"/>
  <c r="O600" i="9"/>
  <c r="O601" i="9"/>
  <c r="O602" i="9"/>
  <c r="O603" i="9"/>
  <c r="O604" i="9"/>
  <c r="O606" i="9"/>
  <c r="O612" i="9"/>
  <c r="O613" i="9"/>
  <c r="O615" i="9"/>
  <c r="O617" i="9"/>
  <c r="O620" i="9"/>
  <c r="O622" i="9"/>
  <c r="O623" i="9"/>
  <c r="O625" i="9"/>
  <c r="O626" i="9"/>
  <c r="O627" i="9"/>
  <c r="O628" i="9"/>
  <c r="O631" i="9"/>
  <c r="O634" i="9"/>
  <c r="O645" i="9"/>
  <c r="O646" i="9"/>
  <c r="O649" i="9"/>
  <c r="O651" i="9"/>
  <c r="O652" i="9"/>
  <c r="O653" i="9"/>
  <c r="O654" i="9"/>
  <c r="O655" i="9"/>
  <c r="O657" i="9"/>
  <c r="O658" i="9"/>
  <c r="O662" i="9"/>
  <c r="O674" i="9"/>
  <c r="O680" i="9"/>
  <c r="O682" i="9"/>
  <c r="O686" i="9"/>
  <c r="O689" i="9"/>
  <c r="I690" i="9"/>
  <c r="A690" i="9" s="1"/>
  <c r="I688" i="9"/>
  <c r="A688" i="9" s="1"/>
  <c r="I687" i="9"/>
  <c r="A687" i="9" s="1"/>
  <c r="I685" i="9"/>
  <c r="A685" i="9" s="1"/>
  <c r="I684" i="9"/>
  <c r="A684" i="9" s="1"/>
  <c r="I683" i="9"/>
  <c r="A683" i="9" s="1"/>
  <c r="I681" i="9"/>
  <c r="A681" i="9" s="1"/>
  <c r="I679" i="9"/>
  <c r="A679" i="9" s="1"/>
  <c r="I678" i="9"/>
  <c r="A678" i="9" s="1"/>
  <c r="I677" i="9"/>
  <c r="A677" i="9" s="1"/>
  <c r="I676" i="9"/>
  <c r="A676" i="9" s="1"/>
  <c r="I675" i="9"/>
  <c r="A675" i="9" s="1"/>
  <c r="I673" i="9"/>
  <c r="A673" i="9" s="1"/>
  <c r="I672" i="9"/>
  <c r="A672" i="9" s="1"/>
  <c r="I671" i="9"/>
  <c r="A671" i="9" s="1"/>
  <c r="I670" i="9"/>
  <c r="A670" i="9" s="1"/>
  <c r="I669" i="9"/>
  <c r="A669" i="9" s="1"/>
  <c r="I668" i="9"/>
  <c r="A668" i="9" s="1"/>
  <c r="I667" i="9"/>
  <c r="A667" i="9" s="1"/>
  <c r="I666" i="9"/>
  <c r="A666" i="9" s="1"/>
  <c r="I665" i="9"/>
  <c r="A665" i="9" s="1"/>
  <c r="I664" i="9"/>
  <c r="A664" i="9" s="1"/>
  <c r="I663" i="9"/>
  <c r="A663" i="9" s="1"/>
  <c r="I661" i="9"/>
  <c r="A661" i="9" s="1"/>
  <c r="I660" i="9"/>
  <c r="A660" i="9" s="1"/>
  <c r="I659" i="9"/>
  <c r="A659" i="9" s="1"/>
  <c r="I656" i="9"/>
  <c r="A656" i="9" s="1"/>
  <c r="I650" i="9"/>
  <c r="A650" i="9" s="1"/>
  <c r="I648" i="9"/>
  <c r="A648" i="9" s="1"/>
  <c r="I647" i="9"/>
  <c r="A647" i="9" s="1"/>
  <c r="I644" i="9"/>
  <c r="A644" i="9" s="1"/>
  <c r="I643" i="9"/>
  <c r="A643" i="9" s="1"/>
  <c r="I642" i="9"/>
  <c r="A642" i="9" s="1"/>
  <c r="I641" i="9"/>
  <c r="A641" i="9" s="1"/>
  <c r="I640" i="9"/>
  <c r="A640" i="9" s="1"/>
  <c r="I639" i="9"/>
  <c r="A639" i="9" s="1"/>
  <c r="I638" i="9"/>
  <c r="A638" i="9" s="1"/>
  <c r="I637" i="9"/>
  <c r="A637" i="9" s="1"/>
  <c r="I636" i="9"/>
  <c r="A636" i="9" s="1"/>
  <c r="I635" i="9"/>
  <c r="A635" i="9" s="1"/>
  <c r="I633" i="9"/>
  <c r="A633" i="9" s="1"/>
  <c r="I632" i="9"/>
  <c r="A632" i="9" s="1"/>
  <c r="I630" i="9"/>
  <c r="A630" i="9" s="1"/>
  <c r="I629" i="9"/>
  <c r="A629" i="9" s="1"/>
  <c r="I624" i="9"/>
  <c r="A624" i="9" s="1"/>
  <c r="I621" i="9"/>
  <c r="A621" i="9" s="1"/>
  <c r="I619" i="9"/>
  <c r="A619" i="9" s="1"/>
  <c r="I618" i="9"/>
  <c r="A618" i="9" s="1"/>
  <c r="I616" i="9"/>
  <c r="A616" i="9" s="1"/>
  <c r="I614" i="9"/>
  <c r="A614" i="9" s="1"/>
  <c r="I611" i="9"/>
  <c r="A611" i="9" s="1"/>
  <c r="I610" i="9"/>
  <c r="A610" i="9" s="1"/>
  <c r="I609" i="9"/>
  <c r="A609" i="9" s="1"/>
  <c r="I607" i="9"/>
  <c r="A607" i="9" s="1"/>
  <c r="I605" i="9"/>
  <c r="A605" i="9" s="1"/>
  <c r="I595" i="9"/>
  <c r="A595" i="9" s="1"/>
  <c r="I593" i="9"/>
  <c r="A593" i="9" s="1"/>
  <c r="I590" i="9"/>
  <c r="A590" i="9" s="1"/>
  <c r="I585" i="9"/>
  <c r="A585" i="9" s="1"/>
  <c r="I579" i="9"/>
  <c r="A579" i="9" s="1"/>
  <c r="I576" i="9"/>
  <c r="A576" i="9" s="1"/>
  <c r="I573" i="9"/>
  <c r="A573" i="9" s="1"/>
  <c r="I570" i="9"/>
  <c r="A570" i="9" s="1"/>
  <c r="I569" i="9"/>
  <c r="A569" i="9" s="1"/>
  <c r="I568" i="9"/>
  <c r="A568" i="9" s="1"/>
  <c r="I567" i="9"/>
  <c r="A567" i="9" s="1"/>
  <c r="I564" i="9"/>
  <c r="A564" i="9" s="1"/>
  <c r="I562" i="9"/>
  <c r="A562" i="9" s="1"/>
  <c r="I558" i="9"/>
  <c r="A558" i="9" s="1"/>
  <c r="I557" i="9"/>
  <c r="A557" i="9" s="1"/>
  <c r="I556" i="9"/>
  <c r="A556" i="9" s="1"/>
  <c r="I555" i="9"/>
  <c r="A555" i="9" s="1"/>
  <c r="I549" i="9"/>
  <c r="A549" i="9" s="1"/>
  <c r="I547" i="9"/>
  <c r="A547" i="9" s="1"/>
  <c r="I546" i="9"/>
  <c r="A546" i="9" s="1"/>
  <c r="I545" i="9"/>
  <c r="A545" i="9" s="1"/>
  <c r="I544" i="9"/>
  <c r="A544" i="9" s="1"/>
  <c r="I543" i="9"/>
  <c r="A543" i="9" s="1"/>
  <c r="I542" i="9"/>
  <c r="A542" i="9" s="1"/>
  <c r="I540" i="9"/>
  <c r="A540" i="9" s="1"/>
  <c r="I516" i="9"/>
  <c r="A516" i="9" s="1"/>
  <c r="I515" i="9"/>
  <c r="A515" i="9" s="1"/>
  <c r="I514" i="9"/>
  <c r="A514" i="9" s="1"/>
  <c r="I510" i="9"/>
  <c r="A510" i="9" s="1"/>
  <c r="I509" i="9"/>
  <c r="A509" i="9" s="1"/>
  <c r="I508" i="9"/>
  <c r="A508" i="9" s="1"/>
  <c r="I507" i="9"/>
  <c r="A507" i="9" s="1"/>
  <c r="I506" i="9"/>
  <c r="A506" i="9" s="1"/>
  <c r="I502" i="9"/>
  <c r="A502" i="9" s="1"/>
  <c r="I495" i="9"/>
  <c r="A495" i="9" s="1"/>
  <c r="I493" i="9"/>
  <c r="A493" i="9" s="1"/>
  <c r="I492" i="9"/>
  <c r="A492" i="9" s="1"/>
  <c r="I491" i="9"/>
  <c r="A491" i="9" s="1"/>
  <c r="I490" i="9"/>
  <c r="A490" i="9" s="1"/>
  <c r="I488" i="9"/>
  <c r="A488" i="9" s="1"/>
  <c r="I485" i="9"/>
  <c r="A485" i="9" s="1"/>
  <c r="I484" i="9"/>
  <c r="A484" i="9" s="1"/>
  <c r="I483" i="9"/>
  <c r="A483" i="9" s="1"/>
  <c r="I479" i="9"/>
  <c r="A479" i="9" s="1"/>
  <c r="I477" i="9"/>
  <c r="A477" i="9" s="1"/>
  <c r="I475" i="9"/>
  <c r="A475" i="9" s="1"/>
  <c r="I474" i="9"/>
  <c r="A474" i="9" s="1"/>
  <c r="I473" i="9"/>
  <c r="A473" i="9" s="1"/>
  <c r="I472" i="9"/>
  <c r="A472" i="9" s="1"/>
  <c r="I471" i="9"/>
  <c r="A471" i="9" s="1"/>
  <c r="I470" i="9"/>
  <c r="A470" i="9" s="1"/>
  <c r="I469" i="9"/>
  <c r="A469" i="9" s="1"/>
  <c r="I468" i="9"/>
  <c r="A468" i="9" s="1"/>
  <c r="I467" i="9"/>
  <c r="A467" i="9" s="1"/>
  <c r="I465" i="9"/>
  <c r="A465" i="9" s="1"/>
  <c r="I464" i="9"/>
  <c r="A464" i="9" s="1"/>
  <c r="I463" i="9"/>
  <c r="A463" i="9" s="1"/>
  <c r="I462" i="9"/>
  <c r="A462" i="9" s="1"/>
  <c r="I461" i="9"/>
  <c r="A461" i="9" s="1"/>
  <c r="I460" i="9"/>
  <c r="A460" i="9" s="1"/>
  <c r="I459" i="9"/>
  <c r="A459" i="9" s="1"/>
  <c r="I458" i="9"/>
  <c r="A458" i="9" s="1"/>
  <c r="I457" i="9"/>
  <c r="A457" i="9" s="1"/>
  <c r="I456" i="9"/>
  <c r="A456" i="9" s="1"/>
  <c r="I455" i="9"/>
  <c r="A455" i="9" s="1"/>
  <c r="I454" i="9"/>
  <c r="A454" i="9" s="1"/>
  <c r="I451" i="9"/>
  <c r="A451" i="9" s="1"/>
  <c r="I449" i="9"/>
  <c r="A449" i="9" s="1"/>
  <c r="I447" i="9"/>
  <c r="A447" i="9" s="1"/>
  <c r="I446" i="9"/>
  <c r="A446" i="9" s="1"/>
  <c r="I444" i="9"/>
  <c r="A444" i="9" s="1"/>
  <c r="I442" i="9"/>
  <c r="A442" i="9" s="1"/>
  <c r="I440" i="9"/>
  <c r="A440" i="9" s="1"/>
  <c r="I439" i="9"/>
  <c r="A439" i="9" s="1"/>
  <c r="I438" i="9"/>
  <c r="A438" i="9" s="1"/>
  <c r="I437" i="9"/>
  <c r="A437" i="9" s="1"/>
  <c r="I436" i="9"/>
  <c r="A436" i="9" s="1"/>
  <c r="I435" i="9"/>
  <c r="A435" i="9" s="1"/>
  <c r="I434" i="9"/>
  <c r="A434" i="9" s="1"/>
  <c r="I433" i="9"/>
  <c r="A433" i="9" s="1"/>
  <c r="I432" i="9"/>
  <c r="A432" i="9" s="1"/>
  <c r="I431" i="9"/>
  <c r="A431" i="9" s="1"/>
  <c r="I429" i="9"/>
  <c r="A429" i="9" s="1"/>
  <c r="I428" i="9"/>
  <c r="A428" i="9" s="1"/>
  <c r="I426" i="9"/>
  <c r="A426" i="9" s="1"/>
  <c r="I422" i="9"/>
  <c r="A422" i="9" s="1"/>
  <c r="I421" i="9"/>
  <c r="A421" i="9" s="1"/>
  <c r="I420" i="9"/>
  <c r="A420" i="9" s="1"/>
  <c r="I418" i="9"/>
  <c r="A418" i="9" s="1"/>
  <c r="I417" i="9"/>
  <c r="A417" i="9" s="1"/>
  <c r="I416" i="9"/>
  <c r="A416" i="9" s="1"/>
  <c r="I415" i="9"/>
  <c r="A415" i="9" s="1"/>
  <c r="I414" i="9"/>
  <c r="A414" i="9" s="1"/>
  <c r="I413" i="9"/>
  <c r="A413" i="9" s="1"/>
  <c r="I412" i="9"/>
  <c r="A412" i="9" s="1"/>
  <c r="I411" i="9"/>
  <c r="A411" i="9" s="1"/>
  <c r="I409" i="9"/>
  <c r="A409" i="9" s="1"/>
  <c r="I408" i="9"/>
  <c r="A408" i="9" s="1"/>
  <c r="I407" i="9"/>
  <c r="A407" i="9" s="1"/>
  <c r="I406" i="9"/>
  <c r="A406" i="9" s="1"/>
  <c r="I403" i="9"/>
  <c r="A403" i="9" s="1"/>
  <c r="I402" i="9"/>
  <c r="A402" i="9" s="1"/>
  <c r="I401" i="9"/>
  <c r="A401" i="9" s="1"/>
  <c r="I396" i="9"/>
  <c r="A396" i="9" s="1"/>
  <c r="I395" i="9"/>
  <c r="A395" i="9" s="1"/>
  <c r="I394" i="9"/>
  <c r="A394" i="9" s="1"/>
  <c r="I392" i="9"/>
  <c r="A392" i="9" s="1"/>
  <c r="I390" i="9"/>
  <c r="A390" i="9" s="1"/>
  <c r="I389" i="9"/>
  <c r="A389" i="9" s="1"/>
  <c r="I387" i="9"/>
  <c r="A387" i="9" s="1"/>
  <c r="I386" i="9"/>
  <c r="A386" i="9" s="1"/>
  <c r="I385" i="9"/>
  <c r="A385" i="9" s="1"/>
  <c r="I384" i="9"/>
  <c r="A384" i="9" s="1"/>
  <c r="I383" i="9"/>
  <c r="A383" i="9" s="1"/>
  <c r="I379" i="9"/>
  <c r="A379" i="9" s="1"/>
  <c r="I378" i="9"/>
  <c r="A378" i="9" s="1"/>
  <c r="I375" i="9"/>
  <c r="A375" i="9" s="1"/>
  <c r="I371" i="9"/>
  <c r="A371" i="9" s="1"/>
  <c r="I370" i="9"/>
  <c r="A370" i="9" s="1"/>
  <c r="I368" i="9"/>
  <c r="A368" i="9" s="1"/>
  <c r="I367" i="9"/>
  <c r="A367" i="9" s="1"/>
  <c r="I366" i="9"/>
  <c r="A366" i="9" s="1"/>
  <c r="I363" i="9"/>
  <c r="A363" i="9" s="1"/>
  <c r="I360" i="9"/>
  <c r="A360" i="9" s="1"/>
  <c r="I359" i="9"/>
  <c r="A359" i="9" s="1"/>
  <c r="I358" i="9"/>
  <c r="A358" i="9" s="1"/>
  <c r="I357" i="9"/>
  <c r="A357" i="9" s="1"/>
  <c r="I356" i="9"/>
  <c r="A356" i="9" s="1"/>
  <c r="I355" i="9"/>
  <c r="A355" i="9" s="1"/>
  <c r="I354" i="9"/>
  <c r="A354" i="9" s="1"/>
  <c r="I353" i="9"/>
  <c r="A353" i="9" s="1"/>
  <c r="I352" i="9"/>
  <c r="A352" i="9" s="1"/>
  <c r="I351" i="9"/>
  <c r="A351" i="9" s="1"/>
  <c r="I350" i="9"/>
  <c r="A350" i="9" s="1"/>
  <c r="I349" i="9"/>
  <c r="A349" i="9" s="1"/>
  <c r="I348" i="9"/>
  <c r="A348" i="9" s="1"/>
  <c r="I347" i="9"/>
  <c r="A347" i="9" s="1"/>
  <c r="I346" i="9"/>
  <c r="A346" i="9" s="1"/>
  <c r="I345" i="9"/>
  <c r="A345" i="9" s="1"/>
  <c r="I344" i="9"/>
  <c r="A344" i="9" s="1"/>
  <c r="I343" i="9"/>
  <c r="A343" i="9" s="1"/>
  <c r="I342" i="9"/>
  <c r="A342" i="9" s="1"/>
  <c r="I341" i="9"/>
  <c r="A341" i="9" s="1"/>
  <c r="I340" i="9"/>
  <c r="A340" i="9" s="1"/>
  <c r="I339" i="9"/>
  <c r="A339" i="9" s="1"/>
  <c r="I332" i="9"/>
  <c r="A332" i="9" s="1"/>
  <c r="I329" i="9"/>
  <c r="A329" i="9" s="1"/>
  <c r="I328" i="9"/>
  <c r="A328" i="9" s="1"/>
  <c r="I327" i="9"/>
  <c r="A327" i="9" s="1"/>
  <c r="I326" i="9"/>
  <c r="A326" i="9" s="1"/>
  <c r="I325" i="9"/>
  <c r="A325" i="9" s="1"/>
  <c r="I323" i="9"/>
  <c r="A323" i="9" s="1"/>
  <c r="I322" i="9"/>
  <c r="A322" i="9" s="1"/>
  <c r="I321" i="9"/>
  <c r="A321" i="9" s="1"/>
  <c r="I320" i="9"/>
  <c r="A320" i="9" s="1"/>
  <c r="I319" i="9"/>
  <c r="A319" i="9" s="1"/>
  <c r="I318" i="9"/>
  <c r="A318" i="9" s="1"/>
  <c r="I317" i="9"/>
  <c r="A317" i="9" s="1"/>
  <c r="I316" i="9"/>
  <c r="A316" i="9" s="1"/>
  <c r="I315" i="9"/>
  <c r="A315" i="9" s="1"/>
  <c r="I314" i="9"/>
  <c r="A314" i="9" s="1"/>
  <c r="I313" i="9"/>
  <c r="A313" i="9" s="1"/>
  <c r="I310" i="9"/>
  <c r="A310" i="9" s="1"/>
  <c r="I309" i="9"/>
  <c r="A309" i="9" s="1"/>
  <c r="I308" i="9"/>
  <c r="A308" i="9" s="1"/>
  <c r="I307" i="9"/>
  <c r="A307" i="9" s="1"/>
  <c r="I306" i="9"/>
  <c r="A306" i="9" s="1"/>
  <c r="I305" i="9"/>
  <c r="A305" i="9" s="1"/>
  <c r="I304" i="9"/>
  <c r="A304" i="9" s="1"/>
  <c r="I303" i="9"/>
  <c r="A303" i="9" s="1"/>
  <c r="I302" i="9"/>
  <c r="A302" i="9" s="1"/>
  <c r="I301" i="9"/>
  <c r="A301" i="9" s="1"/>
  <c r="I300" i="9"/>
  <c r="A300" i="9" s="1"/>
  <c r="I299" i="9"/>
  <c r="A299" i="9" s="1"/>
  <c r="I298" i="9"/>
  <c r="A298" i="9" s="1"/>
  <c r="I297" i="9"/>
  <c r="A297" i="9" s="1"/>
  <c r="I296" i="9"/>
  <c r="A296" i="9" s="1"/>
  <c r="I295" i="9"/>
  <c r="A295" i="9" s="1"/>
  <c r="I294" i="9"/>
  <c r="A294" i="9" s="1"/>
  <c r="I293" i="9"/>
  <c r="A293" i="9" s="1"/>
  <c r="I292" i="9"/>
  <c r="A292" i="9" s="1"/>
  <c r="I291" i="9"/>
  <c r="A291" i="9" s="1"/>
  <c r="I290" i="9"/>
  <c r="A290" i="9" s="1"/>
  <c r="I289" i="9"/>
  <c r="A289" i="9" s="1"/>
  <c r="I288" i="9"/>
  <c r="A288" i="9" s="1"/>
  <c r="I287" i="9"/>
  <c r="A287" i="9" s="1"/>
  <c r="I286" i="9"/>
  <c r="A286" i="9" s="1"/>
  <c r="I285" i="9"/>
  <c r="A285" i="9" s="1"/>
  <c r="I284" i="9"/>
  <c r="A284" i="9" s="1"/>
  <c r="I281" i="9"/>
  <c r="A281" i="9" s="1"/>
  <c r="I280" i="9"/>
  <c r="A280" i="9" s="1"/>
  <c r="I275" i="9"/>
  <c r="A275" i="9" s="1"/>
  <c r="I274" i="9"/>
  <c r="A274" i="9" s="1"/>
  <c r="I245" i="9"/>
  <c r="A245" i="9" s="1"/>
  <c r="I244" i="9"/>
  <c r="A244" i="9" s="1"/>
  <c r="I243" i="9"/>
  <c r="A243" i="9" s="1"/>
  <c r="I239" i="9"/>
  <c r="A239" i="9" s="1"/>
  <c r="I238" i="9"/>
  <c r="A238" i="9" s="1"/>
  <c r="I237" i="9"/>
  <c r="A237" i="9" s="1"/>
  <c r="I223" i="9"/>
  <c r="A223" i="9" s="1"/>
  <c r="I218" i="9"/>
  <c r="A218" i="9" s="1"/>
  <c r="I217" i="9"/>
  <c r="A217" i="9" s="1"/>
  <c r="I215" i="9"/>
  <c r="A215" i="9" s="1"/>
  <c r="I214" i="9"/>
  <c r="A214" i="9" s="1"/>
  <c r="I213" i="9"/>
  <c r="A213" i="9" s="1"/>
  <c r="I212" i="9"/>
  <c r="A212" i="9" s="1"/>
  <c r="I211" i="9"/>
  <c r="A211" i="9" s="1"/>
  <c r="I210" i="9"/>
  <c r="A210" i="9" s="1"/>
  <c r="I209" i="9"/>
  <c r="A209" i="9" s="1"/>
  <c r="I208" i="9"/>
  <c r="A208" i="9" s="1"/>
  <c r="I207" i="9"/>
  <c r="A207" i="9" s="1"/>
  <c r="I206" i="9"/>
  <c r="A206" i="9" s="1"/>
  <c r="I204" i="9"/>
  <c r="A204" i="9" s="1"/>
  <c r="I203" i="9"/>
  <c r="A203" i="9" s="1"/>
  <c r="I202" i="9"/>
  <c r="A202" i="9" s="1"/>
  <c r="I201" i="9"/>
  <c r="A201" i="9" s="1"/>
  <c r="I200" i="9"/>
  <c r="A200" i="9" s="1"/>
  <c r="I199" i="9"/>
  <c r="A199" i="9" s="1"/>
  <c r="I198" i="9"/>
  <c r="A198" i="9" s="1"/>
  <c r="I197" i="9"/>
  <c r="A197" i="9" s="1"/>
  <c r="I196" i="9"/>
  <c r="A196" i="9" s="1"/>
  <c r="I195" i="9"/>
  <c r="A195" i="9" s="1"/>
  <c r="I194" i="9"/>
  <c r="A194" i="9" s="1"/>
  <c r="I193" i="9"/>
  <c r="A193" i="9" s="1"/>
  <c r="I192" i="9"/>
  <c r="A192" i="9" s="1"/>
  <c r="I191" i="9"/>
  <c r="A191" i="9" s="1"/>
  <c r="I190" i="9"/>
  <c r="A190" i="9" s="1"/>
  <c r="I188" i="9"/>
  <c r="A188" i="9" s="1"/>
  <c r="I187" i="9"/>
  <c r="A187" i="9" s="1"/>
  <c r="I186" i="9"/>
  <c r="A186" i="9" s="1"/>
  <c r="I185" i="9"/>
  <c r="A185" i="9" s="1"/>
  <c r="I184" i="9"/>
  <c r="A184" i="9" s="1"/>
  <c r="I183" i="9"/>
  <c r="A183" i="9" s="1"/>
  <c r="I182" i="9"/>
  <c r="A182" i="9" s="1"/>
  <c r="I181" i="9"/>
  <c r="A181" i="9" s="1"/>
  <c r="I180" i="9"/>
  <c r="A180" i="9" s="1"/>
  <c r="I177" i="9"/>
  <c r="A177" i="9" s="1"/>
  <c r="I176" i="9"/>
  <c r="A176" i="9" s="1"/>
  <c r="I175" i="9"/>
  <c r="A175" i="9" s="1"/>
  <c r="I174" i="9"/>
  <c r="A174" i="9" s="1"/>
  <c r="I172" i="9"/>
  <c r="A172" i="9" s="1"/>
  <c r="I171" i="9"/>
  <c r="A171" i="9" s="1"/>
  <c r="I169" i="9"/>
  <c r="A169" i="9" s="1"/>
  <c r="I168" i="9"/>
  <c r="A168" i="9" s="1"/>
  <c r="I167" i="9"/>
  <c r="A167" i="9" s="1"/>
  <c r="I165" i="9"/>
  <c r="A165" i="9" s="1"/>
  <c r="I164" i="9"/>
  <c r="A164" i="9" s="1"/>
  <c r="I163" i="9"/>
  <c r="A163" i="9" s="1"/>
  <c r="I162" i="9"/>
  <c r="A162" i="9" s="1"/>
  <c r="I161" i="9"/>
  <c r="A161" i="9" s="1"/>
  <c r="I159" i="9"/>
  <c r="A159" i="9" s="1"/>
  <c r="I158" i="9"/>
  <c r="A158" i="9" s="1"/>
  <c r="I157" i="9"/>
  <c r="A157" i="9" s="1"/>
  <c r="I156" i="9"/>
  <c r="A156" i="9" s="1"/>
  <c r="I155" i="9"/>
  <c r="A155" i="9" s="1"/>
  <c r="I108" i="9"/>
  <c r="A108" i="9" s="1"/>
  <c r="I105" i="9"/>
  <c r="A105" i="9" s="1"/>
  <c r="I103" i="9"/>
  <c r="A103" i="9" s="1"/>
  <c r="I102" i="9"/>
  <c r="A102" i="9" s="1"/>
  <c r="I101" i="9"/>
  <c r="A101" i="9" s="1"/>
  <c r="I100" i="9"/>
  <c r="A100" i="9" s="1"/>
  <c r="I99" i="9"/>
  <c r="A99" i="9" s="1"/>
  <c r="I98" i="9"/>
  <c r="A98" i="9" s="1"/>
  <c r="I97" i="9"/>
  <c r="A97" i="9" s="1"/>
  <c r="I96" i="9"/>
  <c r="A96" i="9" s="1"/>
  <c r="I95" i="9"/>
  <c r="A95" i="9" s="1"/>
  <c r="I93" i="9"/>
  <c r="A93" i="9" s="1"/>
  <c r="I92" i="9"/>
  <c r="A92" i="9" s="1"/>
  <c r="I91" i="9"/>
  <c r="A91" i="9" s="1"/>
  <c r="I90" i="9"/>
  <c r="A90" i="9" s="1"/>
  <c r="I89" i="9"/>
  <c r="A89" i="9" s="1"/>
  <c r="I88" i="9"/>
  <c r="A88" i="9" s="1"/>
  <c r="I87" i="9"/>
  <c r="A87" i="9" s="1"/>
  <c r="I86" i="9"/>
  <c r="A86" i="9" s="1"/>
  <c r="I81" i="9"/>
  <c r="A81" i="9" s="1"/>
  <c r="I80" i="9"/>
  <c r="A80" i="9" s="1"/>
  <c r="I79" i="9"/>
  <c r="A79" i="9" s="1"/>
  <c r="I77" i="9"/>
  <c r="A77" i="9" s="1"/>
  <c r="I76" i="9"/>
  <c r="A76" i="9" s="1"/>
  <c r="I75" i="9"/>
  <c r="A75" i="9" s="1"/>
  <c r="I74" i="9"/>
  <c r="A74" i="9" s="1"/>
  <c r="I73" i="9"/>
  <c r="A73" i="9" s="1"/>
  <c r="I72" i="9"/>
  <c r="A72" i="9" s="1"/>
  <c r="I71" i="9"/>
  <c r="A71" i="9" s="1"/>
  <c r="I70" i="9"/>
  <c r="A70" i="9" s="1"/>
  <c r="I69" i="9"/>
  <c r="A69" i="9" s="1"/>
  <c r="I68" i="9"/>
  <c r="A68" i="9" s="1"/>
  <c r="I29" i="9"/>
  <c r="A29" i="9" s="1"/>
  <c r="I27" i="9"/>
  <c r="A27" i="9" s="1"/>
  <c r="I26" i="9"/>
  <c r="A26" i="9" s="1"/>
  <c r="I25" i="9"/>
  <c r="A25" i="9" s="1"/>
  <c r="I21" i="9"/>
  <c r="A21" i="9" s="1"/>
  <c r="I11" i="9"/>
  <c r="A11" i="9" s="1"/>
  <c r="I6" i="9"/>
  <c r="A6" i="9" s="1"/>
  <c r="M690" i="9"/>
  <c r="L690" i="9"/>
  <c r="K690" i="9"/>
  <c r="J690" i="9"/>
  <c r="M688" i="9"/>
  <c r="L688" i="9"/>
  <c r="K688" i="9"/>
  <c r="J688" i="9"/>
  <c r="M687" i="9"/>
  <c r="L687" i="9"/>
  <c r="K687" i="9"/>
  <c r="J687" i="9"/>
  <c r="M685" i="9"/>
  <c r="L685" i="9"/>
  <c r="K685" i="9"/>
  <c r="J685" i="9"/>
  <c r="M684" i="9"/>
  <c r="L684" i="9"/>
  <c r="K684" i="9"/>
  <c r="J684" i="9"/>
  <c r="M683" i="9"/>
  <c r="L683" i="9"/>
  <c r="K683" i="9"/>
  <c r="J683" i="9"/>
  <c r="M681" i="9"/>
  <c r="L681" i="9"/>
  <c r="K681" i="9"/>
  <c r="J681" i="9"/>
  <c r="M679" i="9"/>
  <c r="L679" i="9"/>
  <c r="K679" i="9"/>
  <c r="J679" i="9"/>
  <c r="M678" i="9"/>
  <c r="L678" i="9"/>
  <c r="K678" i="9"/>
  <c r="J678" i="9"/>
  <c r="M677" i="9"/>
  <c r="L677" i="9"/>
  <c r="K677" i="9"/>
  <c r="J677" i="9"/>
  <c r="M676" i="9"/>
  <c r="L676" i="9"/>
  <c r="K676" i="9"/>
  <c r="J676" i="9"/>
  <c r="M675" i="9"/>
  <c r="L675" i="9"/>
  <c r="K675" i="9"/>
  <c r="J675" i="9"/>
  <c r="M673" i="9"/>
  <c r="L673" i="9"/>
  <c r="K673" i="9"/>
  <c r="J673" i="9"/>
  <c r="M672" i="9"/>
  <c r="L672" i="9"/>
  <c r="K672" i="9"/>
  <c r="J672" i="9"/>
  <c r="M671" i="9"/>
  <c r="L671" i="9"/>
  <c r="K671" i="9"/>
  <c r="J671" i="9"/>
  <c r="M670" i="9"/>
  <c r="L670" i="9"/>
  <c r="K670" i="9"/>
  <c r="J670" i="9"/>
  <c r="M669" i="9"/>
  <c r="L669" i="9"/>
  <c r="K669" i="9"/>
  <c r="J669" i="9"/>
  <c r="M668" i="9"/>
  <c r="L668" i="9"/>
  <c r="K668" i="9"/>
  <c r="J668" i="9"/>
  <c r="M667" i="9"/>
  <c r="L667" i="9"/>
  <c r="K667" i="9"/>
  <c r="J667" i="9"/>
  <c r="M666" i="9"/>
  <c r="L666" i="9"/>
  <c r="K666" i="9"/>
  <c r="J666" i="9"/>
  <c r="M665" i="9"/>
  <c r="L665" i="9"/>
  <c r="K665" i="9"/>
  <c r="J665" i="9"/>
  <c r="M664" i="9"/>
  <c r="L664" i="9"/>
  <c r="K664" i="9"/>
  <c r="J664" i="9"/>
  <c r="M663" i="9"/>
  <c r="L663" i="9"/>
  <c r="K663" i="9"/>
  <c r="J663" i="9"/>
  <c r="M661" i="9"/>
  <c r="L661" i="9"/>
  <c r="K661" i="9"/>
  <c r="J661" i="9"/>
  <c r="M660" i="9"/>
  <c r="L660" i="9"/>
  <c r="K660" i="9"/>
  <c r="J660" i="9"/>
  <c r="M659" i="9"/>
  <c r="L659" i="9"/>
  <c r="K659" i="9"/>
  <c r="J659" i="9"/>
  <c r="M656" i="9"/>
  <c r="L656" i="9"/>
  <c r="K656" i="9"/>
  <c r="J656" i="9"/>
  <c r="M650" i="9"/>
  <c r="L650" i="9"/>
  <c r="K650" i="9"/>
  <c r="J650" i="9"/>
  <c r="M648" i="9"/>
  <c r="L648" i="9"/>
  <c r="K648" i="9"/>
  <c r="J648" i="9"/>
  <c r="M647" i="9"/>
  <c r="L647" i="9"/>
  <c r="K647" i="9"/>
  <c r="J647" i="9"/>
  <c r="M644" i="9"/>
  <c r="L644" i="9"/>
  <c r="K644" i="9"/>
  <c r="J644" i="9"/>
  <c r="M643" i="9"/>
  <c r="L643" i="9"/>
  <c r="K643" i="9"/>
  <c r="J643" i="9"/>
  <c r="M642" i="9"/>
  <c r="L642" i="9"/>
  <c r="K642" i="9"/>
  <c r="J642" i="9"/>
  <c r="M641" i="9"/>
  <c r="L641" i="9"/>
  <c r="K641" i="9"/>
  <c r="J641" i="9"/>
  <c r="M640" i="9"/>
  <c r="L640" i="9"/>
  <c r="K640" i="9"/>
  <c r="J640" i="9"/>
  <c r="M639" i="9"/>
  <c r="L639" i="9"/>
  <c r="K639" i="9"/>
  <c r="J639" i="9"/>
  <c r="M638" i="9"/>
  <c r="L638" i="9"/>
  <c r="K638" i="9"/>
  <c r="J638" i="9"/>
  <c r="M637" i="9"/>
  <c r="L637" i="9"/>
  <c r="K637" i="9"/>
  <c r="J637" i="9"/>
  <c r="M636" i="9"/>
  <c r="L636" i="9"/>
  <c r="K636" i="9"/>
  <c r="J636" i="9"/>
  <c r="M635" i="9"/>
  <c r="L635" i="9"/>
  <c r="K635" i="9"/>
  <c r="J635" i="9"/>
  <c r="M633" i="9"/>
  <c r="L633" i="9"/>
  <c r="K633" i="9"/>
  <c r="J633" i="9"/>
  <c r="M632" i="9"/>
  <c r="L632" i="9"/>
  <c r="K632" i="9"/>
  <c r="J632" i="9"/>
  <c r="M630" i="9"/>
  <c r="L630" i="9"/>
  <c r="K630" i="9"/>
  <c r="J630" i="9"/>
  <c r="M629" i="9"/>
  <c r="L629" i="9"/>
  <c r="K629" i="9"/>
  <c r="J629" i="9"/>
  <c r="M624" i="9"/>
  <c r="L624" i="9"/>
  <c r="K624" i="9"/>
  <c r="J624" i="9"/>
  <c r="M621" i="9"/>
  <c r="L621" i="9"/>
  <c r="K621" i="9"/>
  <c r="J621" i="9"/>
  <c r="M619" i="9"/>
  <c r="L619" i="9"/>
  <c r="K619" i="9"/>
  <c r="J619" i="9"/>
  <c r="M618" i="9"/>
  <c r="L618" i="9"/>
  <c r="K618" i="9"/>
  <c r="J618" i="9"/>
  <c r="M616" i="9"/>
  <c r="L616" i="9"/>
  <c r="K616" i="9"/>
  <c r="J616" i="9"/>
  <c r="M614" i="9"/>
  <c r="L614" i="9"/>
  <c r="K614" i="9"/>
  <c r="J614" i="9"/>
  <c r="M611" i="9"/>
  <c r="L611" i="9"/>
  <c r="K611" i="9"/>
  <c r="J611" i="9"/>
  <c r="M610" i="9"/>
  <c r="L610" i="9"/>
  <c r="K610" i="9"/>
  <c r="J610" i="9"/>
  <c r="M609" i="9"/>
  <c r="L609" i="9"/>
  <c r="K609" i="9"/>
  <c r="J609" i="9"/>
  <c r="M607" i="9"/>
  <c r="L607" i="9"/>
  <c r="K607" i="9"/>
  <c r="J607" i="9"/>
  <c r="M605" i="9"/>
  <c r="L605" i="9"/>
  <c r="K605" i="9"/>
  <c r="J605" i="9"/>
  <c r="M595" i="9"/>
  <c r="L595" i="9"/>
  <c r="K595" i="9"/>
  <c r="J595" i="9"/>
  <c r="M593" i="9"/>
  <c r="L593" i="9"/>
  <c r="K593" i="9"/>
  <c r="J593" i="9"/>
  <c r="M590" i="9"/>
  <c r="L590" i="9"/>
  <c r="K590" i="9"/>
  <c r="J590" i="9"/>
  <c r="M585" i="9"/>
  <c r="L585" i="9"/>
  <c r="K585" i="9"/>
  <c r="J585" i="9"/>
  <c r="M579" i="9"/>
  <c r="L579" i="9"/>
  <c r="K579" i="9"/>
  <c r="J579" i="9"/>
  <c r="M576" i="9"/>
  <c r="L576" i="9"/>
  <c r="K576" i="9"/>
  <c r="J576" i="9"/>
  <c r="M573" i="9"/>
  <c r="L573" i="9"/>
  <c r="K573" i="9"/>
  <c r="J573" i="9"/>
  <c r="M570" i="9"/>
  <c r="L570" i="9"/>
  <c r="K570" i="9"/>
  <c r="J570" i="9"/>
  <c r="M569" i="9"/>
  <c r="L569" i="9"/>
  <c r="K569" i="9"/>
  <c r="J569" i="9"/>
  <c r="M568" i="9"/>
  <c r="L568" i="9"/>
  <c r="K568" i="9"/>
  <c r="J568" i="9"/>
  <c r="M567" i="9"/>
  <c r="L567" i="9"/>
  <c r="K567" i="9"/>
  <c r="J567" i="9"/>
  <c r="M564" i="9"/>
  <c r="L564" i="9"/>
  <c r="K564" i="9"/>
  <c r="J564" i="9"/>
  <c r="M562" i="9"/>
  <c r="L562" i="9"/>
  <c r="K562" i="9"/>
  <c r="J562" i="9"/>
  <c r="M558" i="9"/>
  <c r="L558" i="9"/>
  <c r="K558" i="9"/>
  <c r="J558" i="9"/>
  <c r="M557" i="9"/>
  <c r="L557" i="9"/>
  <c r="K557" i="9"/>
  <c r="J557" i="9"/>
  <c r="M556" i="9"/>
  <c r="L556" i="9"/>
  <c r="K556" i="9"/>
  <c r="J556" i="9"/>
  <c r="M555" i="9"/>
  <c r="L555" i="9"/>
  <c r="K555" i="9"/>
  <c r="J555" i="9"/>
  <c r="M549" i="9"/>
  <c r="L549" i="9"/>
  <c r="K549" i="9"/>
  <c r="J549" i="9"/>
  <c r="M547" i="9"/>
  <c r="L547" i="9"/>
  <c r="K547" i="9"/>
  <c r="J547" i="9"/>
  <c r="M546" i="9"/>
  <c r="L546" i="9"/>
  <c r="K546" i="9"/>
  <c r="J546" i="9"/>
  <c r="M545" i="9"/>
  <c r="L545" i="9"/>
  <c r="K545" i="9"/>
  <c r="J545" i="9"/>
  <c r="M544" i="9"/>
  <c r="L544" i="9"/>
  <c r="K544" i="9"/>
  <c r="J544" i="9"/>
  <c r="M543" i="9"/>
  <c r="L543" i="9"/>
  <c r="K543" i="9"/>
  <c r="J543" i="9"/>
  <c r="M542" i="9"/>
  <c r="L542" i="9"/>
  <c r="K542" i="9"/>
  <c r="J542" i="9"/>
  <c r="M540" i="9"/>
  <c r="L540" i="9"/>
  <c r="K540" i="9"/>
  <c r="J540" i="9"/>
  <c r="M516" i="9"/>
  <c r="L516" i="9"/>
  <c r="K516" i="9"/>
  <c r="J516" i="9"/>
  <c r="M515" i="9"/>
  <c r="L515" i="9"/>
  <c r="K515" i="9"/>
  <c r="J515" i="9"/>
  <c r="M514" i="9"/>
  <c r="L514" i="9"/>
  <c r="K514" i="9"/>
  <c r="J514" i="9"/>
  <c r="M510" i="9"/>
  <c r="L510" i="9"/>
  <c r="K510" i="9"/>
  <c r="J510" i="9"/>
  <c r="M509" i="9"/>
  <c r="L509" i="9"/>
  <c r="K509" i="9"/>
  <c r="J509" i="9"/>
  <c r="M508" i="9"/>
  <c r="L508" i="9"/>
  <c r="K508" i="9"/>
  <c r="J508" i="9"/>
  <c r="M507" i="9"/>
  <c r="L507" i="9"/>
  <c r="K507" i="9"/>
  <c r="J507" i="9"/>
  <c r="M506" i="9"/>
  <c r="L506" i="9"/>
  <c r="K506" i="9"/>
  <c r="J506" i="9"/>
  <c r="M502" i="9"/>
  <c r="L502" i="9"/>
  <c r="K502" i="9"/>
  <c r="J502" i="9"/>
  <c r="M495" i="9"/>
  <c r="L495" i="9"/>
  <c r="K495" i="9"/>
  <c r="J495" i="9"/>
  <c r="M493" i="9"/>
  <c r="L493" i="9"/>
  <c r="K493" i="9"/>
  <c r="J493" i="9"/>
  <c r="M492" i="9"/>
  <c r="L492" i="9"/>
  <c r="K492" i="9"/>
  <c r="J492" i="9"/>
  <c r="M491" i="9"/>
  <c r="L491" i="9"/>
  <c r="K491" i="9"/>
  <c r="J491" i="9"/>
  <c r="M490" i="9"/>
  <c r="L490" i="9"/>
  <c r="K490" i="9"/>
  <c r="J490" i="9"/>
  <c r="M488" i="9"/>
  <c r="L488" i="9"/>
  <c r="K488" i="9"/>
  <c r="J488" i="9"/>
  <c r="M485" i="9"/>
  <c r="L485" i="9"/>
  <c r="K485" i="9"/>
  <c r="J485" i="9"/>
  <c r="M484" i="9"/>
  <c r="L484" i="9"/>
  <c r="K484" i="9"/>
  <c r="J484" i="9"/>
  <c r="M483" i="9"/>
  <c r="L483" i="9"/>
  <c r="K483" i="9"/>
  <c r="J483" i="9"/>
  <c r="M479" i="9"/>
  <c r="L479" i="9"/>
  <c r="K479" i="9"/>
  <c r="J479" i="9"/>
  <c r="M477" i="9"/>
  <c r="L477" i="9"/>
  <c r="K477" i="9"/>
  <c r="J477" i="9"/>
  <c r="M475" i="9"/>
  <c r="L475" i="9"/>
  <c r="K475" i="9"/>
  <c r="J475" i="9"/>
  <c r="M474" i="9"/>
  <c r="L474" i="9"/>
  <c r="K474" i="9"/>
  <c r="J474" i="9"/>
  <c r="M473" i="9"/>
  <c r="L473" i="9"/>
  <c r="K473" i="9"/>
  <c r="J473" i="9"/>
  <c r="M472" i="9"/>
  <c r="L472" i="9"/>
  <c r="K472" i="9"/>
  <c r="J472" i="9"/>
  <c r="M471" i="9"/>
  <c r="L471" i="9"/>
  <c r="K471" i="9"/>
  <c r="J471" i="9"/>
  <c r="M470" i="9"/>
  <c r="L470" i="9"/>
  <c r="K470" i="9"/>
  <c r="J470" i="9"/>
  <c r="M469" i="9"/>
  <c r="L469" i="9"/>
  <c r="K469" i="9"/>
  <c r="J469" i="9"/>
  <c r="M468" i="9"/>
  <c r="L468" i="9"/>
  <c r="K468" i="9"/>
  <c r="J468" i="9"/>
  <c r="M467" i="9"/>
  <c r="L467" i="9"/>
  <c r="K467" i="9"/>
  <c r="J467" i="9"/>
  <c r="M465" i="9"/>
  <c r="L465" i="9"/>
  <c r="K465" i="9"/>
  <c r="J465" i="9"/>
  <c r="M464" i="9"/>
  <c r="L464" i="9"/>
  <c r="K464" i="9"/>
  <c r="J464" i="9"/>
  <c r="M463" i="9"/>
  <c r="L463" i="9"/>
  <c r="K463" i="9"/>
  <c r="J463" i="9"/>
  <c r="M462" i="9"/>
  <c r="L462" i="9"/>
  <c r="K462" i="9"/>
  <c r="J462" i="9"/>
  <c r="M461" i="9"/>
  <c r="L461" i="9"/>
  <c r="K461" i="9"/>
  <c r="J461" i="9"/>
  <c r="M460" i="9"/>
  <c r="L460" i="9"/>
  <c r="K460" i="9"/>
  <c r="J460" i="9"/>
  <c r="M459" i="9"/>
  <c r="L459" i="9"/>
  <c r="K459" i="9"/>
  <c r="J459" i="9"/>
  <c r="M458" i="9"/>
  <c r="L458" i="9"/>
  <c r="K458" i="9"/>
  <c r="J458" i="9"/>
  <c r="M457" i="9"/>
  <c r="L457" i="9"/>
  <c r="K457" i="9"/>
  <c r="J457" i="9"/>
  <c r="M456" i="9"/>
  <c r="L456" i="9"/>
  <c r="K456" i="9"/>
  <c r="J456" i="9"/>
  <c r="M455" i="9"/>
  <c r="L455" i="9"/>
  <c r="K455" i="9"/>
  <c r="J455" i="9"/>
  <c r="M454" i="9"/>
  <c r="L454" i="9"/>
  <c r="K454" i="9"/>
  <c r="J454" i="9"/>
  <c r="M451" i="9"/>
  <c r="L451" i="9"/>
  <c r="K451" i="9"/>
  <c r="J451" i="9"/>
  <c r="M449" i="9"/>
  <c r="L449" i="9"/>
  <c r="K449" i="9"/>
  <c r="J449" i="9"/>
  <c r="M447" i="9"/>
  <c r="L447" i="9"/>
  <c r="K447" i="9"/>
  <c r="J447" i="9"/>
  <c r="M446" i="9"/>
  <c r="L446" i="9"/>
  <c r="K446" i="9"/>
  <c r="J446" i="9"/>
  <c r="M444" i="9"/>
  <c r="L444" i="9"/>
  <c r="K444" i="9"/>
  <c r="J444" i="9"/>
  <c r="M442" i="9"/>
  <c r="L442" i="9"/>
  <c r="K442" i="9"/>
  <c r="J442" i="9"/>
  <c r="M440" i="9"/>
  <c r="L440" i="9"/>
  <c r="K440" i="9"/>
  <c r="J440" i="9"/>
  <c r="M439" i="9"/>
  <c r="L439" i="9"/>
  <c r="K439" i="9"/>
  <c r="J439" i="9"/>
  <c r="M438" i="9"/>
  <c r="L438" i="9"/>
  <c r="K438" i="9"/>
  <c r="J438" i="9"/>
  <c r="M437" i="9"/>
  <c r="L437" i="9"/>
  <c r="K437" i="9"/>
  <c r="J437" i="9"/>
  <c r="M436" i="9"/>
  <c r="L436" i="9"/>
  <c r="K436" i="9"/>
  <c r="J436" i="9"/>
  <c r="M435" i="9"/>
  <c r="L435" i="9"/>
  <c r="K435" i="9"/>
  <c r="J435" i="9"/>
  <c r="M434" i="9"/>
  <c r="L434" i="9"/>
  <c r="K434" i="9"/>
  <c r="J434" i="9"/>
  <c r="M433" i="9"/>
  <c r="L433" i="9"/>
  <c r="K433" i="9"/>
  <c r="J433" i="9"/>
  <c r="M432" i="9"/>
  <c r="L432" i="9"/>
  <c r="K432" i="9"/>
  <c r="J432" i="9"/>
  <c r="M431" i="9"/>
  <c r="L431" i="9"/>
  <c r="K431" i="9"/>
  <c r="J431" i="9"/>
  <c r="M429" i="9"/>
  <c r="L429" i="9"/>
  <c r="K429" i="9"/>
  <c r="J429" i="9"/>
  <c r="M428" i="9"/>
  <c r="L428" i="9"/>
  <c r="K428" i="9"/>
  <c r="J428" i="9"/>
  <c r="M426" i="9"/>
  <c r="L426" i="9"/>
  <c r="K426" i="9"/>
  <c r="J426" i="9"/>
  <c r="M422" i="9"/>
  <c r="L422" i="9"/>
  <c r="K422" i="9"/>
  <c r="J422" i="9"/>
  <c r="M421" i="9"/>
  <c r="L421" i="9"/>
  <c r="K421" i="9"/>
  <c r="J421" i="9"/>
  <c r="M420" i="9"/>
  <c r="L420" i="9"/>
  <c r="K420" i="9"/>
  <c r="J420" i="9"/>
  <c r="M418" i="9"/>
  <c r="L418" i="9"/>
  <c r="K418" i="9"/>
  <c r="J418" i="9"/>
  <c r="M417" i="9"/>
  <c r="L417" i="9"/>
  <c r="K417" i="9"/>
  <c r="J417" i="9"/>
  <c r="M416" i="9"/>
  <c r="L416" i="9"/>
  <c r="K416" i="9"/>
  <c r="J416" i="9"/>
  <c r="M415" i="9"/>
  <c r="L415" i="9"/>
  <c r="K415" i="9"/>
  <c r="J415" i="9"/>
  <c r="M414" i="9"/>
  <c r="L414" i="9"/>
  <c r="K414" i="9"/>
  <c r="J414" i="9"/>
  <c r="M413" i="9"/>
  <c r="L413" i="9"/>
  <c r="K413" i="9"/>
  <c r="J413" i="9"/>
  <c r="M412" i="9"/>
  <c r="L412" i="9"/>
  <c r="K412" i="9"/>
  <c r="J412" i="9"/>
  <c r="M411" i="9"/>
  <c r="L411" i="9"/>
  <c r="K411" i="9"/>
  <c r="J411" i="9"/>
  <c r="M409" i="9"/>
  <c r="L409" i="9"/>
  <c r="K409" i="9"/>
  <c r="J409" i="9"/>
  <c r="M408" i="9"/>
  <c r="L408" i="9"/>
  <c r="K408" i="9"/>
  <c r="J408" i="9"/>
  <c r="M407" i="9"/>
  <c r="L407" i="9"/>
  <c r="K407" i="9"/>
  <c r="J407" i="9"/>
  <c r="M406" i="9"/>
  <c r="L406" i="9"/>
  <c r="K406" i="9"/>
  <c r="J406" i="9"/>
  <c r="M403" i="9"/>
  <c r="L403" i="9"/>
  <c r="K403" i="9"/>
  <c r="J403" i="9"/>
  <c r="M402" i="9"/>
  <c r="L402" i="9"/>
  <c r="K402" i="9"/>
  <c r="J402" i="9"/>
  <c r="M401" i="9"/>
  <c r="L401" i="9"/>
  <c r="K401" i="9"/>
  <c r="J401" i="9"/>
  <c r="M396" i="9"/>
  <c r="L396" i="9"/>
  <c r="K396" i="9"/>
  <c r="J396" i="9"/>
  <c r="M395" i="9"/>
  <c r="L395" i="9"/>
  <c r="K395" i="9"/>
  <c r="J395" i="9"/>
  <c r="M394" i="9"/>
  <c r="L394" i="9"/>
  <c r="K394" i="9"/>
  <c r="J394" i="9"/>
  <c r="M392" i="9"/>
  <c r="L392" i="9"/>
  <c r="K392" i="9"/>
  <c r="J392" i="9"/>
  <c r="M390" i="9"/>
  <c r="L390" i="9"/>
  <c r="K390" i="9"/>
  <c r="J390" i="9"/>
  <c r="M389" i="9"/>
  <c r="L389" i="9"/>
  <c r="K389" i="9"/>
  <c r="J389" i="9"/>
  <c r="M387" i="9"/>
  <c r="L387" i="9"/>
  <c r="K387" i="9"/>
  <c r="J387" i="9"/>
  <c r="M386" i="9"/>
  <c r="L386" i="9"/>
  <c r="K386" i="9"/>
  <c r="J386" i="9"/>
  <c r="M385" i="9"/>
  <c r="L385" i="9"/>
  <c r="K385" i="9"/>
  <c r="J385" i="9"/>
  <c r="M384" i="9"/>
  <c r="L384" i="9"/>
  <c r="K384" i="9"/>
  <c r="J384" i="9"/>
  <c r="M383" i="9"/>
  <c r="L383" i="9"/>
  <c r="K383" i="9"/>
  <c r="J383" i="9"/>
  <c r="M379" i="9"/>
  <c r="L379" i="9"/>
  <c r="K379" i="9"/>
  <c r="J379" i="9"/>
  <c r="M378" i="9"/>
  <c r="L378" i="9"/>
  <c r="K378" i="9"/>
  <c r="J378" i="9"/>
  <c r="M375" i="9"/>
  <c r="L375" i="9"/>
  <c r="K375" i="9"/>
  <c r="J375" i="9"/>
  <c r="M371" i="9"/>
  <c r="L371" i="9"/>
  <c r="K371" i="9"/>
  <c r="J371" i="9"/>
  <c r="M370" i="9"/>
  <c r="L370" i="9"/>
  <c r="K370" i="9"/>
  <c r="J370" i="9"/>
  <c r="M368" i="9"/>
  <c r="L368" i="9"/>
  <c r="K368" i="9"/>
  <c r="J368" i="9"/>
  <c r="M367" i="9"/>
  <c r="L367" i="9"/>
  <c r="K367" i="9"/>
  <c r="J367" i="9"/>
  <c r="M366" i="9"/>
  <c r="L366" i="9"/>
  <c r="K366" i="9"/>
  <c r="J366" i="9"/>
  <c r="M363" i="9"/>
  <c r="L363" i="9"/>
  <c r="K363" i="9"/>
  <c r="J363" i="9"/>
  <c r="M360" i="9"/>
  <c r="L360" i="9"/>
  <c r="K360" i="9"/>
  <c r="J360" i="9"/>
  <c r="M359" i="9"/>
  <c r="L359" i="9"/>
  <c r="K359" i="9"/>
  <c r="J359" i="9"/>
  <c r="M358" i="9"/>
  <c r="L358" i="9"/>
  <c r="K358" i="9"/>
  <c r="J358" i="9"/>
  <c r="M357" i="9"/>
  <c r="L357" i="9"/>
  <c r="K357" i="9"/>
  <c r="J357" i="9"/>
  <c r="M356" i="9"/>
  <c r="L356" i="9"/>
  <c r="K356" i="9"/>
  <c r="J356" i="9"/>
  <c r="M355" i="9"/>
  <c r="L355" i="9"/>
  <c r="K355" i="9"/>
  <c r="J355" i="9"/>
  <c r="M354" i="9"/>
  <c r="L354" i="9"/>
  <c r="K354" i="9"/>
  <c r="J354" i="9"/>
  <c r="M353" i="9"/>
  <c r="L353" i="9"/>
  <c r="K353" i="9"/>
  <c r="J353" i="9"/>
  <c r="M352" i="9"/>
  <c r="L352" i="9"/>
  <c r="K352" i="9"/>
  <c r="J352" i="9"/>
  <c r="M351" i="9"/>
  <c r="L351" i="9"/>
  <c r="K351" i="9"/>
  <c r="J351" i="9"/>
  <c r="M350" i="9"/>
  <c r="L350" i="9"/>
  <c r="K350" i="9"/>
  <c r="J350" i="9"/>
  <c r="M349" i="9"/>
  <c r="L349" i="9"/>
  <c r="K349" i="9"/>
  <c r="J349" i="9"/>
  <c r="M348" i="9"/>
  <c r="L348" i="9"/>
  <c r="K348" i="9"/>
  <c r="J348" i="9"/>
  <c r="M347" i="9"/>
  <c r="L347" i="9"/>
  <c r="K347" i="9"/>
  <c r="J347" i="9"/>
  <c r="M346" i="9"/>
  <c r="L346" i="9"/>
  <c r="K346" i="9"/>
  <c r="J346" i="9"/>
  <c r="M345" i="9"/>
  <c r="L345" i="9"/>
  <c r="K345" i="9"/>
  <c r="J345" i="9"/>
  <c r="M344" i="9"/>
  <c r="L344" i="9"/>
  <c r="K344" i="9"/>
  <c r="J344" i="9"/>
  <c r="M343" i="9"/>
  <c r="L343" i="9"/>
  <c r="K343" i="9"/>
  <c r="J343" i="9"/>
  <c r="M342" i="9"/>
  <c r="L342" i="9"/>
  <c r="K342" i="9"/>
  <c r="J342" i="9"/>
  <c r="M341" i="9"/>
  <c r="L341" i="9"/>
  <c r="K341" i="9"/>
  <c r="J341" i="9"/>
  <c r="M340" i="9"/>
  <c r="L340" i="9"/>
  <c r="K340" i="9"/>
  <c r="J340" i="9"/>
  <c r="M339" i="9"/>
  <c r="L339" i="9"/>
  <c r="K339" i="9"/>
  <c r="J339" i="9"/>
  <c r="M332" i="9"/>
  <c r="L332" i="9"/>
  <c r="K332" i="9"/>
  <c r="J332" i="9"/>
  <c r="M329" i="9"/>
  <c r="L329" i="9"/>
  <c r="K329" i="9"/>
  <c r="J329" i="9"/>
  <c r="M328" i="9"/>
  <c r="L328" i="9"/>
  <c r="K328" i="9"/>
  <c r="J328" i="9"/>
  <c r="M327" i="9"/>
  <c r="L327" i="9"/>
  <c r="K327" i="9"/>
  <c r="J327" i="9"/>
  <c r="M326" i="9"/>
  <c r="L326" i="9"/>
  <c r="K326" i="9"/>
  <c r="J326" i="9"/>
  <c r="M325" i="9"/>
  <c r="L325" i="9"/>
  <c r="K325" i="9"/>
  <c r="J325" i="9"/>
  <c r="M323" i="9"/>
  <c r="L323" i="9"/>
  <c r="K323" i="9"/>
  <c r="J323" i="9"/>
  <c r="M322" i="9"/>
  <c r="L322" i="9"/>
  <c r="K322" i="9"/>
  <c r="J322" i="9"/>
  <c r="M321" i="9"/>
  <c r="L321" i="9"/>
  <c r="K321" i="9"/>
  <c r="J321" i="9"/>
  <c r="M320" i="9"/>
  <c r="L320" i="9"/>
  <c r="K320" i="9"/>
  <c r="J320" i="9"/>
  <c r="M319" i="9"/>
  <c r="L319" i="9"/>
  <c r="K319" i="9"/>
  <c r="J319" i="9"/>
  <c r="M318" i="9"/>
  <c r="L318" i="9"/>
  <c r="K318" i="9"/>
  <c r="J318" i="9"/>
  <c r="M317" i="9"/>
  <c r="L317" i="9"/>
  <c r="K317" i="9"/>
  <c r="J317" i="9"/>
  <c r="M316" i="9"/>
  <c r="L316" i="9"/>
  <c r="K316" i="9"/>
  <c r="J316" i="9"/>
  <c r="M315" i="9"/>
  <c r="L315" i="9"/>
  <c r="K315" i="9"/>
  <c r="J315" i="9"/>
  <c r="M314" i="9"/>
  <c r="L314" i="9"/>
  <c r="K314" i="9"/>
  <c r="J314" i="9"/>
  <c r="M313" i="9"/>
  <c r="L313" i="9"/>
  <c r="K313" i="9"/>
  <c r="J313" i="9"/>
  <c r="M310" i="9"/>
  <c r="L310" i="9"/>
  <c r="K310" i="9"/>
  <c r="J310" i="9"/>
  <c r="M309" i="9"/>
  <c r="L309" i="9"/>
  <c r="K309" i="9"/>
  <c r="J309" i="9"/>
  <c r="M308" i="9"/>
  <c r="L308" i="9"/>
  <c r="K308" i="9"/>
  <c r="J308" i="9"/>
  <c r="M307" i="9"/>
  <c r="L307" i="9"/>
  <c r="K307" i="9"/>
  <c r="J307" i="9"/>
  <c r="M306" i="9"/>
  <c r="L306" i="9"/>
  <c r="K306" i="9"/>
  <c r="J306" i="9"/>
  <c r="M305" i="9"/>
  <c r="L305" i="9"/>
  <c r="K305" i="9"/>
  <c r="J305" i="9"/>
  <c r="M304" i="9"/>
  <c r="L304" i="9"/>
  <c r="K304" i="9"/>
  <c r="J304" i="9"/>
  <c r="M303" i="9"/>
  <c r="L303" i="9"/>
  <c r="K303" i="9"/>
  <c r="J303" i="9"/>
  <c r="M302" i="9"/>
  <c r="L302" i="9"/>
  <c r="K302" i="9"/>
  <c r="J302" i="9"/>
  <c r="M301" i="9"/>
  <c r="L301" i="9"/>
  <c r="K301" i="9"/>
  <c r="J301" i="9"/>
  <c r="M300" i="9"/>
  <c r="L300" i="9"/>
  <c r="K300" i="9"/>
  <c r="J300" i="9"/>
  <c r="M299" i="9"/>
  <c r="L299" i="9"/>
  <c r="K299" i="9"/>
  <c r="J299" i="9"/>
  <c r="M298" i="9"/>
  <c r="L298" i="9"/>
  <c r="K298" i="9"/>
  <c r="J298" i="9"/>
  <c r="M297" i="9"/>
  <c r="L297" i="9"/>
  <c r="K297" i="9"/>
  <c r="J297" i="9"/>
  <c r="M296" i="9"/>
  <c r="L296" i="9"/>
  <c r="K296" i="9"/>
  <c r="J296" i="9"/>
  <c r="M295" i="9"/>
  <c r="L295" i="9"/>
  <c r="K295" i="9"/>
  <c r="J295" i="9"/>
  <c r="M294" i="9"/>
  <c r="L294" i="9"/>
  <c r="K294" i="9"/>
  <c r="J294" i="9"/>
  <c r="M293" i="9"/>
  <c r="L293" i="9"/>
  <c r="K293" i="9"/>
  <c r="J293" i="9"/>
  <c r="M292" i="9"/>
  <c r="L292" i="9"/>
  <c r="K292" i="9"/>
  <c r="J292" i="9"/>
  <c r="M291" i="9"/>
  <c r="L291" i="9"/>
  <c r="K291" i="9"/>
  <c r="J291" i="9"/>
  <c r="M290" i="9"/>
  <c r="L290" i="9"/>
  <c r="K290" i="9"/>
  <c r="J290" i="9"/>
  <c r="M289" i="9"/>
  <c r="L289" i="9"/>
  <c r="K289" i="9"/>
  <c r="J289" i="9"/>
  <c r="M288" i="9"/>
  <c r="L288" i="9"/>
  <c r="K288" i="9"/>
  <c r="J288" i="9"/>
  <c r="M287" i="9"/>
  <c r="L287" i="9"/>
  <c r="K287" i="9"/>
  <c r="J287" i="9"/>
  <c r="M286" i="9"/>
  <c r="L286" i="9"/>
  <c r="K286" i="9"/>
  <c r="J286" i="9"/>
  <c r="M285" i="9"/>
  <c r="L285" i="9"/>
  <c r="K285" i="9"/>
  <c r="J285" i="9"/>
  <c r="M284" i="9"/>
  <c r="L284" i="9"/>
  <c r="K284" i="9"/>
  <c r="J284" i="9"/>
  <c r="M281" i="9"/>
  <c r="L281" i="9"/>
  <c r="K281" i="9"/>
  <c r="J281" i="9"/>
  <c r="M280" i="9"/>
  <c r="L280" i="9"/>
  <c r="K280" i="9"/>
  <c r="J280" i="9"/>
  <c r="M275" i="9"/>
  <c r="L275" i="9"/>
  <c r="K275" i="9"/>
  <c r="J275" i="9"/>
  <c r="M274" i="9"/>
  <c r="L274" i="9"/>
  <c r="K274" i="9"/>
  <c r="J274" i="9"/>
  <c r="M245" i="9"/>
  <c r="L245" i="9"/>
  <c r="K245" i="9"/>
  <c r="J245" i="9"/>
  <c r="M244" i="9"/>
  <c r="L244" i="9"/>
  <c r="K244" i="9"/>
  <c r="J244" i="9"/>
  <c r="M243" i="9"/>
  <c r="L243" i="9"/>
  <c r="K243" i="9"/>
  <c r="J243" i="9"/>
  <c r="M239" i="9"/>
  <c r="L239" i="9"/>
  <c r="K239" i="9"/>
  <c r="J239" i="9"/>
  <c r="M238" i="9"/>
  <c r="L238" i="9"/>
  <c r="K238" i="9"/>
  <c r="J238" i="9"/>
  <c r="M237" i="9"/>
  <c r="L237" i="9"/>
  <c r="K237" i="9"/>
  <c r="J237" i="9"/>
  <c r="M223" i="9"/>
  <c r="L223" i="9"/>
  <c r="K223" i="9"/>
  <c r="J223" i="9"/>
  <c r="M218" i="9"/>
  <c r="L218" i="9"/>
  <c r="K218" i="9"/>
  <c r="J218" i="9"/>
  <c r="M217" i="9"/>
  <c r="L217" i="9"/>
  <c r="K217" i="9"/>
  <c r="J217" i="9"/>
  <c r="M215" i="9"/>
  <c r="L215" i="9"/>
  <c r="K215" i="9"/>
  <c r="J215" i="9"/>
  <c r="M214" i="9"/>
  <c r="L214" i="9"/>
  <c r="K214" i="9"/>
  <c r="J214" i="9"/>
  <c r="M213" i="9"/>
  <c r="L213" i="9"/>
  <c r="K213" i="9"/>
  <c r="J213" i="9"/>
  <c r="M212" i="9"/>
  <c r="L212" i="9"/>
  <c r="K212" i="9"/>
  <c r="J212" i="9"/>
  <c r="M211" i="9"/>
  <c r="L211" i="9"/>
  <c r="K211" i="9"/>
  <c r="J211" i="9"/>
  <c r="M210" i="9"/>
  <c r="L210" i="9"/>
  <c r="K210" i="9"/>
  <c r="J210" i="9"/>
  <c r="M209" i="9"/>
  <c r="L209" i="9"/>
  <c r="K209" i="9"/>
  <c r="J209" i="9"/>
  <c r="M208" i="9"/>
  <c r="L208" i="9"/>
  <c r="K208" i="9"/>
  <c r="J208" i="9"/>
  <c r="M207" i="9"/>
  <c r="L207" i="9"/>
  <c r="K207" i="9"/>
  <c r="J207" i="9"/>
  <c r="M206" i="9"/>
  <c r="L206" i="9"/>
  <c r="K206" i="9"/>
  <c r="J206" i="9"/>
  <c r="M204" i="9"/>
  <c r="L204" i="9"/>
  <c r="K204" i="9"/>
  <c r="J204" i="9"/>
  <c r="M203" i="9"/>
  <c r="L203" i="9"/>
  <c r="K203" i="9"/>
  <c r="J203" i="9"/>
  <c r="M202" i="9"/>
  <c r="L202" i="9"/>
  <c r="K202" i="9"/>
  <c r="J202" i="9"/>
  <c r="M201" i="9"/>
  <c r="L201" i="9"/>
  <c r="K201" i="9"/>
  <c r="J201" i="9"/>
  <c r="M200" i="9"/>
  <c r="L200" i="9"/>
  <c r="K200" i="9"/>
  <c r="J200" i="9"/>
  <c r="M199" i="9"/>
  <c r="L199" i="9"/>
  <c r="K199" i="9"/>
  <c r="J199" i="9"/>
  <c r="M198" i="9"/>
  <c r="L198" i="9"/>
  <c r="K198" i="9"/>
  <c r="J198" i="9"/>
  <c r="M197" i="9"/>
  <c r="L197" i="9"/>
  <c r="K197" i="9"/>
  <c r="J197" i="9"/>
  <c r="M196" i="9"/>
  <c r="L196" i="9"/>
  <c r="K196" i="9"/>
  <c r="J196" i="9"/>
  <c r="M195" i="9"/>
  <c r="L195" i="9"/>
  <c r="K195" i="9"/>
  <c r="J195" i="9"/>
  <c r="M194" i="9"/>
  <c r="L194" i="9"/>
  <c r="K194" i="9"/>
  <c r="J194" i="9"/>
  <c r="M193" i="9"/>
  <c r="L193" i="9"/>
  <c r="K193" i="9"/>
  <c r="J193" i="9"/>
  <c r="M192" i="9"/>
  <c r="L192" i="9"/>
  <c r="K192" i="9"/>
  <c r="J192" i="9"/>
  <c r="M191" i="9"/>
  <c r="L191" i="9"/>
  <c r="K191" i="9"/>
  <c r="J191" i="9"/>
  <c r="M190" i="9"/>
  <c r="L190" i="9"/>
  <c r="K190" i="9"/>
  <c r="J190" i="9"/>
  <c r="M188" i="9"/>
  <c r="L188" i="9"/>
  <c r="K188" i="9"/>
  <c r="J188" i="9"/>
  <c r="M187" i="9"/>
  <c r="L187" i="9"/>
  <c r="K187" i="9"/>
  <c r="J187" i="9"/>
  <c r="M186" i="9"/>
  <c r="L186" i="9"/>
  <c r="K186" i="9"/>
  <c r="J186" i="9"/>
  <c r="M185" i="9"/>
  <c r="L185" i="9"/>
  <c r="K185" i="9"/>
  <c r="J185" i="9"/>
  <c r="M184" i="9"/>
  <c r="L184" i="9"/>
  <c r="K184" i="9"/>
  <c r="J184" i="9"/>
  <c r="M183" i="9"/>
  <c r="L183" i="9"/>
  <c r="K183" i="9"/>
  <c r="J183" i="9"/>
  <c r="M182" i="9"/>
  <c r="L182" i="9"/>
  <c r="K182" i="9"/>
  <c r="J182" i="9"/>
  <c r="M181" i="9"/>
  <c r="L181" i="9"/>
  <c r="K181" i="9"/>
  <c r="J181" i="9"/>
  <c r="M180" i="9"/>
  <c r="L180" i="9"/>
  <c r="K180" i="9"/>
  <c r="J180" i="9"/>
  <c r="M177" i="9"/>
  <c r="L177" i="9"/>
  <c r="K177" i="9"/>
  <c r="J177" i="9"/>
  <c r="M176" i="9"/>
  <c r="L176" i="9"/>
  <c r="K176" i="9"/>
  <c r="J176" i="9"/>
  <c r="M175" i="9"/>
  <c r="L175" i="9"/>
  <c r="K175" i="9"/>
  <c r="J175" i="9"/>
  <c r="M174" i="9"/>
  <c r="L174" i="9"/>
  <c r="K174" i="9"/>
  <c r="J174" i="9"/>
  <c r="M172" i="9"/>
  <c r="L172" i="9"/>
  <c r="K172" i="9"/>
  <c r="J172" i="9"/>
  <c r="M171" i="9"/>
  <c r="L171" i="9"/>
  <c r="K171" i="9"/>
  <c r="J171" i="9"/>
  <c r="M169" i="9"/>
  <c r="L169" i="9"/>
  <c r="K169" i="9"/>
  <c r="J169" i="9"/>
  <c r="M168" i="9"/>
  <c r="L168" i="9"/>
  <c r="K168" i="9"/>
  <c r="J168" i="9"/>
  <c r="M167" i="9"/>
  <c r="L167" i="9"/>
  <c r="K167" i="9"/>
  <c r="J167" i="9"/>
  <c r="M165" i="9"/>
  <c r="L165" i="9"/>
  <c r="K165" i="9"/>
  <c r="J165" i="9"/>
  <c r="M164" i="9"/>
  <c r="L164" i="9"/>
  <c r="K164" i="9"/>
  <c r="J164" i="9"/>
  <c r="M163" i="9"/>
  <c r="L163" i="9"/>
  <c r="K163" i="9"/>
  <c r="J163" i="9"/>
  <c r="M162" i="9"/>
  <c r="L162" i="9"/>
  <c r="K162" i="9"/>
  <c r="J162" i="9"/>
  <c r="M161" i="9"/>
  <c r="L161" i="9"/>
  <c r="K161" i="9"/>
  <c r="J161" i="9"/>
  <c r="M159" i="9"/>
  <c r="L159" i="9"/>
  <c r="K159" i="9"/>
  <c r="J159" i="9"/>
  <c r="M158" i="9"/>
  <c r="L158" i="9"/>
  <c r="K158" i="9"/>
  <c r="J158" i="9"/>
  <c r="M157" i="9"/>
  <c r="L157" i="9"/>
  <c r="K157" i="9"/>
  <c r="J157" i="9"/>
  <c r="M156" i="9"/>
  <c r="L156" i="9"/>
  <c r="K156" i="9"/>
  <c r="J156" i="9"/>
  <c r="M155" i="9"/>
  <c r="L155" i="9"/>
  <c r="K155" i="9"/>
  <c r="J155" i="9"/>
  <c r="M108" i="9"/>
  <c r="L108" i="9"/>
  <c r="K108" i="9"/>
  <c r="J108" i="9"/>
  <c r="M105" i="9"/>
  <c r="L105" i="9"/>
  <c r="K105" i="9"/>
  <c r="J105" i="9"/>
  <c r="M103" i="9"/>
  <c r="L103" i="9"/>
  <c r="K103" i="9"/>
  <c r="J103" i="9"/>
  <c r="M102" i="9"/>
  <c r="L102" i="9"/>
  <c r="K102" i="9"/>
  <c r="J102" i="9"/>
  <c r="M101" i="9"/>
  <c r="L101" i="9"/>
  <c r="K101" i="9"/>
  <c r="J101" i="9"/>
  <c r="M100" i="9"/>
  <c r="L100" i="9"/>
  <c r="K100" i="9"/>
  <c r="J100" i="9"/>
  <c r="M99" i="9"/>
  <c r="L99" i="9"/>
  <c r="K99" i="9"/>
  <c r="J99" i="9"/>
  <c r="M98" i="9"/>
  <c r="L98" i="9"/>
  <c r="K98" i="9"/>
  <c r="J98" i="9"/>
  <c r="M97" i="9"/>
  <c r="L97" i="9"/>
  <c r="K97" i="9"/>
  <c r="J97" i="9"/>
  <c r="M96" i="9"/>
  <c r="L96" i="9"/>
  <c r="K96" i="9"/>
  <c r="J96" i="9"/>
  <c r="M95" i="9"/>
  <c r="L95" i="9"/>
  <c r="K95" i="9"/>
  <c r="J95" i="9"/>
  <c r="M93" i="9"/>
  <c r="L93" i="9"/>
  <c r="K93" i="9"/>
  <c r="J93" i="9"/>
  <c r="M92" i="9"/>
  <c r="L92" i="9"/>
  <c r="K92" i="9"/>
  <c r="J92" i="9"/>
  <c r="M91" i="9"/>
  <c r="L91" i="9"/>
  <c r="K91" i="9"/>
  <c r="J91" i="9"/>
  <c r="M90" i="9"/>
  <c r="L90" i="9"/>
  <c r="K90" i="9"/>
  <c r="J90" i="9"/>
  <c r="M89" i="9"/>
  <c r="L89" i="9"/>
  <c r="K89" i="9"/>
  <c r="J89" i="9"/>
  <c r="M88" i="9"/>
  <c r="L88" i="9"/>
  <c r="K88" i="9"/>
  <c r="J88" i="9"/>
  <c r="M87" i="9"/>
  <c r="L87" i="9"/>
  <c r="K87" i="9"/>
  <c r="J87" i="9"/>
  <c r="M86" i="9"/>
  <c r="L86" i="9"/>
  <c r="K86" i="9"/>
  <c r="J86" i="9"/>
  <c r="M81" i="9"/>
  <c r="L81" i="9"/>
  <c r="K81" i="9"/>
  <c r="J81" i="9"/>
  <c r="M80" i="9"/>
  <c r="L80" i="9"/>
  <c r="K80" i="9"/>
  <c r="J80" i="9"/>
  <c r="M79" i="9"/>
  <c r="L79" i="9"/>
  <c r="K79" i="9"/>
  <c r="J79" i="9"/>
  <c r="M77" i="9"/>
  <c r="L77" i="9"/>
  <c r="K77" i="9"/>
  <c r="J77" i="9"/>
  <c r="M76" i="9"/>
  <c r="L76" i="9"/>
  <c r="K76" i="9"/>
  <c r="J76" i="9"/>
  <c r="M75" i="9"/>
  <c r="L75" i="9"/>
  <c r="K75" i="9"/>
  <c r="J75" i="9"/>
  <c r="M74" i="9"/>
  <c r="L74" i="9"/>
  <c r="K74" i="9"/>
  <c r="J74" i="9"/>
  <c r="M73" i="9"/>
  <c r="L73" i="9"/>
  <c r="K73" i="9"/>
  <c r="J73" i="9"/>
  <c r="M72" i="9"/>
  <c r="L72" i="9"/>
  <c r="K72" i="9"/>
  <c r="J72" i="9"/>
  <c r="M71" i="9"/>
  <c r="L71" i="9"/>
  <c r="K71" i="9"/>
  <c r="J71" i="9"/>
  <c r="M70" i="9"/>
  <c r="L70" i="9"/>
  <c r="K70" i="9"/>
  <c r="J70" i="9"/>
  <c r="M69" i="9"/>
  <c r="L69" i="9"/>
  <c r="K69" i="9"/>
  <c r="J69" i="9"/>
  <c r="M68" i="9"/>
  <c r="L68" i="9"/>
  <c r="K68" i="9"/>
  <c r="J68" i="9"/>
  <c r="M29" i="9"/>
  <c r="L29" i="9"/>
  <c r="K29" i="9"/>
  <c r="J29" i="9"/>
  <c r="M27" i="9"/>
  <c r="L27" i="9"/>
  <c r="K27" i="9"/>
  <c r="J27" i="9"/>
  <c r="M26" i="9"/>
  <c r="L26" i="9"/>
  <c r="K26" i="9"/>
  <c r="J26" i="9"/>
  <c r="M25" i="9"/>
  <c r="L25" i="9"/>
  <c r="K25" i="9"/>
  <c r="J25" i="9"/>
  <c r="M21" i="9"/>
  <c r="L21" i="9"/>
  <c r="K21" i="9"/>
  <c r="J21" i="9"/>
  <c r="M11" i="9"/>
  <c r="L11" i="9"/>
  <c r="K11" i="9"/>
  <c r="J11" i="9"/>
  <c r="M6" i="9"/>
  <c r="L6" i="9"/>
  <c r="K6" i="9"/>
  <c r="J6" i="9"/>
  <c r="M5" i="9"/>
  <c r="L5" i="9"/>
  <c r="K5" i="9"/>
  <c r="J5" i="9"/>
  <c r="M5" i="12"/>
  <c r="M6" i="12"/>
  <c r="M7" i="12"/>
  <c r="M8" i="12"/>
  <c r="M9" i="12"/>
  <c r="M10" i="12"/>
  <c r="M11" i="12"/>
  <c r="M12" i="12"/>
  <c r="M13" i="12"/>
  <c r="M14" i="12"/>
  <c r="M15" i="12"/>
  <c r="M16" i="12"/>
  <c r="M17" i="12"/>
  <c r="M18" i="12"/>
  <c r="M19" i="12"/>
  <c r="M20" i="12"/>
  <c r="M21" i="12"/>
  <c r="M22" i="12"/>
  <c r="M23" i="12"/>
  <c r="M24" i="12"/>
  <c r="M25" i="12"/>
  <c r="M26" i="12"/>
  <c r="M27" i="12"/>
  <c r="M28" i="12"/>
  <c r="M29" i="12"/>
  <c r="M30" i="12"/>
  <c r="M31" i="12"/>
  <c r="M32" i="12"/>
  <c r="M33" i="12"/>
  <c r="M34" i="12"/>
  <c r="M35" i="12"/>
  <c r="M36" i="12"/>
  <c r="M37" i="12"/>
  <c r="M38" i="12"/>
  <c r="M39" i="12"/>
  <c r="M40" i="12"/>
  <c r="M41" i="12"/>
  <c r="M42" i="12"/>
  <c r="M43" i="12"/>
  <c r="M44" i="12"/>
  <c r="M45" i="12"/>
  <c r="M46" i="12"/>
  <c r="M47" i="12"/>
  <c r="M48" i="12"/>
  <c r="M49" i="12"/>
  <c r="M50" i="12"/>
  <c r="M51" i="12"/>
  <c r="M52" i="12"/>
  <c r="M53" i="12"/>
  <c r="M54" i="12"/>
  <c r="M55" i="12"/>
  <c r="M56" i="12"/>
  <c r="M57" i="12"/>
  <c r="M58" i="12"/>
  <c r="M59" i="12"/>
  <c r="M60" i="12"/>
  <c r="M61" i="12"/>
  <c r="M62" i="12"/>
  <c r="M63" i="12"/>
  <c r="M64" i="12"/>
  <c r="M65" i="12"/>
  <c r="M66" i="12"/>
  <c r="M67" i="12"/>
  <c r="M68" i="12"/>
  <c r="M69" i="12"/>
  <c r="M70" i="12"/>
  <c r="M71" i="12"/>
  <c r="M72" i="12"/>
  <c r="M73" i="12"/>
  <c r="M74" i="12"/>
  <c r="M75" i="12"/>
  <c r="M76" i="12"/>
  <c r="M77" i="12"/>
  <c r="M78" i="12"/>
  <c r="M79" i="12"/>
  <c r="M80" i="12"/>
  <c r="M81" i="12"/>
  <c r="M82" i="12"/>
  <c r="M83" i="12"/>
  <c r="M84" i="12"/>
  <c r="M85" i="12"/>
  <c r="M86" i="12"/>
  <c r="M87" i="12"/>
  <c r="M88" i="12"/>
  <c r="M89" i="12"/>
  <c r="M90" i="12"/>
  <c r="M91" i="12"/>
  <c r="M92" i="12"/>
  <c r="M93" i="12"/>
  <c r="M94" i="12"/>
  <c r="M95" i="12"/>
  <c r="M96" i="12"/>
  <c r="M97" i="12"/>
  <c r="M98" i="12"/>
  <c r="M99" i="12"/>
  <c r="M100" i="12"/>
  <c r="M101" i="12"/>
  <c r="M102" i="12"/>
  <c r="M103" i="12"/>
  <c r="M104" i="12"/>
  <c r="M105" i="12"/>
  <c r="M106" i="12"/>
  <c r="M107" i="12"/>
  <c r="M108" i="12"/>
  <c r="M109" i="12"/>
  <c r="M110" i="12"/>
  <c r="M111" i="12"/>
  <c r="M112" i="12"/>
  <c r="M113" i="12"/>
  <c r="M114" i="12"/>
  <c r="M115" i="12"/>
  <c r="M116" i="12"/>
  <c r="M117" i="12"/>
  <c r="M118" i="12"/>
  <c r="M119" i="12"/>
  <c r="M120" i="12"/>
  <c r="M121" i="12"/>
  <c r="M122" i="12"/>
  <c r="M123" i="12"/>
  <c r="M124" i="12"/>
  <c r="M125" i="12"/>
  <c r="M126" i="12"/>
  <c r="M127" i="12"/>
  <c r="M128" i="12"/>
  <c r="M129" i="12"/>
  <c r="M130" i="12"/>
  <c r="M131" i="12"/>
  <c r="M132" i="12"/>
  <c r="M133" i="12"/>
  <c r="M134" i="12"/>
  <c r="M135" i="12"/>
  <c r="M136" i="12"/>
  <c r="M137" i="12"/>
  <c r="M138" i="12"/>
  <c r="M139" i="12"/>
  <c r="M140" i="12"/>
  <c r="M141" i="12"/>
  <c r="M142" i="12"/>
  <c r="M143" i="12"/>
  <c r="M144" i="12"/>
  <c r="M145" i="12"/>
  <c r="M146" i="12"/>
  <c r="M147" i="12"/>
  <c r="M148" i="12"/>
  <c r="M149" i="12"/>
  <c r="M150" i="12"/>
  <c r="M151" i="12"/>
  <c r="M152" i="12"/>
  <c r="M153" i="12"/>
  <c r="M154" i="12"/>
  <c r="M155" i="12"/>
  <c r="M156" i="12"/>
  <c r="M157" i="12"/>
  <c r="M158" i="12"/>
  <c r="M159" i="12"/>
  <c r="M160" i="12"/>
  <c r="M161" i="12"/>
  <c r="M162" i="12"/>
  <c r="M163" i="12"/>
  <c r="M164" i="12"/>
  <c r="M165" i="12"/>
  <c r="M166" i="12"/>
  <c r="M167" i="12"/>
  <c r="M168" i="12"/>
  <c r="M169" i="12"/>
  <c r="M170" i="12"/>
  <c r="M171" i="12"/>
  <c r="M172" i="12"/>
  <c r="M173" i="12"/>
  <c r="M174" i="12"/>
  <c r="M175" i="12"/>
  <c r="M176" i="12"/>
  <c r="M177" i="12"/>
  <c r="M178" i="12"/>
  <c r="M179" i="12"/>
  <c r="M180" i="12"/>
  <c r="M181" i="12"/>
  <c r="M182" i="12"/>
  <c r="M183" i="12"/>
  <c r="M184" i="12"/>
  <c r="M185" i="12"/>
  <c r="M186" i="12"/>
  <c r="M187" i="12"/>
  <c r="M188" i="12"/>
  <c r="M189" i="12"/>
  <c r="M190" i="12"/>
  <c r="M191" i="12"/>
  <c r="M192" i="12"/>
  <c r="M193" i="12"/>
  <c r="M194" i="12"/>
  <c r="M195" i="12"/>
  <c r="M196" i="12"/>
  <c r="M197" i="12"/>
  <c r="M198" i="12"/>
  <c r="M199" i="12"/>
  <c r="M200" i="12"/>
  <c r="M201" i="12"/>
  <c r="M202" i="12"/>
  <c r="M203" i="12"/>
  <c r="M204" i="12"/>
  <c r="M205" i="12"/>
  <c r="M206" i="12"/>
  <c r="M207" i="12"/>
  <c r="M208" i="12"/>
  <c r="M209" i="12"/>
  <c r="M210" i="12"/>
  <c r="M211" i="12"/>
  <c r="M212" i="12"/>
  <c r="M213" i="12"/>
  <c r="M214" i="12"/>
  <c r="M215" i="12"/>
  <c r="M216" i="12"/>
  <c r="M217" i="12"/>
  <c r="M218" i="12"/>
  <c r="M219" i="12"/>
  <c r="M220" i="12"/>
  <c r="M221" i="12"/>
  <c r="M222" i="12"/>
  <c r="M223" i="12"/>
  <c r="M224" i="12"/>
  <c r="M225" i="12"/>
  <c r="M226" i="12"/>
  <c r="M227" i="12"/>
  <c r="M228" i="12"/>
  <c r="M229" i="12"/>
  <c r="M230" i="12"/>
  <c r="M231" i="12"/>
  <c r="M232" i="12"/>
  <c r="M233" i="12"/>
  <c r="M234" i="12"/>
  <c r="M235" i="12"/>
  <c r="M236" i="12"/>
  <c r="M237" i="12"/>
  <c r="M238" i="12"/>
  <c r="M240" i="12"/>
  <c r="M241" i="12"/>
  <c r="M242" i="12"/>
  <c r="M243" i="12"/>
  <c r="M244" i="12"/>
  <c r="M245" i="12"/>
  <c r="M246" i="12"/>
  <c r="M247" i="12"/>
  <c r="M248" i="12"/>
  <c r="M249" i="12"/>
  <c r="M250" i="12"/>
  <c r="M251" i="12"/>
  <c r="M252" i="12"/>
  <c r="D253" i="12"/>
  <c r="C262" i="12"/>
  <c r="C263" i="12"/>
  <c r="C264" i="12"/>
  <c r="C265" i="12"/>
  <c r="R121" i="12"/>
  <c r="R138" i="12" l="1"/>
  <c r="O5" i="9"/>
  <c r="O6" i="9"/>
  <c r="O11" i="9"/>
  <c r="O21" i="9"/>
  <c r="O25" i="9"/>
  <c r="O26" i="9"/>
  <c r="O27" i="9"/>
  <c r="O29" i="9"/>
  <c r="O68" i="9"/>
  <c r="O69" i="9"/>
  <c r="O70" i="9"/>
  <c r="O71" i="9"/>
  <c r="O72" i="9"/>
  <c r="O73" i="9"/>
  <c r="O74" i="9"/>
  <c r="O75" i="9"/>
  <c r="O76" i="9"/>
  <c r="O77" i="9"/>
  <c r="O79" i="9"/>
  <c r="O80" i="9"/>
  <c r="O81" i="9"/>
  <c r="O86" i="9"/>
  <c r="O87" i="9"/>
  <c r="O88" i="9"/>
  <c r="O89" i="9"/>
  <c r="O90" i="9"/>
  <c r="O91" i="9"/>
  <c r="O92" i="9"/>
  <c r="O93" i="9"/>
  <c r="O95" i="9"/>
  <c r="O96" i="9"/>
  <c r="O97" i="9"/>
  <c r="O98" i="9"/>
  <c r="O99" i="9"/>
  <c r="O100" i="9"/>
  <c r="O101" i="9"/>
  <c r="O102" i="9"/>
  <c r="O103" i="9"/>
  <c r="O105" i="9"/>
  <c r="O108" i="9"/>
  <c r="O155" i="9"/>
  <c r="O156" i="9"/>
  <c r="O157" i="9"/>
  <c r="O158" i="9"/>
  <c r="O159" i="9"/>
  <c r="O161" i="9"/>
  <c r="O162" i="9"/>
  <c r="O163" i="9"/>
  <c r="O164" i="9"/>
  <c r="O165" i="9"/>
  <c r="O167" i="9"/>
  <c r="O168" i="9"/>
  <c r="O169" i="9"/>
  <c r="O171" i="9"/>
  <c r="O172" i="9"/>
  <c r="O174" i="9"/>
  <c r="O175" i="9"/>
  <c r="O176" i="9"/>
  <c r="O177" i="9"/>
  <c r="O180" i="9"/>
  <c r="O181" i="9"/>
  <c r="O182" i="9"/>
  <c r="O183" i="9"/>
  <c r="O184" i="9"/>
  <c r="O185" i="9"/>
  <c r="O186" i="9"/>
  <c r="O187" i="9"/>
  <c r="O188" i="9"/>
  <c r="O190" i="9"/>
  <c r="O191" i="9"/>
  <c r="O192" i="9"/>
  <c r="O193" i="9"/>
  <c r="O194" i="9"/>
  <c r="O195" i="9"/>
  <c r="O196" i="9"/>
  <c r="O197" i="9"/>
  <c r="O198" i="9"/>
  <c r="O199" i="9"/>
  <c r="O200" i="9"/>
  <c r="O201" i="9"/>
  <c r="O202" i="9"/>
  <c r="O203" i="9"/>
  <c r="O204" i="9"/>
  <c r="O206" i="9"/>
  <c r="O207" i="9"/>
  <c r="O208" i="9"/>
  <c r="O209" i="9"/>
  <c r="O210" i="9"/>
  <c r="O211" i="9"/>
  <c r="O212" i="9"/>
  <c r="O213" i="9"/>
  <c r="O214" i="9"/>
  <c r="O215" i="9"/>
  <c r="O217" i="9"/>
  <c r="O218" i="9"/>
  <c r="O223" i="9"/>
  <c r="O237" i="9"/>
  <c r="O238" i="9"/>
  <c r="O239" i="9"/>
  <c r="O243" i="9"/>
  <c r="O244" i="9"/>
  <c r="O245" i="9"/>
  <c r="O274" i="9"/>
  <c r="O275" i="9"/>
  <c r="O280" i="9"/>
  <c r="O281" i="9"/>
  <c r="O284" i="9"/>
  <c r="O285" i="9"/>
  <c r="O286" i="9"/>
  <c r="O287" i="9"/>
  <c r="O288" i="9"/>
  <c r="O289" i="9"/>
  <c r="O290" i="9"/>
  <c r="O291" i="9"/>
  <c r="O292" i="9"/>
  <c r="O293" i="9"/>
  <c r="O294" i="9"/>
  <c r="O295" i="9"/>
  <c r="O296" i="9"/>
  <c r="O297" i="9"/>
  <c r="O298" i="9"/>
  <c r="O299" i="9"/>
  <c r="O300" i="9"/>
  <c r="O301" i="9"/>
  <c r="O302" i="9"/>
  <c r="O303" i="9"/>
  <c r="O304" i="9"/>
  <c r="O305" i="9"/>
  <c r="O306" i="9"/>
  <c r="O307" i="9"/>
  <c r="O308" i="9"/>
  <c r="O309" i="9"/>
  <c r="O310" i="9"/>
  <c r="O313" i="9"/>
  <c r="O314" i="9"/>
  <c r="O315" i="9"/>
  <c r="O316" i="9"/>
  <c r="O317" i="9"/>
  <c r="O318" i="9"/>
  <c r="O319" i="9"/>
  <c r="O320" i="9"/>
  <c r="O321" i="9"/>
  <c r="O322" i="9"/>
  <c r="O323" i="9"/>
  <c r="O325" i="9"/>
  <c r="O326" i="9"/>
  <c r="O327" i="9"/>
  <c r="O328" i="9"/>
  <c r="O329" i="9"/>
  <c r="O332" i="9"/>
  <c r="O339" i="9"/>
  <c r="O340" i="9"/>
  <c r="O341" i="9"/>
  <c r="O342" i="9"/>
  <c r="O343" i="9"/>
  <c r="O344" i="9"/>
  <c r="O345" i="9"/>
  <c r="O346" i="9"/>
  <c r="O347" i="9"/>
  <c r="O348" i="9"/>
  <c r="O349" i="9"/>
  <c r="O350" i="9"/>
  <c r="O351" i="9"/>
  <c r="O352" i="9"/>
  <c r="O353" i="9"/>
  <c r="O354" i="9"/>
  <c r="O355" i="9"/>
  <c r="O356" i="9"/>
  <c r="O357" i="9"/>
  <c r="O358" i="9"/>
  <c r="O359" i="9"/>
  <c r="O360" i="9"/>
  <c r="O363" i="9"/>
  <c r="O366" i="9"/>
  <c r="O367" i="9"/>
  <c r="O368" i="9"/>
  <c r="O370" i="9"/>
  <c r="O371" i="9"/>
  <c r="O375" i="9"/>
  <c r="O378" i="9"/>
  <c r="O379" i="9"/>
  <c r="O383" i="9"/>
  <c r="O384" i="9"/>
  <c r="O385" i="9"/>
  <c r="O386" i="9"/>
  <c r="O387" i="9"/>
  <c r="O389" i="9"/>
  <c r="O390" i="9"/>
  <c r="O392" i="9"/>
  <c r="O394" i="9"/>
  <c r="O395" i="9"/>
  <c r="O396" i="9"/>
  <c r="O401" i="9"/>
  <c r="O402" i="9"/>
  <c r="O403" i="9"/>
  <c r="O406" i="9"/>
  <c r="O407" i="9"/>
  <c r="O408" i="9"/>
  <c r="O409" i="9"/>
  <c r="O411" i="9"/>
  <c r="O412" i="9"/>
  <c r="O413" i="9"/>
  <c r="O414" i="9"/>
  <c r="O415" i="9"/>
  <c r="O416" i="9"/>
  <c r="O417" i="9"/>
  <c r="O418" i="9"/>
  <c r="O420" i="9"/>
  <c r="O421" i="9"/>
  <c r="O422" i="9"/>
  <c r="O426" i="9"/>
  <c r="O428" i="9"/>
  <c r="O429" i="9"/>
  <c r="O431" i="9"/>
  <c r="O432" i="9"/>
  <c r="O433" i="9"/>
  <c r="O434" i="9"/>
  <c r="O435" i="9"/>
  <c r="O436" i="9"/>
  <c r="O437" i="9"/>
  <c r="O438" i="9"/>
  <c r="O439" i="9"/>
  <c r="O440" i="9"/>
  <c r="O442" i="9"/>
  <c r="O444" i="9"/>
  <c r="O446" i="9"/>
  <c r="O447" i="9"/>
  <c r="O449" i="9"/>
  <c r="O451" i="9"/>
  <c r="O454" i="9"/>
  <c r="O455" i="9"/>
  <c r="O456" i="9"/>
  <c r="O457" i="9"/>
  <c r="O458" i="9"/>
  <c r="O459" i="9"/>
  <c r="O460" i="9"/>
  <c r="O461" i="9"/>
  <c r="O462" i="9"/>
  <c r="O463" i="9"/>
  <c r="O464" i="9"/>
  <c r="O465" i="9"/>
  <c r="O467" i="9"/>
  <c r="O468" i="9"/>
  <c r="O469" i="9"/>
  <c r="O470" i="9"/>
  <c r="O471" i="9"/>
  <c r="O472" i="9"/>
  <c r="O473" i="9"/>
  <c r="O474" i="9"/>
  <c r="O475" i="9"/>
  <c r="O477" i="9"/>
  <c r="O479" i="9"/>
  <c r="O483" i="9"/>
  <c r="O484" i="9"/>
  <c r="O485" i="9"/>
  <c r="O488" i="9"/>
  <c r="O490" i="9"/>
  <c r="O491" i="9"/>
  <c r="O492" i="9"/>
  <c r="O493" i="9"/>
  <c r="O495" i="9"/>
  <c r="O502" i="9"/>
  <c r="O506" i="9"/>
  <c r="O507" i="9"/>
  <c r="O508" i="9"/>
  <c r="O509" i="9"/>
  <c r="O510" i="9"/>
  <c r="O514" i="9"/>
  <c r="O515" i="9"/>
  <c r="O516" i="9"/>
  <c r="O540" i="9"/>
  <c r="O542" i="9"/>
  <c r="O543" i="9"/>
  <c r="O544" i="9"/>
  <c r="O545" i="9"/>
  <c r="O546" i="9"/>
  <c r="O547" i="9"/>
  <c r="O549" i="9"/>
  <c r="O555" i="9"/>
  <c r="O556" i="9"/>
  <c r="O557" i="9"/>
  <c r="O558" i="9"/>
  <c r="O562" i="9"/>
  <c r="O564" i="9"/>
  <c r="O567" i="9"/>
  <c r="O568" i="9"/>
  <c r="O569" i="9"/>
  <c r="O570" i="9"/>
  <c r="O573" i="9"/>
  <c r="O576" i="9"/>
  <c r="O579" i="9"/>
  <c r="O585" i="9"/>
  <c r="O590" i="9"/>
  <c r="O593" i="9"/>
  <c r="O595" i="9"/>
  <c r="O605" i="9"/>
  <c r="O607" i="9"/>
  <c r="O609" i="9"/>
  <c r="O610" i="9"/>
  <c r="O611" i="9"/>
  <c r="O614" i="9"/>
  <c r="O616" i="9"/>
  <c r="O618" i="9"/>
  <c r="O619" i="9"/>
  <c r="O621" i="9"/>
  <c r="O624" i="9"/>
  <c r="O629" i="9"/>
  <c r="O630" i="9"/>
  <c r="O632" i="9"/>
  <c r="O633" i="9"/>
  <c r="O635" i="9"/>
  <c r="O636" i="9"/>
  <c r="O637" i="9"/>
  <c r="O638" i="9"/>
  <c r="O639" i="9"/>
  <c r="O640" i="9"/>
  <c r="O641" i="9"/>
  <c r="O642" i="9"/>
  <c r="O643" i="9"/>
  <c r="O644" i="9"/>
  <c r="O647" i="9"/>
  <c r="O648" i="9"/>
  <c r="O650" i="9"/>
  <c r="O656" i="9"/>
  <c r="O659" i="9"/>
  <c r="O660" i="9"/>
  <c r="O661" i="9"/>
  <c r="O663" i="9"/>
  <c r="O664" i="9"/>
  <c r="O665" i="9"/>
  <c r="O666" i="9"/>
  <c r="O667" i="9"/>
  <c r="O668" i="9"/>
  <c r="O669" i="9"/>
  <c r="O670" i="9"/>
  <c r="O671" i="9"/>
  <c r="O672" i="9"/>
  <c r="O673" i="9"/>
  <c r="O675" i="9"/>
  <c r="O676" i="9"/>
  <c r="O677" i="9"/>
  <c r="O678" i="9"/>
  <c r="O679" i="9"/>
  <c r="O681" i="9"/>
  <c r="O683" i="9"/>
  <c r="O684" i="9"/>
  <c r="O685" i="9"/>
  <c r="O687" i="9"/>
  <c r="O688" i="9"/>
  <c r="O690" i="9"/>
  <c r="M2" i="12"/>
  <c r="E2" i="12"/>
  <c r="D2" i="12" s="1"/>
  <c r="H2" i="12" s="1"/>
  <c r="O2" i="9" l="1"/>
  <c r="I2" i="9"/>
  <c r="G2" i="9" l="1"/>
  <c r="J2" i="9" s="1"/>
</calcChain>
</file>

<file path=xl/sharedStrings.xml><?xml version="1.0" encoding="utf-8"?>
<sst xmlns="http://schemas.openxmlformats.org/spreadsheetml/2006/main" count="2429" uniqueCount="1435">
  <si>
    <t>Pièce</t>
  </si>
  <si>
    <t>Meuble</t>
  </si>
  <si>
    <t>Buffet deux corps</t>
  </si>
  <si>
    <t>Au mur</t>
  </si>
  <si>
    <t>Lieu</t>
  </si>
  <si>
    <t>N°</t>
  </si>
  <si>
    <t>prix</t>
  </si>
  <si>
    <t>Lustre</t>
  </si>
  <si>
    <t>Table roulante</t>
  </si>
  <si>
    <t>Carafe</t>
  </si>
  <si>
    <t>2 bougeoirs</t>
  </si>
  <si>
    <t>Chambre Grand Ma</t>
  </si>
  <si>
    <t>3 bouteilles en verre</t>
  </si>
  <si>
    <t>Tableau femme à coiffe blanche</t>
  </si>
  <si>
    <t>Petite table 1900 à pieds courbés</t>
  </si>
  <si>
    <t>Lit bateau</t>
  </si>
  <si>
    <t>banquette de piano dorée</t>
  </si>
  <si>
    <t>sur la cheminée</t>
  </si>
  <si>
    <t>Au mur porte SdB</t>
  </si>
  <si>
    <t>Lampe</t>
  </si>
  <si>
    <t>Fauteuil de bureau</t>
  </si>
  <si>
    <t>Lampe en porcelaine Strasbourg</t>
  </si>
  <si>
    <t>Grande lampe de bureau</t>
  </si>
  <si>
    <t>Lampe à pied en marbre</t>
  </si>
  <si>
    <t>Pot en porcelaine 
(Perrier et Fils - 238 Bd St Germain Paris)</t>
  </si>
  <si>
    <t>Sur la cheminée</t>
  </si>
  <si>
    <t>CGM-1</t>
  </si>
  <si>
    <t>CGM-2</t>
  </si>
  <si>
    <t>CGM-3</t>
  </si>
  <si>
    <t>CGM-4</t>
  </si>
  <si>
    <t>CGM-5</t>
  </si>
  <si>
    <t>CGM-6</t>
  </si>
  <si>
    <t>CGM-7</t>
  </si>
  <si>
    <t>CGM-8</t>
  </si>
  <si>
    <t>CGM-9</t>
  </si>
  <si>
    <t>CGM-10</t>
  </si>
  <si>
    <t>CGM-11</t>
  </si>
  <si>
    <t>CGM-12</t>
  </si>
  <si>
    <t>CGM-13</t>
  </si>
  <si>
    <t>CGM-14</t>
  </si>
  <si>
    <t>CGM-15</t>
  </si>
  <si>
    <t>CGM-16</t>
  </si>
  <si>
    <t>CGM-17</t>
  </si>
  <si>
    <t>CGM-18</t>
  </si>
  <si>
    <t>CGM-19</t>
  </si>
  <si>
    <t>CGM-20</t>
  </si>
  <si>
    <t>CGM-21</t>
  </si>
  <si>
    <t>CGM-22</t>
  </si>
  <si>
    <t>CGM-23</t>
  </si>
  <si>
    <t>Sur la commode</t>
  </si>
  <si>
    <t>Bougeoir (extrait d'un lustre ?)</t>
  </si>
  <si>
    <t>Pot à mortier</t>
  </si>
  <si>
    <t>Petit pot en verre avec couvercle</t>
  </si>
  <si>
    <t>Petit pot à motif fleurs (accidenté)</t>
  </si>
  <si>
    <t>Corbeille ovale</t>
  </si>
  <si>
    <t>Tableau de pie VI avec cadre</t>
  </si>
  <si>
    <t>Petite aquarelle signée A. de Courtois - 1918</t>
  </si>
  <si>
    <t>Sur la bibliothèque</t>
  </si>
  <si>
    <t>Petit tabouret blanc</t>
  </si>
  <si>
    <t>CGM-24</t>
  </si>
  <si>
    <t>CGM-25</t>
  </si>
  <si>
    <t>CGM-26</t>
  </si>
  <si>
    <t>CGM-27</t>
  </si>
  <si>
    <t>CGM-28</t>
  </si>
  <si>
    <t>CGM-29</t>
  </si>
  <si>
    <t>CGM-30</t>
  </si>
  <si>
    <t>CGM-31</t>
  </si>
  <si>
    <t>1P-1</t>
  </si>
  <si>
    <t>1P-2</t>
  </si>
  <si>
    <t>1P-3</t>
  </si>
  <si>
    <t>1P-4</t>
  </si>
  <si>
    <t>Petite table</t>
  </si>
  <si>
    <t>1P-5</t>
  </si>
  <si>
    <t>Table</t>
  </si>
  <si>
    <t>1P-6</t>
  </si>
  <si>
    <t>1P-7</t>
  </si>
  <si>
    <t>1P-8</t>
  </si>
  <si>
    <t>1P-9</t>
  </si>
  <si>
    <t>1P-10</t>
  </si>
  <si>
    <t>Machine à coudre </t>
  </si>
  <si>
    <t>1P-11</t>
  </si>
  <si>
    <t>Imprimante</t>
  </si>
  <si>
    <t>Table à abattant</t>
  </si>
  <si>
    <t>Table pliante bridge</t>
  </si>
  <si>
    <t>Chaise cannée bois clous</t>
  </si>
  <si>
    <t>1P-12</t>
  </si>
  <si>
    <t>1P-13</t>
  </si>
  <si>
    <t>1P-14</t>
  </si>
  <si>
    <t>1P-15</t>
  </si>
  <si>
    <t>1P-16</t>
  </si>
  <si>
    <t>1P-17</t>
  </si>
  <si>
    <t>1P-18</t>
  </si>
  <si>
    <t>1P-19</t>
  </si>
  <si>
    <t>1P-20</t>
  </si>
  <si>
    <t>1P-21</t>
  </si>
  <si>
    <t>1P-22</t>
  </si>
  <si>
    <t>1P-23</t>
  </si>
  <si>
    <t>1P-24</t>
  </si>
  <si>
    <t>1P-25</t>
  </si>
  <si>
    <t>1P-26</t>
  </si>
  <si>
    <t>1P-27</t>
  </si>
  <si>
    <t>Cadre autour de photo femme (même cadre)</t>
  </si>
  <si>
    <t>Bénitier ange - support velours bleu</t>
  </si>
  <si>
    <t>Gravure homme cadre bois et or signée H. Lefièvre-Couton 1896</t>
  </si>
  <si>
    <t>Assiette Lunéville</t>
  </si>
  <si>
    <t>Pot blanc à motif bleu sans couvercle</t>
  </si>
  <si>
    <t>Pot gris à motif bleu avec couvercle (mêmes motifs)</t>
  </si>
  <si>
    <t>Boîte "pierres trouvées par Marie Mars près de Sauvagnat avec pierres diverses</t>
  </si>
  <si>
    <t>Pèse personnes électronique</t>
  </si>
  <si>
    <t>Chaine Hifi avec 2 Haut Parleurs</t>
  </si>
  <si>
    <t>Petite lanterne magique bleue très incomplète</t>
  </si>
  <si>
    <t>Dans l'armoire</t>
  </si>
  <si>
    <t>2CV-1</t>
  </si>
  <si>
    <t>Chambre Verte 2ème étage</t>
  </si>
  <si>
    <t>2CV-2</t>
  </si>
  <si>
    <t>Miroir</t>
  </si>
  <si>
    <t>2CV-3</t>
  </si>
  <si>
    <t>2CV-4</t>
  </si>
  <si>
    <t>2CV-5</t>
  </si>
  <si>
    <t>2CV-6</t>
  </si>
  <si>
    <t>2 lampes de Bureau</t>
  </si>
  <si>
    <t>2CV-7</t>
  </si>
  <si>
    <t>Dentelles</t>
  </si>
  <si>
    <t>2CV-8</t>
  </si>
  <si>
    <t>1 boite (on tourne pour ouvrir)</t>
  </si>
  <si>
    <t>2CV-9</t>
  </si>
  <si>
    <t>Boite ronde</t>
  </si>
  <si>
    <t>2CV-10</t>
  </si>
  <si>
    <t>Lampe pendu, blache</t>
  </si>
  <si>
    <t>2CV-11</t>
  </si>
  <si>
    <t>Lampe à l'huile</t>
  </si>
  <si>
    <t>2CV-12</t>
  </si>
  <si>
    <t>Tableau d'un jeune homme</t>
  </si>
  <si>
    <t>2CV-13</t>
  </si>
  <si>
    <t>Lampe de chevet</t>
  </si>
  <si>
    <t>2CV-14</t>
  </si>
  <si>
    <t>Boite à couvercle</t>
  </si>
  <si>
    <t>2CV-15</t>
  </si>
  <si>
    <t>corbeille en osier</t>
  </si>
  <si>
    <t>2CV-16</t>
  </si>
  <si>
    <t>Vieux sac avec dessins à l'intérieur</t>
  </si>
  <si>
    <t>2CV-17</t>
  </si>
  <si>
    <t>2 lit avec matelas et sommier</t>
  </si>
  <si>
    <t>2CV-18</t>
  </si>
  <si>
    <t>2CV-19</t>
  </si>
  <si>
    <t>2CV-20</t>
  </si>
  <si>
    <t>2CV-21</t>
  </si>
  <si>
    <t>Tableau de fermières 2</t>
  </si>
  <si>
    <t>2CV-22</t>
  </si>
  <si>
    <t>Petit objet métal (ND au centre)</t>
  </si>
  <si>
    <t>2CV-23</t>
  </si>
  <si>
    <t>Chaise en bois (verte et rouge)</t>
  </si>
  <si>
    <t>2CV-24</t>
  </si>
  <si>
    <t>Chaise en bois assis en tissus</t>
  </si>
  <si>
    <t>Toute petite table à 2 niveaux</t>
  </si>
  <si>
    <t>4 lecteurs de plaques photos tridimensionnelles</t>
  </si>
  <si>
    <t>1P-28</t>
  </si>
  <si>
    <t>1P-29</t>
  </si>
  <si>
    <t>4 chapeaux (un dans la boîte à chapeaux)</t>
  </si>
  <si>
    <t>AB-1</t>
  </si>
  <si>
    <t>Ancienne bibliothèque</t>
  </si>
  <si>
    <t>Lampe dorée avec abat jour</t>
  </si>
  <si>
    <t>sur la table de nuit</t>
  </si>
  <si>
    <t>Meuble en fer range dossiers - 2 tiroirs</t>
  </si>
  <si>
    <t>Pare cheminée</t>
  </si>
  <si>
    <t>1 cadre doré avec photo</t>
  </si>
  <si>
    <t>sur cheminée</t>
  </si>
  <si>
    <t>2 bougeoirs en porcelaine blanc, motifs bleus</t>
  </si>
  <si>
    <t>Cendrier avec une étoile au centre</t>
  </si>
  <si>
    <t>au mur</t>
  </si>
  <si>
    <t>1 tapis crème bleu et orange</t>
  </si>
  <si>
    <t>1 tapis crème marron</t>
  </si>
  <si>
    <t>Gravure scène antique</t>
  </si>
  <si>
    <t>AB-2</t>
  </si>
  <si>
    <t>AB-3</t>
  </si>
  <si>
    <t>AB-4</t>
  </si>
  <si>
    <t>AB-5</t>
  </si>
  <si>
    <t>AB-6</t>
  </si>
  <si>
    <t>AB-7</t>
  </si>
  <si>
    <t>AB-8</t>
  </si>
  <si>
    <t>AB-9</t>
  </si>
  <si>
    <t>AB-10</t>
  </si>
  <si>
    <t>AB-11</t>
  </si>
  <si>
    <t>AB-12</t>
  </si>
  <si>
    <t>AB-13</t>
  </si>
  <si>
    <t>AB-14</t>
  </si>
  <si>
    <t>AB-15</t>
  </si>
  <si>
    <t>AB-16</t>
  </si>
  <si>
    <t>AB-17</t>
  </si>
  <si>
    <t>AB-18</t>
  </si>
  <si>
    <t>AB-19</t>
  </si>
  <si>
    <t>AB-20</t>
  </si>
  <si>
    <t>1C-1</t>
  </si>
  <si>
    <t>Boîte en bois</t>
  </si>
  <si>
    <t>1C-2</t>
  </si>
  <si>
    <t>1CV-1</t>
  </si>
  <si>
    <t>Chambre Verte 1er étage</t>
  </si>
  <si>
    <t>1 lit en fer</t>
  </si>
  <si>
    <t>1 table en bois</t>
  </si>
  <si>
    <t>1 tabouret paillé</t>
  </si>
  <si>
    <t>1 lustre 5 lampes</t>
  </si>
  <si>
    <t>1CF-1</t>
  </si>
  <si>
    <t>Chambre côté fontaine</t>
  </si>
  <si>
    <t>Table de nuit bois foncé marbre noir</t>
  </si>
  <si>
    <t>1 fauteuil club velours marron</t>
  </si>
  <si>
    <t>1CV-2</t>
  </si>
  <si>
    <t>1CV-3</t>
  </si>
  <si>
    <t>1CV-4</t>
  </si>
  <si>
    <t>1CV-5</t>
  </si>
  <si>
    <t>1CV-6</t>
  </si>
  <si>
    <t>1CV-7</t>
  </si>
  <si>
    <t>1CF-2</t>
  </si>
  <si>
    <t>1CF-3</t>
  </si>
  <si>
    <t>1CF-4</t>
  </si>
  <si>
    <t>1CF-5</t>
  </si>
  <si>
    <t>1CF-6</t>
  </si>
  <si>
    <t>1CF-7</t>
  </si>
  <si>
    <t>1CF-8</t>
  </si>
  <si>
    <t>1CF-9</t>
  </si>
  <si>
    <t>1 fauteuil club velours vert</t>
  </si>
  <si>
    <t>2 chaises bois velours rose</t>
  </si>
  <si>
    <t>au dessus de la table</t>
  </si>
  <si>
    <t>1 gravure à Jules Hardouin Mansart</t>
  </si>
  <si>
    <t>Bénitier mural</t>
  </si>
  <si>
    <t>Bas relief saint</t>
  </si>
  <si>
    <t>2 bougeoirs métal (?) montés en lampe</t>
  </si>
  <si>
    <t>pendentif mural ND du Chemin (Dubret Dijon)</t>
  </si>
  <si>
    <t>Pot "amphore" monté en lampe</t>
  </si>
  <si>
    <t>2 bougeoirs laitons montés en lampe</t>
  </si>
  <si>
    <t>1 bougeoirs en laiton</t>
  </si>
  <si>
    <t>1 bénitier Christ + ange</t>
  </si>
  <si>
    <t>Sur cheminée</t>
  </si>
  <si>
    <t>Coupelle blanche et rouge (made in England)</t>
  </si>
  <si>
    <t>Petit vase "soliflore"</t>
  </si>
  <si>
    <t>Autres objets sans valeur</t>
  </si>
  <si>
    <t>1CF-10</t>
  </si>
  <si>
    <t>1CF-11</t>
  </si>
  <si>
    <t>1CF-12</t>
  </si>
  <si>
    <t>1CF-13</t>
  </si>
  <si>
    <t>1CF-14</t>
  </si>
  <si>
    <t>1CF-15</t>
  </si>
  <si>
    <t>1CF-16</t>
  </si>
  <si>
    <t>1CF-17</t>
  </si>
  <si>
    <t>1CF-18</t>
  </si>
  <si>
    <t>1CF-19</t>
  </si>
  <si>
    <t>1CF-20</t>
  </si>
  <si>
    <t>1CF-21</t>
  </si>
  <si>
    <t>1CF-22</t>
  </si>
  <si>
    <t>1CF-23</t>
  </si>
  <si>
    <t>1CF-24</t>
  </si>
  <si>
    <t>1CF-25</t>
  </si>
  <si>
    <t>N/A</t>
  </si>
  <si>
    <t>Pot de chambre porcelaine (Sarreguemines)</t>
  </si>
  <si>
    <t>Chambre "Monseigneur"</t>
  </si>
  <si>
    <t>1CM-1</t>
  </si>
  <si>
    <t>1CM-2</t>
  </si>
  <si>
    <t>1CM-3</t>
  </si>
  <si>
    <t>1CM-4</t>
  </si>
  <si>
    <t>1CM-5</t>
  </si>
  <si>
    <t>1CM-6</t>
  </si>
  <si>
    <t>1CM-7</t>
  </si>
  <si>
    <t>1CM-8</t>
  </si>
  <si>
    <t>1CM-9</t>
  </si>
  <si>
    <t>1CM-10</t>
  </si>
  <si>
    <t>1CM-11</t>
  </si>
  <si>
    <t>1CM-12</t>
  </si>
  <si>
    <t>1CM-13</t>
  </si>
  <si>
    <t>1CM-14</t>
  </si>
  <si>
    <t>1CM-15</t>
  </si>
  <si>
    <t>1CM-16</t>
  </si>
  <si>
    <t>1CM-17</t>
  </si>
  <si>
    <t>1 lit double avec tête de lit</t>
  </si>
  <si>
    <t>1 table de nuit à abattant - roulettes - tiroir creux en dessous</t>
  </si>
  <si>
    <t>1 fauteuil de bureau - cuir vert</t>
  </si>
  <si>
    <t>1CM-18</t>
  </si>
  <si>
    <t>1CM-19</t>
  </si>
  <si>
    <t>1CM-20</t>
  </si>
  <si>
    <t>1CM-21</t>
  </si>
  <si>
    <t>1CM-22</t>
  </si>
  <si>
    <t>1CM-23</t>
  </si>
  <si>
    <t>1CM-24</t>
  </si>
  <si>
    <t>1CM-25</t>
  </si>
  <si>
    <t>au dessus du lit</t>
  </si>
  <si>
    <t>3 verres "pied de piano" (2 identiques)</t>
  </si>
  <si>
    <t>1 encrier (lourd : bronze ?)</t>
  </si>
  <si>
    <t>Porcelaine blanche à fleur</t>
  </si>
  <si>
    <t>Sur le secrétaire</t>
  </si>
  <si>
    <t>1CM-26</t>
  </si>
  <si>
    <t>2 lampes de chevet en bois</t>
  </si>
  <si>
    <t>1CM-27</t>
  </si>
  <si>
    <t>1CM-28</t>
  </si>
  <si>
    <t>2 lampes appliques murales</t>
  </si>
  <si>
    <t>1CM-29</t>
  </si>
  <si>
    <t>1 tapis paille</t>
  </si>
  <si>
    <t>Tableau château et rivière signé P. Dubard</t>
  </si>
  <si>
    <t>5 Chaises paillées (4 identiques)</t>
  </si>
  <si>
    <t>3 pots bleus à motifs</t>
  </si>
  <si>
    <t>3 tomettes à fleur (+ autres ?) + 1 gros carrelage</t>
  </si>
  <si>
    <t>SMH-1</t>
  </si>
  <si>
    <t>Salle à manger du haut</t>
  </si>
  <si>
    <t>Petite table en bois</t>
  </si>
  <si>
    <t>Petite table en bois, noire, pieds galbés</t>
  </si>
  <si>
    <t>Chaise haute pour enfant, en bois</t>
  </si>
  <si>
    <t>Banquette rectangulaire</t>
  </si>
  <si>
    <t>1 chaise paillée</t>
  </si>
  <si>
    <t>Lustre hollandais</t>
  </si>
  <si>
    <t>Grand tableau rectangulaire Louis XV d'après Rigaud</t>
  </si>
  <si>
    <t>SAMB-1</t>
  </si>
  <si>
    <t>Salle à Manger du Bas</t>
  </si>
  <si>
    <t>SAMB-2</t>
  </si>
  <si>
    <t>SAMB-3</t>
  </si>
  <si>
    <t>SAMB-4</t>
  </si>
  <si>
    <t>4 sièges cuirs avec "picot" sur le côté</t>
  </si>
  <si>
    <t>SAMB-5</t>
  </si>
  <si>
    <t>SAMB-6</t>
  </si>
  <si>
    <t>SAMB-7</t>
  </si>
  <si>
    <t>SAMB-8</t>
  </si>
  <si>
    <t>SAMB-9</t>
  </si>
  <si>
    <t>1 lampe en métal dorée (sur coffre)</t>
  </si>
  <si>
    <t>SAMB-10</t>
  </si>
  <si>
    <t>SAMB-11</t>
  </si>
  <si>
    <t>1 support de lampe (haut)</t>
  </si>
  <si>
    <t>SAMB-12</t>
  </si>
  <si>
    <t>SAMB-13</t>
  </si>
  <si>
    <t>2 assiettes suspendues (blanches avec motifs bleus)</t>
  </si>
  <si>
    <t>SAMB-14</t>
  </si>
  <si>
    <t>2 chevreuils empaillés</t>
  </si>
  <si>
    <t>SAMB-15</t>
  </si>
  <si>
    <t>2 cerfs empaillés</t>
  </si>
  <si>
    <t>SAMB-16</t>
  </si>
  <si>
    <t>Armes en bois au dessus de la cheminée</t>
  </si>
  <si>
    <t>SAMB-17</t>
  </si>
  <si>
    <t>1 plat oiseaux</t>
  </si>
  <si>
    <t>SAMB-18</t>
  </si>
  <si>
    <t>1 vase en poterie</t>
  </si>
  <si>
    <t>SAMB-19</t>
  </si>
  <si>
    <t>SAMB-20</t>
  </si>
  <si>
    <t>SAMB-23</t>
  </si>
  <si>
    <t>3 plats à tartes "Le Diplomate"</t>
  </si>
  <si>
    <t>SAMB-24</t>
  </si>
  <si>
    <t>1 assiette de présentation "Le Diplomate"</t>
  </si>
  <si>
    <t>SAMB-25</t>
  </si>
  <si>
    <t>SAMB-26</t>
  </si>
  <si>
    <t>11 toute petite Assiettes "Le Diplomate"</t>
  </si>
  <si>
    <t>SAMB-27</t>
  </si>
  <si>
    <t>SAMB-28</t>
  </si>
  <si>
    <t>23 Petites assiettes "Le Diplomate" (Grande petite)</t>
  </si>
  <si>
    <t>SAMB-29</t>
  </si>
  <si>
    <t>1 assiette à potage "Le Diplomate"</t>
  </si>
  <si>
    <t>SAMB-30</t>
  </si>
  <si>
    <t>30 Assiettes à soupe "Le Diplomate"</t>
  </si>
  <si>
    <t>SAMB-31</t>
  </si>
  <si>
    <t>1 saucière "Le Diplomate"</t>
  </si>
  <si>
    <t>SAMB-33</t>
  </si>
  <si>
    <t>2 carafe à Eau</t>
  </si>
  <si>
    <t>SAMB-34</t>
  </si>
  <si>
    <t>3 carafe à vin avec Bouchon</t>
  </si>
  <si>
    <t>SAMB-35</t>
  </si>
  <si>
    <t>7 carafe à vin sans Bouchon</t>
  </si>
  <si>
    <t>SAMB-36</t>
  </si>
  <si>
    <t>11 verres oranges</t>
  </si>
  <si>
    <t>SAMB-37</t>
  </si>
  <si>
    <t>16 verres à Whisky fond plat ("canelés sur le bord")</t>
  </si>
  <si>
    <t>SAMB-38</t>
  </si>
  <si>
    <t>SAMB-39</t>
  </si>
  <si>
    <t>SAMB-40</t>
  </si>
  <si>
    <t>SAMB-41</t>
  </si>
  <si>
    <t>PS-1</t>
  </si>
  <si>
    <t>Petit Salon</t>
  </si>
  <si>
    <t>PS-2</t>
  </si>
  <si>
    <t>PS-3</t>
  </si>
  <si>
    <t>PS-4</t>
  </si>
  <si>
    <t>PS-5</t>
  </si>
  <si>
    <t>PS-6</t>
  </si>
  <si>
    <t>PS-7</t>
  </si>
  <si>
    <t>PS-8</t>
  </si>
  <si>
    <t>PS-9</t>
  </si>
  <si>
    <t>PS-10</t>
  </si>
  <si>
    <t>1 Tapis Blanc</t>
  </si>
  <si>
    <t>PS-11</t>
  </si>
  <si>
    <t>1 Tapis Rouge</t>
  </si>
  <si>
    <t>PS-12</t>
  </si>
  <si>
    <t>1 Tapis Orange</t>
  </si>
  <si>
    <t>PS-13</t>
  </si>
  <si>
    <t>4 Chaises Jardin Blanches</t>
  </si>
  <si>
    <t>PS-14</t>
  </si>
  <si>
    <t>5 Chaises Jardin Vertes</t>
  </si>
  <si>
    <t>VEST-1</t>
  </si>
  <si>
    <t>Vestibule</t>
  </si>
  <si>
    <t>VEST-2</t>
  </si>
  <si>
    <t>VEST-3</t>
  </si>
  <si>
    <t>VEST-4</t>
  </si>
  <si>
    <t>VEST-5</t>
  </si>
  <si>
    <t>VEST-6</t>
  </si>
  <si>
    <t>VEST-7</t>
  </si>
  <si>
    <t>3 sièges jaune (sans accoudoir)</t>
  </si>
  <si>
    <t>VEST-8</t>
  </si>
  <si>
    <t>VEST-9</t>
  </si>
  <si>
    <t>VEST-10</t>
  </si>
  <si>
    <t>VEST-11</t>
  </si>
  <si>
    <t>1 lampe (cheminée)</t>
  </si>
  <si>
    <t>VEST-12</t>
  </si>
  <si>
    <t>VEST-13</t>
  </si>
  <si>
    <t>VEST-14</t>
  </si>
  <si>
    <t>VEST-15</t>
  </si>
  <si>
    <t>1 sucrier</t>
  </si>
  <si>
    <t>VEST-16</t>
  </si>
  <si>
    <t>1 glace</t>
  </si>
  <si>
    <t>VEST-17</t>
  </si>
  <si>
    <t>VEST-18</t>
  </si>
  <si>
    <t>VEST-19</t>
  </si>
  <si>
    <t>1 carafe</t>
  </si>
  <si>
    <t>VEST-20</t>
  </si>
  <si>
    <t>VEST-21</t>
  </si>
  <si>
    <t>1 métronome</t>
  </si>
  <si>
    <t>VEST-22</t>
  </si>
  <si>
    <t>10 Bouchons de carafes rond (avec forme sur le dessus)</t>
  </si>
  <si>
    <t>VEST-23</t>
  </si>
  <si>
    <t>4 Bouchons de carafes ovales (lisses)</t>
  </si>
  <si>
    <t>VEST-24</t>
  </si>
  <si>
    <t>5 Bouchons de carafes ovales (avec traits dessus)</t>
  </si>
  <si>
    <t>VEST-25</t>
  </si>
  <si>
    <t>1 Bouchon de carafe rond/ovale</t>
  </si>
  <si>
    <t>VEST-26</t>
  </si>
  <si>
    <t>1 Bouchon de carafe rond (avec trait dessus)</t>
  </si>
  <si>
    <t>VEST-27</t>
  </si>
  <si>
    <t>1 Bouchon de carafe vert</t>
  </si>
  <si>
    <t>VEST-28</t>
  </si>
  <si>
    <t>1 Bouchon de carafe Plat</t>
  </si>
  <si>
    <t>VEST-29</t>
  </si>
  <si>
    <t>1 Bouchon de carafe Plat/rond</t>
  </si>
  <si>
    <t>VEST-30</t>
  </si>
  <si>
    <t>1 Lustre</t>
  </si>
  <si>
    <t>VEST-31</t>
  </si>
  <si>
    <t>1 Tableau "Le Retour du marché"</t>
  </si>
  <si>
    <t>VEST-32</t>
  </si>
  <si>
    <t>VEST-33</t>
  </si>
  <si>
    <t>1 Tableau Maison au bord de la rivière</t>
  </si>
  <si>
    <t>VEST-34</t>
  </si>
  <si>
    <t>VEST-35</t>
  </si>
  <si>
    <t>VEST-36</t>
  </si>
  <si>
    <t>1 Tabouret (tout petit, vert?)</t>
  </si>
  <si>
    <t>VEST-37</t>
  </si>
  <si>
    <t>2 Panneaux de bois</t>
  </si>
  <si>
    <t>SMH-2</t>
  </si>
  <si>
    <t>SMH-3</t>
  </si>
  <si>
    <t>SMH-4</t>
  </si>
  <si>
    <t>SMH-5</t>
  </si>
  <si>
    <t>SMH-6</t>
  </si>
  <si>
    <t>SMH-7</t>
  </si>
  <si>
    <t>SMH-8</t>
  </si>
  <si>
    <t>SMH-9</t>
  </si>
  <si>
    <t>SMH-10</t>
  </si>
  <si>
    <t>SMH-11</t>
  </si>
  <si>
    <t>SMH-12</t>
  </si>
  <si>
    <t>SMH-13</t>
  </si>
  <si>
    <t>SMH-14</t>
  </si>
  <si>
    <t>SMH-15</t>
  </si>
  <si>
    <t>SMH-16</t>
  </si>
  <si>
    <t>SMH-17</t>
  </si>
  <si>
    <t>SMH-18</t>
  </si>
  <si>
    <t>SMH-19</t>
  </si>
  <si>
    <t>SMH-20</t>
  </si>
  <si>
    <t>SMH-21</t>
  </si>
  <si>
    <t>SMH-22</t>
  </si>
  <si>
    <t>SMH-23</t>
  </si>
  <si>
    <t>SMH-24</t>
  </si>
  <si>
    <t>SMH-25</t>
  </si>
  <si>
    <t>SMH-26</t>
  </si>
  <si>
    <t>SMH-27</t>
  </si>
  <si>
    <t>SMH-28</t>
  </si>
  <si>
    <t>SMH-29</t>
  </si>
  <si>
    <t>SMH-30</t>
  </si>
  <si>
    <t>SMH-31</t>
  </si>
  <si>
    <t>SMH-32</t>
  </si>
  <si>
    <t>SMH-33</t>
  </si>
  <si>
    <t>SMH-34</t>
  </si>
  <si>
    <t>Tableau carré, Henri IV</t>
  </si>
  <si>
    <t>Gravure femme dans cadre doré ovale</t>
  </si>
  <si>
    <t>Assiette armoriée</t>
  </si>
  <si>
    <t>sur le mur</t>
  </si>
  <si>
    <t>Sous écran TV</t>
  </si>
  <si>
    <t>7 chaises cannées</t>
  </si>
  <si>
    <t>Sur table gibier</t>
  </si>
  <si>
    <t>Lampadaire métal noir avec abat jour</t>
  </si>
  <si>
    <t>4 sièges rouges</t>
  </si>
  <si>
    <t>2 siège cuirs avec "anses" au dessus</t>
  </si>
  <si>
    <t>12 tasses "Le Diplomate"</t>
  </si>
  <si>
    <t>12 sous-tasses "Le Diplomate"</t>
  </si>
  <si>
    <t>SAMB-21</t>
  </si>
  <si>
    <t>non utilisé</t>
  </si>
  <si>
    <t>SAMB-22</t>
  </si>
  <si>
    <t>Placard droite cheminée</t>
  </si>
  <si>
    <t>SAMB-32</t>
  </si>
  <si>
    <t>inutilisé</t>
  </si>
  <si>
    <t>Coffre</t>
  </si>
  <si>
    <t>45 Grands verre à pied (genre verre à champagne)</t>
  </si>
  <si>
    <t>15 grands verre à pied (verre à Eau)</t>
  </si>
  <si>
    <t>12 petits verre à pied (verre à vin)</t>
  </si>
  <si>
    <t>19 verres à pied</t>
  </si>
  <si>
    <t>3 Tables gigogne</t>
  </si>
  <si>
    <t>1 Tappe de bouche du Richelieu</t>
  </si>
  <si>
    <t>1 Théière</t>
  </si>
  <si>
    <t>placard porte bois</t>
  </si>
  <si>
    <t>table à jeu</t>
  </si>
  <si>
    <t>Table Bureau avec grand tiroir</t>
  </si>
  <si>
    <t>boîte métal bleue dans le placard</t>
  </si>
  <si>
    <t>Sur le mur</t>
  </si>
  <si>
    <t>mur terrasse</t>
  </si>
  <si>
    <t>2 Têtes de lit en bois</t>
  </si>
  <si>
    <t>SMH-35</t>
  </si>
  <si>
    <t>SMH-36</t>
  </si>
  <si>
    <t>SMH-37</t>
  </si>
  <si>
    <t>SMH-38</t>
  </si>
  <si>
    <t>SMH-39</t>
  </si>
  <si>
    <t>SMH-40</t>
  </si>
  <si>
    <t>SMH-41</t>
  </si>
  <si>
    <t>SMH-42</t>
  </si>
  <si>
    <t>SMH-43</t>
  </si>
  <si>
    <t>SMH-44</t>
  </si>
  <si>
    <t>SMH-45</t>
  </si>
  <si>
    <t>SMH-46</t>
  </si>
  <si>
    <t>SMH-47</t>
  </si>
  <si>
    <t>SMH-48</t>
  </si>
  <si>
    <t>SMH-49</t>
  </si>
  <si>
    <t>SMH-50</t>
  </si>
  <si>
    <t>18 coupes champagne pied bleu verre jaune</t>
  </si>
  <si>
    <t>9 grands verres à pied, pied bleu verre jaune</t>
  </si>
  <si>
    <t>13 petits verres à pied, pied bleu verre jaune + 2 cassés</t>
  </si>
  <si>
    <t>1 saucière, 2 petites assiettes, 1 soupière - Gien bleu-blanc</t>
  </si>
  <si>
    <t>1 saucière "terre de fer" Choisy le roi - motif bleu foncé</t>
  </si>
  <si>
    <t>saucière en verre</t>
  </si>
  <si>
    <t>1 saucière "terre de fer" service Marie Antoinette</t>
  </si>
  <si>
    <t>Assiette à potage accidentée blanche</t>
  </si>
  <si>
    <t>Plat creux bleu style arabe</t>
  </si>
  <si>
    <t>Soupière en porcelaine blanche</t>
  </si>
  <si>
    <t>2 plats à tarte avec fleur de lys bleue</t>
  </si>
  <si>
    <t>Assiette de présentation blanche</t>
  </si>
  <si>
    <t>Assiette de présentation à bord vert-jaune-rouge-bleu</t>
  </si>
  <si>
    <t>Assiette de présentation à bord motif petites fleurs</t>
  </si>
  <si>
    <t>Assiette creuse verte Bernardeau Limoges - Antinea vert anglais</t>
  </si>
  <si>
    <t>SMH-51</t>
  </si>
  <si>
    <t>SMH-52</t>
  </si>
  <si>
    <t>SMH-53</t>
  </si>
  <si>
    <t>SMH-54</t>
  </si>
  <si>
    <t>SMH-55</t>
  </si>
  <si>
    <t>SMH-56</t>
  </si>
  <si>
    <t>SMH-57</t>
  </si>
  <si>
    <t>SMH-58</t>
  </si>
  <si>
    <t>SMH-59</t>
  </si>
  <si>
    <t>SMH-60</t>
  </si>
  <si>
    <t>SMH-61</t>
  </si>
  <si>
    <t>Grande assiette verte creuse Laure Japy - Lousiane verte</t>
  </si>
  <si>
    <t>Assiette plate Laure Japy - bord rose</t>
  </si>
  <si>
    <t>Assiette creuse blanche "décor inaltérable"</t>
  </si>
  <si>
    <t>1P-30</t>
  </si>
  <si>
    <t>Pavillon</t>
  </si>
  <si>
    <t>Sur la table</t>
  </si>
  <si>
    <t>Couloir 1er étage</t>
  </si>
  <si>
    <t>Placard mural</t>
  </si>
  <si>
    <t>SMH-62</t>
  </si>
  <si>
    <t>SMH-63</t>
  </si>
  <si>
    <t>SMH-64</t>
  </si>
  <si>
    <t>SMH-65</t>
  </si>
  <si>
    <t>SMH-66</t>
  </si>
  <si>
    <t>Tourelle</t>
  </si>
  <si>
    <t>CUB - 1</t>
  </si>
  <si>
    <t>Cuisine du bas</t>
  </si>
  <si>
    <t>CUB - 2</t>
  </si>
  <si>
    <t>CUB - 3</t>
  </si>
  <si>
    <t>CUB - 4</t>
  </si>
  <si>
    <t>Massif en pierre volcanique</t>
  </si>
  <si>
    <t>CUB - 5</t>
  </si>
  <si>
    <t>2 Chandeliers décoration florale</t>
  </si>
  <si>
    <t>CUB - 6</t>
  </si>
  <si>
    <t>CUB - 7</t>
  </si>
  <si>
    <t>Feuillage en métal (2 morceaux)</t>
  </si>
  <si>
    <t>CUB - 8</t>
  </si>
  <si>
    <t>Casserole + couvercle en forme de citrouille</t>
  </si>
  <si>
    <t>CUB - 9</t>
  </si>
  <si>
    <t>Grand Vase</t>
  </si>
  <si>
    <t>CUB - 10</t>
  </si>
  <si>
    <t>Ardoise peinte "Le Potier"</t>
  </si>
  <si>
    <t>CUB - 11</t>
  </si>
  <si>
    <t>Bougeoire doré</t>
  </si>
  <si>
    <t>CUB - 12</t>
  </si>
  <si>
    <t>Lampe ancienne</t>
  </si>
  <si>
    <t>CUB - 13</t>
  </si>
  <si>
    <t>Grand Bac en osier</t>
  </si>
  <si>
    <t>CUB - 14</t>
  </si>
  <si>
    <t>2 Petites planches à repasser pour bébé</t>
  </si>
  <si>
    <t>CUB - 15</t>
  </si>
  <si>
    <t>CUB - 16</t>
  </si>
  <si>
    <t>CUB - 17</t>
  </si>
  <si>
    <t>dans la cheminée</t>
  </si>
  <si>
    <t>CUB - 18</t>
  </si>
  <si>
    <t>Petit Meuble 1 tiroir 1 porte</t>
  </si>
  <si>
    <t>CUB - 19</t>
  </si>
  <si>
    <t>CUB - 20</t>
  </si>
  <si>
    <t>Grand congélateur</t>
  </si>
  <si>
    <t>CUB - 21</t>
  </si>
  <si>
    <t>CUB - 22</t>
  </si>
  <si>
    <t>CUB - 23</t>
  </si>
  <si>
    <t>CUB - 24</t>
  </si>
  <si>
    <t>4 chaises en bois pour la grande table</t>
  </si>
  <si>
    <t>CUB - 25</t>
  </si>
  <si>
    <t>dans l'armoire</t>
  </si>
  <si>
    <t>saladier en verre à fruit</t>
  </si>
  <si>
    <t>CUB - 26</t>
  </si>
  <si>
    <t>saladier blanc avec 3 roses</t>
  </si>
  <si>
    <t>CUB - 27</t>
  </si>
  <si>
    <t>saladier beige ancien</t>
  </si>
  <si>
    <t>CUB - 28</t>
  </si>
  <si>
    <t>saladier blanc "Limoges"</t>
  </si>
  <si>
    <t>CUB - 29</t>
  </si>
  <si>
    <t>saladier en forme de fleur</t>
  </si>
  <si>
    <t>CUB - 30</t>
  </si>
  <si>
    <t>Poellon en cuivre ?</t>
  </si>
  <si>
    <t>CUB - 31</t>
  </si>
  <si>
    <t>grand plat blanc avec 2 liserets dorés</t>
  </si>
  <si>
    <t>CUB - 32</t>
  </si>
  <si>
    <t>assiette avec 2 liserets dorés assortie au plat CUB 31</t>
  </si>
  <si>
    <t>CUB - 33</t>
  </si>
  <si>
    <t>vieille carafe en métal</t>
  </si>
  <si>
    <t>CUB - 34</t>
  </si>
  <si>
    <t>CUB - 35</t>
  </si>
  <si>
    <t>3 petites assiettes à bord coloré et fond blanc</t>
  </si>
  <si>
    <t>CUB - 36</t>
  </si>
  <si>
    <t>11 assiettes blanches "Chauvigny FD France"</t>
  </si>
  <si>
    <t>CUB - 37</t>
  </si>
  <si>
    <t>CUB - 38</t>
  </si>
  <si>
    <t>2 petites et 2 grandes assiettes avec fleurs au centre et sur les liserets bleus (service Antoinette Terre de fer)</t>
  </si>
  <si>
    <t>CUB - 39</t>
  </si>
  <si>
    <t>12 petites assiettes blanches à tête de cheval</t>
  </si>
  <si>
    <t>CUB - 40</t>
  </si>
  <si>
    <t>7 Assiettes à rayures jaunes et noires (Salins France)</t>
  </si>
  <si>
    <t>CUB - 41</t>
  </si>
  <si>
    <t>5 petites assiettes avec liseret bleu au pourtour et fleur bleu au centre</t>
  </si>
  <si>
    <t>CUB - 42</t>
  </si>
  <si>
    <t>1 plat assorti au CUB 41</t>
  </si>
  <si>
    <t>CUB - 43</t>
  </si>
  <si>
    <t>9 petites assiettes "Hôtel Montaigne" (Porcelaine de limoges)</t>
  </si>
  <si>
    <t>CUB - 44</t>
  </si>
  <si>
    <t>10 assiettes Orchies Moulin des Loups Ahamage</t>
  </si>
  <si>
    <t>CUB - 45</t>
  </si>
  <si>
    <t>2 petits plats assortis au CUB 44</t>
  </si>
  <si>
    <t>CUB - 46</t>
  </si>
  <si>
    <t xml:space="preserve">7 Petites assiettes à fleur </t>
  </si>
  <si>
    <t>CUB - 47</t>
  </si>
  <si>
    <t>Soupières blanche "Limoges Frances" sans couvercle</t>
  </si>
  <si>
    <t>CUB - 48</t>
  </si>
  <si>
    <t>8 coupelles blanches "Limoges France"</t>
  </si>
  <si>
    <t>CUB - 49</t>
  </si>
  <si>
    <t>MUG "Fort Boyard"</t>
  </si>
  <si>
    <t>CUB - 50</t>
  </si>
  <si>
    <t>Jardinières à fleur St Amand et Hamage ébréchée</t>
  </si>
  <si>
    <t>CUB - 51</t>
  </si>
  <si>
    <t>3 plats à présenter blanc</t>
  </si>
  <si>
    <t>CUB - 52</t>
  </si>
  <si>
    <t>Plat de service blanc avec couvercle</t>
  </si>
  <si>
    <t>CUB - 53</t>
  </si>
  <si>
    <t>Petite teillère à fleur bleue ébréchée</t>
  </si>
  <si>
    <t>CUB - 54</t>
  </si>
  <si>
    <t>Petite carafe à fleur</t>
  </si>
  <si>
    <t>CUB - 55</t>
  </si>
  <si>
    <t>Dans la cuisine</t>
  </si>
  <si>
    <t>Four Micro ondes</t>
  </si>
  <si>
    <t>CUB - 56</t>
  </si>
  <si>
    <t>Carafe à fleur bleue</t>
  </si>
  <si>
    <t>CUB - 57</t>
  </si>
  <si>
    <t>CUB - 58</t>
  </si>
  <si>
    <t>Pots en terre cuite avec couvercle x 4</t>
  </si>
  <si>
    <t>CUB - 59</t>
  </si>
  <si>
    <t>Grand vase vert</t>
  </si>
  <si>
    <t>CUB - 60</t>
  </si>
  <si>
    <t>Grand vase orange</t>
  </si>
  <si>
    <t>CUB - 61</t>
  </si>
  <si>
    <t>dans un des 2 placards du fond</t>
  </si>
  <si>
    <t>Balance ancienne avec poids</t>
  </si>
  <si>
    <t>ENB - 1</t>
  </si>
  <si>
    <t>Entrée côté fontaine</t>
  </si>
  <si>
    <t>Corne de Cerf</t>
  </si>
  <si>
    <t>ENB - 2</t>
  </si>
  <si>
    <t>Luminaire</t>
  </si>
  <si>
    <t>2CD - 1</t>
  </si>
  <si>
    <t>2CD - 2</t>
  </si>
  <si>
    <t>Crucifix avec coquille saint jacques</t>
  </si>
  <si>
    <t>2CD - 3</t>
  </si>
  <si>
    <t>2CD - 4</t>
  </si>
  <si>
    <t>2 lampes de chevet avec abajour assorti au papier peint de la pièce</t>
  </si>
  <si>
    <t>2CD - 5</t>
  </si>
  <si>
    <t>2CD - 6</t>
  </si>
  <si>
    <t>Tapis 1mx0.60m teintes blanc, marron, beige</t>
  </si>
  <si>
    <t>2CD - 7</t>
  </si>
  <si>
    <t>2CD - 8</t>
  </si>
  <si>
    <t>Portrait encadré d'un aieul</t>
  </si>
  <si>
    <t>2CD - 9</t>
  </si>
  <si>
    <t>Paires de gants blancs</t>
  </si>
  <si>
    <t>2CD - 10</t>
  </si>
  <si>
    <t>2 petits plateaux noirs avec oiseaux et branchages</t>
  </si>
  <si>
    <t>2CD - 11</t>
  </si>
  <si>
    <t>Tapis 3mx0.60m teintes bleu foncé, bleu clair, rose</t>
  </si>
  <si>
    <t>2CD - 12</t>
  </si>
  <si>
    <t>Chaise avec dossier arrondi</t>
  </si>
  <si>
    <t>2CD - 13</t>
  </si>
  <si>
    <t>2 Chaises avec tapissage en losanges bleus sur fond blanc</t>
  </si>
  <si>
    <t>2CD - 14</t>
  </si>
  <si>
    <t>2CD - 15</t>
  </si>
  <si>
    <t>2 Chaises assise verte avec liseret à fleur, dossier style bamboo</t>
  </si>
  <si>
    <t>2CD - 16</t>
  </si>
  <si>
    <t>2CD - 17</t>
  </si>
  <si>
    <t>Lampe pied imitation bois, abajour doré</t>
  </si>
  <si>
    <t>2CD - 18</t>
  </si>
  <si>
    <t>Tableau dame noir et blanc encadrement doré</t>
  </si>
  <si>
    <t>2CD - 19</t>
  </si>
  <si>
    <t>Miroir imposant</t>
  </si>
  <si>
    <t>2CD - 20</t>
  </si>
  <si>
    <t>2CD - 21</t>
  </si>
  <si>
    <t>Pied de lampe à huile</t>
  </si>
  <si>
    <t>2CD - 22</t>
  </si>
  <si>
    <t>2CD - 23</t>
  </si>
  <si>
    <t>Tableau noir et blanc - 2 danseuses</t>
  </si>
  <si>
    <t>2CD - 24</t>
  </si>
  <si>
    <t>Large chaise</t>
  </si>
  <si>
    <t>2CD - 25</t>
  </si>
  <si>
    <t>2CD - 26</t>
  </si>
  <si>
    <t>2CD - 27</t>
  </si>
  <si>
    <t>2CD - 28</t>
  </si>
  <si>
    <t>Tableau - l'amoureux buveur</t>
  </si>
  <si>
    <t>2CD - 29</t>
  </si>
  <si>
    <t>Tapisserie encadrée</t>
  </si>
  <si>
    <t>2CD - 30</t>
  </si>
  <si>
    <t>2CD - 31</t>
  </si>
  <si>
    <t>Tableau dédié à Anne Gabrielle Babuty</t>
  </si>
  <si>
    <t>2CD - 32</t>
  </si>
  <si>
    <t>Tableau - Le soir</t>
  </si>
  <si>
    <t>2CD - 33</t>
  </si>
  <si>
    <t>2CD - 34</t>
  </si>
  <si>
    <t>Pot de chambre</t>
  </si>
  <si>
    <t>2CD - 35</t>
  </si>
  <si>
    <t>Tableau Pierre Liguymie</t>
  </si>
  <si>
    <t>2CD - 36</t>
  </si>
  <si>
    <t>2CD - 37</t>
  </si>
  <si>
    <t>Pochette de gravure 1 (39 cartes)</t>
  </si>
  <si>
    <t>2CD - 38</t>
  </si>
  <si>
    <t>Pochette de gravure 2 (10 gravures anciennes + photocopies)</t>
  </si>
  <si>
    <t>2CD - 39</t>
  </si>
  <si>
    <t>Pochette de gravure 3 (37 grandes, 4 petites)</t>
  </si>
  <si>
    <t>2CD - 40</t>
  </si>
  <si>
    <t>Œuvres complètes 3ème tirage - Boileau Despreaux (avec sceau)</t>
  </si>
  <si>
    <t>2CD - 41</t>
  </si>
  <si>
    <t>Pensée de M. Le comte d'Oxenstirn - Tome Premier</t>
  </si>
  <si>
    <t>2CD - 42</t>
  </si>
  <si>
    <t>2CD - 43</t>
  </si>
  <si>
    <t>Livres de dessin "Belime" 1867 - 1869</t>
  </si>
  <si>
    <t>2CD - 44</t>
  </si>
  <si>
    <t>Coffre en bois - téléphone ?</t>
  </si>
  <si>
    <t>2CD - 45</t>
  </si>
  <si>
    <t>Peau de bête</t>
  </si>
  <si>
    <t>2CD - 46</t>
  </si>
  <si>
    <t>4 fers à repasser</t>
  </si>
  <si>
    <t>2CD - 47</t>
  </si>
  <si>
    <t>2CD - 48</t>
  </si>
  <si>
    <t>Ecrin vert - intérieur bleu</t>
  </si>
  <si>
    <t>2CD - 49</t>
  </si>
  <si>
    <t>dominos</t>
  </si>
  <si>
    <t>2CD - 50</t>
  </si>
  <si>
    <t>jumelles</t>
  </si>
  <si>
    <t>2CD - 51</t>
  </si>
  <si>
    <t>2 boîtes de chapelets</t>
  </si>
  <si>
    <t>2CD - 52</t>
  </si>
  <si>
    <t>2CD - 53</t>
  </si>
  <si>
    <t>Collier gris</t>
  </si>
  <si>
    <t>2CD - 54</t>
  </si>
  <si>
    <t>perles rouges</t>
  </si>
  <si>
    <t>2CD - 55</t>
  </si>
  <si>
    <t>Petits dés en bois</t>
  </si>
  <si>
    <t>2CD - 56</t>
  </si>
  <si>
    <t>Clés de montres</t>
  </si>
  <si>
    <t>2CD - 57</t>
  </si>
  <si>
    <t>Récits sur l'histoire d'Alsace</t>
  </si>
  <si>
    <t>2CD - 58</t>
  </si>
  <si>
    <t>Livre Entre Libertad y La Révolucion</t>
  </si>
  <si>
    <t>2CD - 59</t>
  </si>
  <si>
    <t>2CD - 60</t>
  </si>
  <si>
    <t>Miroir rond de la salle de bain</t>
  </si>
  <si>
    <t>2CD - 61</t>
  </si>
  <si>
    <t>Appliques de la Salle de Bain</t>
  </si>
  <si>
    <t>2CD - 62</t>
  </si>
  <si>
    <t>2CD - 63</t>
  </si>
  <si>
    <t>Carafe en métal argenté</t>
  </si>
  <si>
    <t>2COU - 1</t>
  </si>
  <si>
    <t>Tableau Chien</t>
  </si>
  <si>
    <t>2COU - 2</t>
  </si>
  <si>
    <t>Applique murale x 2</t>
  </si>
  <si>
    <t>2COU - 3</t>
  </si>
  <si>
    <t>Tableau- paysage marécageux</t>
  </si>
  <si>
    <t>2COU - 4</t>
  </si>
  <si>
    <t>Tableau Piste d'hiver</t>
  </si>
  <si>
    <t>2COU - 5</t>
  </si>
  <si>
    <t>Tableau Piste d'été</t>
  </si>
  <si>
    <t>2COU - 6</t>
  </si>
  <si>
    <t>Miroir avec encadrement doré</t>
  </si>
  <si>
    <t>2COU - 7</t>
  </si>
  <si>
    <t>Gravure Chasse à l'hyppodrome</t>
  </si>
  <si>
    <t>2COU - 8</t>
  </si>
  <si>
    <t>dans le placard</t>
  </si>
  <si>
    <t>Vieux vêtements</t>
  </si>
  <si>
    <t>2COU - 9</t>
  </si>
  <si>
    <t>Poterie verte</t>
  </si>
  <si>
    <t>2COU - 10</t>
  </si>
  <si>
    <t>Poterie Cloche</t>
  </si>
  <si>
    <t>2COU - 11</t>
  </si>
  <si>
    <t>Lot de 6 cannes et 2 cravaches</t>
  </si>
  <si>
    <t>2COU - 12</t>
  </si>
  <si>
    <t>Haut de portes d'armoire</t>
  </si>
  <si>
    <t>2COU - 13</t>
  </si>
  <si>
    <t>2COU - 14</t>
  </si>
  <si>
    <t>kepi guerre 14-18</t>
  </si>
  <si>
    <t>2COU - 15</t>
  </si>
  <si>
    <t>3 paniers emboités</t>
  </si>
  <si>
    <t>2COU - 16</t>
  </si>
  <si>
    <t>1/2 pieds dorés en bois x 2</t>
  </si>
  <si>
    <t>2COU - 17</t>
  </si>
  <si>
    <t>Appliques escaliers x 3</t>
  </si>
  <si>
    <t>2COU - 18</t>
  </si>
  <si>
    <t>coffre tapisserie</t>
  </si>
  <si>
    <t>2COU - 19</t>
  </si>
  <si>
    <t>porte manteau</t>
  </si>
  <si>
    <t>2COU - 20</t>
  </si>
  <si>
    <t>lampe au plafond esapce RDC haut</t>
  </si>
  <si>
    <t>2COU - 21</t>
  </si>
  <si>
    <t>Vieille robe + vieux gilet</t>
  </si>
  <si>
    <t>2COU - 22</t>
  </si>
  <si>
    <t>Petit coffre tapissé avec glace intérieur et rempli de boutons</t>
  </si>
  <si>
    <t>2COU - 23</t>
  </si>
  <si>
    <t>Petits vases x 2</t>
  </si>
  <si>
    <t>2COU - 24</t>
  </si>
  <si>
    <t>2COU - 25</t>
  </si>
  <si>
    <t>Plats suspendu avec motifs bleus et orange (fleurs et personnages)</t>
  </si>
  <si>
    <t>2SDB - 1</t>
  </si>
  <si>
    <t>Salle de bain 2ème étage</t>
  </si>
  <si>
    <t>Etagère blanche 4 étages</t>
  </si>
  <si>
    <t>2SDB - 2</t>
  </si>
  <si>
    <t>Meuble beige avec couverture en marbre</t>
  </si>
  <si>
    <t>2SDB - 3</t>
  </si>
  <si>
    <t>Petite coupelle à motifs bleus Jasmin n°2 luneville</t>
  </si>
  <si>
    <t>2SDB - 4</t>
  </si>
  <si>
    <t>Petite coupelle à motifs violets Terre de FrU de Gright</t>
  </si>
  <si>
    <t>2SDB - 5</t>
  </si>
  <si>
    <t>Miroir encadrement blanc</t>
  </si>
  <si>
    <t>2SDB - 6</t>
  </si>
  <si>
    <t>appliques murales x2 et porte serviette</t>
  </si>
  <si>
    <t>2SDB - 7</t>
  </si>
  <si>
    <t>Table 0.60 x 1.20</t>
  </si>
  <si>
    <t>2SDB - 8</t>
  </si>
  <si>
    <t>3 bibelots bordeaux (boites rondes ou ovales)</t>
  </si>
  <si>
    <t>2SDB - 9</t>
  </si>
  <si>
    <t>Meuble bas blanc 2 tiroirs et 2 portes</t>
  </si>
  <si>
    <t>2SDB - 10</t>
  </si>
  <si>
    <t>2 chaises en bois</t>
  </si>
  <si>
    <t>2SDB - 11</t>
  </si>
  <si>
    <t>Etendoir en bois</t>
  </si>
  <si>
    <t>2SDB - 12</t>
  </si>
  <si>
    <t>2SDB - 13</t>
  </si>
  <si>
    <t>Serviettes et draps</t>
  </si>
  <si>
    <t>Théière à motifs bleus</t>
  </si>
  <si>
    <t>12 verres à jus de fruit</t>
  </si>
  <si>
    <t>1 tasse et une sous-tasse à fleur</t>
  </si>
  <si>
    <t>1 tasse à café bleue et blanc</t>
  </si>
  <si>
    <t>2 corbeilles porcelaine "le diplomate"</t>
  </si>
  <si>
    <t>Assiette plate Laure Japy - bord vert</t>
  </si>
  <si>
    <t>Grande assiette "Lafayette" décor Sévres époque 1790 Musée du Louvre</t>
  </si>
  <si>
    <t>Grand plat blanc</t>
  </si>
  <si>
    <t>Plat à terrine</t>
  </si>
  <si>
    <t>Petit beurrier rond blanc avec couvercle</t>
  </si>
  <si>
    <t>Grand beurrier rond jaune et blanc</t>
  </si>
  <si>
    <t>Plat à terrine blanc avec couvercle</t>
  </si>
  <si>
    <t>Plat à gateau long rectangulaire</t>
  </si>
  <si>
    <t>Cloche avec battant</t>
  </si>
  <si>
    <t>SMH-67</t>
  </si>
  <si>
    <t>SMH-68</t>
  </si>
  <si>
    <t>SMH-69</t>
  </si>
  <si>
    <t>20 petites assiettes blanches</t>
  </si>
  <si>
    <t>18 grandes assiettes blanches</t>
  </si>
  <si>
    <t>10 petites assiettes bleues + 6 assiettes blanches</t>
  </si>
  <si>
    <t>7 coupes blanches</t>
  </si>
  <si>
    <t>SMH-70</t>
  </si>
  <si>
    <t>2 assiettes à soupe Laure Japy bord rouge</t>
  </si>
  <si>
    <t>SMH-71</t>
  </si>
  <si>
    <t>1P-31</t>
  </si>
  <si>
    <t>CGM-32</t>
  </si>
  <si>
    <t>CGM-33</t>
  </si>
  <si>
    <t>CGM-34</t>
  </si>
  <si>
    <t>CGM-35</t>
  </si>
  <si>
    <t>CGM-36</t>
  </si>
  <si>
    <t>CGM-37</t>
  </si>
  <si>
    <t>CGM-38</t>
  </si>
  <si>
    <t>CGM-39</t>
  </si>
  <si>
    <t>CGM-40</t>
  </si>
  <si>
    <t>Placard mural gauche</t>
  </si>
  <si>
    <t>Sur le lit</t>
  </si>
  <si>
    <t>Placard mural droit</t>
  </si>
  <si>
    <t>10 coupes à champagne</t>
  </si>
  <si>
    <t>30 flutes à champagne</t>
  </si>
  <si>
    <t>Verre à pied</t>
  </si>
  <si>
    <t>Vase soliflore blanc avec le haut orange</t>
  </si>
  <si>
    <t>Vase blanc et doré</t>
  </si>
  <si>
    <t>3 lampes à huile</t>
  </si>
  <si>
    <t>CGM-41</t>
  </si>
  <si>
    <t>CGM-42</t>
  </si>
  <si>
    <t>CGM-43</t>
  </si>
  <si>
    <t>1 verres à pied, pied bleu verre jaune</t>
  </si>
  <si>
    <t>3 coupes verre bleu</t>
  </si>
  <si>
    <t>1 plateau en verre bleu</t>
  </si>
  <si>
    <t>1 petite carafe à vin</t>
  </si>
  <si>
    <t>Grande carafe à vin bleue avec bouchon jaune</t>
  </si>
  <si>
    <t>SMH-72</t>
  </si>
  <si>
    <t>SMH-73</t>
  </si>
  <si>
    <t>SMH-74</t>
  </si>
  <si>
    <t>SMH-75</t>
  </si>
  <si>
    <t>Objets de valeur ?</t>
  </si>
  <si>
    <t>Grand placard mural</t>
  </si>
  <si>
    <t>VEST-38</t>
  </si>
  <si>
    <t>VEST-39</t>
  </si>
  <si>
    <t>VEST-40</t>
  </si>
  <si>
    <t>VEST-41</t>
  </si>
  <si>
    <t>VEST-42</t>
  </si>
  <si>
    <t>VEST-43</t>
  </si>
  <si>
    <t>VEST-44</t>
  </si>
  <si>
    <t>VEST-45</t>
  </si>
  <si>
    <t>VEST-46</t>
  </si>
  <si>
    <t>VEST-47</t>
  </si>
  <si>
    <t>VEST-48</t>
  </si>
  <si>
    <t>VEST-49</t>
  </si>
  <si>
    <t>VEST-50</t>
  </si>
  <si>
    <t>VEST-51</t>
  </si>
  <si>
    <t>VEST-52</t>
  </si>
  <si>
    <t>VEST-53</t>
  </si>
  <si>
    <t>VEST-54</t>
  </si>
  <si>
    <t>VEST-55</t>
  </si>
  <si>
    <t>VEST-56</t>
  </si>
  <si>
    <t>13 tasses et 18 soucoupes à thé, motif rose/beige  à fleur</t>
  </si>
  <si>
    <t>12 assiettes et un plat bord ajouré</t>
  </si>
  <si>
    <t>6 assiettes armoriées bleues et 2 raviers</t>
  </si>
  <si>
    <t>12 Grandes tasses à thé "diplomate vert" et 7 soucoupes</t>
  </si>
  <si>
    <t>Socle</t>
  </si>
  <si>
    <t>8 Assiettes Gien papillon bleu</t>
  </si>
  <si>
    <t>Grand plat armorié</t>
  </si>
  <si>
    <t>2 assiettes plates françaises Lafayette</t>
  </si>
  <si>
    <t>3 cafetières (2 fleuries et une blanche) + 1 pot à sucre blanc</t>
  </si>
  <si>
    <t>1 saucier - Gien</t>
  </si>
  <si>
    <t>39 Grandes Assiettes "Le Diplomate"</t>
  </si>
  <si>
    <t>49 Assiettes plates Erable</t>
  </si>
  <si>
    <t>23 assiettes à dessert Erable</t>
  </si>
  <si>
    <t>16 soucoupes et 15 tasses à café, motif marguerite</t>
  </si>
  <si>
    <t>1 soupière Erable</t>
  </si>
  <si>
    <t>1 saladier sur pied Erable</t>
  </si>
  <si>
    <t>3 coupes à fruit  "haute sur pied"</t>
  </si>
  <si>
    <t>2 coupes à fruit "à pied plus bas"</t>
  </si>
  <si>
    <t>1 assiette plate Erable à pied plus bas</t>
  </si>
  <si>
    <t>1 ravier Erable</t>
  </si>
  <si>
    <t>2 plateaux rectangulaires Erable</t>
  </si>
  <si>
    <t>1 saucière Erable</t>
  </si>
  <si>
    <t>VEST-57</t>
  </si>
  <si>
    <t>VEST-58</t>
  </si>
  <si>
    <t>VEST-59</t>
  </si>
  <si>
    <t>VEST-60</t>
  </si>
  <si>
    <t>VEST-61</t>
  </si>
  <si>
    <t>VEST-62</t>
  </si>
  <si>
    <t>VEST-63</t>
  </si>
  <si>
    <t>VEST-64</t>
  </si>
  <si>
    <t>VEST-65</t>
  </si>
  <si>
    <t>VEST-66</t>
  </si>
  <si>
    <t>VEST-67</t>
  </si>
  <si>
    <t>VEST-68</t>
  </si>
  <si>
    <t>9 dessert, 12 plates et 2 plats du même service
Fleurs au milieu "vieux service de la S à manger du bas"</t>
  </si>
  <si>
    <t>5 plats dépareillés</t>
  </si>
  <si>
    <t>Service en terre maison moine : bol à oreilles</t>
  </si>
  <si>
    <t>Vasque orangée (anciennement sur cheminée vestibule)</t>
  </si>
  <si>
    <t>coupelle à fruit en porcelaine blanche</t>
  </si>
  <si>
    <t>cloche en verre</t>
  </si>
  <si>
    <t>8 verres dépareillés</t>
  </si>
  <si>
    <t>12 assiettes à bord doré crénelé + une coupe de fruit même service</t>
  </si>
  <si>
    <t>Panier en étain argenté (lourd)</t>
  </si>
  <si>
    <t>Plat à crudités rétro en métal (argenté ?) avec 4 compartiments</t>
  </si>
  <si>
    <t>1 moutardier (cassé)</t>
  </si>
  <si>
    <t>Pare cheminée (en bronze ?) 3 pièces : 2 Statues et une barre</t>
  </si>
  <si>
    <t>Articulation en pierre (préhistorique ?)</t>
  </si>
  <si>
    <t>Pendentif mural en métal (lourd)</t>
  </si>
  <si>
    <t>Chambre primevère</t>
  </si>
  <si>
    <t>Placard gauche</t>
  </si>
  <si>
    <t>6 cuillères, 6 fourchettes</t>
  </si>
  <si>
    <t>Mini tabouret</t>
  </si>
  <si>
    <t>1 sceau</t>
  </si>
  <si>
    <t>1 chaise paillée un peu basse</t>
  </si>
  <si>
    <t>3 cannes pommeau</t>
  </si>
  <si>
    <t>2CP-1</t>
  </si>
  <si>
    <t>2CP-2</t>
  </si>
  <si>
    <t>2CP-3</t>
  </si>
  <si>
    <t>2CP-4</t>
  </si>
  <si>
    <t>2CP-5</t>
  </si>
  <si>
    <t>2CP-6</t>
  </si>
  <si>
    <t>Livre "achitecture et décoration de Dijon"</t>
  </si>
  <si>
    <t>lit métal</t>
  </si>
  <si>
    <t>lit simple</t>
  </si>
  <si>
    <t>2CP-7</t>
  </si>
  <si>
    <t>2CP-8</t>
  </si>
  <si>
    <t>2CP-9</t>
  </si>
  <si>
    <t>2CP-10</t>
  </si>
  <si>
    <t>2CP-11</t>
  </si>
  <si>
    <t>2CP-12</t>
  </si>
  <si>
    <t>2CP-13</t>
  </si>
  <si>
    <t>Couloir rose</t>
  </si>
  <si>
    <t>Chambre Laurence</t>
  </si>
  <si>
    <t>2 lampes de chevet</t>
  </si>
  <si>
    <t>Petit</t>
  </si>
  <si>
    <t>2 fauteuils bois + 1 banquette + Meuble Flamand</t>
  </si>
  <si>
    <t>1 horloge</t>
  </si>
  <si>
    <t>1 vasque à trous sur pied haut</t>
  </si>
  <si>
    <t>1 coupe sur haut pied</t>
  </si>
  <si>
    <t>2 vases algériens</t>
  </si>
  <si>
    <t>1 poignard manche ivoire</t>
  </si>
  <si>
    <t>Casque allemand à pointe</t>
  </si>
  <si>
    <t>Lampe à pétrole montée en lampe</t>
  </si>
  <si>
    <t>armoire</t>
  </si>
  <si>
    <t>CL-1</t>
  </si>
  <si>
    <t>CL-2</t>
  </si>
  <si>
    <t>CL-3</t>
  </si>
  <si>
    <t>CL-4</t>
  </si>
  <si>
    <t>CL-5</t>
  </si>
  <si>
    <t>CL-6</t>
  </si>
  <si>
    <t>CL-7</t>
  </si>
  <si>
    <t>CL-8</t>
  </si>
  <si>
    <t>CL-9</t>
  </si>
  <si>
    <t>CL-10</t>
  </si>
  <si>
    <t>CL-11</t>
  </si>
  <si>
    <t>CL-12</t>
  </si>
  <si>
    <t>CL-13</t>
  </si>
  <si>
    <t>CL-14</t>
  </si>
  <si>
    <t>CL-15</t>
  </si>
  <si>
    <t>Chambre tourelle 2ème</t>
  </si>
  <si>
    <t>1 Ste Vierge</t>
  </si>
  <si>
    <t>1 rouet</t>
  </si>
  <si>
    <t>1 berceau à col de cygne</t>
  </si>
  <si>
    <t>1 petite table 2 étages ovale</t>
  </si>
  <si>
    <t>2 lits métalliques</t>
  </si>
  <si>
    <t>Lingerie</t>
  </si>
  <si>
    <t>Gravure Napoléon 3</t>
  </si>
  <si>
    <t>1 vielle machine à coudre</t>
  </si>
  <si>
    <t>1 fauteuil de bureau canné (accidenté)</t>
  </si>
  <si>
    <t>1 sextant</t>
  </si>
  <si>
    <t>2L-1</t>
  </si>
  <si>
    <t>2L-2</t>
  </si>
  <si>
    <t>2L-3</t>
  </si>
  <si>
    <t>2L-4</t>
  </si>
  <si>
    <t>2L-5</t>
  </si>
  <si>
    <t>2CT-1</t>
  </si>
  <si>
    <t>2CT-2</t>
  </si>
  <si>
    <t>2CT-3</t>
  </si>
  <si>
    <t>2CT-4</t>
  </si>
  <si>
    <t>2CT-5</t>
  </si>
  <si>
    <t>2CT-6</t>
  </si>
  <si>
    <t>2CT-7</t>
  </si>
  <si>
    <t>Salle ping pong</t>
  </si>
  <si>
    <t>15 couronnes mortuaires</t>
  </si>
  <si>
    <t>SPP-1</t>
  </si>
  <si>
    <t xml:space="preserve">Placard droite </t>
  </si>
  <si>
    <t xml:space="preserve">Placard gauche </t>
  </si>
  <si>
    <t>VEST-69</t>
  </si>
  <si>
    <t>VEST-70</t>
  </si>
  <si>
    <t>VEST-71</t>
  </si>
  <si>
    <t>VEST-72</t>
  </si>
  <si>
    <t>VEST-73</t>
  </si>
  <si>
    <t>Marmite (fonte ?)</t>
  </si>
  <si>
    <t>1 chaise cannée</t>
  </si>
  <si>
    <t>Autre chose à signaler ?</t>
  </si>
  <si>
    <t>2 chaises velours rouge dossier "lyre"</t>
  </si>
  <si>
    <t>2 Bougeoirs en argent à pied - centre + 4 branches</t>
  </si>
  <si>
    <t>1 boîte en métal avec clé</t>
  </si>
  <si>
    <t>1T-1</t>
  </si>
  <si>
    <t>1T-2</t>
  </si>
  <si>
    <t>1T-3</t>
  </si>
  <si>
    <t>1T-4</t>
  </si>
  <si>
    <t>1T-5</t>
  </si>
  <si>
    <t>1T-6</t>
  </si>
  <si>
    <t>1T-7</t>
  </si>
  <si>
    <t>1T-8</t>
  </si>
  <si>
    <t xml:space="preserve">Ch. double fond du couloir </t>
  </si>
  <si>
    <t>Escaliers et couloir 2ème</t>
  </si>
  <si>
    <t>Livre "œuvres de Buffon" (6 tomes)</t>
  </si>
  <si>
    <t>Drageoir cristal</t>
  </si>
  <si>
    <r>
      <t xml:space="preserve">1 Lustre en cristal </t>
    </r>
    <r>
      <rPr>
        <sz val="11"/>
        <color rgb="FF0070C0"/>
        <rFont val="Calibri"/>
        <family val="2"/>
        <scheme val="minor"/>
      </rPr>
      <t>(Lustre à pampille)</t>
    </r>
  </si>
  <si>
    <t>1 Buste en plâtre</t>
  </si>
  <si>
    <r>
      <t xml:space="preserve">2 fauteuils Rouges
</t>
    </r>
    <r>
      <rPr>
        <sz val="11"/>
        <color rgb="FF0070C0"/>
        <rFont val="Calibri"/>
        <family val="2"/>
        <scheme val="minor"/>
      </rPr>
      <t>paire de bergères style Louis XIV laquées</t>
    </r>
  </si>
  <si>
    <r>
      <t xml:space="preserve">1 Piano Gaveau (1878) </t>
    </r>
    <r>
      <rPr>
        <sz val="11"/>
        <color rgb="FF0070C0"/>
        <rFont val="Calibri"/>
        <family val="2"/>
        <scheme val="minor"/>
      </rPr>
      <t>et tabouret</t>
    </r>
  </si>
  <si>
    <t>1 Tabouret bois noir (avec le piano)</t>
  </si>
  <si>
    <r>
      <t xml:space="preserve">1 grand secrétaire - </t>
    </r>
    <r>
      <rPr>
        <sz val="11"/>
        <color rgb="FF0070C0"/>
        <rFont val="Calibri"/>
        <family val="2"/>
        <scheme val="minor"/>
      </rPr>
      <t>secrétaire à abattant bois sculpté</t>
    </r>
  </si>
  <si>
    <t>Paravent</t>
  </si>
  <si>
    <t>Paire d'appliques murales bronze</t>
  </si>
  <si>
    <r>
      <t xml:space="preserve">Table 2 (Grande)
</t>
    </r>
    <r>
      <rPr>
        <sz val="11"/>
        <color rgb="FF0070C0"/>
        <rFont val="Calibri"/>
        <family val="2"/>
        <scheme val="minor"/>
      </rPr>
      <t>Grande table de ferme bois et 4 chaises</t>
    </r>
  </si>
  <si>
    <r>
      <t xml:space="preserve">Table 1 (petite) - </t>
    </r>
    <r>
      <rPr>
        <sz val="11"/>
        <color rgb="FF0070C0"/>
        <rFont val="Calibri"/>
        <family val="2"/>
        <scheme val="minor"/>
      </rPr>
      <t>table d'office à 1 tiroir</t>
    </r>
  </si>
  <si>
    <r>
      <t xml:space="preserve">Grande armoire - </t>
    </r>
    <r>
      <rPr>
        <sz val="11"/>
        <color rgb="FF0070C0"/>
        <rFont val="Calibri"/>
        <family val="2"/>
        <scheme val="minor"/>
      </rPr>
      <t>buffet 2 corps chêne</t>
    </r>
  </si>
  <si>
    <r>
      <t xml:space="preserve">3 fauteuils jaune (avec accoudoir)
</t>
    </r>
    <r>
      <rPr>
        <sz val="11"/>
        <color rgb="FF0070C0"/>
        <rFont val="Calibri"/>
        <family val="2"/>
        <scheme val="minor"/>
      </rPr>
      <t>Salon Napoléon III 3 fauteuils, 3 chaises</t>
    </r>
  </si>
  <si>
    <r>
      <t xml:space="preserve">table ronde, dessus marbre, bord en métal
</t>
    </r>
    <r>
      <rPr>
        <sz val="11"/>
        <color rgb="FF0070C0"/>
        <rFont val="Calibri"/>
        <family val="2"/>
        <scheme val="minor"/>
      </rPr>
      <t>Table bouillotte style Louis XVI</t>
    </r>
  </si>
  <si>
    <r>
      <t xml:space="preserve">Table à Jeux </t>
    </r>
    <r>
      <rPr>
        <sz val="11"/>
        <color rgb="FF0070C0"/>
        <rFont val="Calibri"/>
        <family val="2"/>
        <scheme val="minor"/>
      </rPr>
      <t>marquetée</t>
    </r>
  </si>
  <si>
    <r>
      <t xml:space="preserve">petite table bureau avec petit tiroir
</t>
    </r>
    <r>
      <rPr>
        <sz val="11"/>
        <color rgb="FF0070C0"/>
        <rFont val="Calibri"/>
        <family val="2"/>
        <scheme val="minor"/>
      </rPr>
      <t>Table style Louis XV chêne</t>
    </r>
  </si>
  <si>
    <r>
      <t xml:space="preserve">1 tabouret (rouge) - </t>
    </r>
    <r>
      <rPr>
        <sz val="11"/>
        <color rgb="FF0070C0"/>
        <rFont val="Calibri"/>
        <family val="2"/>
        <scheme val="minor"/>
      </rPr>
      <t>tabouret style Louis XIII-petit point</t>
    </r>
  </si>
  <si>
    <t>Miroir rectangulaire</t>
  </si>
  <si>
    <r>
      <t xml:space="preserve">1 Tableau (Bateaux) - </t>
    </r>
    <r>
      <rPr>
        <sz val="11"/>
        <color rgb="FF0070C0"/>
        <rFont val="Calibri"/>
        <family val="2"/>
        <scheme val="minor"/>
      </rPr>
      <t>paire de tableaux : marine et étang</t>
    </r>
  </si>
  <si>
    <t>Paire de chenet - pare feu</t>
  </si>
  <si>
    <r>
      <t xml:space="preserve">1 table basse ronde avec étages - </t>
    </r>
    <r>
      <rPr>
        <sz val="11"/>
        <color rgb="FF0070C0"/>
        <rFont val="Calibri"/>
        <family val="2"/>
        <scheme val="minor"/>
      </rPr>
      <t>guéridon tournant ???</t>
    </r>
  </si>
  <si>
    <r>
      <t xml:space="preserve">1  Tableau, maison, tour et rivière …
</t>
    </r>
    <r>
      <rPr>
        <sz val="11"/>
        <color rgb="FF0070C0"/>
        <rFont val="Calibri"/>
        <family val="2"/>
        <scheme val="minor"/>
      </rPr>
      <t>Panneau bois : paysage à la tour</t>
    </r>
  </si>
  <si>
    <r>
      <t xml:space="preserve">1 coffre - </t>
    </r>
    <r>
      <rPr>
        <sz val="11"/>
        <color rgb="FF0070C0"/>
        <rFont val="Calibri"/>
        <family val="2"/>
        <scheme val="minor"/>
      </rPr>
      <t>petit coffre bois</t>
    </r>
  </si>
  <si>
    <r>
      <t xml:space="preserve">1 lustre en verre - </t>
    </r>
    <r>
      <rPr>
        <sz val="11"/>
        <color rgb="FF0070C0"/>
        <rFont val="Calibri"/>
        <family val="2"/>
        <scheme val="minor"/>
      </rPr>
      <t>lustre cerclé bronze</t>
    </r>
  </si>
  <si>
    <r>
      <t xml:space="preserve">1 lampe orange - </t>
    </r>
    <r>
      <rPr>
        <sz val="11"/>
        <color rgb="FF0070C0"/>
        <rFont val="Calibri"/>
        <family val="2"/>
        <scheme val="minor"/>
      </rPr>
      <t>lampe céramique orange</t>
    </r>
  </si>
  <si>
    <t>Divers : lampe flambeau, tapis, vieille chaîne hifi, radioK7 philips, bougeoirs faïence, drageoir, gravure d'après Boucher, table à tiroir</t>
  </si>
  <si>
    <t>Barre de cheminée complète</t>
  </si>
  <si>
    <r>
      <t xml:space="preserve">6 assiettes service Versailles
</t>
    </r>
    <r>
      <rPr>
        <sz val="11"/>
        <color rgb="FF0070C0"/>
        <rFont val="Calibri"/>
        <family val="2"/>
        <scheme val="minor"/>
      </rPr>
      <t>6 assiettes chantilly bleu brindille ???</t>
    </r>
  </si>
  <si>
    <r>
      <t xml:space="preserve">Vasque chinoise marine/orange
</t>
    </r>
    <r>
      <rPr>
        <sz val="11"/>
        <color rgb="FF0070C0"/>
        <rFont val="Calibri"/>
        <family val="2"/>
        <scheme val="minor"/>
      </rPr>
      <t>Cache pot Japon Imari et autre cache pot</t>
    </r>
  </si>
  <si>
    <r>
      <t xml:space="preserve">4 assiettes un peu creuses et un plat
Motif : joli fleurs bleues sur porcelaine celadon
</t>
    </r>
    <r>
      <rPr>
        <sz val="11"/>
        <color rgb="FF0070C0"/>
        <rFont val="Calibri"/>
        <family val="2"/>
        <scheme val="minor"/>
      </rPr>
      <t>4 assiettes et petit plat bleu Chiné XVIII</t>
    </r>
  </si>
  <si>
    <t>Vaisselle, vase, revues, parties de service</t>
  </si>
  <si>
    <r>
      <t xml:space="preserve">Table à gibier avec marbre </t>
    </r>
    <r>
      <rPr>
        <sz val="11"/>
        <color rgb="FF0070C0"/>
        <rFont val="Calibri"/>
        <family val="2"/>
        <scheme val="minor"/>
      </rPr>
      <t>style Louis XV</t>
    </r>
  </si>
  <si>
    <r>
      <t xml:space="preserve">Tableau ovale cadre doré, magistrat lunettes
</t>
    </r>
    <r>
      <rPr>
        <sz val="11"/>
        <color rgb="FF0070C0"/>
        <rFont val="Calibri"/>
        <family val="2"/>
        <scheme val="minor"/>
      </rPr>
      <t>Portrait de juriste ovale</t>
    </r>
  </si>
  <si>
    <r>
      <t xml:space="preserve">Buffet deux corps </t>
    </r>
    <r>
      <rPr>
        <sz val="11"/>
        <color rgb="FF0070C0"/>
        <rFont val="Calibri"/>
        <family val="2"/>
        <scheme val="minor"/>
      </rPr>
      <t>vitré</t>
    </r>
  </si>
  <si>
    <r>
      <t xml:space="preserve">2 grandes lampes métal avec abat jour
</t>
    </r>
    <r>
      <rPr>
        <sz val="11"/>
        <color rgb="FF0070C0"/>
        <rFont val="Calibri"/>
        <family val="2"/>
        <scheme val="minor"/>
      </rPr>
      <t>Paire de grands bougeoirs argentés</t>
    </r>
  </si>
  <si>
    <r>
      <t xml:space="preserve">Tableau ovale cadre doré, garçon habit jaune col blanc
</t>
    </r>
    <r>
      <rPr>
        <sz val="11"/>
        <color rgb="FF0070C0"/>
        <rFont val="Calibri"/>
        <family val="2"/>
        <scheme val="minor"/>
      </rPr>
      <t>Pastel ovale garçon</t>
    </r>
  </si>
  <si>
    <r>
      <t xml:space="preserve">Petit tableau demoiselle robe bleue, collier de perles
</t>
    </r>
    <r>
      <rPr>
        <sz val="11"/>
        <color rgb="FF0070C0"/>
        <rFont val="Calibri"/>
        <family val="2"/>
        <scheme val="minor"/>
      </rPr>
      <t>Pastel jeune femme</t>
    </r>
  </si>
  <si>
    <r>
      <t xml:space="preserve">2 fauteuils verts - </t>
    </r>
    <r>
      <rPr>
        <sz val="11"/>
        <color rgb="FF0070C0"/>
        <rFont val="Calibri"/>
        <family val="2"/>
        <scheme val="minor"/>
      </rPr>
      <t>paire de fauteuils verts à crosse</t>
    </r>
  </si>
  <si>
    <r>
      <t xml:space="preserve">Meuble d'horloge - </t>
    </r>
    <r>
      <rPr>
        <sz val="11"/>
        <color rgb="FF0070C0"/>
        <rFont val="Calibri"/>
        <family val="2"/>
        <scheme val="minor"/>
      </rPr>
      <t>gaine d'horloge</t>
    </r>
  </si>
  <si>
    <r>
      <t xml:space="preserve">Table de salle à manger rectangulaire </t>
    </r>
    <r>
      <rPr>
        <sz val="11"/>
        <color rgb="FF0070C0"/>
        <rFont val="Calibri"/>
        <family val="2"/>
        <scheme val="minor"/>
      </rPr>
      <t>et 8 chaises</t>
    </r>
  </si>
  <si>
    <t>avec table</t>
  </si>
  <si>
    <t>Divers : table de service, petite table bois, chaise d'enfant, cloche de table, tablette style Louis XV</t>
  </si>
  <si>
    <r>
      <t xml:space="preserve">Tableau ovale cadre doré, homme habit rouge
</t>
    </r>
    <r>
      <rPr>
        <sz val="11"/>
        <color rgb="FF0070C0"/>
        <rFont val="Calibri"/>
        <family val="2"/>
        <scheme val="minor"/>
      </rPr>
      <t>Portrait ovale d'homme au drapé rouge</t>
    </r>
  </si>
  <si>
    <t>Vaisselle, verreries diverses, couverts et écrins</t>
  </si>
  <si>
    <t>paire de jumelles</t>
  </si>
  <si>
    <r>
      <t xml:space="preserve">petit tabouret, velours à carreau rouge et beige
</t>
    </r>
    <r>
      <rPr>
        <sz val="11"/>
        <color rgb="FF0070C0"/>
        <rFont val="Calibri"/>
        <family val="2"/>
        <scheme val="minor"/>
      </rPr>
      <t>2 tabourets petit point</t>
    </r>
  </si>
  <si>
    <r>
      <t xml:space="preserve">2 fauteuils Louis XIII </t>
    </r>
    <r>
      <rPr>
        <sz val="11"/>
        <color rgb="FF0070C0"/>
        <rFont val="Calibri"/>
        <family val="2"/>
        <scheme val="minor"/>
      </rPr>
      <t>jaunes</t>
    </r>
  </si>
  <si>
    <r>
      <t xml:space="preserve">Gravure homme dans cadre doré ovale
</t>
    </r>
    <r>
      <rPr>
        <sz val="11"/>
        <color rgb="FF0070C0"/>
        <rFont val="Calibri"/>
        <family val="2"/>
        <scheme val="minor"/>
      </rPr>
      <t>Paire de portraits ovales</t>
    </r>
  </si>
  <si>
    <r>
      <t xml:space="preserve">Tableau carré, cadre doré, dame robe rose
</t>
    </r>
    <r>
      <rPr>
        <sz val="11"/>
        <color rgb="FF0070C0"/>
        <rFont val="Calibri"/>
        <family val="2"/>
        <scheme val="minor"/>
      </rPr>
      <t>Petit portrait de femme 1878 ???</t>
    </r>
  </si>
  <si>
    <r>
      <t xml:space="preserve">2 appliques à 3 lampes
</t>
    </r>
    <r>
      <rPr>
        <sz val="11"/>
        <color rgb="FF0070C0"/>
        <rFont val="Calibri"/>
        <family val="2"/>
        <scheme val="minor"/>
      </rPr>
      <t>Paire d'appliques murales bronze</t>
    </r>
  </si>
  <si>
    <r>
      <t xml:space="preserve">Grand tableau cadre doré, dame à robe bleue et broche à 3 "poires"
</t>
    </r>
    <r>
      <rPr>
        <sz val="11"/>
        <color rgb="FF0070C0"/>
        <rFont val="Calibri"/>
        <family val="2"/>
        <scheme val="minor"/>
      </rPr>
      <t>Tableau XIII : Dame de qualité ???</t>
    </r>
  </si>
  <si>
    <t>Moule à gâteau</t>
  </si>
  <si>
    <t>Ensemble de livre reliés</t>
  </si>
  <si>
    <t>Dans la bibliothèque</t>
  </si>
  <si>
    <r>
      <t xml:space="preserve">Fauteuil club vert / </t>
    </r>
    <r>
      <rPr>
        <sz val="11"/>
        <color theme="4"/>
        <rFont val="Calibri"/>
        <family val="2"/>
        <scheme val="minor"/>
      </rPr>
      <t>Bergère verte</t>
    </r>
  </si>
  <si>
    <r>
      <t xml:space="preserve">Tableau homme à légion d'honneur
</t>
    </r>
    <r>
      <rPr>
        <sz val="11"/>
        <color theme="4"/>
        <rFont val="Calibri"/>
        <family val="2"/>
        <scheme val="minor"/>
      </rPr>
      <t>Paire de protraits familiaux</t>
    </r>
  </si>
  <si>
    <r>
      <t xml:space="preserve">Secrétaire </t>
    </r>
    <r>
      <rPr>
        <sz val="11"/>
        <color theme="4"/>
        <rFont val="Calibri"/>
        <family val="2"/>
        <scheme val="minor"/>
      </rPr>
      <t>à abattant vitré</t>
    </r>
  </si>
  <si>
    <r>
      <t>Glace rectangulaire à cadre doré/</t>
    </r>
    <r>
      <rPr>
        <sz val="11"/>
        <color theme="4"/>
        <rFont val="Calibri"/>
        <family val="2"/>
        <scheme val="minor"/>
      </rPr>
      <t>Miroir bois doré</t>
    </r>
  </si>
  <si>
    <r>
      <t xml:space="preserve">Grande horloge blanche
</t>
    </r>
    <r>
      <rPr>
        <sz val="11"/>
        <color theme="4"/>
        <rFont val="Calibri"/>
        <family val="2"/>
        <scheme val="minor"/>
      </rPr>
      <t>pendule obélisque Louis XVI</t>
    </r>
  </si>
  <si>
    <r>
      <t xml:space="preserve">Tableau </t>
    </r>
    <r>
      <rPr>
        <sz val="11"/>
        <color theme="4"/>
        <rFont val="Calibri"/>
        <family val="2"/>
        <scheme val="minor"/>
      </rPr>
      <t>chateau</t>
    </r>
  </si>
  <si>
    <r>
      <t xml:space="preserve">Petite horloge / </t>
    </r>
    <r>
      <rPr>
        <sz val="11"/>
        <color theme="4"/>
        <rFont val="Calibri"/>
        <family val="2"/>
        <scheme val="minor"/>
      </rPr>
      <t>pendulette au taureau</t>
    </r>
  </si>
  <si>
    <r>
      <t>2 Tableaux Lapin/</t>
    </r>
    <r>
      <rPr>
        <sz val="11"/>
        <color theme="4"/>
        <rFont val="Calibri"/>
        <family val="2"/>
        <scheme val="minor"/>
      </rPr>
      <t>paire de gravures lièvres</t>
    </r>
  </si>
  <si>
    <r>
      <t xml:space="preserve">Lit (empire ?) </t>
    </r>
    <r>
      <rPr>
        <sz val="11"/>
        <color theme="4"/>
        <rFont val="Calibri"/>
        <family val="2"/>
        <scheme val="minor"/>
      </rPr>
      <t>style directoire</t>
    </r>
  </si>
  <si>
    <r>
      <t xml:space="preserve">Cadre autour de photo homme
</t>
    </r>
    <r>
      <rPr>
        <sz val="11"/>
        <color theme="4"/>
        <rFont val="Calibri"/>
        <family val="2"/>
        <scheme val="minor"/>
      </rPr>
      <t>Paire de photos cadre bois</t>
    </r>
  </si>
  <si>
    <r>
      <t xml:space="preserve">Gravure femme cadre bois et or signée H. Lefièvre-Couton 1896
</t>
    </r>
    <r>
      <rPr>
        <sz val="11"/>
        <color theme="4"/>
        <rFont val="Calibri"/>
        <family val="2"/>
        <scheme val="minor"/>
      </rPr>
      <t>Paire de photos cadre doré</t>
    </r>
  </si>
  <si>
    <r>
      <t xml:space="preserve">Tapis </t>
    </r>
    <r>
      <rPr>
        <sz val="11"/>
        <color theme="4"/>
        <rFont val="Calibri"/>
        <family val="2"/>
        <scheme val="minor"/>
      </rPr>
      <t>laine</t>
    </r>
  </si>
  <si>
    <r>
      <t xml:space="preserve">Petit meuble en bois foncé, 2 étages à arcade
</t>
    </r>
    <r>
      <rPr>
        <sz val="11"/>
        <color theme="4"/>
        <rFont val="Calibri"/>
        <family val="2"/>
        <scheme val="minor"/>
      </rPr>
      <t>Meuble d'appui à niche en acajou</t>
    </r>
  </si>
  <si>
    <r>
      <t xml:space="preserve">Armoire à glace </t>
    </r>
    <r>
      <rPr>
        <sz val="11"/>
        <color theme="4"/>
        <rFont val="Calibri"/>
        <family val="2"/>
        <scheme val="minor"/>
      </rPr>
      <t>laquée</t>
    </r>
  </si>
  <si>
    <r>
      <t xml:space="preserve">Table </t>
    </r>
    <r>
      <rPr>
        <sz val="11"/>
        <color theme="4"/>
        <rFont val="Calibri"/>
        <family val="2"/>
        <scheme val="minor"/>
      </rPr>
      <t>de nuit à volets</t>
    </r>
  </si>
  <si>
    <r>
      <t xml:space="preserve">Tableau homme nœud papillon
</t>
    </r>
    <r>
      <rPr>
        <sz val="11"/>
        <color theme="4"/>
        <rFont val="Calibri"/>
        <family val="2"/>
        <scheme val="minor"/>
      </rPr>
      <t>Portrait d'homme en noir, ovale</t>
    </r>
  </si>
  <si>
    <r>
      <t xml:space="preserve">Fauteuil bois blanc 1/3 + 2/3 + 3/3
</t>
    </r>
    <r>
      <rPr>
        <sz val="11"/>
        <color theme="4"/>
        <rFont val="Calibri"/>
        <family val="2"/>
        <scheme val="minor"/>
      </rPr>
      <t>3 fauteuils style directoire</t>
    </r>
  </si>
  <si>
    <t>Plafond</t>
  </si>
  <si>
    <t>Lustre à tulipe</t>
  </si>
  <si>
    <t>Lit laiton</t>
  </si>
  <si>
    <r>
      <t xml:space="preserve">Table de nuit bois clair marbre blanc
</t>
    </r>
    <r>
      <rPr>
        <sz val="11"/>
        <color rgb="FF0070C0"/>
        <rFont val="Calibri"/>
        <family val="2"/>
        <scheme val="minor"/>
      </rPr>
      <t>2 chevets bois marbre</t>
    </r>
  </si>
  <si>
    <r>
      <t>Bureau bois 1 tiroir-</t>
    </r>
    <r>
      <rPr>
        <sz val="11"/>
        <color rgb="FF0070C0"/>
        <rFont val="Calibri"/>
        <family val="2"/>
        <scheme val="minor"/>
      </rPr>
      <t>table chêne à grand tiroir</t>
    </r>
  </si>
  <si>
    <r>
      <t xml:space="preserve">1 glace carrée - </t>
    </r>
    <r>
      <rPr>
        <sz val="11"/>
        <color rgb="FF0070C0"/>
        <rFont val="Calibri"/>
        <family val="2"/>
        <scheme val="minor"/>
      </rPr>
      <t>petit miroir doré</t>
    </r>
  </si>
  <si>
    <r>
      <t xml:space="preserve">1 gravure reproduction annonciation par Drevet d'après A. Coypel (chapelle de Meudon)
</t>
    </r>
    <r>
      <rPr>
        <sz val="11"/>
        <color rgb="FF0070C0"/>
        <rFont val="Calibri"/>
        <family val="2"/>
        <scheme val="minor"/>
      </rPr>
      <t>2 gravures en noir</t>
    </r>
  </si>
  <si>
    <r>
      <t xml:space="preserve">1 lit enfant - </t>
    </r>
    <r>
      <rPr>
        <sz val="11"/>
        <color rgb="FF0070C0"/>
        <rFont val="Calibri"/>
        <family val="2"/>
        <scheme val="minor"/>
      </rPr>
      <t>berceau</t>
    </r>
  </si>
  <si>
    <r>
      <t xml:space="preserve">2 lits blancs </t>
    </r>
    <r>
      <rPr>
        <sz val="11"/>
        <color rgb="FF0070C0"/>
        <rFont val="Calibri"/>
        <family val="2"/>
        <scheme val="minor"/>
      </rPr>
      <t>laqués</t>
    </r>
  </si>
  <si>
    <t>Table de nuit - chevet à demi colonnes</t>
  </si>
  <si>
    <r>
      <t xml:space="preserve">1 coupe </t>
    </r>
    <r>
      <rPr>
        <sz val="11"/>
        <color rgb="FF0070C0"/>
        <rFont val="Calibri"/>
        <family val="2"/>
        <scheme val="minor"/>
      </rPr>
      <t>en bronze</t>
    </r>
  </si>
  <si>
    <r>
      <t>Tabouret percé + 4 faux livres-</t>
    </r>
    <r>
      <rPr>
        <sz val="11"/>
        <color rgb="FF0070C0"/>
        <rFont val="Calibri"/>
        <family val="2"/>
        <scheme val="minor"/>
      </rPr>
      <t>siège d'aisance</t>
    </r>
  </si>
  <si>
    <r>
      <t xml:space="preserve">Secrétaire fermé à clé </t>
    </r>
    <r>
      <rPr>
        <sz val="11"/>
        <color rgb="FF0070C0"/>
        <rFont val="Calibri"/>
        <family val="2"/>
        <scheme val="minor"/>
      </rPr>
      <t>à abattant à colonnes</t>
    </r>
  </si>
  <si>
    <r>
      <t xml:space="preserve">1 peinture de montagne encadrée, signée 916 Exhaut - 1807 - </t>
    </r>
    <r>
      <rPr>
        <sz val="11"/>
        <color rgb="FF0070C0"/>
        <rFont val="Calibri"/>
        <family val="2"/>
        <scheme val="minor"/>
      </rPr>
      <t>tableau cascade</t>
    </r>
  </si>
  <si>
    <r>
      <t>Table en bois -</t>
    </r>
    <r>
      <rPr>
        <sz val="11"/>
        <color rgb="FF0070C0"/>
        <rFont val="Calibri"/>
        <family val="2"/>
        <scheme val="minor"/>
      </rPr>
      <t xml:space="preserve"> style Louis XIII</t>
    </r>
  </si>
  <si>
    <r>
      <t xml:space="preserve">2 chaises blanches </t>
    </r>
    <r>
      <rPr>
        <sz val="11"/>
        <color rgb="FF0070C0"/>
        <rFont val="Calibri"/>
        <family val="2"/>
        <scheme val="minor"/>
      </rPr>
      <t>laquées</t>
    </r>
  </si>
  <si>
    <t>Divers (classeur métal, 2 lampes, 3 vases en Gien, barre de foyer, carpette)</t>
  </si>
  <si>
    <t>Argent -louche, passe thé, petite cuiller)</t>
  </si>
  <si>
    <t>Coffret compas</t>
  </si>
  <si>
    <r>
      <t xml:space="preserve">Grande armoire
</t>
    </r>
    <r>
      <rPr>
        <sz val="11"/>
        <color rgb="FF0070C0"/>
        <rFont val="Calibri"/>
        <family val="2"/>
        <scheme val="minor"/>
      </rPr>
      <t>Armoire lyonnaise sculptée de rocaille</t>
    </r>
  </si>
  <si>
    <r>
      <t xml:space="preserve">Table de nuit carrée
</t>
    </r>
    <r>
      <rPr>
        <sz val="11"/>
        <color rgb="FF0070C0"/>
        <rFont val="Calibri"/>
        <family val="2"/>
        <scheme val="minor"/>
      </rPr>
      <t>Chevet bois 3 tiroirs</t>
    </r>
  </si>
  <si>
    <r>
      <t xml:space="preserve">Lit double avec tête et pied de lit en bois
</t>
    </r>
    <r>
      <rPr>
        <sz val="11"/>
        <color rgb="FF0070C0"/>
        <rFont val="Calibri"/>
        <family val="2"/>
        <scheme val="minor"/>
      </rPr>
      <t>Lit rocaille</t>
    </r>
  </si>
  <si>
    <r>
      <t xml:space="preserve">Bureau
</t>
    </r>
    <r>
      <rPr>
        <sz val="11"/>
        <color rgb="FF0070C0"/>
        <rFont val="Calibri"/>
        <family val="2"/>
        <scheme val="minor"/>
      </rPr>
      <t>Bureau à deux caissons en bois</t>
    </r>
  </si>
  <si>
    <r>
      <t xml:space="preserve">Commode
</t>
    </r>
    <r>
      <rPr>
        <sz val="11"/>
        <color rgb="FF0070C0"/>
        <rFont val="Calibri"/>
        <family val="2"/>
        <scheme val="minor"/>
      </rPr>
      <t>Commode arbalète XVIII°</t>
    </r>
  </si>
  <si>
    <t>Trumeau bois doré cannelé</t>
  </si>
  <si>
    <r>
      <t xml:space="preserve">Tableau jeune homme avec fusil - </t>
    </r>
    <r>
      <rPr>
        <sz val="11"/>
        <color rgb="FF0070C0"/>
        <rFont val="Calibri"/>
        <family val="2"/>
        <scheme val="minor"/>
      </rPr>
      <t>chasseur</t>
    </r>
  </si>
  <si>
    <r>
      <t xml:space="preserve">Maison de poupées
</t>
    </r>
    <r>
      <rPr>
        <sz val="11"/>
        <color rgb="FF0070C0"/>
        <rFont val="Calibri"/>
        <family val="2"/>
        <scheme val="minor"/>
      </rPr>
      <t>Salon de poupées</t>
    </r>
  </si>
  <si>
    <r>
      <t xml:space="preserve">Les Origines de la ville de Clairmont - livre de 1662 - </t>
    </r>
    <r>
      <rPr>
        <sz val="11"/>
        <color rgb="FF0070C0"/>
        <rFont val="Calibri"/>
        <family val="2"/>
        <scheme val="minor"/>
      </rPr>
      <t>Savaron : les origines de Clairmont</t>
    </r>
  </si>
  <si>
    <t>divers</t>
  </si>
  <si>
    <t>avec fauteuils</t>
  </si>
  <si>
    <r>
      <t xml:space="preserve">Commode </t>
    </r>
    <r>
      <rPr>
        <sz val="11"/>
        <color rgb="FF0070C0"/>
        <rFont val="Calibri"/>
        <family val="2"/>
        <scheme val="minor"/>
      </rPr>
      <t>Louis XVI bois et marbre</t>
    </r>
  </si>
  <si>
    <r>
      <t xml:space="preserve">Tableau de fermières 1
</t>
    </r>
    <r>
      <rPr>
        <sz val="11"/>
        <color rgb="FF0070C0"/>
        <rFont val="Calibri"/>
        <family val="2"/>
        <scheme val="minor"/>
      </rPr>
      <t>Paire de gravures - scènes rustiques</t>
    </r>
  </si>
  <si>
    <r>
      <t xml:space="preserve">Table de nuit (dessus en marbre)
</t>
    </r>
    <r>
      <rPr>
        <sz val="11"/>
        <color rgb="FF0070C0"/>
        <rFont val="Calibri"/>
        <family val="2"/>
        <scheme val="minor"/>
      </rPr>
      <t>Chevet rocaille</t>
    </r>
  </si>
  <si>
    <t>Grand plat faïence moustier</t>
  </si>
  <si>
    <r>
      <t xml:space="preserve">Tableau jeune fille avec une rose
</t>
    </r>
    <r>
      <rPr>
        <sz val="11"/>
        <color rgb="FF0070C0"/>
        <rFont val="Calibri"/>
        <family val="2"/>
        <scheme val="minor"/>
      </rPr>
      <t>Tableau fillette à l'oeillet</t>
    </r>
  </si>
  <si>
    <t>Paire de vases porcelaine, bronze doré</t>
  </si>
  <si>
    <t>Divers (carpette, chaise cannée, lit, 2 gravures en noir, cadre photo, paire de lampes orange, lampe, miroir doré)</t>
  </si>
  <si>
    <t>Armoire imposante avec portes miroirs
Armoire rocaille à glace</t>
  </si>
  <si>
    <t>Divers (2 chaises, chevet et étagères laqués, buffet bas, table et miroir)</t>
  </si>
  <si>
    <r>
      <t xml:space="preserve">Table avec couvercle, pieds courbes
</t>
    </r>
    <r>
      <rPr>
        <sz val="11"/>
        <color rgb="FF0070C0"/>
        <rFont val="Calibri"/>
        <family val="2"/>
        <scheme val="minor"/>
      </rPr>
      <t>Jardinière marquetée</t>
    </r>
  </si>
  <si>
    <r>
      <t xml:space="preserve">Tableau : Poissons ("de la salle à manger")
</t>
    </r>
    <r>
      <rPr>
        <sz val="11"/>
        <color rgb="FF0070C0"/>
        <rFont val="Calibri"/>
        <family val="2"/>
        <scheme val="minor"/>
      </rPr>
      <t>Tableau : nature morte avec poissons</t>
    </r>
  </si>
  <si>
    <r>
      <t xml:space="preserve">Tableau : Homme avec moustache
</t>
    </r>
    <r>
      <rPr>
        <sz val="11"/>
        <color rgb="FF0070C0"/>
        <rFont val="Calibri"/>
        <family val="2"/>
        <scheme val="minor"/>
      </rPr>
      <t>Portrait d'homme moustachu au gilet</t>
    </r>
  </si>
  <si>
    <t>Divers (2 recueils, 2 lits, 2 chaises, bout de pied (?) )</t>
  </si>
  <si>
    <r>
      <t xml:space="preserve">1 table bridge en acajou
</t>
    </r>
    <r>
      <rPr>
        <sz val="11"/>
        <color rgb="FF0070C0"/>
        <rFont val="Calibri"/>
        <family val="2"/>
        <scheme val="minor"/>
      </rPr>
      <t>Table à jeu acajou</t>
    </r>
  </si>
  <si>
    <r>
      <t xml:space="preserve">coiffeuse - </t>
    </r>
    <r>
      <rPr>
        <sz val="11"/>
        <color rgb="FF0070C0"/>
        <rFont val="Calibri"/>
        <family val="2"/>
        <scheme val="minor"/>
      </rPr>
      <t>table de toilette</t>
    </r>
  </si>
  <si>
    <t>Tableau chien</t>
  </si>
  <si>
    <t>Miroir doré cintré</t>
  </si>
  <si>
    <t>Paire de gravures : braconnier et garde champêtre</t>
  </si>
  <si>
    <r>
      <t xml:space="preserve">Lit double - </t>
    </r>
    <r>
      <rPr>
        <sz val="11"/>
        <color rgb="FF0070C0"/>
        <rFont val="Calibri"/>
        <family val="2"/>
        <scheme val="minor"/>
      </rPr>
      <t>lit à barreau laqué</t>
    </r>
  </si>
  <si>
    <r>
      <t xml:space="preserve">2 fauteuils crapaud en velours vert
</t>
    </r>
    <r>
      <rPr>
        <sz val="11"/>
        <color rgb="FF0070C0"/>
        <rFont val="Calibri"/>
        <family val="2"/>
        <scheme val="minor"/>
      </rPr>
      <t>paire de chauffeuses velours vert</t>
    </r>
  </si>
  <si>
    <t>Divers (9 sabres dont Katane, dague et épée)</t>
  </si>
  <si>
    <t>2 fusils et carabine</t>
  </si>
  <si>
    <r>
      <t xml:space="preserve">Guéridon éléphant / </t>
    </r>
    <r>
      <rPr>
        <sz val="11"/>
        <color rgb="FF0070C0"/>
        <rFont val="Calibri"/>
        <family val="2"/>
        <scheme val="minor"/>
      </rPr>
      <t>sellette éléphant</t>
    </r>
  </si>
  <si>
    <r>
      <t xml:space="preserve">Table Pilier + 4 pieds /  </t>
    </r>
    <r>
      <rPr>
        <sz val="11"/>
        <color rgb="FF0070C0"/>
        <rFont val="Calibri"/>
        <family val="2"/>
        <scheme val="minor"/>
      </rPr>
      <t>guéridon violoné</t>
    </r>
  </si>
  <si>
    <r>
      <t xml:space="preserve">2 tableaux
</t>
    </r>
    <r>
      <rPr>
        <sz val="11"/>
        <color rgb="FF0070C0"/>
        <rFont val="Calibri"/>
        <family val="2"/>
        <scheme val="minor"/>
      </rPr>
      <t>Paire de gravures "le vieil ami"</t>
    </r>
  </si>
  <si>
    <t>2 chaises d'enfant</t>
  </si>
  <si>
    <t>Pavillon du fond</t>
  </si>
  <si>
    <t>Fauteuil style Louis XV</t>
  </si>
  <si>
    <t>Vierge à l'enfant en biscuit</t>
  </si>
  <si>
    <t>Mouvement d'horloge</t>
  </si>
  <si>
    <t>Table roulante acajou</t>
  </si>
  <si>
    <t>Lot de malles et valises diverses</t>
  </si>
  <si>
    <t>Paire de portraits pouvant former paire dans l'esprit du XVIII° siècle</t>
  </si>
  <si>
    <r>
      <t>1 pieta -</t>
    </r>
    <r>
      <rPr>
        <sz val="11"/>
        <color rgb="FF0070C0"/>
        <rFont val="Calibri"/>
        <family val="2"/>
        <scheme val="minor"/>
      </rPr>
      <t xml:space="preserve"> groupe en bois peint : le Christ et la Vierge</t>
    </r>
  </si>
  <si>
    <r>
      <t xml:space="preserve">1 console dorée avec marbre blanc
</t>
    </r>
    <r>
      <rPr>
        <sz val="11"/>
        <color rgb="FF0070C0"/>
        <rFont val="Calibri"/>
        <family val="2"/>
        <scheme val="minor"/>
      </rPr>
      <t>Console demi-lune bois doré</t>
    </r>
  </si>
  <si>
    <t>Divers (meuble de toilette, tablette ovale, gravure)</t>
  </si>
  <si>
    <t>"Salon de thé"</t>
  </si>
  <si>
    <t>Fauteuil à crémaillère</t>
  </si>
  <si>
    <t>6 malles</t>
  </si>
  <si>
    <t>Suite de 3 tableaux XVIII sombres</t>
  </si>
  <si>
    <t>Divers (valises, machine à coudre, gravure Napoléon III, écran de feu)</t>
  </si>
  <si>
    <t>Divers (lit, 4 malles, couronnes mortuaires, guéridon violoné, table)</t>
  </si>
  <si>
    <r>
      <t xml:space="preserve">2 bergères, 1 chaise, 1 banquette (Riom)
</t>
    </r>
    <r>
      <rPr>
        <sz val="11"/>
        <color rgb="FF0070C0"/>
        <rFont val="Calibri"/>
        <family val="2"/>
        <scheme val="minor"/>
      </rPr>
      <t>Salon néo Louis XVI bois doré (canapé, chaise, 2 bergères)</t>
    </r>
  </si>
  <si>
    <t>X</t>
  </si>
  <si>
    <t>EJE</t>
  </si>
  <si>
    <t>Entrée Jet d'eau</t>
  </si>
  <si>
    <t>Lanterne</t>
  </si>
  <si>
    <t>Divers (4 lampes, galerie laine, jumelles, lampe à pétrole, pendule marbre noir, vasque albâtre, panier faïence, plat à mendiants, porcelaine, petite table, 2 chaises paillées, lustre, crucifix, paire de chaises dorées)</t>
  </si>
  <si>
    <r>
      <t xml:space="preserve">1 Grande Glace (1,80mx1,22m) - </t>
    </r>
    <r>
      <rPr>
        <sz val="11"/>
        <color rgb="FF0070C0"/>
        <rFont val="Calibri"/>
        <family val="2"/>
        <scheme val="minor"/>
      </rPr>
      <t>miroir de cheminée doré</t>
    </r>
  </si>
  <si>
    <r>
      <t xml:space="preserve">1 canapé Jaune (1,54mx54cm) - </t>
    </r>
    <r>
      <rPr>
        <sz val="11"/>
        <color rgb="FF0070C0"/>
        <rFont val="Calibri"/>
        <family val="2"/>
        <scheme val="minor"/>
      </rPr>
      <t>canapé tissu viel or</t>
    </r>
  </si>
  <si>
    <r>
      <t xml:space="preserve">Lit/canapé (cassé - dans la sellerie) - </t>
    </r>
    <r>
      <rPr>
        <sz val="11"/>
        <color rgb="FF0070C0"/>
        <rFont val="Calibri"/>
        <family val="2"/>
        <scheme val="minor"/>
      </rPr>
      <t>lit de repos style Directoire</t>
    </r>
  </si>
  <si>
    <t>Chaise en bois verte (cassée)</t>
  </si>
  <si>
    <t>2 grandes marmites en cuivre</t>
  </si>
  <si>
    <t>horloge"Comines" (décoration type assiette)</t>
  </si>
  <si>
    <r>
      <t xml:space="preserve">Pendule murale bois </t>
    </r>
    <r>
      <rPr>
        <sz val="11"/>
        <rFont val="Calibri"/>
        <family val="2"/>
        <scheme val="minor"/>
      </rPr>
      <t>(21/12/20 - étiquette CUB14 …)</t>
    </r>
  </si>
  <si>
    <t>Meuble range outils : 14 tiroirs</t>
  </si>
  <si>
    <t>Souillarde</t>
  </si>
  <si>
    <t>Palier</t>
  </si>
  <si>
    <t>Porte Manteaux (2,31mx1,40m)</t>
  </si>
  <si>
    <r>
      <t xml:space="preserve">1 grande glace (126x82) - </t>
    </r>
    <r>
      <rPr>
        <sz val="11"/>
        <color rgb="FF0070C0"/>
        <rFont val="Calibri"/>
        <family val="2"/>
        <scheme val="minor"/>
      </rPr>
      <t>miroir doré</t>
    </r>
  </si>
  <si>
    <r>
      <t xml:space="preserve">bibliothèque (2,10(+0,10)x1,20) </t>
    </r>
    <r>
      <rPr>
        <sz val="11"/>
        <color theme="4"/>
        <rFont val="Calibri"/>
        <family val="2"/>
        <scheme val="minor"/>
      </rPr>
      <t>Empire</t>
    </r>
  </si>
  <si>
    <t>pierre d'autel</t>
  </si>
  <si>
    <t>Meuble en bois pour dossiers</t>
  </si>
  <si>
    <t>Malle (pas vue initialement)</t>
  </si>
  <si>
    <t>2 petites tables "de chevet"</t>
  </si>
  <si>
    <r>
      <t xml:space="preserve">Petit meuble à 2 tiroirs
</t>
    </r>
    <r>
      <rPr>
        <sz val="11"/>
        <color theme="8" tint="-0.249977111117893"/>
        <rFont val="Calibri"/>
        <family val="2"/>
        <scheme val="minor"/>
      </rPr>
      <t>Chevet bois et marbre 2 tiroir (autre meuble ?)</t>
    </r>
  </si>
  <si>
    <r>
      <t xml:space="preserve">1 horloge Thuret Creusot (Dijon)
</t>
    </r>
    <r>
      <rPr>
        <sz val="11"/>
        <color theme="8" tint="-0.249977111117893"/>
        <rFont val="Calibri"/>
        <family val="2"/>
        <scheme val="minor"/>
      </rPr>
      <t>œil de bœuf Dijon</t>
    </r>
  </si>
  <si>
    <t>Sacoche en cuir beige avec clé</t>
  </si>
  <si>
    <t>Service 72 verres</t>
  </si>
  <si>
    <t>Service environ 72 verres</t>
  </si>
  <si>
    <t>20 petites moyenne assiettes " Le Diplomate"</t>
  </si>
  <si>
    <t>coupe en verre g… décor floral</t>
  </si>
  <si>
    <t>liseré vert</t>
  </si>
  <si>
    <t>Vaisselle, verrerie diverse</t>
  </si>
  <si>
    <r>
      <t>Partie de service de table liseré vert</t>
    </r>
    <r>
      <rPr>
        <sz val="11"/>
        <rFont val="Calibri"/>
        <family val="2"/>
        <scheme val="minor"/>
      </rPr>
      <t xml:space="preserve"> (= diplomate)</t>
    </r>
  </si>
  <si>
    <t>vaisselle, verrerie diverse</t>
  </si>
  <si>
    <t>avec la table</t>
  </si>
  <si>
    <t xml:space="preserve">avec la table </t>
  </si>
  <si>
    <r>
      <t xml:space="preserve">1 grand coffre </t>
    </r>
    <r>
      <rPr>
        <sz val="11"/>
        <color theme="8" tint="-0.249977111117893"/>
        <rFont val="Calibri"/>
        <family val="2"/>
        <scheme val="minor"/>
      </rPr>
      <t>Haute époque à panneaux</t>
    </r>
  </si>
  <si>
    <r>
      <t xml:space="preserve">2 grands sièges en tissus
</t>
    </r>
    <r>
      <rPr>
        <sz val="11"/>
        <color theme="8" tint="-0.249977111117893"/>
        <rFont val="Calibri"/>
        <family val="2"/>
        <scheme val="minor"/>
      </rPr>
      <t>Paire de fauteuil style Louis XIII velours</t>
    </r>
  </si>
  <si>
    <r>
      <t xml:space="preserve">1 lampe en bois
</t>
    </r>
    <r>
      <rPr>
        <sz val="11"/>
        <color theme="8" tint="-0.249977111117893"/>
        <rFont val="Calibri"/>
        <family val="2"/>
        <scheme val="minor"/>
      </rPr>
      <t>Sellette bois 4 pieds avec lampe bois</t>
    </r>
  </si>
  <si>
    <r>
      <t xml:space="preserve">1 vase en verre - </t>
    </r>
    <r>
      <rPr>
        <sz val="11"/>
        <color theme="8" tint="-0.249977111117893"/>
        <rFont val="Calibri"/>
        <family val="2"/>
        <scheme val="minor"/>
      </rPr>
      <t>vase cornet monture métal</t>
    </r>
  </si>
  <si>
    <t>Divers(pot en gres, plat porcelaine oiseaux,lampe bougeoir, 2 assiette decoratives murales</t>
  </si>
  <si>
    <r>
      <t xml:space="preserve">2 grands siège en cuir bordeaux
</t>
    </r>
    <r>
      <rPr>
        <sz val="11"/>
        <color theme="8" tint="-0.249977111117893"/>
        <rFont val="Calibri"/>
        <family val="2"/>
        <scheme val="minor"/>
      </rPr>
      <t>Paire de chaise style Louis XIII rouge</t>
    </r>
  </si>
  <si>
    <r>
      <t xml:space="preserve">1 Grande Table
</t>
    </r>
    <r>
      <rPr>
        <sz val="11"/>
        <color theme="8" tint="-0.249977111117893"/>
        <rFont val="Calibri"/>
        <family val="2"/>
        <scheme val="minor"/>
      </rPr>
      <t>Table de salle à manger chêne et 8 chaises</t>
    </r>
  </si>
  <si>
    <t>Lustre à tulipes</t>
  </si>
  <si>
    <t>Confiturier billot</t>
  </si>
  <si>
    <t>Moule torsadé en pierre</t>
  </si>
  <si>
    <t>Divers (grès, lanterne, plaque (raison ?) en tôle</t>
  </si>
  <si>
    <t>Vaisselle, verrerie d'usage</t>
  </si>
  <si>
    <t>Divers(table de service, centrale vapeur et fer, fauteuil vert , barbecue,…)</t>
  </si>
  <si>
    <t>Piano de cuisson</t>
  </si>
  <si>
    <r>
      <t xml:space="preserve">Lave vaisselle
</t>
    </r>
    <r>
      <rPr>
        <sz val="11"/>
        <color theme="8" tint="-0.249977111117893"/>
        <rFont val="Calibri"/>
        <family val="2"/>
        <scheme val="minor"/>
      </rPr>
      <t>Divers (lave linge, lave vaisselle, tablette, etageres)</t>
    </r>
  </si>
  <si>
    <r>
      <t xml:space="preserve">Grand réfrigérateur
</t>
    </r>
    <r>
      <rPr>
        <sz val="11"/>
        <color theme="8" tint="-0.249977111117893"/>
        <rFont val="Calibri"/>
        <family val="2"/>
        <scheme val="minor"/>
      </rPr>
      <t>Réfrigérateur Liebher et congélateur</t>
    </r>
  </si>
  <si>
    <t>N° expert</t>
  </si>
  <si>
    <t>Tableau : chien et faisan</t>
  </si>
  <si>
    <t>Table console bois laqué</t>
  </si>
  <si>
    <t>Divers(cache pot laiton, plateau choux, gravure Napoléon, portrait fillette)</t>
  </si>
  <si>
    <r>
      <t xml:space="preserve">Grand tapis rouge - </t>
    </r>
    <r>
      <rPr>
        <sz val="11"/>
        <color rgb="FF0070C0"/>
        <rFont val="Calibri"/>
        <family val="2"/>
        <scheme val="minor"/>
      </rPr>
      <t>Tapis fond rouge</t>
    </r>
  </si>
  <si>
    <t>avec tabouret</t>
  </si>
  <si>
    <r>
      <t xml:space="preserve">Table de nuit dessus marbre, tiroir, porte, étagère marbre
</t>
    </r>
    <r>
      <rPr>
        <sz val="11"/>
        <color rgb="FF0070C0"/>
        <rFont val="Calibri"/>
        <family val="2"/>
        <scheme val="minor"/>
      </rPr>
      <t>Chevet bois et marbre</t>
    </r>
  </si>
  <si>
    <r>
      <t xml:space="preserve">Table de nuit - </t>
    </r>
    <r>
      <rPr>
        <sz val="11"/>
        <color rgb="FF0070C0"/>
        <rFont val="Calibri"/>
        <family val="2"/>
        <scheme val="minor"/>
      </rPr>
      <t>chevet</t>
    </r>
  </si>
  <si>
    <r>
      <t xml:space="preserve">Table bois avec 2 tiroirs - </t>
    </r>
    <r>
      <rPr>
        <sz val="11"/>
        <color rgb="FF0070C0"/>
        <rFont val="Calibri"/>
        <family val="2"/>
        <scheme val="minor"/>
      </rPr>
      <t>table de bois carrée</t>
    </r>
  </si>
  <si>
    <r>
      <t xml:space="preserve">Glace à cadre doré surmonté d'une sculpture
</t>
    </r>
    <r>
      <rPr>
        <sz val="11"/>
        <color rgb="FF0070C0"/>
        <rFont val="Calibri"/>
        <family val="2"/>
        <scheme val="minor"/>
      </rPr>
      <t>Miroir à bois doré à fronton</t>
    </r>
  </si>
  <si>
    <r>
      <t xml:space="preserve">2 plats </t>
    </r>
    <r>
      <rPr>
        <sz val="11"/>
        <color rgb="FF0070C0"/>
        <rFont val="Calibri"/>
        <family val="2"/>
        <scheme val="minor"/>
      </rPr>
      <t>(à asperge ?)</t>
    </r>
  </si>
  <si>
    <t>avec lampe</t>
  </si>
  <si>
    <r>
      <t>1 encrier</t>
    </r>
    <r>
      <rPr>
        <sz val="11"/>
        <color rgb="FF0070C0"/>
        <rFont val="Calibri"/>
        <family val="2"/>
        <scheme val="minor"/>
      </rPr>
      <t xml:space="preserve"> codiforme</t>
    </r>
  </si>
  <si>
    <t xml:space="preserve">Divers : (gravures militaires, bout de pied, fauteuil genre bistrot, 5 lampes diverses, table bois, 4 chaises, petit cadre doré, mortier, 3 bonbonnes, 3 encadrement divers </t>
  </si>
  <si>
    <r>
      <t xml:space="preserve">Commode 4 tiroirs + marbre
</t>
    </r>
    <r>
      <rPr>
        <sz val="11"/>
        <color rgb="FF0070C0"/>
        <rFont val="Calibri"/>
        <family val="2"/>
        <scheme val="minor"/>
      </rPr>
      <t>Console à colonne ?</t>
    </r>
  </si>
  <si>
    <r>
      <t xml:space="preserve">Gravure couseuse encadrée
</t>
    </r>
    <r>
      <rPr>
        <sz val="11"/>
        <color rgb="FF0070C0"/>
        <rFont val="Calibri"/>
        <family val="2"/>
        <scheme val="minor"/>
      </rPr>
      <t>Paire de dessins en noir - femmes</t>
    </r>
  </si>
  <si>
    <r>
      <t xml:space="preserve">1 armoire (2,20mx1,42m) </t>
    </r>
    <r>
      <rPr>
        <sz val="11"/>
        <color rgb="FF0070C0"/>
        <rFont val="Calibri"/>
        <family val="2"/>
        <scheme val="minor"/>
      </rPr>
      <t>lingère</t>
    </r>
  </si>
  <si>
    <r>
      <t xml:space="preserve">1 lit blanc </t>
    </r>
    <r>
      <rPr>
        <sz val="11"/>
        <color rgb="FF0070C0"/>
        <rFont val="Calibri"/>
        <family val="2"/>
        <scheme val="minor"/>
      </rPr>
      <t>- style directoire</t>
    </r>
  </si>
  <si>
    <r>
      <t xml:space="preserve">1 table de nuit en bois avec dessus en marbre
</t>
    </r>
    <r>
      <rPr>
        <sz val="11"/>
        <color rgb="FF0070C0"/>
        <rFont val="Calibri"/>
        <family val="2"/>
        <scheme val="minor"/>
      </rPr>
      <t>Chevet style rococo</t>
    </r>
  </si>
  <si>
    <r>
      <t xml:space="preserve">1 chaise dossier ovale - </t>
    </r>
    <r>
      <rPr>
        <sz val="11"/>
        <color rgb="FF0070C0"/>
        <rFont val="Calibri"/>
        <family val="2"/>
        <scheme val="minor"/>
      </rPr>
      <t>chaise LouisXVI laquée</t>
    </r>
  </si>
  <si>
    <r>
      <t xml:space="preserve">Tableau homme habit rouge
</t>
    </r>
    <r>
      <rPr>
        <sz val="11"/>
        <color rgb="FF0070C0"/>
        <rFont val="Calibri"/>
        <family val="2"/>
        <scheme val="minor"/>
      </rPr>
      <t>Portrait d'homme XVIIIème redingote rouge</t>
    </r>
  </si>
  <si>
    <t>3 albums de carte postale</t>
  </si>
  <si>
    <r>
      <t xml:space="preserve">Livres et vêtements
</t>
    </r>
    <r>
      <rPr>
        <sz val="11"/>
        <color rgb="FF0070C0"/>
        <rFont val="Calibri"/>
        <family val="2"/>
        <scheme val="minor"/>
      </rPr>
      <t>Lot de livres divers, relures vielle machine à coudre</t>
    </r>
  </si>
  <si>
    <t>Placard Chambre Grand Ma</t>
  </si>
  <si>
    <t>Paire de chandeliers métal argenté</t>
  </si>
  <si>
    <r>
      <t xml:space="preserve">1 grande glace dessus de cheminée (1,70mx0,97m)
</t>
    </r>
    <r>
      <rPr>
        <sz val="11"/>
        <color rgb="FF0070C0"/>
        <rFont val="Calibri"/>
        <family val="2"/>
        <scheme val="minor"/>
      </rPr>
      <t>Miroir doré à treillage en pareclose</t>
    </r>
  </si>
  <si>
    <t>Divers (2 chaises, 2 chauffeuses, paire de lampes, bénitier, bonbonnière bleue (???), paire de lampe, bénitier, lampe grès, vase verre opaline)</t>
  </si>
  <si>
    <t>Coffret bois ... incrusté</t>
  </si>
  <si>
    <r>
      <t xml:space="preserve">Armoire Louis XIV Chataigner (231x155) - 4 étagères 
</t>
    </r>
    <r>
      <rPr>
        <sz val="11"/>
        <color rgb="FF0070C0"/>
        <rFont val="Calibri"/>
        <family val="2"/>
        <scheme val="minor"/>
      </rPr>
      <t>Armoire à pieds miches</t>
    </r>
  </si>
  <si>
    <r>
      <t xml:space="preserve">1 tapis rouge, bord bleu
</t>
    </r>
    <r>
      <rPr>
        <sz val="11"/>
        <color rgb="FF0070C0"/>
        <rFont val="Calibri"/>
        <family val="2"/>
        <scheme val="minor"/>
      </rPr>
      <t>Tapis de laine fond rouge et bleu nuit</t>
    </r>
  </si>
  <si>
    <r>
      <t xml:space="preserve">1 secrétaire en marqueterie
</t>
    </r>
    <r>
      <rPr>
        <sz val="11"/>
        <color rgb="FF0070C0"/>
        <rFont val="Calibri"/>
        <family val="2"/>
        <scheme val="minor"/>
      </rPr>
      <t>Secrétaire à abattant Louis XVI à filets d'encadrement</t>
    </r>
  </si>
  <si>
    <r>
      <t xml:space="preserve">1 gravure Christ - </t>
    </r>
    <r>
      <rPr>
        <sz val="11"/>
        <color rgb="FF0070C0"/>
        <rFont val="Calibri"/>
        <family val="2"/>
        <scheme val="minor"/>
      </rPr>
      <t>crucifixion</t>
    </r>
  </si>
  <si>
    <r>
      <t xml:space="preserve">Grande glace sur la cheminée (168x111)
</t>
    </r>
    <r>
      <rPr>
        <sz val="11"/>
        <color rgb="FF0070C0"/>
        <rFont val="Calibri"/>
        <family val="2"/>
        <scheme val="minor"/>
      </rPr>
      <t>Miroir à parecloses à carquois en bois doré</t>
    </r>
  </si>
  <si>
    <r>
      <t xml:space="preserve">1 tabouret large
</t>
    </r>
    <r>
      <rPr>
        <sz val="11"/>
        <color rgb="FF0070C0"/>
        <rFont val="Calibri"/>
        <family val="2"/>
        <scheme val="minor"/>
      </rPr>
      <t>Tabouret style Louis XIII non garni</t>
    </r>
  </si>
  <si>
    <r>
      <t xml:space="preserve">2 fauteuils paillés - </t>
    </r>
    <r>
      <rPr>
        <sz val="11"/>
        <color rgb="FF0070C0"/>
        <rFont val="Calibri"/>
        <family val="2"/>
        <scheme val="minor"/>
      </rPr>
      <t>Paires de bergères paillées</t>
    </r>
  </si>
  <si>
    <r>
      <t xml:space="preserve">1 bureau dessus cuir - 3 tiroirs
</t>
    </r>
    <r>
      <rPr>
        <sz val="11"/>
        <color rgb="FF0070C0"/>
        <rFont val="Calibri"/>
        <family val="2"/>
        <scheme val="minor"/>
      </rPr>
      <t>Grand bureau XIXeme acajou et son fauteuil vert</t>
    </r>
  </si>
  <si>
    <t>avec bureau</t>
  </si>
  <si>
    <r>
      <t xml:space="preserve">3 chaises avec dossier "lyre"
</t>
    </r>
    <r>
      <rPr>
        <sz val="11"/>
        <color rgb="FF0070C0"/>
        <rFont val="Calibri"/>
        <family val="2"/>
        <scheme val="minor"/>
      </rPr>
      <t>3 chaises paillées dossier gerbe</t>
    </r>
  </si>
  <si>
    <r>
      <t xml:space="preserve">1 tableau femme à coiffe - </t>
    </r>
    <r>
      <rPr>
        <sz val="11"/>
        <color rgb="FF0070C0"/>
        <rFont val="Calibri"/>
        <family val="2"/>
        <scheme val="minor"/>
      </rPr>
      <t>Paire de portraits XIX°</t>
    </r>
  </si>
  <si>
    <r>
      <t xml:space="preserve">1 tableau homme - main sous la veste - </t>
    </r>
    <r>
      <rPr>
        <sz val="11"/>
        <color rgb="FF0070C0"/>
        <rFont val="Calibri"/>
        <family val="2"/>
        <scheme val="minor"/>
      </rPr>
      <t>Paire de portraits XIX°</t>
    </r>
  </si>
  <si>
    <t>avec autre portrait</t>
  </si>
  <si>
    <r>
      <t>Bouteille alcool montée en lampe</t>
    </r>
    <r>
      <rPr>
        <sz val="11"/>
        <color rgb="FF0070C0"/>
        <rFont val="Calibri"/>
        <family val="2"/>
        <scheme val="minor"/>
      </rPr>
      <t xml:space="preserve"> -&gt; = lampe osier ?</t>
    </r>
  </si>
  <si>
    <r>
      <t xml:space="preserve">Photo Mathilde de Cisternes - épouse Charles Dupuy de la Grand'Rive </t>
    </r>
    <r>
      <rPr>
        <sz val="11"/>
        <color rgb="FF0070C0"/>
        <rFont val="Calibri"/>
        <family val="2"/>
        <scheme val="minor"/>
      </rPr>
      <t>-&gt; = cadre photo ?</t>
    </r>
  </si>
  <si>
    <r>
      <t xml:space="preserve">1 fauteuil club rose </t>
    </r>
    <r>
      <rPr>
        <sz val="11"/>
        <color rgb="FF0070C0"/>
        <rFont val="Calibri"/>
        <family val="2"/>
        <scheme val="minor"/>
      </rPr>
      <t>-&gt; = chauffeuse rayée ?</t>
    </r>
  </si>
  <si>
    <r>
      <t>1 lit enfant en métal</t>
    </r>
    <r>
      <rPr>
        <sz val="11"/>
        <color rgb="FF0070C0"/>
        <rFont val="Calibri"/>
        <family val="2"/>
        <scheme val="minor"/>
      </rPr>
      <t xml:space="preserve"> -&gt; = berceau ? (1/2)</t>
    </r>
  </si>
  <si>
    <r>
      <t>1 petit lit en bois</t>
    </r>
    <r>
      <rPr>
        <sz val="11"/>
        <color rgb="FF0070C0"/>
        <rFont val="Calibri"/>
        <family val="2"/>
        <scheme val="minor"/>
      </rPr>
      <t xml:space="preserve"> bébé -&gt; = berceau ? (2/2)</t>
    </r>
  </si>
  <si>
    <r>
      <t xml:space="preserve">2 fauteuils avec tapissage en losanges bleus sur fond blanc
</t>
    </r>
    <r>
      <rPr>
        <sz val="11"/>
        <color rgb="FF0070C0"/>
        <rFont val="Calibri"/>
        <family val="2"/>
        <scheme val="minor"/>
      </rPr>
      <t>2 fauteuils et 2 chaises velours vert treillis</t>
    </r>
  </si>
  <si>
    <r>
      <t xml:space="preserve">Tableau - gravure le jeu des 4 coins
</t>
    </r>
    <r>
      <rPr>
        <sz val="11"/>
        <color rgb="FF0070C0"/>
        <rFont val="Calibri"/>
        <family val="2"/>
        <scheme val="minor"/>
      </rPr>
      <t>-&gt; dans "4 gravures en noir " ?</t>
    </r>
  </si>
  <si>
    <r>
      <t xml:space="preserve">Gravure "Episode du bal offert aux souverins présents à Paris par SE l'ambassadeur de Russie
</t>
    </r>
    <r>
      <rPr>
        <sz val="11"/>
        <color rgb="FF0070C0"/>
        <rFont val="Calibri"/>
        <family val="2"/>
        <scheme val="minor"/>
      </rPr>
      <t>-&gt; dans "4 gravures en noir " ?</t>
    </r>
  </si>
  <si>
    <t>avec gravures</t>
  </si>
  <si>
    <r>
      <t xml:space="preserve">Plat de présentation blanc à fleur
</t>
    </r>
    <r>
      <rPr>
        <sz val="11"/>
        <color rgb="FF0070C0"/>
        <rFont val="Calibri"/>
        <family val="2"/>
        <scheme val="minor"/>
      </rPr>
      <t>-&gt; = "plat à mendiants" ou "panier faïence" ?</t>
    </r>
  </si>
  <si>
    <r>
      <t xml:space="preserve">Vasque imitation marbre - </t>
    </r>
    <r>
      <rPr>
        <sz val="11"/>
        <color rgb="FF0070C0"/>
        <rFont val="Calibri"/>
        <family val="2"/>
        <scheme val="minor"/>
      </rPr>
      <t>vasque albâtre</t>
    </r>
  </si>
  <si>
    <r>
      <t xml:space="preserve">table de nuit rectangulaire à pieds courbés
</t>
    </r>
    <r>
      <rPr>
        <sz val="11"/>
        <color rgb="FF0070C0"/>
        <rFont val="Calibri"/>
        <family val="2"/>
        <scheme val="minor"/>
      </rPr>
      <t>table à ouvrage style Louis XV</t>
    </r>
  </si>
  <si>
    <r>
      <t xml:space="preserve">Grande lampe pied modelé et abajour blanc liseré rose
</t>
    </r>
    <r>
      <rPr>
        <sz val="11"/>
        <color rgb="FF0070C0"/>
        <rFont val="Calibri"/>
        <family val="2"/>
        <scheme val="minor"/>
      </rPr>
      <t>-&gt; = lampe chromée 1940 ???</t>
    </r>
  </si>
  <si>
    <r>
      <t xml:space="preserve">Tableau "Le Nouveau Né" signe (Bergère)
</t>
    </r>
    <r>
      <rPr>
        <sz val="11"/>
        <color rgb="FF0070C0"/>
        <rFont val="Calibri"/>
        <family val="2"/>
        <scheme val="minor"/>
      </rPr>
      <t>-&gt; = 2 gravures en noir (1/2)</t>
    </r>
  </si>
  <si>
    <r>
      <t xml:space="preserve">Tableau de l'adoration des bergers
</t>
    </r>
    <r>
      <rPr>
        <sz val="11"/>
        <color rgb="FF0070C0"/>
        <rFont val="Calibri"/>
        <family val="2"/>
        <scheme val="minor"/>
      </rPr>
      <t>-&gt; = 2 gravures en noir (2/2)</t>
    </r>
  </si>
  <si>
    <t>Divers</t>
  </si>
  <si>
    <t>Gravure : le retour de l'ile d'Elbe</t>
  </si>
  <si>
    <r>
      <t xml:space="preserve">Canapé jaune (1,90mx68cm) </t>
    </r>
    <r>
      <rPr>
        <sz val="11"/>
        <color rgb="FF0070C0"/>
        <rFont val="Calibri"/>
        <family val="2"/>
        <scheme val="minor"/>
      </rPr>
      <t xml:space="preserve"> restauration à acoudoirs à crosse</t>
    </r>
  </si>
  <si>
    <t>avec piano</t>
  </si>
  <si>
    <t>Divers( table basse, tapis, sièges plastifiés, couverture)</t>
  </si>
  <si>
    <r>
      <t xml:space="preserve">Console en bois avec marbre - 1 tiroir
</t>
    </r>
    <r>
      <rPr>
        <sz val="11"/>
        <color rgb="FF0070C0"/>
        <rFont val="Calibri"/>
        <family val="2"/>
        <scheme val="minor"/>
      </rPr>
      <t>console empire acajou</t>
    </r>
  </si>
  <si>
    <t>Miroir doré</t>
  </si>
  <si>
    <t>Coffre petit point</t>
  </si>
  <si>
    <t>Aspirateur</t>
  </si>
  <si>
    <t>Palier Monseigneur</t>
  </si>
  <si>
    <r>
      <t xml:space="preserve">Plat  de l'aiguière - Nevers Montagnon
</t>
    </r>
    <r>
      <rPr>
        <sz val="11"/>
        <color rgb="FF0070C0"/>
        <rFont val="Calibri"/>
        <family val="2"/>
        <scheme val="minor"/>
      </rPr>
      <t>Support d'aiguière en Montagnon</t>
    </r>
  </si>
  <si>
    <t>Armoire lingère, chaise d'enfant</t>
  </si>
  <si>
    <t>paire de photos</t>
  </si>
  <si>
    <t>Montant Vente</t>
  </si>
  <si>
    <t>Vérification du total calculé par l'expert (52 970€)</t>
  </si>
  <si>
    <t>x</t>
  </si>
  <si>
    <t>Pris ?</t>
  </si>
  <si>
    <t>Vente</t>
  </si>
  <si>
    <t>Isabelle</t>
  </si>
  <si>
    <t>Laurence</t>
  </si>
  <si>
    <t>Mon ordre</t>
  </si>
  <si>
    <t>Prix</t>
  </si>
  <si>
    <t>n°</t>
  </si>
  <si>
    <t>Mon prochain choix</t>
  </si>
  <si>
    <t>Nb reste</t>
  </si>
  <si>
    <t>objet</t>
  </si>
  <si>
    <t>ordre</t>
  </si>
  <si>
    <t>Véronique</t>
  </si>
  <si>
    <t>Généralités</t>
  </si>
  <si>
    <t>On peut commencer par classer avec des numéros multiples de 10 pour pouvoir insérer des numéros au milieu, mais cela marche aussi si on utilise des nombres à virgule ce qui permet d'insérer des objets dans la liste comme on veut.</t>
  </si>
  <si>
    <t>-</t>
  </si>
  <si>
    <t>Info 1</t>
  </si>
  <si>
    <t>info 2</t>
  </si>
  <si>
    <t>Info 3</t>
  </si>
  <si>
    <t>Info 4</t>
  </si>
  <si>
    <t>Info 5</t>
  </si>
  <si>
    <t>Info 6</t>
  </si>
  <si>
    <t>Recopie colonnes d'aide QRSTUV de la liste complète</t>
  </si>
  <si>
    <t>recueils de photos : Canal de Briare pr mémoire</t>
  </si>
  <si>
    <t>Préparation - conseils</t>
  </si>
  <si>
    <t>Pour commencer le classement, une idée est aussi de faire un préclassement sur 5 catégories, par exemple : "1=très envie", "2=plutôt oui", "3=pourquoi pas", "4=s'il faut débarasser" et "5=jamais, plutôt jeter".
Il est alors plus simple d'ordonner les objets par catégorie, en utilisant le filtre Excel pour ne présenter que les objets d'une catégorie. On met alors un numéro d'ordre qui commence par le premier chiffre de la catégorie (1xx, 2xx ...), ainsi les objets restent dans le bon ordre.</t>
  </si>
  <si>
    <t>Procédure au moment du partage :</t>
  </si>
  <si>
    <t>Pendant la séance de partage des objets, il faut noter au fur et à mesure ce que chacune choisit : pour cela on écrit X dans la colonne correspondante (la saisie a été limitée pour ne pouvoir saisir que cette valeur)
La feuille indique alors le choix suivant dans l'ordre prédéfini, ce qui devrait gagner du temps sur le moment.</t>
  </si>
  <si>
    <t>Tas d'assiettes non assorties (2 petites, 10 normales, 1 plat)</t>
  </si>
  <si>
    <t>placard gauche</t>
  </si>
  <si>
    <t>Grand miroir bord bois (dans carton)</t>
  </si>
  <si>
    <t>Quelques colonnes à droite sont préparées pour mettre des informations pour aider à classer.
Parce que c'est le mode de fonctionnement choisi pour Isabelle, elles sont programmées pour être remplies dans la feuille "liste complète" et elles sont recopiées automatiquement dans la liste "objet valorisés".
Mais ces cellules ne sont pas protégées, chacune peut donc les écraser sans même déprotéger la feuille, et utiliser les listes comme cela lui convient.</t>
  </si>
  <si>
    <t>A chacune de choisir sa méthode pour arriver à un ordre satisfaisant.
Dans tous les cas, la bonne préparation de la séance de choix permettra de gagner du temps le jour J</t>
  </si>
  <si>
    <t>Dans la liste des objets valorisés par l'expert, les objets déjà données à Véronique ont été gardés, mais les lignes sont en gris et ne peuvent pas être choisies. Le montant aussi est neutralisé.
A la fin de cette liste, subiste le récapitulatif par montant, incluant ce qui aura été décidé de mettre à la vente.</t>
  </si>
  <si>
    <t>J'ai mis en place la possibilité de masquer temporairement les colonnes d'affectation des objets. Pour cela on peut cliquer en haut de la feuille sur le signe "-" pour masquer et "+" pour démasquer. Cela facilite la lecture en correspondance des objets et des indications de préparation.</t>
  </si>
  <si>
    <t>Le classeur est adapté à la procédure : partage en premier parmi les objets valorisés par l'expert, puis parmi les autres objets
- Il y a une feuille pour la première étape : "Objets valorisés"
- Et une feuille pour la deuxième étape : "Liste complète"</t>
  </si>
  <si>
    <t>Pourchacune de ces deux feuilles, le principe d'utilisation est le suivant :
- Il faut classer les objets selon l'ordre de préférence (colonne "mon ordre")
- Pendant le partage, il faut mettre "X" dans la colonne de la personne qui a choisi l'objet (ou colonne "vente" si l'objet doit être vendu)
- Au fur et à mesure des choix, la feuille indique le prochain choix en tenant compte de l'ordre prédéfini</t>
  </si>
  <si>
    <t>Dans la liste complète il y a aussi les objets valorisés par l'expert, pour avoir la correspondance avec les étiquettes.
Une correspondance avec la liste de l'expert a été établie avec le numéro en colonne F qui reprend celui ajouté en colonne A dans l'autre feuille. Les colonnes de choix dans les lignes correspondantes sont colorées en vert clair. 
Comme il y a des objets qui ont changé de place, et que la désignation par l'expert n'est pas toujours très claire, il peut y avoir des erreurs de correspondance. Tout n'a pas pu être vérifié …
Pour ne pas visualiser ces objets, ce qui facilite la classification des autres, il faut utiliser le filtre Excel :
- Filtrer par couleur "aucun remplissage" dans les colonnes de choix (colonnes I à M)
- Ou choisir le filtre "vides" dans la colonne avec le numéro (colonne F)</t>
  </si>
  <si>
    <t>Les feuilles sont protégées en écriture : dans les premières colonnes seule les cases à remplir pour l'ordre de choix et pour noter les choix de chacune sont libres. Les colonnes suivantes (à partir de M dans la feuille "objet valorisés" et de Q dans l'autre feuille) ne sont pas protégées.
Mais la protection est sans mot de passe donc il est possible de déprotéger les feuilles facilement, mais je le déconseille ...
Je déconseille aussi de rajouter ou d'enlever des colonnes à gauche de la feuille (avant les colonnes de choix), ce qui pourrait empêcher certaines formules de fonctionner.</t>
  </si>
  <si>
    <t>Avant la séance de partage, il faut avoir classé les objets dans l'ordre de son choix en utilisant la colonne "mon ordre".</t>
  </si>
  <si>
    <r>
      <t xml:space="preserve">Pour cela, il faut taper dans cette colonne "mon ordre" des nombres différents entre 0 et 100 millions.
</t>
    </r>
    <r>
      <rPr>
        <i/>
        <sz val="11"/>
        <color theme="1"/>
        <rFont val="Calibri"/>
        <family val="2"/>
        <scheme val="minor"/>
      </rPr>
      <t>Une régle affiche en rose les numéros identiques (s'il y en avait, cela ne serait pas vraiment un classement)</t>
    </r>
  </si>
  <si>
    <t>Dans la feuille "liste complète", l'ordre et les affectations des objets correspondant à la feuille "objets valorisés" sont remplis automatiquement pour rappel, et sont verrouillés en écriture.
Leurs numéros d'ordre sont préfixés par E- pour ne pas confondre les deux classements.</t>
  </si>
  <si>
    <t>Chacune peut y noter des informations comme "cela plaît à tel enfant" ou "possible à tel endroit" ou …
L'idée est de préparer le classement avec les critères de son choix.
C'est comme chacune souhaite faire pour son classement.</t>
  </si>
  <si>
    <t>Enfin, pour de multiples raisons, beaucoup d'objets ne sont pas répertoriés. Ilfaudra décider de leur sort en fin de séance.</t>
  </si>
  <si>
    <r>
      <rPr>
        <sz val="11"/>
        <color theme="4"/>
        <rFont val="Calibri"/>
        <family val="2"/>
        <scheme val="minor"/>
      </rPr>
      <t>Buffet</t>
    </r>
    <r>
      <rPr>
        <sz val="11"/>
        <color theme="1"/>
        <rFont val="Calibri"/>
        <family val="2"/>
        <scheme val="minor"/>
      </rPr>
      <t xml:space="preserve"> bas (2 tiroirs et 2 portes)</t>
    </r>
  </si>
  <si>
    <r>
      <rPr>
        <sz val="11"/>
        <color theme="8" tint="-0.249977111117893"/>
        <rFont val="Calibri"/>
        <family val="2"/>
        <scheme val="minor"/>
      </rPr>
      <t>Encognure bois plateau marbre</t>
    </r>
    <r>
      <rPr>
        <sz val="11"/>
        <color theme="1"/>
        <rFont val="Calibri"/>
        <family val="2"/>
        <scheme val="minor"/>
      </rPr>
      <t xml:space="preserve">
1 placard de coin avec dessus en marbre</t>
    </r>
  </si>
  <si>
    <r>
      <rPr>
        <sz val="11"/>
        <color theme="8" tint="-0.249977111117893"/>
        <rFont val="Calibri"/>
        <family val="2"/>
        <scheme val="minor"/>
      </rPr>
      <t>Table style Louis XIII</t>
    </r>
    <r>
      <rPr>
        <sz val="11"/>
        <color theme="1"/>
        <rFont val="Calibri"/>
        <family val="2"/>
        <scheme val="minor"/>
      </rPr>
      <t xml:space="preserve">
1 table avec tiroir et pilone central sur barre centrale</t>
    </r>
  </si>
  <si>
    <r>
      <t xml:space="preserve">Statue </t>
    </r>
    <r>
      <rPr>
        <sz val="11"/>
        <color rgb="FF0070C0"/>
        <rFont val="Calibri"/>
        <family val="2"/>
        <scheme val="minor"/>
      </rPr>
      <t xml:space="preserve">pierre : </t>
    </r>
    <r>
      <rPr>
        <sz val="11"/>
        <color theme="1"/>
        <rFont val="Calibri"/>
        <family val="2"/>
        <scheme val="minor"/>
      </rPr>
      <t xml:space="preserve">Vierge </t>
    </r>
    <r>
      <rPr>
        <sz val="11"/>
        <color rgb="FF0070C0"/>
        <rFont val="Calibri"/>
        <family val="2"/>
        <scheme val="minor"/>
      </rPr>
      <t>(sous les réserves d'usage)</t>
    </r>
  </si>
  <si>
    <r>
      <t>1 fauteuil beige (</t>
    </r>
    <r>
      <rPr>
        <sz val="11"/>
        <color rgb="FF0070C0"/>
        <rFont val="Calibri"/>
        <family val="2"/>
        <scheme val="minor"/>
      </rPr>
      <t>bergère Louis XV</t>
    </r>
    <r>
      <rPr>
        <sz val="11"/>
        <color theme="1"/>
        <rFont val="Calibri"/>
        <family val="2"/>
        <scheme val="minor"/>
      </rPr>
      <t>)</t>
    </r>
  </si>
  <si>
    <r>
      <t>Grand écran (</t>
    </r>
    <r>
      <rPr>
        <sz val="11"/>
        <color rgb="FF0070C0"/>
        <rFont val="Calibri"/>
        <family val="2"/>
        <scheme val="minor"/>
      </rPr>
      <t>TV</t>
    </r>
    <r>
      <rPr>
        <sz val="11"/>
        <color theme="1"/>
        <rFont val="Calibri"/>
        <family val="2"/>
        <scheme val="minor"/>
      </rPr>
      <t>)</t>
    </r>
  </si>
  <si>
    <r>
      <t xml:space="preserve">Armoire </t>
    </r>
    <r>
      <rPr>
        <sz val="11"/>
        <color rgb="FF0070C0"/>
        <rFont val="Calibri"/>
        <family val="2"/>
        <scheme val="minor"/>
      </rPr>
      <t>en bois mouluré</t>
    </r>
    <r>
      <rPr>
        <sz val="11"/>
        <color theme="1"/>
        <rFont val="Calibri"/>
        <family val="2"/>
        <scheme val="minor"/>
      </rPr>
      <t xml:space="preserve"> (2 portes - 1 tiroir-2,3mx1,34)</t>
    </r>
  </si>
  <si>
    <r>
      <t xml:space="preserve">1 guéridon </t>
    </r>
    <r>
      <rPr>
        <sz val="11"/>
        <color rgb="FF0070C0"/>
        <rFont val="Calibri"/>
        <family val="2"/>
        <scheme val="minor"/>
      </rPr>
      <t>tripode à griffe</t>
    </r>
    <r>
      <rPr>
        <sz val="11"/>
        <color theme="1"/>
        <rFont val="Calibri"/>
        <family val="2"/>
        <scheme val="minor"/>
      </rPr>
      <t xml:space="preserve"> (avec dessus marbre)</t>
    </r>
  </si>
  <si>
    <r>
      <t xml:space="preserve">1 guéridon </t>
    </r>
    <r>
      <rPr>
        <sz val="11"/>
        <color rgb="FF0070C0"/>
        <rFont val="Calibri"/>
        <family val="2"/>
        <scheme val="minor"/>
      </rPr>
      <t xml:space="preserve">violonné </t>
    </r>
    <r>
      <rPr>
        <sz val="11"/>
        <color theme="1"/>
        <rFont val="Calibri"/>
        <family val="2"/>
        <scheme val="minor"/>
      </rPr>
      <t>en bois</t>
    </r>
  </si>
  <si>
    <r>
      <t xml:space="preserve">1 fauteuil Louis XIII </t>
    </r>
    <r>
      <rPr>
        <sz val="11"/>
        <color rgb="FF0070C0"/>
        <rFont val="Calibri"/>
        <family val="2"/>
        <scheme val="minor"/>
      </rPr>
      <t>torsadé</t>
    </r>
    <r>
      <rPr>
        <sz val="11"/>
        <color theme="1"/>
        <rFont val="Calibri"/>
        <family val="2"/>
        <scheme val="minor"/>
      </rPr>
      <t xml:space="preserve"> - motif fleur</t>
    </r>
  </si>
  <si>
    <r>
      <t xml:space="preserve">Tableau Monsieur grand nez perruque grise toge rouge
</t>
    </r>
    <r>
      <rPr>
        <sz val="11"/>
        <color rgb="FF0070C0"/>
        <rFont val="Calibri"/>
        <family val="2"/>
        <scheme val="minor"/>
      </rPr>
      <t>Portrait d'homme drapé rouge, cadre redoré</t>
    </r>
    <r>
      <rPr>
        <sz val="11"/>
        <color theme="1"/>
        <rFont val="Calibri"/>
        <family val="2"/>
        <scheme val="minor"/>
      </rPr>
      <t>-</t>
    </r>
    <r>
      <rPr>
        <sz val="11"/>
        <color rgb="FFFF0000"/>
        <rFont val="Calibri"/>
        <family val="2"/>
        <scheme val="minor"/>
      </rPr>
      <t>d
Tableau déjà donné à Véro-estimé 1100€</t>
    </r>
  </si>
  <si>
    <r>
      <t xml:space="preserve">Tableau - vase de fleurs
</t>
    </r>
    <r>
      <rPr>
        <sz val="11"/>
        <color rgb="FF0070C0"/>
        <rFont val="Calibri"/>
        <family val="2"/>
        <scheme val="minor"/>
      </rPr>
      <t>Petit panneau XVII° : bouquet de fleur</t>
    </r>
    <r>
      <rPr>
        <sz val="11"/>
        <color theme="1"/>
        <rFont val="Calibri"/>
        <family val="2"/>
        <scheme val="minor"/>
      </rPr>
      <t xml:space="preserve">
</t>
    </r>
    <r>
      <rPr>
        <sz val="11"/>
        <color rgb="FFFF0000"/>
        <rFont val="Calibri"/>
        <family val="2"/>
        <scheme val="minor"/>
      </rPr>
      <t>Tableau déjà donné à Véro - estimé 750€</t>
    </r>
  </si>
  <si>
    <r>
      <t>Horloge (</t>
    </r>
    <r>
      <rPr>
        <sz val="11"/>
        <color rgb="FF0070C0"/>
        <rFont val="Calibri"/>
        <family val="2"/>
        <scheme val="minor"/>
      </rPr>
      <t>pendule</t>
    </r>
    <r>
      <rPr>
        <sz val="11"/>
        <color theme="1"/>
        <rFont val="Calibri"/>
        <family val="2"/>
        <scheme val="minor"/>
      </rPr>
      <t>)</t>
    </r>
  </si>
  <si>
    <r>
      <t xml:space="preserve">Lanterne magique en zinc avec 2 boîtes de plaques
</t>
    </r>
    <r>
      <rPr>
        <sz val="11"/>
        <color theme="1"/>
        <rFont val="Calibri"/>
        <family val="2"/>
        <scheme val="minor"/>
      </rPr>
      <t>http://www.cinematheque.fr/fr/catalogues/appareils/collection/lanterne-magiqueap-94-29.html</t>
    </r>
  </si>
  <si>
    <r>
      <t>Divers(2 lampes blanches, lampe osier, cadre photos, berceau, cha</t>
    </r>
    <r>
      <rPr>
        <sz val="11"/>
        <color theme="4"/>
        <rFont val="Calibri"/>
        <family val="2"/>
        <scheme val="minor"/>
      </rPr>
      <t>uffeuse ra</t>
    </r>
    <r>
      <rPr>
        <sz val="11"/>
        <color indexed="8"/>
        <rFont val="Calibri"/>
        <family val="2"/>
        <scheme val="minor"/>
      </rPr>
      <t>yée)</t>
    </r>
  </si>
  <si>
    <t>Ordre X</t>
  </si>
  <si>
    <t>Ordre Y</t>
  </si>
  <si>
    <t>Ordre Z</t>
  </si>
  <si>
    <t>Y</t>
  </si>
  <si>
    <t>Z</t>
  </si>
  <si>
    <t>Montant X</t>
  </si>
  <si>
    <t>Montant Y</t>
  </si>
  <si>
    <t>Montant Z</t>
  </si>
  <si>
    <t>Objet 1</t>
  </si>
  <si>
    <t>Objet 2</t>
  </si>
  <si>
    <t>Objet 3</t>
  </si>
  <si>
    <t>Objet 4</t>
  </si>
  <si>
    <t>Objet 5</t>
  </si>
  <si>
    <t>Objet 6</t>
  </si>
  <si>
    <t>Objet 7</t>
  </si>
  <si>
    <t>Objet 8</t>
  </si>
  <si>
    <t>Chambre</t>
  </si>
  <si>
    <t>Ordre de passage</t>
  </si>
  <si>
    <t>Nom de la personne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</si>
</sst>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8" x14ac:knownFonts="1">
    <font>
      <sz val="11"/>
      <color theme="1"/>
      <name val="Calibri"/>
      <family val="2"/>
      <scheme val="minor"/>
    </font>
    <font>
      <sz val="11"/>
      <color rgb="FF0070C0"/>
      <name val="Calibri"/>
      <family val="2"/>
      <scheme val="minor"/>
    </font>
    <font>
      <sz val="11"/>
      <color theme="4"/>
      <name val="Calibri"/>
      <family val="2"/>
      <scheme val="minor"/>
    </font>
    <font>
      <sz val="11"/>
      <color rgb="FFFF0000"/>
      <name val="Calibri"/>
      <family val="2"/>
      <scheme val="minor"/>
    </font>
    <font>
      <sz val="11"/>
      <name val="Calibri"/>
      <family val="2"/>
      <scheme val="minor"/>
    </font>
    <font>
      <sz val="11"/>
      <color theme="8" tint="-0.249977111117893"/>
      <name val="Calibri"/>
      <family val="2"/>
      <scheme val="minor"/>
    </font>
    <font>
      <sz val="11"/>
      <color indexed="8"/>
      <name val="Calibri"/>
      <family val="2"/>
    </font>
    <font>
      <b/>
      <sz val="11"/>
      <color theme="1"/>
      <name val="Calibri"/>
      <family val="2"/>
      <scheme val="minor"/>
    </font>
    <font>
      <sz val="12"/>
      <color indexed="8"/>
      <name val="Times New Roman"/>
      <family val="1"/>
    </font>
    <font>
      <sz val="12"/>
      <color theme="4"/>
      <name val="Times New Roman"/>
      <family val="1"/>
    </font>
    <font>
      <b/>
      <sz val="11"/>
      <color indexed="8"/>
      <name val="Calibri"/>
      <family val="2"/>
    </font>
    <font>
      <sz val="12"/>
      <color indexed="8"/>
      <name val="Calibri"/>
      <family val="2"/>
    </font>
    <font>
      <b/>
      <sz val="12"/>
      <color indexed="8"/>
      <name val="Calibri"/>
      <family val="2"/>
    </font>
    <font>
      <b/>
      <sz val="12"/>
      <color indexed="8"/>
      <name val="Times New Roman"/>
      <family val="1"/>
    </font>
    <font>
      <sz val="10"/>
      <color rgb="FFFF0000"/>
      <name val="Times New Roman"/>
      <family val="1"/>
    </font>
    <font>
      <sz val="10"/>
      <color indexed="8"/>
      <name val="Times New Roman"/>
      <family val="1"/>
    </font>
    <font>
      <b/>
      <sz val="10"/>
      <color indexed="8"/>
      <name val="Times New Roman"/>
      <family val="1"/>
    </font>
    <font>
      <strike/>
      <sz val="12"/>
      <color theme="4"/>
      <name val="Times New Roman"/>
      <family val="1"/>
    </font>
    <font>
      <b/>
      <sz val="12"/>
      <color theme="4"/>
      <name val="Times New Roman"/>
      <family val="1"/>
    </font>
    <font>
      <b/>
      <sz val="12"/>
      <color rgb="FF0070C0"/>
      <name val="Times New Roman"/>
      <family val="1"/>
    </font>
    <font>
      <i/>
      <sz val="11"/>
      <color theme="1"/>
      <name val="Calibri"/>
      <family val="2"/>
      <scheme val="minor"/>
    </font>
    <font>
      <b/>
      <sz val="11"/>
      <color indexed="8"/>
      <name val="Calibri"/>
      <family val="2"/>
      <scheme val="minor"/>
    </font>
    <font>
      <i/>
      <sz val="11"/>
      <name val="Calibri"/>
      <family val="2"/>
      <scheme val="minor"/>
    </font>
    <font>
      <i/>
      <sz val="11"/>
      <color theme="4" tint="0.39997558519241921"/>
      <name val="Calibri"/>
      <family val="2"/>
      <scheme val="minor"/>
    </font>
    <font>
      <i/>
      <sz val="11"/>
      <color theme="8" tint="-0.249977111117893"/>
      <name val="Calibri"/>
      <family val="2"/>
      <scheme val="minor"/>
    </font>
    <font>
      <i/>
      <sz val="11"/>
      <color rgb="FF0070C0"/>
      <name val="Calibri"/>
      <family val="2"/>
      <scheme val="minor"/>
    </font>
    <font>
      <i/>
      <sz val="11"/>
      <color rgb="FFFF0000"/>
      <name val="Calibri"/>
      <family val="2"/>
      <scheme val="minor"/>
    </font>
    <font>
      <sz val="11"/>
      <color indexed="8"/>
      <name val="Calibri"/>
      <family val="2"/>
      <scheme val="minor"/>
    </font>
  </fonts>
  <fills count="6">
    <fill>
      <patternFill patternType="none"/>
    </fill>
    <fill>
      <patternFill patternType="gray125"/>
    </fill>
    <fill>
      <patternFill patternType="solid">
        <fgColor indexed="9"/>
        <bgColor indexed="26"/>
      </patternFill>
    </fill>
    <fill>
      <patternFill patternType="solid">
        <fgColor theme="0" tint="-0.14999847407452621"/>
        <bgColor indexed="64"/>
      </patternFill>
    </fill>
    <fill>
      <patternFill patternType="solid">
        <fgColor theme="0" tint="-0.249977111117893"/>
        <bgColor indexed="26"/>
      </patternFill>
    </fill>
    <fill>
      <patternFill patternType="solid">
        <fgColor theme="9" tint="0.79998168889431442"/>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s>
  <cellStyleXfs count="2">
    <xf numFmtId="0" fontId="0" fillId="0" borderId="0"/>
    <xf numFmtId="0" fontId="6" fillId="0" borderId="0"/>
  </cellStyleXfs>
  <cellXfs count="157">
    <xf numFmtId="0" fontId="0" fillId="0" borderId="0" xfId="0"/>
    <xf numFmtId="0" fontId="0" fillId="0" borderId="0" xfId="0" applyAlignment="1">
      <alignment horizontal="center"/>
    </xf>
    <xf numFmtId="0" fontId="0" fillId="0" borderId="0" xfId="0" applyAlignment="1">
      <alignment wrapText="1"/>
    </xf>
    <xf numFmtId="0" fontId="0" fillId="0" borderId="1" xfId="0" applyBorder="1" applyAlignment="1">
      <alignment horizontal="center" vertical="top"/>
    </xf>
    <xf numFmtId="0" fontId="1" fillId="0" borderId="1" xfId="0" applyFont="1" applyBorder="1" applyAlignment="1">
      <alignment horizontal="center" vertical="top" wrapText="1"/>
    </xf>
    <xf numFmtId="0" fontId="1" fillId="0" borderId="1" xfId="0" applyFont="1" applyBorder="1" applyAlignment="1">
      <alignment vertical="top" wrapText="1"/>
    </xf>
    <xf numFmtId="0" fontId="1" fillId="0" borderId="1" xfId="0" applyFont="1" applyBorder="1" applyAlignment="1">
      <alignment horizontal="center" vertical="top"/>
    </xf>
    <xf numFmtId="0" fontId="1" fillId="0" borderId="1" xfId="0" applyFont="1" applyBorder="1" applyAlignment="1">
      <alignment wrapText="1"/>
    </xf>
    <xf numFmtId="0" fontId="1" fillId="0" borderId="1" xfId="0" applyFont="1" applyBorder="1" applyAlignment="1">
      <alignment vertical="top"/>
    </xf>
    <xf numFmtId="0" fontId="2" fillId="0" borderId="1" xfId="0" applyFont="1" applyBorder="1" applyAlignment="1">
      <alignment horizontal="center" vertical="top"/>
    </xf>
    <xf numFmtId="0" fontId="2" fillId="0" borderId="1" xfId="0" applyFont="1" applyBorder="1" applyAlignment="1">
      <alignment vertical="top" wrapText="1"/>
    </xf>
    <xf numFmtId="0" fontId="1" fillId="0" borderId="1" xfId="0" applyFont="1" applyFill="1" applyBorder="1" applyAlignment="1">
      <alignment vertical="top"/>
    </xf>
    <xf numFmtId="0" fontId="1" fillId="0" borderId="1" xfId="0" applyFont="1" applyBorder="1"/>
    <xf numFmtId="0" fontId="3" fillId="0" borderId="1" xfId="0" applyFont="1" applyBorder="1" applyAlignment="1">
      <alignment horizontal="center" vertical="top" wrapText="1"/>
    </xf>
    <xf numFmtId="0" fontId="3" fillId="0" borderId="1" xfId="0" applyFont="1" applyBorder="1" applyAlignment="1">
      <alignment vertical="top"/>
    </xf>
    <xf numFmtId="0" fontId="2" fillId="0" borderId="1" xfId="0" applyFont="1" applyBorder="1" applyAlignment="1">
      <alignment wrapText="1"/>
    </xf>
    <xf numFmtId="0" fontId="4" fillId="0" borderId="1" xfId="0" applyFont="1" applyBorder="1" applyAlignment="1">
      <alignment wrapText="1"/>
    </xf>
    <xf numFmtId="0" fontId="5" fillId="0" borderId="1" xfId="0" applyFont="1" applyBorder="1" applyAlignment="1">
      <alignment horizontal="center" vertical="top" wrapText="1"/>
    </xf>
    <xf numFmtId="0" fontId="5" fillId="0" borderId="1" xfId="0" applyFont="1" applyBorder="1" applyAlignment="1">
      <alignment vertical="top" wrapText="1"/>
    </xf>
    <xf numFmtId="0" fontId="5" fillId="0" borderId="1" xfId="0" applyFont="1" applyBorder="1" applyAlignment="1">
      <alignment horizontal="center" vertical="top"/>
    </xf>
    <xf numFmtId="0" fontId="5" fillId="0" borderId="1" xfId="0" applyFont="1" applyBorder="1" applyAlignment="1">
      <alignment vertical="top"/>
    </xf>
    <xf numFmtId="0" fontId="8" fillId="0" borderId="1" xfId="1" applyFont="1" applyBorder="1" applyAlignment="1">
      <alignment horizontal="left" vertical="center" wrapText="1"/>
    </xf>
    <xf numFmtId="0" fontId="8" fillId="0" borderId="1" xfId="1" applyFont="1" applyBorder="1" applyAlignment="1">
      <alignment horizontal="center" vertical="center" wrapText="1"/>
    </xf>
    <xf numFmtId="0" fontId="4" fillId="0" borderId="1" xfId="0" applyFont="1" applyBorder="1" applyAlignment="1">
      <alignment horizontal="center" wrapText="1"/>
    </xf>
    <xf numFmtId="0" fontId="1" fillId="0" borderId="1" xfId="0" applyFont="1" applyBorder="1" applyAlignment="1">
      <alignment horizontal="center" wrapText="1"/>
    </xf>
    <xf numFmtId="0" fontId="2" fillId="0" borderId="1" xfId="0" applyFont="1" applyBorder="1" applyAlignment="1">
      <alignment horizontal="center" vertical="top" wrapText="1"/>
    </xf>
    <xf numFmtId="0" fontId="7" fillId="0" borderId="0" xfId="0" applyFont="1"/>
    <xf numFmtId="0" fontId="6" fillId="2" borderId="1" xfId="1" applyFill="1" applyBorder="1" applyAlignment="1">
      <alignment wrapText="1"/>
    </xf>
    <xf numFmtId="0" fontId="10" fillId="2" borderId="1" xfId="1" applyFont="1" applyFill="1" applyBorder="1" applyAlignment="1">
      <alignment wrapText="1"/>
    </xf>
    <xf numFmtId="0" fontId="11" fillId="2" borderId="0" xfId="1" applyFont="1" applyFill="1" applyAlignment="1">
      <alignment horizontal="center" vertical="center" wrapText="1"/>
    </xf>
    <xf numFmtId="0" fontId="8" fillId="2" borderId="0" xfId="1" applyFont="1" applyFill="1" applyAlignment="1">
      <alignment horizontal="center" vertical="center" wrapText="1"/>
    </xf>
    <xf numFmtId="0" fontId="11" fillId="2" borderId="0" xfId="1" applyFont="1" applyFill="1" applyAlignment="1">
      <alignment horizontal="left" vertical="center" wrapText="1"/>
    </xf>
    <xf numFmtId="0" fontId="12" fillId="2" borderId="0" xfId="1" applyFont="1" applyFill="1" applyAlignment="1">
      <alignment horizontal="center" vertical="center" wrapText="1"/>
    </xf>
    <xf numFmtId="0" fontId="8" fillId="2" borderId="1" xfId="1" applyFont="1" applyFill="1" applyBorder="1" applyAlignment="1">
      <alignment horizontal="center" vertical="center" wrapText="1"/>
    </xf>
    <xf numFmtId="0" fontId="8" fillId="2" borderId="1" xfId="1" applyFont="1" applyFill="1" applyBorder="1" applyAlignment="1">
      <alignment horizontal="left" vertical="center" wrapText="1"/>
    </xf>
    <xf numFmtId="0" fontId="13" fillId="2" borderId="1" xfId="1" applyFont="1" applyFill="1" applyBorder="1" applyAlignment="1">
      <alignment horizontal="left" vertical="center" wrapText="1"/>
    </xf>
    <xf numFmtId="0" fontId="13" fillId="2" borderId="1" xfId="1" applyFont="1" applyFill="1" applyBorder="1" applyAlignment="1">
      <alignment horizontal="center" vertical="center" wrapText="1"/>
    </xf>
    <xf numFmtId="0" fontId="14" fillId="0" borderId="1" xfId="1" applyFont="1" applyBorder="1" applyAlignment="1">
      <alignment horizontal="center" vertical="center" wrapText="1"/>
    </xf>
    <xf numFmtId="0" fontId="15" fillId="0" borderId="1" xfId="1" applyFont="1" applyBorder="1" applyAlignment="1">
      <alignment horizontal="left" vertical="center" wrapText="1"/>
    </xf>
    <xf numFmtId="0" fontId="16" fillId="0" borderId="1" xfId="1" applyFont="1" applyBorder="1" applyAlignment="1">
      <alignment horizontal="left" vertical="center" wrapText="1"/>
    </xf>
    <xf numFmtId="0" fontId="13" fillId="2" borderId="1" xfId="1" applyFont="1" applyFill="1" applyBorder="1" applyAlignment="1">
      <alignment horizontal="left" vertical="center"/>
    </xf>
    <xf numFmtId="0" fontId="8" fillId="0" borderId="1" xfId="1" applyFont="1" applyBorder="1" applyAlignment="1" applyProtection="1">
      <alignment horizontal="center" vertical="center" wrapText="1"/>
      <protection locked="0"/>
    </xf>
    <xf numFmtId="0" fontId="13" fillId="0" borderId="1" xfId="1" applyFont="1" applyBorder="1" applyAlignment="1">
      <alignment horizontal="left" vertical="center" wrapText="1"/>
    </xf>
    <xf numFmtId="0" fontId="17" fillId="0" borderId="1" xfId="1" applyFont="1" applyBorder="1" applyAlignment="1">
      <alignment horizontal="left" vertical="center" wrapText="1"/>
    </xf>
    <xf numFmtId="0" fontId="18" fillId="0" borderId="1" xfId="1" applyFont="1" applyBorder="1" applyAlignment="1">
      <alignment horizontal="left" vertical="center" wrapText="1"/>
    </xf>
    <xf numFmtId="0" fontId="8" fillId="3" borderId="1" xfId="1" applyFont="1" applyFill="1" applyBorder="1" applyAlignment="1">
      <alignment horizontal="center" vertical="center" wrapText="1"/>
    </xf>
    <xf numFmtId="0" fontId="9" fillId="0" borderId="1" xfId="1" applyFont="1" applyBorder="1" applyAlignment="1" applyProtection="1">
      <alignment horizontal="center" vertical="center" wrapText="1"/>
      <protection locked="0"/>
    </xf>
    <xf numFmtId="0" fontId="9" fillId="0" borderId="1" xfId="1" applyFont="1" applyBorder="1" applyAlignment="1">
      <alignment horizontal="center" vertical="center" wrapText="1"/>
    </xf>
    <xf numFmtId="0" fontId="19" fillId="0" borderId="1" xfId="1" applyFont="1" applyBorder="1" applyAlignment="1">
      <alignment horizontal="left" vertical="center" wrapText="1"/>
    </xf>
    <xf numFmtId="0" fontId="9" fillId="0" borderId="1" xfId="1" applyFont="1" applyBorder="1" applyAlignment="1">
      <alignment horizontal="left" vertical="center" wrapText="1"/>
    </xf>
    <xf numFmtId="0" fontId="11" fillId="0" borderId="1" xfId="1" applyFont="1" applyBorder="1" applyAlignment="1" applyProtection="1">
      <alignment horizontal="center" vertical="center" wrapText="1"/>
      <protection locked="0"/>
    </xf>
    <xf numFmtId="0" fontId="12" fillId="4" borderId="5" xfId="1" applyFont="1" applyFill="1" applyBorder="1" applyAlignment="1">
      <alignment horizontal="center" vertical="center" wrapText="1"/>
    </xf>
    <xf numFmtId="0" fontId="12" fillId="4" borderId="1" xfId="1" applyFont="1" applyFill="1" applyBorder="1" applyAlignment="1">
      <alignment horizontal="center" vertical="center" wrapText="1"/>
    </xf>
    <xf numFmtId="0" fontId="11" fillId="2" borderId="1" xfId="1" applyFont="1" applyFill="1" applyBorder="1" applyAlignment="1">
      <alignment horizontal="center" vertical="center" wrapText="1"/>
    </xf>
    <xf numFmtId="0" fontId="12" fillId="2" borderId="1" xfId="1" applyFont="1" applyFill="1" applyBorder="1" applyAlignment="1">
      <alignment horizontal="center" vertical="center" wrapText="1"/>
    </xf>
    <xf numFmtId="0" fontId="0" fillId="0" borderId="1" xfId="0" applyBorder="1" applyAlignment="1">
      <alignment horizontal="right" vertical="top"/>
    </xf>
    <xf numFmtId="0" fontId="0" fillId="0" borderId="6" xfId="0" applyBorder="1"/>
    <xf numFmtId="0" fontId="0" fillId="0" borderId="7" xfId="0" applyBorder="1"/>
    <xf numFmtId="0" fontId="7" fillId="0" borderId="8" xfId="0" applyFont="1" applyBorder="1"/>
    <xf numFmtId="0" fontId="7" fillId="0" borderId="1" xfId="0" applyFont="1" applyBorder="1" applyAlignment="1">
      <alignment horizontal="center"/>
    </xf>
    <xf numFmtId="0" fontId="1" fillId="5" borderId="1" xfId="0" applyFont="1" applyFill="1" applyBorder="1" applyAlignment="1">
      <alignment horizontal="center" vertical="top"/>
    </xf>
    <xf numFmtId="0" fontId="1" fillId="0" borderId="1" xfId="0" applyFont="1" applyBorder="1" applyAlignment="1" applyProtection="1">
      <alignment horizontal="center" vertical="top"/>
      <protection locked="0"/>
    </xf>
    <xf numFmtId="0" fontId="1" fillId="0" borderId="3" xfId="0" applyFont="1" applyBorder="1" applyAlignment="1" applyProtection="1">
      <alignment horizontal="center" vertical="top"/>
      <protection locked="0"/>
    </xf>
    <xf numFmtId="0" fontId="2" fillId="0" borderId="1" xfId="0" applyFont="1" applyBorder="1" applyAlignment="1" applyProtection="1">
      <alignment horizontal="center" vertical="top"/>
      <protection locked="0"/>
    </xf>
    <xf numFmtId="0" fontId="2" fillId="0" borderId="3" xfId="0" applyFont="1" applyBorder="1" applyAlignment="1" applyProtection="1">
      <alignment horizontal="center" vertical="top"/>
      <protection locked="0"/>
    </xf>
    <xf numFmtId="0" fontId="2" fillId="0" borderId="4" xfId="0" applyFont="1" applyBorder="1" applyAlignment="1" applyProtection="1">
      <alignment horizontal="center" vertical="top"/>
      <protection locked="0"/>
    </xf>
    <xf numFmtId="0" fontId="7" fillId="0" borderId="0" xfId="0" applyFont="1" applyAlignment="1">
      <alignment wrapText="1"/>
    </xf>
    <xf numFmtId="0" fontId="0" fillId="0" borderId="0" xfId="0" applyProtection="1">
      <protection locked="0"/>
    </xf>
    <xf numFmtId="0" fontId="1" fillId="0" borderId="0" xfId="0" applyFont="1" applyBorder="1" applyAlignment="1">
      <alignment horizontal="center" vertical="top"/>
    </xf>
    <xf numFmtId="0" fontId="7" fillId="0" borderId="0" xfId="0" applyFont="1" applyBorder="1" applyAlignment="1">
      <alignment horizontal="right" vertical="top"/>
    </xf>
    <xf numFmtId="0" fontId="7" fillId="0" borderId="8" xfId="0" applyFont="1" applyBorder="1" applyAlignment="1">
      <alignment horizontal="center"/>
    </xf>
    <xf numFmtId="0" fontId="5" fillId="0" borderId="1" xfId="0" applyFont="1" applyBorder="1" applyAlignment="1" applyProtection="1">
      <alignment horizontal="center" vertical="top"/>
      <protection locked="0"/>
    </xf>
    <xf numFmtId="0" fontId="5" fillId="0" borderId="1" xfId="0" applyFont="1" applyBorder="1" applyAlignment="1" applyProtection="1">
      <alignment vertical="top"/>
      <protection locked="0"/>
    </xf>
    <xf numFmtId="0" fontId="1" fillId="0" borderId="1" xfId="0" applyFont="1" applyBorder="1" applyAlignment="1" applyProtection="1">
      <alignment vertical="top"/>
      <protection locked="0"/>
    </xf>
    <xf numFmtId="0" fontId="3" fillId="0" borderId="1" xfId="0" applyFont="1" applyBorder="1" applyAlignment="1" applyProtection="1">
      <alignment horizontal="center" vertical="top"/>
      <protection locked="0"/>
    </xf>
    <xf numFmtId="0" fontId="3" fillId="0" borderId="1" xfId="0" applyFont="1" applyBorder="1" applyAlignment="1" applyProtection="1">
      <alignment vertical="top"/>
      <protection locked="0"/>
    </xf>
    <xf numFmtId="0" fontId="4" fillId="0" borderId="0" xfId="0" applyFont="1" applyBorder="1" applyAlignment="1" applyProtection="1">
      <alignment vertical="top"/>
      <protection locked="0"/>
    </xf>
    <xf numFmtId="0" fontId="4" fillId="0" borderId="3" xfId="0" applyFont="1" applyBorder="1" applyAlignment="1" applyProtection="1">
      <alignment vertical="top"/>
      <protection locked="0"/>
    </xf>
    <xf numFmtId="0" fontId="4" fillId="0" borderId="1" xfId="0" applyFont="1" applyBorder="1" applyAlignment="1" applyProtection="1">
      <alignment horizontal="center" vertical="top"/>
      <protection locked="0"/>
    </xf>
    <xf numFmtId="0" fontId="4" fillId="0" borderId="1" xfId="0" applyFont="1" applyBorder="1" applyAlignment="1" applyProtection="1">
      <alignment vertical="top"/>
      <protection locked="0"/>
    </xf>
    <xf numFmtId="0" fontId="8" fillId="3" borderId="0" xfId="1" applyFont="1" applyFill="1" applyBorder="1" applyAlignment="1">
      <alignment horizontal="center" vertical="center" wrapText="1"/>
    </xf>
    <xf numFmtId="0" fontId="5" fillId="0" borderId="1" xfId="0" applyFont="1" applyBorder="1" applyAlignment="1"/>
    <xf numFmtId="0" fontId="1" fillId="0" borderId="1" xfId="0" applyFont="1" applyBorder="1" applyAlignment="1"/>
    <xf numFmtId="0" fontId="4" fillId="0" borderId="1" xfId="0" applyFont="1" applyBorder="1" applyAlignment="1">
      <alignment vertical="top"/>
    </xf>
    <xf numFmtId="0" fontId="0" fillId="0" borderId="0" xfId="0" applyAlignment="1" applyProtection="1">
      <alignment horizontal="center" wrapText="1"/>
      <protection locked="0"/>
    </xf>
    <xf numFmtId="0" fontId="2" fillId="0" borderId="2" xfId="0" applyFont="1" applyBorder="1" applyAlignment="1">
      <alignment horizontal="center" vertical="top"/>
    </xf>
    <xf numFmtId="0" fontId="2" fillId="0" borderId="3" xfId="0" applyFont="1" applyBorder="1" applyAlignment="1">
      <alignment horizontal="center" vertical="top"/>
    </xf>
    <xf numFmtId="0" fontId="1" fillId="0" borderId="2" xfId="0" applyFont="1" applyBorder="1" applyAlignment="1">
      <alignment horizontal="center" vertical="top"/>
    </xf>
    <xf numFmtId="0" fontId="1" fillId="0" borderId="3" xfId="0" applyFont="1" applyBorder="1" applyAlignment="1">
      <alignment horizontal="center" vertical="top"/>
    </xf>
    <xf numFmtId="0" fontId="2" fillId="0" borderId="4" xfId="0" applyFont="1" applyBorder="1" applyAlignment="1">
      <alignment horizontal="center" vertical="top"/>
    </xf>
    <xf numFmtId="0" fontId="4" fillId="0" borderId="0" xfId="0" applyFont="1" applyBorder="1" applyAlignment="1" applyProtection="1">
      <alignment horizontal="center" vertical="top"/>
      <protection locked="0"/>
    </xf>
    <xf numFmtId="0" fontId="0" fillId="0" borderId="0" xfId="0" applyFont="1" applyBorder="1" applyAlignment="1">
      <alignment vertical="top"/>
    </xf>
    <xf numFmtId="0" fontId="0" fillId="0" borderId="0" xfId="0" applyFont="1" applyBorder="1" applyAlignment="1">
      <alignment horizontal="center" vertical="top" wrapText="1"/>
    </xf>
    <xf numFmtId="0" fontId="0" fillId="0" borderId="0" xfId="0" applyFont="1" applyBorder="1" applyAlignment="1">
      <alignment vertical="top" wrapText="1"/>
    </xf>
    <xf numFmtId="0" fontId="0" fillId="0" borderId="7" xfId="0" applyFont="1" applyBorder="1"/>
    <xf numFmtId="0" fontId="0" fillId="0" borderId="6" xfId="0" applyFont="1" applyBorder="1"/>
    <xf numFmtId="0" fontId="0" fillId="0" borderId="0" xfId="0" applyFont="1" applyBorder="1" applyAlignment="1" applyProtection="1">
      <alignment horizontal="center" vertical="top"/>
      <protection locked="0"/>
    </xf>
    <xf numFmtId="0" fontId="0" fillId="0" borderId="0" xfId="0" applyFont="1" applyBorder="1" applyAlignment="1" applyProtection="1">
      <alignment vertical="top"/>
      <protection locked="0"/>
    </xf>
    <xf numFmtId="0" fontId="0" fillId="0" borderId="1" xfId="0" applyFont="1" applyBorder="1" applyAlignment="1">
      <alignment horizontal="center" vertical="top"/>
    </xf>
    <xf numFmtId="0" fontId="0" fillId="0" borderId="0" xfId="0" applyFont="1" applyBorder="1" applyAlignment="1">
      <alignment horizontal="center" vertical="top"/>
    </xf>
    <xf numFmtId="0" fontId="0" fillId="0" borderId="3" xfId="0" applyFont="1" applyBorder="1" applyAlignment="1">
      <alignment vertical="top"/>
    </xf>
    <xf numFmtId="0" fontId="0" fillId="0" borderId="3" xfId="0" applyFont="1" applyBorder="1" applyAlignment="1">
      <alignment horizontal="center" vertical="top" wrapText="1"/>
    </xf>
    <xf numFmtId="0" fontId="0" fillId="0" borderId="3" xfId="0" applyFont="1" applyBorder="1" applyAlignment="1">
      <alignment vertical="top" wrapText="1"/>
    </xf>
    <xf numFmtId="0" fontId="0" fillId="0" borderId="3" xfId="0" applyFont="1" applyBorder="1" applyAlignment="1" applyProtection="1">
      <alignment vertical="top"/>
      <protection locked="0"/>
    </xf>
    <xf numFmtId="0" fontId="0" fillId="0" borderId="1" xfId="0" applyFont="1" applyBorder="1" applyAlignment="1">
      <alignment horizontal="left" vertical="top"/>
    </xf>
    <xf numFmtId="0" fontId="0" fillId="0" borderId="1" xfId="0" applyFont="1" applyBorder="1" applyAlignment="1">
      <alignment wrapText="1"/>
    </xf>
    <xf numFmtId="0" fontId="0" fillId="0" borderId="1" xfId="0" applyFont="1" applyBorder="1" applyAlignment="1"/>
    <xf numFmtId="0" fontId="0" fillId="0" borderId="1" xfId="0" applyFont="1" applyBorder="1" applyAlignment="1">
      <alignment horizontal="center" wrapText="1"/>
    </xf>
    <xf numFmtId="0" fontId="0" fillId="0" borderId="0" xfId="0" applyFont="1" applyAlignment="1">
      <alignment horizontal="center" vertical="top"/>
    </xf>
    <xf numFmtId="0" fontId="0" fillId="0" borderId="1" xfId="0" applyFont="1" applyBorder="1" applyAlignment="1" applyProtection="1">
      <alignment horizontal="center" vertical="top"/>
      <protection locked="0"/>
    </xf>
    <xf numFmtId="0" fontId="0" fillId="0" borderId="1" xfId="0" applyFont="1" applyBorder="1" applyAlignment="1" applyProtection="1">
      <alignment vertical="top"/>
      <protection locked="0"/>
    </xf>
    <xf numFmtId="0" fontId="0" fillId="0" borderId="1" xfId="0" applyFont="1" applyBorder="1" applyAlignment="1">
      <alignment vertical="top"/>
    </xf>
    <xf numFmtId="0" fontId="0" fillId="0" borderId="2" xfId="0" applyFont="1" applyBorder="1" applyAlignment="1">
      <alignment horizontal="center" wrapText="1"/>
    </xf>
    <xf numFmtId="0" fontId="0" fillId="0" borderId="3" xfId="0" applyFont="1" applyBorder="1" applyAlignment="1">
      <alignment horizontal="center" wrapText="1"/>
    </xf>
    <xf numFmtId="0" fontId="0" fillId="0" borderId="1" xfId="0" applyFont="1" applyBorder="1" applyAlignment="1">
      <alignment vertical="top" wrapText="1"/>
    </xf>
    <xf numFmtId="0" fontId="0" fillId="0" borderId="1" xfId="0" applyFont="1" applyBorder="1" applyAlignment="1">
      <alignment horizontal="center" vertical="top" wrapText="1"/>
    </xf>
    <xf numFmtId="0" fontId="0" fillId="0" borderId="2" xfId="0" applyFont="1" applyBorder="1" applyAlignment="1">
      <alignment horizontal="center" vertical="top" wrapText="1"/>
    </xf>
    <xf numFmtId="0" fontId="0" fillId="0" borderId="3" xfId="0" applyFont="1" applyBorder="1" applyAlignment="1">
      <alignment horizontal="center" vertical="top"/>
    </xf>
    <xf numFmtId="16" fontId="0" fillId="0" borderId="1" xfId="0" quotePrefix="1" applyNumberFormat="1" applyFont="1" applyBorder="1" applyAlignment="1" applyProtection="1">
      <alignment horizontal="center" vertical="top"/>
      <protection locked="0"/>
    </xf>
    <xf numFmtId="0" fontId="0" fillId="0" borderId="1" xfId="0" applyFont="1" applyBorder="1" applyAlignment="1">
      <alignment horizontal="left" vertical="center" wrapText="1"/>
    </xf>
    <xf numFmtId="0" fontId="0" fillId="0" borderId="1" xfId="0" applyFont="1" applyBorder="1" applyAlignment="1">
      <alignment horizontal="left" vertical="center"/>
    </xf>
    <xf numFmtId="0" fontId="0" fillId="0" borderId="1" xfId="0" applyFont="1" applyBorder="1" applyAlignment="1">
      <alignment horizontal="center" vertical="center" wrapText="1"/>
    </xf>
    <xf numFmtId="0" fontId="0" fillId="0" borderId="2" xfId="0" applyFont="1" applyBorder="1" applyAlignment="1">
      <alignment horizontal="center" vertical="center" wrapText="1"/>
    </xf>
    <xf numFmtId="0" fontId="0" fillId="0" borderId="4" xfId="0" applyFont="1" applyBorder="1" applyAlignment="1">
      <alignment horizontal="center" vertical="top" wrapText="1"/>
    </xf>
    <xf numFmtId="0" fontId="0" fillId="0" borderId="1" xfId="0" applyFont="1" applyFill="1" applyBorder="1" applyAlignment="1">
      <alignment vertical="top"/>
    </xf>
    <xf numFmtId="0" fontId="0" fillId="0" borderId="1" xfId="0" applyFont="1" applyBorder="1"/>
    <xf numFmtId="0" fontId="21" fillId="4" borderId="5" xfId="1" applyFont="1" applyFill="1" applyBorder="1" applyAlignment="1">
      <alignment horizontal="center" vertical="center" wrapText="1"/>
    </xf>
    <xf numFmtId="0" fontId="22" fillId="0" borderId="0" xfId="0" applyFont="1" applyBorder="1" applyAlignment="1" applyProtection="1">
      <alignment horizontal="center"/>
      <protection locked="0"/>
    </xf>
    <xf numFmtId="0" fontId="23" fillId="0" borderId="0" xfId="0" applyFont="1" applyBorder="1" applyProtection="1">
      <protection locked="0"/>
    </xf>
    <xf numFmtId="0" fontId="21" fillId="4" borderId="3" xfId="1" applyFont="1" applyFill="1" applyBorder="1" applyAlignment="1">
      <alignment horizontal="center" vertical="center" wrapText="1"/>
    </xf>
    <xf numFmtId="0" fontId="21" fillId="4" borderId="3" xfId="1" applyFont="1" applyFill="1" applyBorder="1" applyAlignment="1">
      <alignment horizontal="center" vertical="top" wrapText="1"/>
    </xf>
    <xf numFmtId="0" fontId="23" fillId="0" borderId="3" xfId="0" applyFont="1" applyBorder="1" applyAlignment="1" applyProtection="1">
      <alignment horizontal="center"/>
      <protection locked="0"/>
    </xf>
    <xf numFmtId="0" fontId="22" fillId="0" borderId="1" xfId="0" applyFont="1" applyBorder="1" applyAlignment="1" applyProtection="1">
      <alignment horizontal="center"/>
      <protection locked="0"/>
    </xf>
    <xf numFmtId="0" fontId="23" fillId="0" borderId="1" xfId="0" applyFont="1" applyBorder="1" applyAlignment="1" applyProtection="1">
      <alignment horizontal="center"/>
      <protection locked="0"/>
    </xf>
    <xf numFmtId="0" fontId="24" fillId="0" borderId="1" xfId="0" applyFont="1" applyBorder="1" applyAlignment="1" applyProtection="1">
      <alignment horizontal="center"/>
      <protection locked="0"/>
    </xf>
    <xf numFmtId="0" fontId="23" fillId="0" borderId="1" xfId="0" applyFont="1" applyBorder="1" applyAlignment="1">
      <alignment horizontal="center"/>
    </xf>
    <xf numFmtId="0" fontId="25" fillId="0" borderId="1" xfId="0" applyFont="1" applyBorder="1" applyAlignment="1" applyProtection="1">
      <alignment horizontal="center"/>
      <protection locked="0"/>
    </xf>
    <xf numFmtId="0" fontId="23" fillId="0" borderId="1" xfId="0" applyFont="1" applyBorder="1" applyProtection="1">
      <protection locked="0"/>
    </xf>
    <xf numFmtId="0" fontId="25" fillId="0" borderId="1" xfId="0" applyFont="1" applyBorder="1" applyProtection="1">
      <protection locked="0"/>
    </xf>
    <xf numFmtId="0" fontId="3" fillId="0" borderId="1" xfId="0" applyFont="1" applyBorder="1" applyAlignment="1">
      <alignment vertical="top" wrapText="1"/>
    </xf>
    <xf numFmtId="0" fontId="26" fillId="0" borderId="1" xfId="0" applyFont="1" applyBorder="1" applyProtection="1">
      <protection locked="0"/>
    </xf>
    <xf numFmtId="0" fontId="27" fillId="0" borderId="1" xfId="1" applyFont="1" applyBorder="1" applyAlignment="1">
      <alignment horizontal="left" vertical="center" wrapText="1"/>
    </xf>
    <xf numFmtId="0" fontId="25" fillId="0" borderId="1" xfId="0" applyFont="1" applyBorder="1" applyAlignment="1">
      <alignment horizontal="center"/>
    </xf>
    <xf numFmtId="0" fontId="0" fillId="0" borderId="8" xfId="0" applyBorder="1" applyAlignment="1">
      <alignment vertical="top" wrapText="1"/>
    </xf>
    <xf numFmtId="0" fontId="0" fillId="0" borderId="7" xfId="0" applyBorder="1" applyAlignment="1">
      <alignment vertical="top" wrapText="1"/>
    </xf>
    <xf numFmtId="0" fontId="0" fillId="0" borderId="6" xfId="0" applyBorder="1" applyAlignment="1">
      <alignment vertical="top" wrapText="1"/>
    </xf>
    <xf numFmtId="0" fontId="20" fillId="0" borderId="0" xfId="0" applyFont="1" applyAlignment="1" applyProtection="1">
      <alignment horizontal="center" wrapText="1"/>
      <protection locked="0"/>
    </xf>
    <xf numFmtId="0" fontId="20" fillId="0" borderId="0" xfId="0" applyFont="1" applyAlignment="1">
      <alignment horizontal="center" wrapText="1"/>
    </xf>
    <xf numFmtId="0" fontId="2" fillId="0" borderId="2" xfId="0" applyFont="1" applyBorder="1" applyAlignment="1">
      <alignment horizontal="center" vertical="top"/>
    </xf>
    <xf numFmtId="0" fontId="2" fillId="0" borderId="3" xfId="0" applyFont="1" applyBorder="1" applyAlignment="1">
      <alignment horizontal="center" vertical="top"/>
    </xf>
    <xf numFmtId="0" fontId="1" fillId="0" borderId="2" xfId="0" applyFont="1" applyBorder="1" applyAlignment="1">
      <alignment horizontal="center" vertical="top"/>
    </xf>
    <xf numFmtId="0" fontId="1" fillId="0" borderId="3" xfId="0" applyFont="1" applyBorder="1" applyAlignment="1">
      <alignment horizontal="center" vertical="top"/>
    </xf>
    <xf numFmtId="0" fontId="0" fillId="0" borderId="3" xfId="0" applyFont="1" applyBorder="1" applyAlignment="1">
      <alignment vertical="top" wrapText="1"/>
    </xf>
    <xf numFmtId="0" fontId="2" fillId="0" borderId="4" xfId="0" applyFont="1" applyBorder="1" applyAlignment="1">
      <alignment horizontal="center" vertical="top"/>
    </xf>
    <xf numFmtId="0" fontId="0" fillId="0" borderId="3" xfId="0" applyFont="1" applyBorder="1" applyAlignment="1">
      <alignment horizontal="center" vertical="top"/>
    </xf>
    <xf numFmtId="0" fontId="0" fillId="0" borderId="8" xfId="0" applyBorder="1" applyAlignment="1">
      <alignment horizontal="center" vertical="top"/>
    </xf>
    <xf numFmtId="0" fontId="0" fillId="0" borderId="1" xfId="0" applyBorder="1" applyProtection="1">
      <protection locked="0"/>
    </xf>
  </cellXfs>
  <cellStyles count="2">
    <cellStyle name="Excel Built-in Normal" xfId="1" xr:uid="{6A7FC24F-55D9-4B60-987D-158E78E86012}"/>
    <cellStyle name="Normal" xfId="0" builtinId="0"/>
  </cellStyles>
  <dxfs count="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B0AE3AC-4A21-4C7B-B944-5762651B4745}">
  <dimension ref="A1:A26"/>
  <sheetViews>
    <sheetView showGridLines="0" topLeftCell="A8" workbookViewId="0">
      <selection activeCell="A11" sqref="A11"/>
    </sheetView>
  </sheetViews>
  <sheetFormatPr baseColWidth="10" defaultRowHeight="15" x14ac:dyDescent="0.25"/>
  <cols>
    <col min="1" max="1" width="109.5703125" style="2" customWidth="1"/>
  </cols>
  <sheetData>
    <row r="1" spans="1:1" x14ac:dyDescent="0.25">
      <c r="A1" s="66" t="s">
        <v>1370</v>
      </c>
    </row>
    <row r="2" spans="1:1" ht="60" x14ac:dyDescent="0.25">
      <c r="A2" s="2" t="s">
        <v>1392</v>
      </c>
    </row>
    <row r="3" spans="1:1" ht="75" x14ac:dyDescent="0.25">
      <c r="A3" s="2" t="s">
        <v>1393</v>
      </c>
    </row>
    <row r="4" spans="1:1" ht="7.9" customHeight="1" x14ac:dyDescent="0.25"/>
    <row r="5" spans="1:1" ht="45" x14ac:dyDescent="0.25">
      <c r="A5" s="2" t="s">
        <v>1390</v>
      </c>
    </row>
    <row r="6" spans="1:1" ht="7.9" customHeight="1" x14ac:dyDescent="0.25"/>
    <row r="7" spans="1:1" ht="120" x14ac:dyDescent="0.25">
      <c r="A7" s="2" t="s">
        <v>1394</v>
      </c>
    </row>
    <row r="8" spans="1:1" ht="7.5" customHeight="1" x14ac:dyDescent="0.25"/>
    <row r="9" spans="1:1" ht="105" x14ac:dyDescent="0.25">
      <c r="A9" s="2" t="s">
        <v>1395</v>
      </c>
    </row>
    <row r="10" spans="1:1" ht="30" x14ac:dyDescent="0.25">
      <c r="A10" s="2" t="s">
        <v>1400</v>
      </c>
    </row>
    <row r="12" spans="1:1" x14ac:dyDescent="0.25">
      <c r="A12" s="66" t="s">
        <v>1383</v>
      </c>
    </row>
    <row r="13" spans="1:1" x14ac:dyDescent="0.25">
      <c r="A13" s="2" t="s">
        <v>1396</v>
      </c>
    </row>
    <row r="14" spans="1:1" ht="30" x14ac:dyDescent="0.25">
      <c r="A14" s="2" t="s">
        <v>1397</v>
      </c>
    </row>
    <row r="15" spans="1:1" ht="30" x14ac:dyDescent="0.25">
      <c r="A15" s="2" t="s">
        <v>1371</v>
      </c>
    </row>
    <row r="16" spans="1:1" ht="45" x14ac:dyDescent="0.25">
      <c r="A16" s="2" t="s">
        <v>1384</v>
      </c>
    </row>
    <row r="17" spans="1:1" ht="45" x14ac:dyDescent="0.25">
      <c r="A17" s="2" t="s">
        <v>1398</v>
      </c>
    </row>
    <row r="19" spans="1:1" x14ac:dyDescent="0.25">
      <c r="A19" s="66" t="s">
        <v>1381</v>
      </c>
    </row>
    <row r="20" spans="1:1" ht="75" x14ac:dyDescent="0.25">
      <c r="A20" s="2" t="s">
        <v>1388</v>
      </c>
    </row>
    <row r="21" spans="1:1" ht="45" x14ac:dyDescent="0.25">
      <c r="A21" s="2" t="s">
        <v>1399</v>
      </c>
    </row>
    <row r="22" spans="1:1" ht="6.95" customHeight="1" x14ac:dyDescent="0.25"/>
    <row r="23" spans="1:1" ht="75" x14ac:dyDescent="0.25">
      <c r="A23" s="2" t="s">
        <v>1382</v>
      </c>
    </row>
    <row r="24" spans="1:1" ht="30" x14ac:dyDescent="0.25">
      <c r="A24" s="2" t="s">
        <v>1389</v>
      </c>
    </row>
    <row r="25" spans="1:1" ht="4.5" customHeight="1" x14ac:dyDescent="0.25"/>
    <row r="26" spans="1:1" ht="45" x14ac:dyDescent="0.25">
      <c r="A26" s="2" t="s">
        <v>1391</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1D6D52-5CD8-4BA9-9F1E-F5D4133C6788}">
  <sheetPr>
    <pageSetUpPr fitToPage="1"/>
  </sheetPr>
  <dimension ref="A1:AM265"/>
  <sheetViews>
    <sheetView showGridLines="0" showZeros="0" tabSelected="1" workbookViewId="0">
      <pane ySplit="4" topLeftCell="A5" activePane="bottomLeft" state="frozen"/>
      <selection pane="bottomLeft" activeCell="I11" sqref="I11"/>
    </sheetView>
  </sheetViews>
  <sheetFormatPr baseColWidth="10" defaultRowHeight="15" outlineLevelCol="1" x14ac:dyDescent="0.25"/>
  <cols>
    <col min="1" max="1" width="4.28515625" customWidth="1"/>
    <col min="2" max="2" width="19.5703125" style="26" customWidth="1"/>
    <col min="3" max="3" width="44" customWidth="1"/>
    <col min="5" max="7" width="12.7109375" customWidth="1"/>
    <col min="8" max="11" width="10.7109375" customWidth="1" outlineLevel="1"/>
    <col min="12" max="12" width="3.5703125" customWidth="1" outlineLevel="1"/>
    <col min="13" max="13" width="10.7109375" style="1" customWidth="1" outlineLevel="1"/>
    <col min="14" max="14" width="2" style="67" customWidth="1"/>
    <col min="15" max="20" width="10.7109375" style="84"/>
    <col min="21" max="22" width="10.7109375" style="67"/>
    <col min="23" max="23" width="16.42578125" style="67" bestFit="1" customWidth="1"/>
    <col min="24" max="24" width="19" style="67" bestFit="1" customWidth="1"/>
    <col min="25" max="39" width="10.7109375" style="67"/>
  </cols>
  <sheetData>
    <row r="1" spans="1:24" ht="15.75" hidden="1" x14ac:dyDescent="0.25">
      <c r="A1" t="s">
        <v>1235</v>
      </c>
      <c r="D1" s="59" t="s">
        <v>1364</v>
      </c>
      <c r="E1" s="59" t="s">
        <v>1368</v>
      </c>
      <c r="F1" s="70"/>
      <c r="G1" s="70"/>
      <c r="H1" s="58" t="s">
        <v>1367</v>
      </c>
      <c r="I1" s="57"/>
      <c r="J1" s="57"/>
      <c r="K1" s="56"/>
      <c r="M1" s="51" t="s">
        <v>1366</v>
      </c>
    </row>
    <row r="2" spans="1:24" ht="42.75" hidden="1" customHeight="1" x14ac:dyDescent="0.25">
      <c r="C2" s="55" t="s">
        <v>1365</v>
      </c>
      <c r="D2" s="3">
        <f>SUMIF(E5:E252,E2,A5:A252)</f>
        <v>0</v>
      </c>
      <c r="E2" s="3">
        <f>_xlfn.MINIFS(E5:E252,M5:M252,"non")</f>
        <v>0</v>
      </c>
      <c r="F2" s="155"/>
      <c r="G2" s="155"/>
      <c r="H2" s="143" t="str">
        <f>IF(D2=0,"",VLOOKUP(D2,A5:C252,3,FALSE))</f>
        <v/>
      </c>
      <c r="I2" s="144"/>
      <c r="J2" s="144"/>
      <c r="K2" s="145"/>
      <c r="M2" s="3">
        <f>COUNTIF(M5:M252,"non")</f>
        <v>238</v>
      </c>
    </row>
    <row r="3" spans="1:24" x14ac:dyDescent="0.25">
      <c r="O3" s="146" t="s">
        <v>1379</v>
      </c>
      <c r="P3" s="147"/>
      <c r="Q3" s="147"/>
      <c r="R3" s="147"/>
      <c r="S3" s="147"/>
      <c r="T3" s="147"/>
    </row>
    <row r="4" spans="1:24" ht="15.75" x14ac:dyDescent="0.25">
      <c r="A4" s="54" t="s">
        <v>1364</v>
      </c>
      <c r="B4" s="54" t="s">
        <v>4</v>
      </c>
      <c r="C4" s="53"/>
      <c r="D4" s="53" t="s">
        <v>1363</v>
      </c>
      <c r="E4" s="53" t="s">
        <v>1416</v>
      </c>
      <c r="F4" s="53" t="s">
        <v>1417</v>
      </c>
      <c r="G4" s="53" t="s">
        <v>1418</v>
      </c>
      <c r="H4" s="52" t="s">
        <v>1235</v>
      </c>
      <c r="I4" s="52" t="s">
        <v>1419</v>
      </c>
      <c r="J4" s="52" t="s">
        <v>1420</v>
      </c>
      <c r="K4" s="52" t="s">
        <v>1359</v>
      </c>
      <c r="M4" s="51" t="s">
        <v>1358</v>
      </c>
      <c r="O4" s="84" t="s">
        <v>1373</v>
      </c>
      <c r="P4" s="84" t="s">
        <v>1374</v>
      </c>
      <c r="Q4" s="84" t="s">
        <v>1375</v>
      </c>
      <c r="R4" s="84" t="s">
        <v>1376</v>
      </c>
      <c r="S4" s="84" t="s">
        <v>1377</v>
      </c>
      <c r="T4" s="84" t="s">
        <v>1378</v>
      </c>
    </row>
    <row r="5" spans="1:24" ht="15.75" x14ac:dyDescent="0.25">
      <c r="A5" s="1">
        <v>1</v>
      </c>
      <c r="B5" s="42" t="s">
        <v>1432</v>
      </c>
      <c r="C5" s="21" t="s">
        <v>1424</v>
      </c>
      <c r="D5" s="22">
        <v>5</v>
      </c>
      <c r="E5" s="41">
        <v>1</v>
      </c>
      <c r="F5" s="41"/>
      <c r="G5" s="41"/>
      <c r="H5" s="41" t="s">
        <v>1235</v>
      </c>
      <c r="I5" s="50"/>
      <c r="J5" s="50"/>
      <c r="K5" s="50"/>
      <c r="M5" s="1" t="str">
        <f t="shared" ref="M5:M68" si="0">IF(OR(H5="x",I5="x",J5="x",K5="x"),"oui","non")</f>
        <v>oui</v>
      </c>
      <c r="O5" s="84">
        <f>VLOOKUP($A5,'Liste complète'!$F$5:$AB$690,12,FALSE)</f>
        <v>0</v>
      </c>
      <c r="P5" s="84">
        <f>VLOOKUP($A5,'Liste complète'!$F$5:$AB$690,13,FALSE)</f>
        <v>0</v>
      </c>
      <c r="Q5" s="84">
        <f>VLOOKUP($A5,'Liste complète'!$F$5:$AB$690,14,FALSE)</f>
        <v>0</v>
      </c>
      <c r="R5" s="84">
        <f>VLOOKUP($A5,'Liste complète'!$F$5:$AB$690,15,FALSE)</f>
        <v>0</v>
      </c>
      <c r="S5" s="84">
        <f>VLOOKUP($A5,'Liste complète'!$F$5:$AB$690,16,FALSE)</f>
        <v>0</v>
      </c>
      <c r="T5" s="84">
        <f>VLOOKUP($A5,'Liste complète'!$F$5:$AB$690,17,FALSE)</f>
        <v>0</v>
      </c>
      <c r="W5" s="156" t="s">
        <v>1433</v>
      </c>
      <c r="X5" s="67" t="s">
        <v>1434</v>
      </c>
    </row>
    <row r="6" spans="1:24" ht="15.75" x14ac:dyDescent="0.25">
      <c r="A6" s="1">
        <v>2</v>
      </c>
      <c r="B6" s="42"/>
      <c r="C6" s="21" t="s">
        <v>1425</v>
      </c>
      <c r="D6" s="22">
        <v>6</v>
      </c>
      <c r="E6" s="41"/>
      <c r="F6" s="41">
        <v>1</v>
      </c>
      <c r="G6" s="41"/>
      <c r="H6" s="41"/>
      <c r="I6" s="41" t="s">
        <v>1235</v>
      </c>
      <c r="J6" s="41"/>
      <c r="K6" s="41"/>
      <c r="M6" s="1" t="str">
        <f t="shared" si="0"/>
        <v>oui</v>
      </c>
      <c r="O6" s="84">
        <f>VLOOKUP($A6,'Liste complète'!$F$5:$AB$690,12,FALSE)</f>
        <v>0</v>
      </c>
      <c r="P6" s="84">
        <f>VLOOKUP($A6,'Liste complète'!$F$5:$AB$690,13,FALSE)</f>
        <v>0</v>
      </c>
      <c r="Q6" s="84">
        <f>VLOOKUP($A6,'Liste complète'!$F$5:$AB$690,14,FALSE)</f>
        <v>0</v>
      </c>
      <c r="R6" s="84">
        <f>VLOOKUP($A6,'Liste complète'!$F$5:$AB$690,15,FALSE)</f>
        <v>0</v>
      </c>
      <c r="S6" s="84">
        <f>VLOOKUP($A6,'Liste complète'!$F$5:$AB$690,16,FALSE)</f>
        <v>0</v>
      </c>
      <c r="T6" s="84">
        <f>VLOOKUP($A6,'Liste complète'!$F$5:$AB$690,17,FALSE)</f>
        <v>0</v>
      </c>
      <c r="W6" s="156">
        <v>1</v>
      </c>
      <c r="X6" s="156" t="s">
        <v>1235</v>
      </c>
    </row>
    <row r="7" spans="1:24" ht="15.75" x14ac:dyDescent="0.25">
      <c r="A7" s="1">
        <v>3</v>
      </c>
      <c r="B7" s="42"/>
      <c r="C7" s="21" t="s">
        <v>1426</v>
      </c>
      <c r="D7" s="22">
        <v>7</v>
      </c>
      <c r="E7" s="41"/>
      <c r="F7" s="41">
        <v>2</v>
      </c>
      <c r="G7" s="41">
        <v>2</v>
      </c>
      <c r="H7" s="41"/>
      <c r="I7" s="41" t="s">
        <v>1235</v>
      </c>
      <c r="J7" s="41"/>
      <c r="K7" s="41"/>
      <c r="M7" s="1" t="str">
        <f t="shared" si="0"/>
        <v>oui</v>
      </c>
      <c r="O7" s="84">
        <f>VLOOKUP($A7,'Liste complète'!$F$5:$AB$690,12,FALSE)</f>
        <v>0</v>
      </c>
      <c r="P7" s="84">
        <f>VLOOKUP($A7,'Liste complète'!$F$5:$AB$690,13,FALSE)</f>
        <v>0</v>
      </c>
      <c r="Q7" s="84">
        <f>VLOOKUP($A7,'Liste complète'!$F$5:$AB$690,14,FALSE)</f>
        <v>0</v>
      </c>
      <c r="R7" s="84">
        <f>VLOOKUP($A7,'Liste complète'!$F$5:$AB$690,15,FALSE)</f>
        <v>0</v>
      </c>
      <c r="S7" s="84">
        <f>VLOOKUP($A7,'Liste complète'!$F$5:$AB$690,16,FALSE)</f>
        <v>0</v>
      </c>
      <c r="T7" s="84">
        <f>VLOOKUP($A7,'Liste complète'!$F$5:$AB$690,17,FALSE)</f>
        <v>0</v>
      </c>
      <c r="W7" s="156">
        <v>2</v>
      </c>
      <c r="X7" s="156" t="s">
        <v>1419</v>
      </c>
    </row>
    <row r="8" spans="1:24" ht="15.75" x14ac:dyDescent="0.25">
      <c r="A8" s="1">
        <v>4</v>
      </c>
      <c r="B8" s="42"/>
      <c r="C8" s="21" t="s">
        <v>1427</v>
      </c>
      <c r="D8" s="22">
        <v>8</v>
      </c>
      <c r="E8" s="41">
        <v>2</v>
      </c>
      <c r="F8" s="41"/>
      <c r="G8" s="41">
        <v>1</v>
      </c>
      <c r="H8" s="41" t="s">
        <v>1235</v>
      </c>
      <c r="I8" s="41"/>
      <c r="J8" s="41" t="s">
        <v>1235</v>
      </c>
      <c r="K8" s="41"/>
      <c r="M8" s="1" t="str">
        <f t="shared" si="0"/>
        <v>oui</v>
      </c>
      <c r="O8" s="84">
        <f>VLOOKUP($A8,'Liste complète'!$F$5:$AB$690,12,FALSE)</f>
        <v>0</v>
      </c>
      <c r="P8" s="84">
        <f>VLOOKUP($A8,'Liste complète'!$F$5:$AB$690,13,FALSE)</f>
        <v>0</v>
      </c>
      <c r="Q8" s="84">
        <f>VLOOKUP($A8,'Liste complète'!$F$5:$AB$690,14,FALSE)</f>
        <v>0</v>
      </c>
      <c r="R8" s="84">
        <f>VLOOKUP($A8,'Liste complète'!$F$5:$AB$690,15,FALSE)</f>
        <v>0</v>
      </c>
      <c r="S8" s="84">
        <f>VLOOKUP($A8,'Liste complète'!$F$5:$AB$690,16,FALSE)</f>
        <v>0</v>
      </c>
      <c r="T8" s="84">
        <f>VLOOKUP($A8,'Liste complète'!$F$5:$AB$690,17,FALSE)</f>
        <v>0</v>
      </c>
      <c r="W8" s="156">
        <v>3</v>
      </c>
      <c r="X8" s="156" t="s">
        <v>1420</v>
      </c>
    </row>
    <row r="9" spans="1:24" ht="15.75" x14ac:dyDescent="0.25">
      <c r="A9" s="1">
        <v>5</v>
      </c>
      <c r="B9" s="42"/>
      <c r="C9" s="21" t="s">
        <v>1428</v>
      </c>
      <c r="D9" s="22">
        <v>9</v>
      </c>
      <c r="E9" s="41"/>
      <c r="F9" s="41"/>
      <c r="G9" s="41"/>
      <c r="H9" s="41"/>
      <c r="I9" s="41"/>
      <c r="J9" s="41"/>
      <c r="K9" s="41"/>
      <c r="M9" s="1" t="str">
        <f t="shared" si="0"/>
        <v>non</v>
      </c>
      <c r="O9" s="84">
        <f>VLOOKUP($A9,'Liste complète'!$F$5:$AB$690,12,FALSE)</f>
        <v>0</v>
      </c>
      <c r="P9" s="84">
        <f>VLOOKUP($A9,'Liste complète'!$F$5:$AB$690,13,FALSE)</f>
        <v>0</v>
      </c>
      <c r="Q9" s="84">
        <f>VLOOKUP($A9,'Liste complète'!$F$5:$AB$690,14,FALSE)</f>
        <v>0</v>
      </c>
      <c r="R9" s="84">
        <f>VLOOKUP($A9,'Liste complète'!$F$5:$AB$690,15,FALSE)</f>
        <v>0</v>
      </c>
      <c r="S9" s="84">
        <f>VLOOKUP($A9,'Liste complète'!$F$5:$AB$690,16,FALSE)</f>
        <v>0</v>
      </c>
      <c r="T9" s="84">
        <f>VLOOKUP($A9,'Liste complète'!$F$5:$AB$690,17,FALSE)</f>
        <v>0</v>
      </c>
    </row>
    <row r="10" spans="1:24" ht="15.75" x14ac:dyDescent="0.25">
      <c r="A10" s="1">
        <v>6</v>
      </c>
      <c r="B10" s="42"/>
      <c r="C10" s="21" t="s">
        <v>1429</v>
      </c>
      <c r="D10" s="22">
        <v>10</v>
      </c>
      <c r="E10" s="41"/>
      <c r="F10" s="41">
        <v>3</v>
      </c>
      <c r="G10" s="41"/>
      <c r="H10" s="41"/>
      <c r="I10" s="41" t="s">
        <v>1235</v>
      </c>
      <c r="J10" s="41"/>
      <c r="K10" s="41"/>
      <c r="M10" s="1" t="str">
        <f t="shared" si="0"/>
        <v>oui</v>
      </c>
      <c r="O10" s="84">
        <f>VLOOKUP($A10,'Liste complète'!$F$5:$AB$690,12,FALSE)</f>
        <v>0</v>
      </c>
      <c r="P10" s="84">
        <f>VLOOKUP($A10,'Liste complète'!$F$5:$AB$690,13,FALSE)</f>
        <v>0</v>
      </c>
      <c r="Q10" s="84">
        <f>VLOOKUP($A10,'Liste complète'!$F$5:$AB$690,14,FALSE)</f>
        <v>0</v>
      </c>
      <c r="R10" s="84">
        <f>VLOOKUP($A10,'Liste complète'!$F$5:$AB$690,15,FALSE)</f>
        <v>0</v>
      </c>
      <c r="S10" s="84">
        <f>VLOOKUP($A10,'Liste complète'!$F$5:$AB$690,16,FALSE)</f>
        <v>0</v>
      </c>
      <c r="T10" s="84">
        <f>VLOOKUP($A10,'Liste complète'!$F$5:$AB$690,17,FALSE)</f>
        <v>0</v>
      </c>
    </row>
    <row r="11" spans="1:24" ht="15.75" x14ac:dyDescent="0.25">
      <c r="A11" s="1">
        <v>7</v>
      </c>
      <c r="B11" s="42"/>
      <c r="C11" s="21" t="s">
        <v>1430</v>
      </c>
      <c r="D11" s="22">
        <v>11</v>
      </c>
      <c r="E11" s="41">
        <v>3</v>
      </c>
      <c r="F11" s="41"/>
      <c r="G11" s="41"/>
      <c r="H11" s="41" t="s">
        <v>1235</v>
      </c>
      <c r="I11" s="41"/>
      <c r="J11" s="41"/>
      <c r="K11" s="41"/>
      <c r="M11" s="1" t="str">
        <f t="shared" si="0"/>
        <v>oui</v>
      </c>
      <c r="O11" s="84">
        <f>VLOOKUP($A11,'Liste complète'!$F$5:$AB$690,12,FALSE)</f>
        <v>0</v>
      </c>
      <c r="P11" s="84">
        <f>VLOOKUP($A11,'Liste complète'!$F$5:$AB$690,13,FALSE)</f>
        <v>0</v>
      </c>
      <c r="Q11" s="84">
        <f>VLOOKUP($A11,'Liste complète'!$F$5:$AB$690,14,FALSE)</f>
        <v>0</v>
      </c>
      <c r="R11" s="84">
        <f>VLOOKUP($A11,'Liste complète'!$F$5:$AB$690,15,FALSE)</f>
        <v>0</v>
      </c>
      <c r="S11" s="84">
        <f>VLOOKUP($A11,'Liste complète'!$F$5:$AB$690,16,FALSE)</f>
        <v>0</v>
      </c>
      <c r="T11" s="84">
        <f>VLOOKUP($A11,'Liste complète'!$F$5:$AB$690,17,FALSE)</f>
        <v>0</v>
      </c>
    </row>
    <row r="12" spans="1:24" ht="15.75" x14ac:dyDescent="0.25">
      <c r="A12" s="1">
        <v>8</v>
      </c>
      <c r="B12" s="42"/>
      <c r="C12" s="21" t="s">
        <v>1431</v>
      </c>
      <c r="D12" s="22">
        <v>12</v>
      </c>
      <c r="E12" s="41"/>
      <c r="F12" s="41"/>
      <c r="G12" s="41">
        <v>3</v>
      </c>
      <c r="H12" s="41"/>
      <c r="I12" s="41"/>
      <c r="J12" s="41" t="s">
        <v>1235</v>
      </c>
      <c r="K12" s="41"/>
      <c r="M12" s="1" t="str">
        <f t="shared" si="0"/>
        <v>oui</v>
      </c>
      <c r="O12" s="84">
        <f>VLOOKUP($A12,'Liste complète'!$F$5:$AB$690,12,FALSE)</f>
        <v>0</v>
      </c>
      <c r="P12" s="84">
        <f>VLOOKUP($A12,'Liste complète'!$F$5:$AB$690,13,FALSE)</f>
        <v>0</v>
      </c>
      <c r="Q12" s="84">
        <f>VLOOKUP($A12,'Liste complète'!$F$5:$AB$690,14,FALSE)</f>
        <v>0</v>
      </c>
      <c r="R12" s="84">
        <f>VLOOKUP($A12,'Liste complète'!$F$5:$AB$690,15,FALSE)</f>
        <v>0</v>
      </c>
      <c r="S12" s="84">
        <f>VLOOKUP($A12,'Liste complète'!$F$5:$AB$690,16,FALSE)</f>
        <v>0</v>
      </c>
      <c r="T12" s="84">
        <f>VLOOKUP($A12,'Liste complète'!$F$5:$AB$690,17,FALSE)</f>
        <v>0</v>
      </c>
    </row>
    <row r="13" spans="1:24" ht="15.75" x14ac:dyDescent="0.25">
      <c r="A13" s="1">
        <v>9</v>
      </c>
      <c r="B13" s="42"/>
      <c r="C13" s="21"/>
      <c r="D13" s="22"/>
      <c r="E13" s="41"/>
      <c r="F13" s="41"/>
      <c r="G13" s="41"/>
      <c r="H13" s="41"/>
      <c r="I13" s="41"/>
      <c r="J13" s="41"/>
      <c r="K13" s="41"/>
      <c r="M13" s="1" t="str">
        <f t="shared" si="0"/>
        <v>non</v>
      </c>
      <c r="O13" s="84">
        <f>VLOOKUP($A13,'Liste complète'!$F$5:$AB$690,12,FALSE)</f>
        <v>0</v>
      </c>
      <c r="P13" s="84">
        <f>VLOOKUP($A13,'Liste complète'!$F$5:$AB$690,13,FALSE)</f>
        <v>0</v>
      </c>
      <c r="Q13" s="84">
        <f>VLOOKUP($A13,'Liste complète'!$F$5:$AB$690,14,FALSE)</f>
        <v>0</v>
      </c>
      <c r="R13" s="84">
        <f>VLOOKUP($A13,'Liste complète'!$F$5:$AB$690,15,FALSE)</f>
        <v>0</v>
      </c>
      <c r="S13" s="84">
        <f>VLOOKUP($A13,'Liste complète'!$F$5:$AB$690,16,FALSE)</f>
        <v>0</v>
      </c>
      <c r="T13" s="84">
        <f>VLOOKUP($A13,'Liste complète'!$F$5:$AB$690,17,FALSE)</f>
        <v>0</v>
      </c>
    </row>
    <row r="14" spans="1:24" ht="15.75" x14ac:dyDescent="0.25">
      <c r="A14" s="1">
        <v>10</v>
      </c>
      <c r="B14" s="42"/>
      <c r="C14" s="21"/>
      <c r="D14" s="22"/>
      <c r="E14" s="41"/>
      <c r="F14" s="41"/>
      <c r="G14" s="41"/>
      <c r="H14" s="41"/>
      <c r="I14" s="41"/>
      <c r="J14" s="41"/>
      <c r="K14" s="41"/>
      <c r="M14" s="1" t="str">
        <f t="shared" si="0"/>
        <v>non</v>
      </c>
      <c r="O14" s="84">
        <f>VLOOKUP($A14,'Liste complète'!$F$5:$AB$690,12,FALSE)</f>
        <v>0</v>
      </c>
      <c r="P14" s="84">
        <f>VLOOKUP($A14,'Liste complète'!$F$5:$AB$690,13,FALSE)</f>
        <v>0</v>
      </c>
      <c r="Q14" s="84">
        <f>VLOOKUP($A14,'Liste complète'!$F$5:$AB$690,14,FALSE)</f>
        <v>0</v>
      </c>
      <c r="R14" s="84">
        <f>VLOOKUP($A14,'Liste complète'!$F$5:$AB$690,15,FALSE)</f>
        <v>0</v>
      </c>
      <c r="S14" s="84">
        <f>VLOOKUP($A14,'Liste complète'!$F$5:$AB$690,16,FALSE)</f>
        <v>0</v>
      </c>
      <c r="T14" s="84">
        <f>VLOOKUP($A14,'Liste complète'!$F$5:$AB$690,17,FALSE)</f>
        <v>0</v>
      </c>
    </row>
    <row r="15" spans="1:24" ht="15.75" x14ac:dyDescent="0.25">
      <c r="A15" s="1">
        <v>11</v>
      </c>
      <c r="B15" s="42"/>
      <c r="C15" s="21"/>
      <c r="D15" s="22"/>
      <c r="E15" s="41"/>
      <c r="F15" s="41"/>
      <c r="G15" s="41"/>
      <c r="H15" s="41"/>
      <c r="I15" s="41"/>
      <c r="J15" s="41"/>
      <c r="K15" s="41"/>
      <c r="M15" s="1" t="str">
        <f t="shared" si="0"/>
        <v>non</v>
      </c>
      <c r="O15" s="84">
        <f>VLOOKUP($A15,'Liste complète'!$F$5:$AB$690,12,FALSE)</f>
        <v>0</v>
      </c>
      <c r="P15" s="84">
        <f>VLOOKUP($A15,'Liste complète'!$F$5:$AB$690,13,FALSE)</f>
        <v>0</v>
      </c>
      <c r="Q15" s="84">
        <f>VLOOKUP($A15,'Liste complète'!$F$5:$AB$690,14,FALSE)</f>
        <v>0</v>
      </c>
      <c r="R15" s="84">
        <f>VLOOKUP($A15,'Liste complète'!$F$5:$AB$690,15,FALSE)</f>
        <v>0</v>
      </c>
      <c r="S15" s="84">
        <f>VLOOKUP($A15,'Liste complète'!$F$5:$AB$690,16,FALSE)</f>
        <v>0</v>
      </c>
      <c r="T15" s="84">
        <f>VLOOKUP($A15,'Liste complète'!$F$5:$AB$690,17,FALSE)</f>
        <v>0</v>
      </c>
    </row>
    <row r="16" spans="1:24" ht="15.75" x14ac:dyDescent="0.25">
      <c r="A16" s="1">
        <v>12</v>
      </c>
      <c r="B16" s="42"/>
      <c r="C16" s="21"/>
      <c r="D16" s="22"/>
      <c r="E16" s="41"/>
      <c r="F16" s="41"/>
      <c r="G16" s="41"/>
      <c r="H16" s="41"/>
      <c r="I16" s="41"/>
      <c r="J16" s="41"/>
      <c r="K16" s="41"/>
      <c r="M16" s="1" t="str">
        <f t="shared" si="0"/>
        <v>non</v>
      </c>
      <c r="O16" s="84">
        <f>VLOOKUP($A16,'Liste complète'!$F$5:$AB$690,12,FALSE)</f>
        <v>0</v>
      </c>
      <c r="P16" s="84">
        <f>VLOOKUP($A16,'Liste complète'!$F$5:$AB$690,13,FALSE)</f>
        <v>0</v>
      </c>
      <c r="Q16" s="84">
        <f>VLOOKUP($A16,'Liste complète'!$F$5:$AB$690,14,FALSE)</f>
        <v>0</v>
      </c>
      <c r="R16" s="84">
        <f>VLOOKUP($A16,'Liste complète'!$F$5:$AB$690,15,FALSE)</f>
        <v>0</v>
      </c>
      <c r="S16" s="84">
        <f>VLOOKUP($A16,'Liste complète'!$F$5:$AB$690,16,FALSE)</f>
        <v>0</v>
      </c>
      <c r="T16" s="84">
        <f>VLOOKUP($A16,'Liste complète'!$F$5:$AB$690,17,FALSE)</f>
        <v>0</v>
      </c>
    </row>
    <row r="17" spans="1:20" ht="15.75" x14ac:dyDescent="0.25">
      <c r="A17" s="1">
        <v>13</v>
      </c>
      <c r="B17" s="42"/>
      <c r="C17" s="21"/>
      <c r="D17" s="22"/>
      <c r="E17" s="41"/>
      <c r="F17" s="41"/>
      <c r="G17" s="41"/>
      <c r="H17" s="41"/>
      <c r="I17" s="41"/>
      <c r="J17" s="41"/>
      <c r="K17" s="41"/>
      <c r="M17" s="1" t="str">
        <f t="shared" si="0"/>
        <v>non</v>
      </c>
      <c r="O17" s="84">
        <f>VLOOKUP($A17,'Liste complète'!$F$5:$AB$690,12,FALSE)</f>
        <v>0</v>
      </c>
      <c r="P17" s="84">
        <f>VLOOKUP($A17,'Liste complète'!$F$5:$AB$690,13,FALSE)</f>
        <v>0</v>
      </c>
      <c r="Q17" s="84">
        <f>VLOOKUP($A17,'Liste complète'!$F$5:$AB$690,14,FALSE)</f>
        <v>0</v>
      </c>
      <c r="R17" s="84">
        <f>VLOOKUP($A17,'Liste complète'!$F$5:$AB$690,15,FALSE)</f>
        <v>0</v>
      </c>
      <c r="S17" s="84">
        <f>VLOOKUP($A17,'Liste complète'!$F$5:$AB$690,16,FALSE)</f>
        <v>0</v>
      </c>
      <c r="T17" s="84">
        <f>VLOOKUP($A17,'Liste complète'!$F$5:$AB$690,17,FALSE)</f>
        <v>0</v>
      </c>
    </row>
    <row r="18" spans="1:20" ht="15.75" x14ac:dyDescent="0.25">
      <c r="A18" s="1">
        <v>14</v>
      </c>
      <c r="B18" s="42"/>
      <c r="C18" s="21"/>
      <c r="D18" s="22"/>
      <c r="E18" s="41"/>
      <c r="F18" s="41"/>
      <c r="G18" s="41"/>
      <c r="H18" s="41"/>
      <c r="I18" s="41"/>
      <c r="J18" s="41"/>
      <c r="K18" s="41"/>
      <c r="M18" s="1" t="str">
        <f t="shared" si="0"/>
        <v>non</v>
      </c>
      <c r="O18" s="84">
        <f>VLOOKUP($A18,'Liste complète'!$F$5:$AB$690,12,FALSE)</f>
        <v>0</v>
      </c>
      <c r="P18" s="84">
        <f>VLOOKUP($A18,'Liste complète'!$F$5:$AB$690,13,FALSE)</f>
        <v>0</v>
      </c>
      <c r="Q18" s="84">
        <f>VLOOKUP($A18,'Liste complète'!$F$5:$AB$690,14,FALSE)</f>
        <v>0</v>
      </c>
      <c r="R18" s="84">
        <f>VLOOKUP($A18,'Liste complète'!$F$5:$AB$690,15,FALSE)</f>
        <v>0</v>
      </c>
      <c r="S18" s="84">
        <f>VLOOKUP($A18,'Liste complète'!$F$5:$AB$690,16,FALSE)</f>
        <v>0</v>
      </c>
      <c r="T18" s="84">
        <f>VLOOKUP($A18,'Liste complète'!$F$5:$AB$690,17,FALSE)</f>
        <v>0</v>
      </c>
    </row>
    <row r="19" spans="1:20" ht="15.75" x14ac:dyDescent="0.25">
      <c r="A19" s="1">
        <v>15</v>
      </c>
      <c r="B19" s="42"/>
      <c r="C19" s="21"/>
      <c r="D19" s="22"/>
      <c r="E19" s="41"/>
      <c r="F19" s="41"/>
      <c r="G19" s="41"/>
      <c r="H19" s="41"/>
      <c r="I19" s="41"/>
      <c r="J19" s="41"/>
      <c r="K19" s="41"/>
      <c r="M19" s="1" t="str">
        <f t="shared" si="0"/>
        <v>non</v>
      </c>
      <c r="O19" s="84">
        <f>VLOOKUP($A19,'Liste complète'!$F$5:$AB$690,12,FALSE)</f>
        <v>0</v>
      </c>
      <c r="P19" s="84">
        <f>VLOOKUP($A19,'Liste complète'!$F$5:$AB$690,13,FALSE)</f>
        <v>0</v>
      </c>
      <c r="Q19" s="84">
        <f>VLOOKUP($A19,'Liste complète'!$F$5:$AB$690,14,FALSE)</f>
        <v>0</v>
      </c>
      <c r="R19" s="84">
        <f>VLOOKUP($A19,'Liste complète'!$F$5:$AB$690,15,FALSE)</f>
        <v>0</v>
      </c>
      <c r="S19" s="84">
        <f>VLOOKUP($A19,'Liste complète'!$F$5:$AB$690,16,FALSE)</f>
        <v>0</v>
      </c>
      <c r="T19" s="84">
        <f>VLOOKUP($A19,'Liste complète'!$F$5:$AB$690,17,FALSE)</f>
        <v>0</v>
      </c>
    </row>
    <row r="20" spans="1:20" ht="32.25" customHeight="1" x14ac:dyDescent="0.25">
      <c r="A20" s="1">
        <v>16</v>
      </c>
      <c r="B20" s="42"/>
      <c r="C20" s="21"/>
      <c r="D20" s="22"/>
      <c r="E20" s="41"/>
      <c r="F20" s="41"/>
      <c r="G20" s="41"/>
      <c r="H20" s="41"/>
      <c r="I20" s="41"/>
      <c r="J20" s="41"/>
      <c r="K20" s="41"/>
      <c r="M20" s="1" t="str">
        <f t="shared" si="0"/>
        <v>non</v>
      </c>
      <c r="O20" s="84">
        <f>VLOOKUP($A20,'Liste complète'!$F$5:$AB$690,12,FALSE)</f>
        <v>0</v>
      </c>
      <c r="P20" s="84">
        <f>VLOOKUP($A20,'Liste complète'!$F$5:$AB$690,13,FALSE)</f>
        <v>0</v>
      </c>
      <c r="Q20" s="84">
        <f>VLOOKUP($A20,'Liste complète'!$F$5:$AB$690,14,FALSE)</f>
        <v>0</v>
      </c>
      <c r="R20" s="84">
        <f>VLOOKUP($A20,'Liste complète'!$F$5:$AB$690,15,FALSE)</f>
        <v>0</v>
      </c>
      <c r="S20" s="84">
        <f>VLOOKUP($A20,'Liste complète'!$F$5:$AB$690,16,FALSE)</f>
        <v>0</v>
      </c>
      <c r="T20" s="84">
        <f>VLOOKUP($A20,'Liste complète'!$F$5:$AB$690,17,FALSE)</f>
        <v>0</v>
      </c>
    </row>
    <row r="21" spans="1:20" ht="15.75" x14ac:dyDescent="0.25">
      <c r="A21" s="1">
        <v>17</v>
      </c>
      <c r="B21" s="42"/>
      <c r="C21" s="21"/>
      <c r="D21" s="22"/>
      <c r="E21" s="41"/>
      <c r="F21" s="41"/>
      <c r="G21" s="41"/>
      <c r="H21" s="41"/>
      <c r="I21" s="41"/>
      <c r="J21" s="41"/>
      <c r="K21" s="41"/>
      <c r="M21" s="1" t="str">
        <f t="shared" si="0"/>
        <v>non</v>
      </c>
      <c r="O21" s="84">
        <f>VLOOKUP($A21,'Liste complète'!$F$5:$AB$690,12,FALSE)</f>
        <v>0</v>
      </c>
      <c r="P21" s="84">
        <f>VLOOKUP($A21,'Liste complète'!$F$5:$AB$690,13,FALSE)</f>
        <v>0</v>
      </c>
      <c r="Q21" s="84">
        <f>VLOOKUP($A21,'Liste complète'!$F$5:$AB$690,14,FALSE)</f>
        <v>0</v>
      </c>
      <c r="R21" s="84">
        <f>VLOOKUP($A21,'Liste complète'!$F$5:$AB$690,15,FALSE)</f>
        <v>0</v>
      </c>
      <c r="S21" s="84">
        <f>VLOOKUP($A21,'Liste complète'!$F$5:$AB$690,16,FALSE)</f>
        <v>0</v>
      </c>
      <c r="T21" s="84">
        <f>VLOOKUP($A21,'Liste complète'!$F$5:$AB$690,17,FALSE)</f>
        <v>0</v>
      </c>
    </row>
    <row r="22" spans="1:20" ht="15.75" x14ac:dyDescent="0.25">
      <c r="A22" s="1">
        <v>18</v>
      </c>
      <c r="B22" s="42"/>
      <c r="C22" s="21"/>
      <c r="D22" s="22"/>
      <c r="E22" s="41"/>
      <c r="F22" s="41"/>
      <c r="G22" s="41"/>
      <c r="H22" s="41"/>
      <c r="I22" s="41"/>
      <c r="J22" s="41"/>
      <c r="K22" s="41"/>
      <c r="M22" s="1" t="str">
        <f t="shared" si="0"/>
        <v>non</v>
      </c>
      <c r="O22" s="84">
        <f>VLOOKUP($A22,'Liste complète'!$F$5:$AB$690,12,FALSE)</f>
        <v>0</v>
      </c>
      <c r="P22" s="84">
        <f>VLOOKUP($A22,'Liste complète'!$F$5:$AB$690,13,FALSE)</f>
        <v>0</v>
      </c>
      <c r="Q22" s="84">
        <f>VLOOKUP($A22,'Liste complète'!$F$5:$AB$690,14,FALSE)</f>
        <v>0</v>
      </c>
      <c r="R22" s="84">
        <f>VLOOKUP($A22,'Liste complète'!$F$5:$AB$690,15,FALSE)</f>
        <v>0</v>
      </c>
      <c r="S22" s="84">
        <f>VLOOKUP($A22,'Liste complète'!$F$5:$AB$690,16,FALSE)</f>
        <v>0</v>
      </c>
      <c r="T22" s="84">
        <f>VLOOKUP($A22,'Liste complète'!$F$5:$AB$690,17,FALSE)</f>
        <v>0</v>
      </c>
    </row>
    <row r="23" spans="1:20" ht="15.75" x14ac:dyDescent="0.25">
      <c r="A23" s="1">
        <v>19</v>
      </c>
      <c r="B23" s="42"/>
      <c r="C23" s="21"/>
      <c r="D23" s="22"/>
      <c r="E23" s="41"/>
      <c r="F23" s="41"/>
      <c r="G23" s="41"/>
      <c r="H23" s="41"/>
      <c r="I23" s="41"/>
      <c r="J23" s="41"/>
      <c r="K23" s="41"/>
      <c r="M23" s="1" t="str">
        <f t="shared" si="0"/>
        <v>non</v>
      </c>
      <c r="O23" s="84">
        <f>VLOOKUP($A23,'Liste complète'!$F$5:$AB$690,12,FALSE)</f>
        <v>0</v>
      </c>
      <c r="P23" s="84">
        <f>VLOOKUP($A23,'Liste complète'!$F$5:$AB$690,13,FALSE)</f>
        <v>0</v>
      </c>
      <c r="Q23" s="84">
        <f>VLOOKUP($A23,'Liste complète'!$F$5:$AB$690,14,FALSE)</f>
        <v>0</v>
      </c>
      <c r="R23" s="84">
        <f>VLOOKUP($A23,'Liste complète'!$F$5:$AB$690,15,FALSE)</f>
        <v>0</v>
      </c>
      <c r="S23" s="84">
        <f>VLOOKUP($A23,'Liste complète'!$F$5:$AB$690,16,FALSE)</f>
        <v>0</v>
      </c>
      <c r="T23" s="84">
        <f>VLOOKUP($A23,'Liste complète'!$F$5:$AB$690,17,FALSE)</f>
        <v>0</v>
      </c>
    </row>
    <row r="24" spans="1:20" ht="15.75" x14ac:dyDescent="0.25">
      <c r="A24" s="1">
        <v>20</v>
      </c>
      <c r="B24" s="42"/>
      <c r="C24" s="21"/>
      <c r="D24" s="22"/>
      <c r="E24" s="41"/>
      <c r="F24" s="41"/>
      <c r="G24" s="41"/>
      <c r="H24" s="41"/>
      <c r="I24" s="41"/>
      <c r="J24" s="41"/>
      <c r="K24" s="41"/>
      <c r="M24" s="1" t="str">
        <f t="shared" si="0"/>
        <v>non</v>
      </c>
      <c r="O24" s="84">
        <f>VLOOKUP($A24,'Liste complète'!$F$5:$AB$690,12,FALSE)</f>
        <v>0</v>
      </c>
      <c r="P24" s="84">
        <f>VLOOKUP($A24,'Liste complète'!$F$5:$AB$690,13,FALSE)</f>
        <v>0</v>
      </c>
      <c r="Q24" s="84">
        <f>VLOOKUP($A24,'Liste complète'!$F$5:$AB$690,14,FALSE)</f>
        <v>0</v>
      </c>
      <c r="R24" s="84">
        <f>VLOOKUP($A24,'Liste complète'!$F$5:$AB$690,15,FALSE)</f>
        <v>0</v>
      </c>
      <c r="S24" s="84">
        <f>VLOOKUP($A24,'Liste complète'!$F$5:$AB$690,16,FALSE)</f>
        <v>0</v>
      </c>
      <c r="T24" s="84">
        <f>VLOOKUP($A24,'Liste complète'!$F$5:$AB$690,17,FALSE)</f>
        <v>0</v>
      </c>
    </row>
    <row r="25" spans="1:20" ht="15.75" x14ac:dyDescent="0.25">
      <c r="A25" s="1">
        <v>21</v>
      </c>
      <c r="B25" s="42"/>
      <c r="C25" s="21"/>
      <c r="D25" s="22"/>
      <c r="E25" s="41"/>
      <c r="F25" s="41"/>
      <c r="G25" s="41"/>
      <c r="H25" s="41"/>
      <c r="I25" s="41"/>
      <c r="J25" s="41"/>
      <c r="K25" s="41"/>
      <c r="M25" s="1" t="str">
        <f t="shared" si="0"/>
        <v>non</v>
      </c>
      <c r="O25" s="84">
        <f>VLOOKUP($A25,'Liste complète'!$F$5:$AB$690,12,FALSE)</f>
        <v>0</v>
      </c>
      <c r="P25" s="84">
        <f>VLOOKUP($A25,'Liste complète'!$F$5:$AB$690,13,FALSE)</f>
        <v>0</v>
      </c>
      <c r="Q25" s="84">
        <f>VLOOKUP($A25,'Liste complète'!$F$5:$AB$690,14,FALSE)</f>
        <v>0</v>
      </c>
      <c r="R25" s="84">
        <f>VLOOKUP($A25,'Liste complète'!$F$5:$AB$690,15,FALSE)</f>
        <v>0</v>
      </c>
      <c r="S25" s="84">
        <f>VLOOKUP($A25,'Liste complète'!$F$5:$AB$690,16,FALSE)</f>
        <v>0</v>
      </c>
      <c r="T25" s="84">
        <f>VLOOKUP($A25,'Liste complète'!$F$5:$AB$690,17,FALSE)</f>
        <v>0</v>
      </c>
    </row>
    <row r="26" spans="1:20" ht="15.75" x14ac:dyDescent="0.25">
      <c r="A26" s="1">
        <v>22</v>
      </c>
      <c r="B26" s="42"/>
      <c r="C26" s="21"/>
      <c r="D26" s="22"/>
      <c r="E26" s="41"/>
      <c r="F26" s="41"/>
      <c r="G26" s="41"/>
      <c r="H26" s="41"/>
      <c r="I26" s="41"/>
      <c r="J26" s="41"/>
      <c r="K26" s="41"/>
      <c r="M26" s="1" t="str">
        <f t="shared" si="0"/>
        <v>non</v>
      </c>
      <c r="O26" s="84">
        <f>VLOOKUP($A26,'Liste complète'!$F$5:$AB$690,12,FALSE)</f>
        <v>0</v>
      </c>
      <c r="P26" s="84">
        <f>VLOOKUP($A26,'Liste complète'!$F$5:$AB$690,13,FALSE)</f>
        <v>0</v>
      </c>
      <c r="Q26" s="84">
        <f>VLOOKUP($A26,'Liste complète'!$F$5:$AB$690,14,FALSE)</f>
        <v>0</v>
      </c>
      <c r="R26" s="84">
        <f>VLOOKUP($A26,'Liste complète'!$F$5:$AB$690,15,FALSE)</f>
        <v>0</v>
      </c>
      <c r="S26" s="84">
        <f>VLOOKUP($A26,'Liste complète'!$F$5:$AB$690,16,FALSE)</f>
        <v>0</v>
      </c>
      <c r="T26" s="84">
        <f>VLOOKUP($A26,'Liste complète'!$F$5:$AB$690,17,FALSE)</f>
        <v>0</v>
      </c>
    </row>
    <row r="27" spans="1:20" ht="15.75" x14ac:dyDescent="0.25">
      <c r="A27" s="1">
        <v>23</v>
      </c>
      <c r="B27" s="42"/>
      <c r="C27" s="21"/>
      <c r="D27" s="22"/>
      <c r="E27" s="41"/>
      <c r="F27" s="41"/>
      <c r="G27" s="41"/>
      <c r="H27" s="41"/>
      <c r="I27" s="41"/>
      <c r="J27" s="41"/>
      <c r="K27" s="41"/>
      <c r="M27" s="1" t="str">
        <f t="shared" si="0"/>
        <v>non</v>
      </c>
      <c r="O27" s="84">
        <f>VLOOKUP($A27,'Liste complète'!$F$5:$AB$690,12,FALSE)</f>
        <v>0</v>
      </c>
      <c r="P27" s="84">
        <f>VLOOKUP($A27,'Liste complète'!$F$5:$AB$690,13,FALSE)</f>
        <v>0</v>
      </c>
      <c r="Q27" s="84">
        <f>VLOOKUP($A27,'Liste complète'!$F$5:$AB$690,14,FALSE)</f>
        <v>0</v>
      </c>
      <c r="R27" s="84">
        <f>VLOOKUP($A27,'Liste complète'!$F$5:$AB$690,15,FALSE)</f>
        <v>0</v>
      </c>
      <c r="S27" s="84">
        <f>VLOOKUP($A27,'Liste complète'!$F$5:$AB$690,16,FALSE)</f>
        <v>0</v>
      </c>
      <c r="T27" s="84">
        <f>VLOOKUP($A27,'Liste complète'!$F$5:$AB$690,17,FALSE)</f>
        <v>0</v>
      </c>
    </row>
    <row r="28" spans="1:20" ht="15.75" x14ac:dyDescent="0.25">
      <c r="A28" s="1">
        <v>24</v>
      </c>
      <c r="B28" s="42"/>
      <c r="C28" s="21"/>
      <c r="D28" s="22"/>
      <c r="E28" s="41"/>
      <c r="F28" s="41"/>
      <c r="G28" s="41"/>
      <c r="H28" s="41"/>
      <c r="I28" s="41"/>
      <c r="J28" s="41"/>
      <c r="K28" s="41"/>
      <c r="M28" s="1" t="str">
        <f t="shared" si="0"/>
        <v>non</v>
      </c>
      <c r="O28" s="84">
        <f>VLOOKUP($A28,'Liste complète'!$F$5:$AB$690,12,FALSE)</f>
        <v>0</v>
      </c>
      <c r="P28" s="84">
        <f>VLOOKUP($A28,'Liste complète'!$F$5:$AB$690,13,FALSE)</f>
        <v>0</v>
      </c>
      <c r="Q28" s="84">
        <f>VLOOKUP($A28,'Liste complète'!$F$5:$AB$690,14,FALSE)</f>
        <v>0</v>
      </c>
      <c r="R28" s="84">
        <f>VLOOKUP($A28,'Liste complète'!$F$5:$AB$690,15,FALSE)</f>
        <v>0</v>
      </c>
      <c r="S28" s="84">
        <f>VLOOKUP($A28,'Liste complète'!$F$5:$AB$690,16,FALSE)</f>
        <v>0</v>
      </c>
      <c r="T28" s="84">
        <f>VLOOKUP($A28,'Liste complète'!$F$5:$AB$690,17,FALSE)</f>
        <v>0</v>
      </c>
    </row>
    <row r="29" spans="1:20" ht="15.75" x14ac:dyDescent="0.25">
      <c r="A29" s="1">
        <v>25</v>
      </c>
      <c r="B29" s="42"/>
      <c r="C29" s="21"/>
      <c r="D29" s="22"/>
      <c r="E29" s="41"/>
      <c r="F29" s="41"/>
      <c r="G29" s="41"/>
      <c r="H29" s="41"/>
      <c r="I29" s="41"/>
      <c r="J29" s="41"/>
      <c r="K29" s="41"/>
      <c r="M29" s="1" t="str">
        <f t="shared" si="0"/>
        <v>non</v>
      </c>
      <c r="O29" s="84">
        <f>VLOOKUP($A29,'Liste complète'!$F$5:$AB$690,12,FALSE)</f>
        <v>0</v>
      </c>
      <c r="P29" s="84">
        <f>VLOOKUP($A29,'Liste complète'!$F$5:$AB$690,13,FALSE)</f>
        <v>0</v>
      </c>
      <c r="Q29" s="84">
        <f>VLOOKUP($A29,'Liste complète'!$F$5:$AB$690,14,FALSE)</f>
        <v>0</v>
      </c>
      <c r="R29" s="84">
        <f>VLOOKUP($A29,'Liste complète'!$F$5:$AB$690,15,FALSE)</f>
        <v>0</v>
      </c>
      <c r="S29" s="84">
        <f>VLOOKUP($A29,'Liste complète'!$F$5:$AB$690,16,FALSE)</f>
        <v>0</v>
      </c>
      <c r="T29" s="84">
        <f>VLOOKUP($A29,'Liste complète'!$F$5:$AB$690,17,FALSE)</f>
        <v>0</v>
      </c>
    </row>
    <row r="30" spans="1:20" ht="15.75" x14ac:dyDescent="0.25">
      <c r="A30" s="1">
        <v>26</v>
      </c>
      <c r="B30" s="42"/>
      <c r="C30" s="21"/>
      <c r="D30" s="22"/>
      <c r="E30" s="41"/>
      <c r="F30" s="41"/>
      <c r="G30" s="41"/>
      <c r="H30" s="41"/>
      <c r="I30" s="41"/>
      <c r="J30" s="41"/>
      <c r="K30" s="41"/>
      <c r="M30" s="1" t="str">
        <f t="shared" si="0"/>
        <v>non</v>
      </c>
      <c r="O30" s="84">
        <f>VLOOKUP($A30,'Liste complète'!$F$5:$AB$690,12,FALSE)</f>
        <v>0</v>
      </c>
      <c r="P30" s="84">
        <f>VLOOKUP($A30,'Liste complète'!$F$5:$AB$690,13,FALSE)</f>
        <v>0</v>
      </c>
      <c r="Q30" s="84">
        <f>VLOOKUP($A30,'Liste complète'!$F$5:$AB$690,14,FALSE)</f>
        <v>0</v>
      </c>
      <c r="R30" s="84">
        <f>VLOOKUP($A30,'Liste complète'!$F$5:$AB$690,15,FALSE)</f>
        <v>0</v>
      </c>
      <c r="S30" s="84">
        <f>VLOOKUP($A30,'Liste complète'!$F$5:$AB$690,16,FALSE)</f>
        <v>0</v>
      </c>
      <c r="T30" s="84">
        <f>VLOOKUP($A30,'Liste complète'!$F$5:$AB$690,17,FALSE)</f>
        <v>0</v>
      </c>
    </row>
    <row r="31" spans="1:20" ht="15.75" x14ac:dyDescent="0.25">
      <c r="A31" s="1">
        <v>27</v>
      </c>
      <c r="B31" s="42"/>
      <c r="C31" s="21"/>
      <c r="D31" s="22"/>
      <c r="E31" s="41"/>
      <c r="F31" s="41"/>
      <c r="G31" s="41"/>
      <c r="H31" s="41"/>
      <c r="I31" s="41"/>
      <c r="J31" s="41"/>
      <c r="K31" s="41"/>
      <c r="M31" s="1" t="str">
        <f t="shared" si="0"/>
        <v>non</v>
      </c>
      <c r="O31" s="84">
        <f>VLOOKUP($A31,'Liste complète'!$F$5:$AB$690,12,FALSE)</f>
        <v>0</v>
      </c>
      <c r="P31" s="84">
        <f>VLOOKUP($A31,'Liste complète'!$F$5:$AB$690,13,FALSE)</f>
        <v>0</v>
      </c>
      <c r="Q31" s="84">
        <f>VLOOKUP($A31,'Liste complète'!$F$5:$AB$690,14,FALSE)</f>
        <v>0</v>
      </c>
      <c r="R31" s="84">
        <f>VLOOKUP($A31,'Liste complète'!$F$5:$AB$690,15,FALSE)</f>
        <v>0</v>
      </c>
      <c r="S31" s="84">
        <f>VLOOKUP($A31,'Liste complète'!$F$5:$AB$690,16,FALSE)</f>
        <v>0</v>
      </c>
      <c r="T31" s="84">
        <f>VLOOKUP($A31,'Liste complète'!$F$5:$AB$690,17,FALSE)</f>
        <v>0</v>
      </c>
    </row>
    <row r="32" spans="1:20" ht="15.75" x14ac:dyDescent="0.25">
      <c r="A32" s="1">
        <v>28</v>
      </c>
      <c r="B32" s="42"/>
      <c r="C32" s="49"/>
      <c r="D32" s="47"/>
      <c r="E32" s="46"/>
      <c r="F32" s="46"/>
      <c r="G32" s="46"/>
      <c r="H32" s="41"/>
      <c r="I32" s="41"/>
      <c r="J32" s="41"/>
      <c r="K32" s="41"/>
      <c r="M32" s="1" t="str">
        <f t="shared" si="0"/>
        <v>non</v>
      </c>
      <c r="O32" s="84">
        <f>VLOOKUP($A32,'Liste complète'!$F$5:$AB$690,12,FALSE)</f>
        <v>0</v>
      </c>
      <c r="P32" s="84">
        <f>VLOOKUP($A32,'Liste complète'!$F$5:$AB$690,13,FALSE)</f>
        <v>0</v>
      </c>
      <c r="Q32" s="84">
        <f>VLOOKUP($A32,'Liste complète'!$F$5:$AB$690,14,FALSE)</f>
        <v>0</v>
      </c>
      <c r="R32" s="84">
        <f>VLOOKUP($A32,'Liste complète'!$F$5:$AB$690,15,FALSE)</f>
        <v>0</v>
      </c>
      <c r="S32" s="84">
        <f>VLOOKUP($A32,'Liste complète'!$F$5:$AB$690,16,FALSE)</f>
        <v>0</v>
      </c>
      <c r="T32" s="84">
        <f>VLOOKUP($A32,'Liste complète'!$F$5:$AB$690,17,FALSE)</f>
        <v>0</v>
      </c>
    </row>
    <row r="33" spans="1:20" ht="15.75" x14ac:dyDescent="0.25">
      <c r="A33" s="1">
        <v>29</v>
      </c>
      <c r="B33" s="42"/>
      <c r="C33" s="21"/>
      <c r="D33" s="22"/>
      <c r="E33" s="41"/>
      <c r="F33" s="41"/>
      <c r="G33" s="41"/>
      <c r="H33" s="41"/>
      <c r="I33" s="41"/>
      <c r="J33" s="41"/>
      <c r="K33" s="41"/>
      <c r="M33" s="1" t="str">
        <f t="shared" si="0"/>
        <v>non</v>
      </c>
      <c r="O33" s="84">
        <f>VLOOKUP($A33,'Liste complète'!$F$5:$AB$690,12,FALSE)</f>
        <v>0</v>
      </c>
      <c r="P33" s="84">
        <f>VLOOKUP($A33,'Liste complète'!$F$5:$AB$690,13,FALSE)</f>
        <v>0</v>
      </c>
      <c r="Q33" s="84">
        <f>VLOOKUP($A33,'Liste complète'!$F$5:$AB$690,14,FALSE)</f>
        <v>0</v>
      </c>
      <c r="R33" s="84">
        <f>VLOOKUP($A33,'Liste complète'!$F$5:$AB$690,15,FALSE)</f>
        <v>0</v>
      </c>
      <c r="S33" s="84">
        <f>VLOOKUP($A33,'Liste complète'!$F$5:$AB$690,16,FALSE)</f>
        <v>0</v>
      </c>
      <c r="T33" s="84">
        <f>VLOOKUP($A33,'Liste complète'!$F$5:$AB$690,17,FALSE)</f>
        <v>0</v>
      </c>
    </row>
    <row r="34" spans="1:20" ht="15.75" x14ac:dyDescent="0.25">
      <c r="A34" s="1">
        <v>30</v>
      </c>
      <c r="B34" s="42"/>
      <c r="C34" s="21"/>
      <c r="D34" s="22"/>
      <c r="E34" s="41"/>
      <c r="F34" s="41"/>
      <c r="G34" s="41"/>
      <c r="H34" s="41"/>
      <c r="I34" s="41"/>
      <c r="J34" s="41"/>
      <c r="K34" s="41"/>
      <c r="M34" s="1" t="str">
        <f t="shared" si="0"/>
        <v>non</v>
      </c>
      <c r="O34" s="84">
        <f>VLOOKUP($A34,'Liste complète'!$F$5:$AB$690,12,FALSE)</f>
        <v>0</v>
      </c>
      <c r="P34" s="84">
        <f>VLOOKUP($A34,'Liste complète'!$F$5:$AB$690,13,FALSE)</f>
        <v>0</v>
      </c>
      <c r="Q34" s="84">
        <f>VLOOKUP($A34,'Liste complète'!$F$5:$AB$690,14,FALSE)</f>
        <v>0</v>
      </c>
      <c r="R34" s="84">
        <f>VLOOKUP($A34,'Liste complète'!$F$5:$AB$690,15,FALSE)</f>
        <v>0</v>
      </c>
      <c r="S34" s="84">
        <f>VLOOKUP($A34,'Liste complète'!$F$5:$AB$690,16,FALSE)</f>
        <v>0</v>
      </c>
      <c r="T34" s="84">
        <f>VLOOKUP($A34,'Liste complète'!$F$5:$AB$690,17,FALSE)</f>
        <v>0</v>
      </c>
    </row>
    <row r="35" spans="1:20" ht="15.75" x14ac:dyDescent="0.25">
      <c r="A35" s="1">
        <v>31</v>
      </c>
      <c r="B35" s="42"/>
      <c r="C35" s="21"/>
      <c r="D35" s="22"/>
      <c r="E35" s="41"/>
      <c r="F35" s="41"/>
      <c r="G35" s="41"/>
      <c r="H35" s="41"/>
      <c r="I35" s="41"/>
      <c r="J35" s="41"/>
      <c r="K35" s="41"/>
      <c r="M35" s="1" t="str">
        <f t="shared" si="0"/>
        <v>non</v>
      </c>
      <c r="O35" s="84">
        <f>VLOOKUP($A35,'Liste complète'!$F$5:$AB$690,12,FALSE)</f>
        <v>0</v>
      </c>
      <c r="P35" s="84">
        <f>VLOOKUP($A35,'Liste complète'!$F$5:$AB$690,13,FALSE)</f>
        <v>0</v>
      </c>
      <c r="Q35" s="84">
        <f>VLOOKUP($A35,'Liste complète'!$F$5:$AB$690,14,FALSE)</f>
        <v>0</v>
      </c>
      <c r="R35" s="84">
        <f>VLOOKUP($A35,'Liste complète'!$F$5:$AB$690,15,FALSE)</f>
        <v>0</v>
      </c>
      <c r="S35" s="84">
        <f>VLOOKUP($A35,'Liste complète'!$F$5:$AB$690,16,FALSE)</f>
        <v>0</v>
      </c>
      <c r="T35" s="84">
        <f>VLOOKUP($A35,'Liste complète'!$F$5:$AB$690,17,FALSE)</f>
        <v>0</v>
      </c>
    </row>
    <row r="36" spans="1:20" ht="15.75" x14ac:dyDescent="0.25">
      <c r="A36" s="1">
        <v>32</v>
      </c>
      <c r="B36" s="42"/>
      <c r="C36" s="21"/>
      <c r="D36" s="22"/>
      <c r="E36" s="41"/>
      <c r="F36" s="41"/>
      <c r="G36" s="41"/>
      <c r="H36" s="41"/>
      <c r="I36" s="41"/>
      <c r="J36" s="41"/>
      <c r="K36" s="41"/>
      <c r="M36" s="1" t="str">
        <f t="shared" si="0"/>
        <v>non</v>
      </c>
      <c r="O36" s="84">
        <f>VLOOKUP($A36,'Liste complète'!$F$5:$AB$690,12,FALSE)</f>
        <v>0</v>
      </c>
      <c r="P36" s="84">
        <f>VLOOKUP($A36,'Liste complète'!$F$5:$AB$690,13,FALSE)</f>
        <v>0</v>
      </c>
      <c r="Q36" s="84">
        <f>VLOOKUP($A36,'Liste complète'!$F$5:$AB$690,14,FALSE)</f>
        <v>0</v>
      </c>
      <c r="R36" s="84">
        <f>VLOOKUP($A36,'Liste complète'!$F$5:$AB$690,15,FALSE)</f>
        <v>0</v>
      </c>
      <c r="S36" s="84">
        <f>VLOOKUP($A36,'Liste complète'!$F$5:$AB$690,16,FALSE)</f>
        <v>0</v>
      </c>
      <c r="T36" s="84">
        <f>VLOOKUP($A36,'Liste complète'!$F$5:$AB$690,17,FALSE)</f>
        <v>0</v>
      </c>
    </row>
    <row r="37" spans="1:20" ht="15.75" x14ac:dyDescent="0.25">
      <c r="A37" s="1">
        <v>33</v>
      </c>
      <c r="B37" s="42"/>
      <c r="C37" s="21"/>
      <c r="D37" s="22"/>
      <c r="E37" s="41"/>
      <c r="F37" s="41"/>
      <c r="G37" s="41"/>
      <c r="H37" s="41"/>
      <c r="I37" s="41"/>
      <c r="J37" s="41"/>
      <c r="K37" s="41"/>
      <c r="M37" s="1" t="str">
        <f t="shared" si="0"/>
        <v>non</v>
      </c>
      <c r="O37" s="84">
        <f>VLOOKUP($A37,'Liste complète'!$F$5:$AB$690,12,FALSE)</f>
        <v>0</v>
      </c>
      <c r="P37" s="84">
        <f>VLOOKUP($A37,'Liste complète'!$F$5:$AB$690,13,FALSE)</f>
        <v>0</v>
      </c>
      <c r="Q37" s="84">
        <f>VLOOKUP($A37,'Liste complète'!$F$5:$AB$690,14,FALSE)</f>
        <v>0</v>
      </c>
      <c r="R37" s="84">
        <f>VLOOKUP($A37,'Liste complète'!$F$5:$AB$690,15,FALSE)</f>
        <v>0</v>
      </c>
      <c r="S37" s="84">
        <f>VLOOKUP($A37,'Liste complète'!$F$5:$AB$690,16,FALSE)</f>
        <v>0</v>
      </c>
      <c r="T37" s="84">
        <f>VLOOKUP($A37,'Liste complète'!$F$5:$AB$690,17,FALSE)</f>
        <v>0</v>
      </c>
    </row>
    <row r="38" spans="1:20" ht="15.75" x14ac:dyDescent="0.25">
      <c r="A38" s="1">
        <v>34</v>
      </c>
      <c r="B38" s="42"/>
      <c r="C38" s="21"/>
      <c r="D38" s="22"/>
      <c r="E38" s="41"/>
      <c r="F38" s="41"/>
      <c r="G38" s="41"/>
      <c r="H38" s="41"/>
      <c r="I38" s="41"/>
      <c r="J38" s="41"/>
      <c r="K38" s="41"/>
      <c r="M38" s="1" t="str">
        <f t="shared" si="0"/>
        <v>non</v>
      </c>
      <c r="O38" s="84">
        <f>VLOOKUP($A38,'Liste complète'!$F$5:$AB$690,12,FALSE)</f>
        <v>0</v>
      </c>
      <c r="P38" s="84">
        <f>VLOOKUP($A38,'Liste complète'!$F$5:$AB$690,13,FALSE)</f>
        <v>0</v>
      </c>
      <c r="Q38" s="84">
        <f>VLOOKUP($A38,'Liste complète'!$F$5:$AB$690,14,FALSE)</f>
        <v>0</v>
      </c>
      <c r="R38" s="84">
        <f>VLOOKUP($A38,'Liste complète'!$F$5:$AB$690,15,FALSE)</f>
        <v>0</v>
      </c>
      <c r="S38" s="84">
        <f>VLOOKUP($A38,'Liste complète'!$F$5:$AB$690,16,FALSE)</f>
        <v>0</v>
      </c>
      <c r="T38" s="84">
        <f>VLOOKUP($A38,'Liste complète'!$F$5:$AB$690,17,FALSE)</f>
        <v>0</v>
      </c>
    </row>
    <row r="39" spans="1:20" ht="15.75" x14ac:dyDescent="0.25">
      <c r="A39" s="1">
        <v>35</v>
      </c>
      <c r="B39" s="42"/>
      <c r="C39" s="21"/>
      <c r="D39" s="22"/>
      <c r="E39" s="41"/>
      <c r="F39" s="41"/>
      <c r="G39" s="41"/>
      <c r="H39" s="41"/>
      <c r="I39" s="41"/>
      <c r="J39" s="41"/>
      <c r="K39" s="41"/>
      <c r="M39" s="1" t="str">
        <f t="shared" si="0"/>
        <v>non</v>
      </c>
      <c r="O39" s="84">
        <f>VLOOKUP($A39,'Liste complète'!$F$5:$AB$690,12,FALSE)</f>
        <v>0</v>
      </c>
      <c r="P39" s="84">
        <f>VLOOKUP($A39,'Liste complète'!$F$5:$AB$690,13,FALSE)</f>
        <v>0</v>
      </c>
      <c r="Q39" s="84">
        <f>VLOOKUP($A39,'Liste complète'!$F$5:$AB$690,14,FALSE)</f>
        <v>0</v>
      </c>
      <c r="R39" s="84">
        <f>VLOOKUP($A39,'Liste complète'!$F$5:$AB$690,15,FALSE)</f>
        <v>0</v>
      </c>
      <c r="S39" s="84">
        <f>VLOOKUP($A39,'Liste complète'!$F$5:$AB$690,16,FALSE)</f>
        <v>0</v>
      </c>
      <c r="T39" s="84">
        <f>VLOOKUP($A39,'Liste complète'!$F$5:$AB$690,17,FALSE)</f>
        <v>0</v>
      </c>
    </row>
    <row r="40" spans="1:20" ht="15.75" x14ac:dyDescent="0.25">
      <c r="A40" s="1">
        <v>36</v>
      </c>
      <c r="B40" s="42"/>
      <c r="C40" s="21"/>
      <c r="D40" s="22"/>
      <c r="E40" s="41"/>
      <c r="F40" s="41"/>
      <c r="G40" s="41"/>
      <c r="H40" s="41"/>
      <c r="I40" s="41"/>
      <c r="J40" s="41"/>
      <c r="K40" s="41"/>
      <c r="M40" s="1" t="str">
        <f t="shared" si="0"/>
        <v>non</v>
      </c>
      <c r="O40" s="84">
        <f>VLOOKUP($A40,'Liste complète'!$F$5:$AB$690,12,FALSE)</f>
        <v>0</v>
      </c>
      <c r="P40" s="84">
        <f>VLOOKUP($A40,'Liste complète'!$F$5:$AB$690,13,FALSE)</f>
        <v>0</v>
      </c>
      <c r="Q40" s="84">
        <f>VLOOKUP($A40,'Liste complète'!$F$5:$AB$690,14,FALSE)</f>
        <v>0</v>
      </c>
      <c r="R40" s="84">
        <f>VLOOKUP($A40,'Liste complète'!$F$5:$AB$690,15,FALSE)</f>
        <v>0</v>
      </c>
      <c r="S40" s="84">
        <f>VLOOKUP($A40,'Liste complète'!$F$5:$AB$690,16,FALSE)</f>
        <v>0</v>
      </c>
      <c r="T40" s="84">
        <f>VLOOKUP($A40,'Liste complète'!$F$5:$AB$690,17,FALSE)</f>
        <v>0</v>
      </c>
    </row>
    <row r="41" spans="1:20" ht="15.75" x14ac:dyDescent="0.25">
      <c r="A41" s="1">
        <v>37</v>
      </c>
      <c r="B41" s="42"/>
      <c r="C41" s="21"/>
      <c r="D41" s="22"/>
      <c r="E41" s="41"/>
      <c r="F41" s="41"/>
      <c r="G41" s="41"/>
      <c r="H41" s="41"/>
      <c r="I41" s="41"/>
      <c r="J41" s="41"/>
      <c r="K41" s="41"/>
      <c r="M41" s="1" t="str">
        <f t="shared" si="0"/>
        <v>non</v>
      </c>
      <c r="O41" s="84">
        <f>VLOOKUP($A41,'Liste complète'!$F$5:$AB$690,12,FALSE)</f>
        <v>0</v>
      </c>
      <c r="P41" s="84">
        <f>VLOOKUP($A41,'Liste complète'!$F$5:$AB$690,13,FALSE)</f>
        <v>0</v>
      </c>
      <c r="Q41" s="84">
        <f>VLOOKUP($A41,'Liste complète'!$F$5:$AB$690,14,FALSE)</f>
        <v>0</v>
      </c>
      <c r="R41" s="84">
        <f>VLOOKUP($A41,'Liste complète'!$F$5:$AB$690,15,FALSE)</f>
        <v>0</v>
      </c>
      <c r="S41" s="84">
        <f>VLOOKUP($A41,'Liste complète'!$F$5:$AB$690,16,FALSE)</f>
        <v>0</v>
      </c>
      <c r="T41" s="84">
        <f>VLOOKUP($A41,'Liste complète'!$F$5:$AB$690,17,FALSE)</f>
        <v>0</v>
      </c>
    </row>
    <row r="42" spans="1:20" ht="15.75" x14ac:dyDescent="0.25">
      <c r="A42" s="1">
        <v>38</v>
      </c>
      <c r="B42" s="42"/>
      <c r="C42" s="21"/>
      <c r="D42" s="22"/>
      <c r="E42" s="41"/>
      <c r="F42" s="41"/>
      <c r="G42" s="41"/>
      <c r="H42" s="41"/>
      <c r="I42" s="41"/>
      <c r="J42" s="41"/>
      <c r="K42" s="41"/>
      <c r="M42" s="1" t="str">
        <f t="shared" si="0"/>
        <v>non</v>
      </c>
      <c r="O42" s="84">
        <f>VLOOKUP($A42,'Liste complète'!$F$5:$AB$690,12,FALSE)</f>
        <v>0</v>
      </c>
      <c r="P42" s="84">
        <f>VLOOKUP($A42,'Liste complète'!$F$5:$AB$690,13,FALSE)</f>
        <v>0</v>
      </c>
      <c r="Q42" s="84">
        <f>VLOOKUP($A42,'Liste complète'!$F$5:$AB$690,14,FALSE)</f>
        <v>0</v>
      </c>
      <c r="R42" s="84">
        <f>VLOOKUP($A42,'Liste complète'!$F$5:$AB$690,15,FALSE)</f>
        <v>0</v>
      </c>
      <c r="S42" s="84">
        <f>VLOOKUP($A42,'Liste complète'!$F$5:$AB$690,16,FALSE)</f>
        <v>0</v>
      </c>
      <c r="T42" s="84">
        <f>VLOOKUP($A42,'Liste complète'!$F$5:$AB$690,17,FALSE)</f>
        <v>0</v>
      </c>
    </row>
    <row r="43" spans="1:20" ht="15.75" x14ac:dyDescent="0.25">
      <c r="A43" s="1">
        <v>39</v>
      </c>
      <c r="B43" s="42"/>
      <c r="C43" s="21"/>
      <c r="D43" s="22"/>
      <c r="E43" s="41"/>
      <c r="F43" s="41"/>
      <c r="G43" s="41"/>
      <c r="H43" s="41"/>
      <c r="I43" s="41"/>
      <c r="J43" s="41"/>
      <c r="K43" s="41"/>
      <c r="M43" s="1" t="str">
        <f t="shared" si="0"/>
        <v>non</v>
      </c>
      <c r="O43" s="84">
        <f>VLOOKUP($A43,'Liste complète'!$F$5:$AB$690,12,FALSE)</f>
        <v>0</v>
      </c>
      <c r="P43" s="84">
        <f>VLOOKUP($A43,'Liste complète'!$F$5:$AB$690,13,FALSE)</f>
        <v>0</v>
      </c>
      <c r="Q43" s="84">
        <f>VLOOKUP($A43,'Liste complète'!$F$5:$AB$690,14,FALSE)</f>
        <v>0</v>
      </c>
      <c r="R43" s="84">
        <f>VLOOKUP($A43,'Liste complète'!$F$5:$AB$690,15,FALSE)</f>
        <v>0</v>
      </c>
      <c r="S43" s="84">
        <f>VLOOKUP($A43,'Liste complète'!$F$5:$AB$690,16,FALSE)</f>
        <v>0</v>
      </c>
      <c r="T43" s="84">
        <f>VLOOKUP($A43,'Liste complète'!$F$5:$AB$690,17,FALSE)</f>
        <v>0</v>
      </c>
    </row>
    <row r="44" spans="1:20" ht="15.75" x14ac:dyDescent="0.25">
      <c r="A44" s="1">
        <v>40</v>
      </c>
      <c r="B44" s="42"/>
      <c r="C44" s="21"/>
      <c r="D44" s="22"/>
      <c r="E44" s="41"/>
      <c r="F44" s="41"/>
      <c r="G44" s="41"/>
      <c r="H44" s="41"/>
      <c r="I44" s="41"/>
      <c r="J44" s="41"/>
      <c r="K44" s="41"/>
      <c r="M44" s="1" t="str">
        <f t="shared" si="0"/>
        <v>non</v>
      </c>
      <c r="O44" s="84">
        <f>VLOOKUP($A44,'Liste complète'!$F$5:$AB$690,12,FALSE)</f>
        <v>0</v>
      </c>
      <c r="P44" s="84">
        <f>VLOOKUP($A44,'Liste complète'!$F$5:$AB$690,13,FALSE)</f>
        <v>0</v>
      </c>
      <c r="Q44" s="84">
        <f>VLOOKUP($A44,'Liste complète'!$F$5:$AB$690,14,FALSE)</f>
        <v>0</v>
      </c>
      <c r="R44" s="84">
        <f>VLOOKUP($A44,'Liste complète'!$F$5:$AB$690,15,FALSE)</f>
        <v>0</v>
      </c>
      <c r="S44" s="84">
        <f>VLOOKUP($A44,'Liste complète'!$F$5:$AB$690,16,FALSE)</f>
        <v>0</v>
      </c>
      <c r="T44" s="84">
        <f>VLOOKUP($A44,'Liste complète'!$F$5:$AB$690,17,FALSE)</f>
        <v>0</v>
      </c>
    </row>
    <row r="45" spans="1:20" ht="15.75" x14ac:dyDescent="0.25">
      <c r="A45" s="1">
        <v>41</v>
      </c>
      <c r="B45" s="42"/>
      <c r="C45" s="21"/>
      <c r="D45" s="22"/>
      <c r="E45" s="41"/>
      <c r="F45" s="41"/>
      <c r="G45" s="41"/>
      <c r="H45" s="41"/>
      <c r="I45" s="41"/>
      <c r="J45" s="41"/>
      <c r="K45" s="41"/>
      <c r="M45" s="1" t="str">
        <f t="shared" si="0"/>
        <v>non</v>
      </c>
      <c r="O45" s="84">
        <f>VLOOKUP($A45,'Liste complète'!$F$5:$AB$690,12,FALSE)</f>
        <v>0</v>
      </c>
      <c r="P45" s="84">
        <f>VLOOKUP($A45,'Liste complète'!$F$5:$AB$690,13,FALSE)</f>
        <v>0</v>
      </c>
      <c r="Q45" s="84">
        <f>VLOOKUP($A45,'Liste complète'!$F$5:$AB$690,14,FALSE)</f>
        <v>0</v>
      </c>
      <c r="R45" s="84">
        <f>VLOOKUP($A45,'Liste complète'!$F$5:$AB$690,15,FALSE)</f>
        <v>0</v>
      </c>
      <c r="S45" s="84">
        <f>VLOOKUP($A45,'Liste complète'!$F$5:$AB$690,16,FALSE)</f>
        <v>0</v>
      </c>
      <c r="T45" s="84">
        <f>VLOOKUP($A45,'Liste complète'!$F$5:$AB$690,17,FALSE)</f>
        <v>0</v>
      </c>
    </row>
    <row r="46" spans="1:20" ht="15.75" x14ac:dyDescent="0.25">
      <c r="A46" s="1">
        <v>42</v>
      </c>
      <c r="B46" s="42"/>
      <c r="C46" s="21"/>
      <c r="D46" s="22"/>
      <c r="E46" s="41"/>
      <c r="F46" s="41"/>
      <c r="G46" s="41"/>
      <c r="H46" s="41"/>
      <c r="I46" s="41"/>
      <c r="J46" s="41"/>
      <c r="K46" s="41"/>
      <c r="M46" s="1" t="str">
        <f t="shared" si="0"/>
        <v>non</v>
      </c>
      <c r="O46" s="84">
        <f>VLOOKUP($A46,'Liste complète'!$F$5:$AB$690,12,FALSE)</f>
        <v>0</v>
      </c>
      <c r="P46" s="84">
        <f>VLOOKUP($A46,'Liste complète'!$F$5:$AB$690,13,FALSE)</f>
        <v>0</v>
      </c>
      <c r="Q46" s="84">
        <f>VLOOKUP($A46,'Liste complète'!$F$5:$AB$690,14,FALSE)</f>
        <v>0</v>
      </c>
      <c r="R46" s="84">
        <f>VLOOKUP($A46,'Liste complète'!$F$5:$AB$690,15,FALSE)</f>
        <v>0</v>
      </c>
      <c r="S46" s="84">
        <f>VLOOKUP($A46,'Liste complète'!$F$5:$AB$690,16,FALSE)</f>
        <v>0</v>
      </c>
      <c r="T46" s="84">
        <f>VLOOKUP($A46,'Liste complète'!$F$5:$AB$690,17,FALSE)</f>
        <v>0</v>
      </c>
    </row>
    <row r="47" spans="1:20" ht="15.75" x14ac:dyDescent="0.25">
      <c r="A47" s="1">
        <v>43</v>
      </c>
      <c r="B47" s="42"/>
      <c r="C47" s="21"/>
      <c r="D47" s="22"/>
      <c r="E47" s="41"/>
      <c r="F47" s="41"/>
      <c r="G47" s="41"/>
      <c r="H47" s="41"/>
      <c r="I47" s="41"/>
      <c r="J47" s="41"/>
      <c r="K47" s="41"/>
      <c r="M47" s="1" t="str">
        <f t="shared" si="0"/>
        <v>non</v>
      </c>
      <c r="O47" s="84">
        <f>VLOOKUP($A47,'Liste complète'!$F$5:$AB$690,12,FALSE)</f>
        <v>0</v>
      </c>
      <c r="P47" s="84">
        <f>VLOOKUP($A47,'Liste complète'!$F$5:$AB$690,13,FALSE)</f>
        <v>0</v>
      </c>
      <c r="Q47" s="84">
        <f>VLOOKUP($A47,'Liste complète'!$F$5:$AB$690,14,FALSE)</f>
        <v>0</v>
      </c>
      <c r="R47" s="84">
        <f>VLOOKUP($A47,'Liste complète'!$F$5:$AB$690,15,FALSE)</f>
        <v>0</v>
      </c>
      <c r="S47" s="84">
        <f>VLOOKUP($A47,'Liste complète'!$F$5:$AB$690,16,FALSE)</f>
        <v>0</v>
      </c>
      <c r="T47" s="84">
        <f>VLOOKUP($A47,'Liste complète'!$F$5:$AB$690,17,FALSE)</f>
        <v>0</v>
      </c>
    </row>
    <row r="48" spans="1:20" ht="15.75" x14ac:dyDescent="0.25">
      <c r="A48" s="1">
        <v>44</v>
      </c>
      <c r="B48" s="42"/>
      <c r="C48" s="21"/>
      <c r="D48" s="22"/>
      <c r="E48" s="41"/>
      <c r="F48" s="41"/>
      <c r="G48" s="41"/>
      <c r="H48" s="41"/>
      <c r="I48" s="41"/>
      <c r="J48" s="41"/>
      <c r="K48" s="41"/>
      <c r="M48" s="1" t="str">
        <f t="shared" si="0"/>
        <v>non</v>
      </c>
      <c r="O48" s="84">
        <f>VLOOKUP($A48,'Liste complète'!$F$5:$AB$690,12,FALSE)</f>
        <v>0</v>
      </c>
      <c r="P48" s="84">
        <f>VLOOKUP($A48,'Liste complète'!$F$5:$AB$690,13,FALSE)</f>
        <v>0</v>
      </c>
      <c r="Q48" s="84">
        <f>VLOOKUP($A48,'Liste complète'!$F$5:$AB$690,14,FALSE)</f>
        <v>0</v>
      </c>
      <c r="R48" s="84">
        <f>VLOOKUP($A48,'Liste complète'!$F$5:$AB$690,15,FALSE)</f>
        <v>0</v>
      </c>
      <c r="S48" s="84">
        <f>VLOOKUP($A48,'Liste complète'!$F$5:$AB$690,16,FALSE)</f>
        <v>0</v>
      </c>
      <c r="T48" s="84">
        <f>VLOOKUP($A48,'Liste complète'!$F$5:$AB$690,17,FALSE)</f>
        <v>0</v>
      </c>
    </row>
    <row r="49" spans="1:20" ht="15.75" x14ac:dyDescent="0.25">
      <c r="A49" s="1">
        <v>45</v>
      </c>
      <c r="B49" s="42"/>
      <c r="C49" s="21"/>
      <c r="D49" s="22"/>
      <c r="E49" s="41"/>
      <c r="F49" s="41"/>
      <c r="G49" s="41"/>
      <c r="H49" s="41"/>
      <c r="I49" s="41"/>
      <c r="J49" s="41"/>
      <c r="K49" s="41"/>
      <c r="M49" s="1" t="str">
        <f t="shared" si="0"/>
        <v>non</v>
      </c>
      <c r="O49" s="84">
        <f>VLOOKUP($A49,'Liste complète'!$F$5:$AB$690,12,FALSE)</f>
        <v>0</v>
      </c>
      <c r="P49" s="84">
        <f>VLOOKUP($A49,'Liste complète'!$F$5:$AB$690,13,FALSE)</f>
        <v>0</v>
      </c>
      <c r="Q49" s="84">
        <f>VLOOKUP($A49,'Liste complète'!$F$5:$AB$690,14,FALSE)</f>
        <v>0</v>
      </c>
      <c r="R49" s="84">
        <f>VLOOKUP($A49,'Liste complète'!$F$5:$AB$690,15,FALSE)</f>
        <v>0</v>
      </c>
      <c r="S49" s="84">
        <f>VLOOKUP($A49,'Liste complète'!$F$5:$AB$690,16,FALSE)</f>
        <v>0</v>
      </c>
      <c r="T49" s="84">
        <f>VLOOKUP($A49,'Liste complète'!$F$5:$AB$690,17,FALSE)</f>
        <v>0</v>
      </c>
    </row>
    <row r="50" spans="1:20" ht="15.75" x14ac:dyDescent="0.25">
      <c r="A50" s="1">
        <v>46</v>
      </c>
      <c r="B50" s="42"/>
      <c r="C50" s="21"/>
      <c r="D50" s="22"/>
      <c r="E50" s="41"/>
      <c r="F50" s="41"/>
      <c r="G50" s="41"/>
      <c r="H50" s="41"/>
      <c r="I50" s="41"/>
      <c r="J50" s="41"/>
      <c r="K50" s="41"/>
      <c r="M50" s="1" t="str">
        <f t="shared" si="0"/>
        <v>non</v>
      </c>
      <c r="O50" s="84">
        <f>VLOOKUP($A50,'Liste complète'!$F$5:$AB$690,12,FALSE)</f>
        <v>0</v>
      </c>
      <c r="P50" s="84">
        <f>VLOOKUP($A50,'Liste complète'!$F$5:$AB$690,13,FALSE)</f>
        <v>0</v>
      </c>
      <c r="Q50" s="84">
        <f>VLOOKUP($A50,'Liste complète'!$F$5:$AB$690,14,FALSE)</f>
        <v>0</v>
      </c>
      <c r="R50" s="84">
        <f>VLOOKUP($A50,'Liste complète'!$F$5:$AB$690,15,FALSE)</f>
        <v>0</v>
      </c>
      <c r="S50" s="84">
        <f>VLOOKUP($A50,'Liste complète'!$F$5:$AB$690,16,FALSE)</f>
        <v>0</v>
      </c>
      <c r="T50" s="84">
        <f>VLOOKUP($A50,'Liste complète'!$F$5:$AB$690,17,FALSE)</f>
        <v>0</v>
      </c>
    </row>
    <row r="51" spans="1:20" ht="15.75" x14ac:dyDescent="0.25">
      <c r="A51" s="1">
        <v>47</v>
      </c>
      <c r="B51" s="42"/>
      <c r="C51" s="21"/>
      <c r="D51" s="22"/>
      <c r="E51" s="41"/>
      <c r="F51" s="41"/>
      <c r="G51" s="41"/>
      <c r="H51" s="41"/>
      <c r="I51" s="41"/>
      <c r="J51" s="41"/>
      <c r="K51" s="41"/>
      <c r="M51" s="1" t="str">
        <f t="shared" si="0"/>
        <v>non</v>
      </c>
      <c r="O51" s="84">
        <f>VLOOKUP($A51,'Liste complète'!$F$5:$AB$690,12,FALSE)</f>
        <v>0</v>
      </c>
      <c r="P51" s="84">
        <f>VLOOKUP($A51,'Liste complète'!$F$5:$AB$690,13,FALSE)</f>
        <v>0</v>
      </c>
      <c r="Q51" s="84">
        <f>VLOOKUP($A51,'Liste complète'!$F$5:$AB$690,14,FALSE)</f>
        <v>0</v>
      </c>
      <c r="R51" s="84">
        <f>VLOOKUP($A51,'Liste complète'!$F$5:$AB$690,15,FALSE)</f>
        <v>0</v>
      </c>
      <c r="S51" s="84">
        <f>VLOOKUP($A51,'Liste complète'!$F$5:$AB$690,16,FALSE)</f>
        <v>0</v>
      </c>
      <c r="T51" s="84">
        <f>VLOOKUP($A51,'Liste complète'!$F$5:$AB$690,17,FALSE)</f>
        <v>0</v>
      </c>
    </row>
    <row r="52" spans="1:20" ht="15.75" x14ac:dyDescent="0.25">
      <c r="A52" s="1">
        <v>48</v>
      </c>
      <c r="B52" s="42"/>
      <c r="C52" s="21"/>
      <c r="D52" s="22"/>
      <c r="E52" s="41"/>
      <c r="F52" s="41"/>
      <c r="G52" s="41"/>
      <c r="H52" s="41"/>
      <c r="I52" s="41"/>
      <c r="J52" s="41"/>
      <c r="K52" s="41"/>
      <c r="M52" s="1" t="str">
        <f t="shared" si="0"/>
        <v>non</v>
      </c>
      <c r="O52" s="84">
        <f>VLOOKUP($A52,'Liste complète'!$F$5:$AB$690,12,FALSE)</f>
        <v>0</v>
      </c>
      <c r="P52" s="84">
        <f>VLOOKUP($A52,'Liste complète'!$F$5:$AB$690,13,FALSE)</f>
        <v>0</v>
      </c>
      <c r="Q52" s="84">
        <f>VLOOKUP($A52,'Liste complète'!$F$5:$AB$690,14,FALSE)</f>
        <v>0</v>
      </c>
      <c r="R52" s="84">
        <f>VLOOKUP($A52,'Liste complète'!$F$5:$AB$690,15,FALSE)</f>
        <v>0</v>
      </c>
      <c r="S52" s="84">
        <f>VLOOKUP($A52,'Liste complète'!$F$5:$AB$690,16,FALSE)</f>
        <v>0</v>
      </c>
      <c r="T52" s="84">
        <f>VLOOKUP($A52,'Liste complète'!$F$5:$AB$690,17,FALSE)</f>
        <v>0</v>
      </c>
    </row>
    <row r="53" spans="1:20" ht="15.75" x14ac:dyDescent="0.25">
      <c r="A53" s="1">
        <v>49</v>
      </c>
      <c r="B53" s="42"/>
      <c r="C53" s="21"/>
      <c r="D53" s="22"/>
      <c r="E53" s="41"/>
      <c r="F53" s="41"/>
      <c r="G53" s="41"/>
      <c r="H53" s="41"/>
      <c r="I53" s="41"/>
      <c r="J53" s="41"/>
      <c r="K53" s="41"/>
      <c r="M53" s="1" t="str">
        <f t="shared" si="0"/>
        <v>non</v>
      </c>
      <c r="O53" s="84">
        <f>VLOOKUP($A53,'Liste complète'!$F$5:$AB$690,12,FALSE)</f>
        <v>0</v>
      </c>
      <c r="P53" s="84">
        <f>VLOOKUP($A53,'Liste complète'!$F$5:$AB$690,13,FALSE)</f>
        <v>0</v>
      </c>
      <c r="Q53" s="84">
        <f>VLOOKUP($A53,'Liste complète'!$F$5:$AB$690,14,FALSE)</f>
        <v>0</v>
      </c>
      <c r="R53" s="84">
        <f>VLOOKUP($A53,'Liste complète'!$F$5:$AB$690,15,FALSE)</f>
        <v>0</v>
      </c>
      <c r="S53" s="84">
        <f>VLOOKUP($A53,'Liste complète'!$F$5:$AB$690,16,FALSE)</f>
        <v>0</v>
      </c>
      <c r="T53" s="84">
        <f>VLOOKUP($A53,'Liste complète'!$F$5:$AB$690,17,FALSE)</f>
        <v>0</v>
      </c>
    </row>
    <row r="54" spans="1:20" ht="15.75" x14ac:dyDescent="0.25">
      <c r="A54" s="1">
        <v>50</v>
      </c>
      <c r="B54" s="42"/>
      <c r="C54" s="21"/>
      <c r="D54" s="22"/>
      <c r="E54" s="41"/>
      <c r="F54" s="41"/>
      <c r="G54" s="41"/>
      <c r="H54" s="41"/>
      <c r="I54" s="41"/>
      <c r="J54" s="41"/>
      <c r="K54" s="41"/>
      <c r="M54" s="1" t="str">
        <f t="shared" si="0"/>
        <v>non</v>
      </c>
      <c r="O54" s="84">
        <f>VLOOKUP($A54,'Liste complète'!$F$5:$AB$690,12,FALSE)</f>
        <v>0</v>
      </c>
      <c r="P54" s="84">
        <f>VLOOKUP($A54,'Liste complète'!$F$5:$AB$690,13,FALSE)</f>
        <v>0</v>
      </c>
      <c r="Q54" s="84">
        <f>VLOOKUP($A54,'Liste complète'!$F$5:$AB$690,14,FALSE)</f>
        <v>0</v>
      </c>
      <c r="R54" s="84">
        <f>VLOOKUP($A54,'Liste complète'!$F$5:$AB$690,15,FALSE)</f>
        <v>0</v>
      </c>
      <c r="S54" s="84">
        <f>VLOOKUP($A54,'Liste complète'!$F$5:$AB$690,16,FALSE)</f>
        <v>0</v>
      </c>
      <c r="T54" s="84">
        <f>VLOOKUP($A54,'Liste complète'!$F$5:$AB$690,17,FALSE)</f>
        <v>0</v>
      </c>
    </row>
    <row r="55" spans="1:20" ht="15.75" x14ac:dyDescent="0.25">
      <c r="A55" s="1">
        <v>51</v>
      </c>
      <c r="B55" s="42"/>
      <c r="C55" s="21"/>
      <c r="D55" s="22"/>
      <c r="E55" s="41"/>
      <c r="F55" s="41"/>
      <c r="G55" s="41"/>
      <c r="H55" s="41"/>
      <c r="I55" s="41"/>
      <c r="J55" s="41"/>
      <c r="K55" s="41"/>
      <c r="M55" s="1" t="str">
        <f t="shared" si="0"/>
        <v>non</v>
      </c>
      <c r="O55" s="84">
        <f>VLOOKUP($A55,'Liste complète'!$F$5:$AB$690,12,FALSE)</f>
        <v>0</v>
      </c>
      <c r="P55" s="84">
        <f>VLOOKUP($A55,'Liste complète'!$F$5:$AB$690,13,FALSE)</f>
        <v>0</v>
      </c>
      <c r="Q55" s="84">
        <f>VLOOKUP($A55,'Liste complète'!$F$5:$AB$690,14,FALSE)</f>
        <v>0</v>
      </c>
      <c r="R55" s="84">
        <f>VLOOKUP($A55,'Liste complète'!$F$5:$AB$690,15,FALSE)</f>
        <v>0</v>
      </c>
      <c r="S55" s="84">
        <f>VLOOKUP($A55,'Liste complète'!$F$5:$AB$690,16,FALSE)</f>
        <v>0</v>
      </c>
      <c r="T55" s="84">
        <f>VLOOKUP($A55,'Liste complète'!$F$5:$AB$690,17,FALSE)</f>
        <v>0</v>
      </c>
    </row>
    <row r="56" spans="1:20" ht="15.75" x14ac:dyDescent="0.25">
      <c r="A56" s="1">
        <v>52</v>
      </c>
      <c r="B56" s="42"/>
      <c r="C56" s="21"/>
      <c r="D56" s="22"/>
      <c r="E56" s="41"/>
      <c r="F56" s="41"/>
      <c r="G56" s="41"/>
      <c r="H56" s="41"/>
      <c r="I56" s="41"/>
      <c r="J56" s="41"/>
      <c r="K56" s="41"/>
      <c r="M56" s="1" t="str">
        <f t="shared" si="0"/>
        <v>non</v>
      </c>
      <c r="O56" s="84">
        <f>VLOOKUP($A56,'Liste complète'!$F$5:$AB$690,12,FALSE)</f>
        <v>0</v>
      </c>
      <c r="P56" s="84">
        <f>VLOOKUP($A56,'Liste complète'!$F$5:$AB$690,13,FALSE)</f>
        <v>0</v>
      </c>
      <c r="Q56" s="84">
        <f>VLOOKUP($A56,'Liste complète'!$F$5:$AB$690,14,FALSE)</f>
        <v>0</v>
      </c>
      <c r="R56" s="84">
        <f>VLOOKUP($A56,'Liste complète'!$F$5:$AB$690,15,FALSE)</f>
        <v>0</v>
      </c>
      <c r="S56" s="84">
        <f>VLOOKUP($A56,'Liste complète'!$F$5:$AB$690,16,FALSE)</f>
        <v>0</v>
      </c>
      <c r="T56" s="84">
        <f>VLOOKUP($A56,'Liste complète'!$F$5:$AB$690,17,FALSE)</f>
        <v>0</v>
      </c>
    </row>
    <row r="57" spans="1:20" ht="15.75" x14ac:dyDescent="0.25">
      <c r="A57" s="1">
        <v>53</v>
      </c>
      <c r="B57" s="42"/>
      <c r="C57" s="21"/>
      <c r="D57" s="22"/>
      <c r="E57" s="41"/>
      <c r="F57" s="41"/>
      <c r="G57" s="41"/>
      <c r="H57" s="41"/>
      <c r="I57" s="41"/>
      <c r="J57" s="41"/>
      <c r="K57" s="41"/>
      <c r="M57" s="1" t="str">
        <f t="shared" si="0"/>
        <v>non</v>
      </c>
      <c r="O57" s="84">
        <f>VLOOKUP($A57,'Liste complète'!$F$5:$AB$690,12,FALSE)</f>
        <v>0</v>
      </c>
      <c r="P57" s="84">
        <f>VLOOKUP($A57,'Liste complète'!$F$5:$AB$690,13,FALSE)</f>
        <v>0</v>
      </c>
      <c r="Q57" s="84">
        <f>VLOOKUP($A57,'Liste complète'!$F$5:$AB$690,14,FALSE)</f>
        <v>0</v>
      </c>
      <c r="R57" s="84">
        <f>VLOOKUP($A57,'Liste complète'!$F$5:$AB$690,15,FALSE)</f>
        <v>0</v>
      </c>
      <c r="S57" s="84">
        <f>VLOOKUP($A57,'Liste complète'!$F$5:$AB$690,16,FALSE)</f>
        <v>0</v>
      </c>
      <c r="T57" s="84">
        <f>VLOOKUP($A57,'Liste complète'!$F$5:$AB$690,17,FALSE)</f>
        <v>0</v>
      </c>
    </row>
    <row r="58" spans="1:20" ht="15.75" x14ac:dyDescent="0.25">
      <c r="A58" s="1">
        <v>54</v>
      </c>
      <c r="B58" s="42"/>
      <c r="C58" s="21"/>
      <c r="D58" s="22"/>
      <c r="E58" s="41"/>
      <c r="F58" s="41"/>
      <c r="G58" s="41"/>
      <c r="H58" s="41"/>
      <c r="I58" s="41"/>
      <c r="J58" s="41"/>
      <c r="K58" s="41"/>
      <c r="M58" s="1" t="str">
        <f t="shared" si="0"/>
        <v>non</v>
      </c>
      <c r="O58" s="84">
        <f>VLOOKUP($A58,'Liste complète'!$F$5:$AB$690,12,FALSE)</f>
        <v>0</v>
      </c>
      <c r="P58" s="84">
        <f>VLOOKUP($A58,'Liste complète'!$F$5:$AB$690,13,FALSE)</f>
        <v>0</v>
      </c>
      <c r="Q58" s="84">
        <f>VLOOKUP($A58,'Liste complète'!$F$5:$AB$690,14,FALSE)</f>
        <v>0</v>
      </c>
      <c r="R58" s="84">
        <f>VLOOKUP($A58,'Liste complète'!$F$5:$AB$690,15,FALSE)</f>
        <v>0</v>
      </c>
      <c r="S58" s="84">
        <f>VLOOKUP($A58,'Liste complète'!$F$5:$AB$690,16,FALSE)</f>
        <v>0</v>
      </c>
      <c r="T58" s="84">
        <f>VLOOKUP($A58,'Liste complète'!$F$5:$AB$690,17,FALSE)</f>
        <v>0</v>
      </c>
    </row>
    <row r="59" spans="1:20" ht="15.75" x14ac:dyDescent="0.25">
      <c r="A59" s="1">
        <v>55</v>
      </c>
      <c r="B59" s="42"/>
      <c r="C59" s="21"/>
      <c r="D59" s="22"/>
      <c r="E59" s="41"/>
      <c r="F59" s="41"/>
      <c r="G59" s="41"/>
      <c r="H59" s="41"/>
      <c r="I59" s="41"/>
      <c r="J59" s="41"/>
      <c r="K59" s="41"/>
      <c r="M59" s="1" t="str">
        <f t="shared" si="0"/>
        <v>non</v>
      </c>
      <c r="O59" s="84">
        <f>VLOOKUP($A59,'Liste complète'!$F$5:$AB$690,12,FALSE)</f>
        <v>0</v>
      </c>
      <c r="P59" s="84">
        <f>VLOOKUP($A59,'Liste complète'!$F$5:$AB$690,13,FALSE)</f>
        <v>0</v>
      </c>
      <c r="Q59" s="84">
        <f>VLOOKUP($A59,'Liste complète'!$F$5:$AB$690,14,FALSE)</f>
        <v>0</v>
      </c>
      <c r="R59" s="84">
        <f>VLOOKUP($A59,'Liste complète'!$F$5:$AB$690,15,FALSE)</f>
        <v>0</v>
      </c>
      <c r="S59" s="84">
        <f>VLOOKUP($A59,'Liste complète'!$F$5:$AB$690,16,FALSE)</f>
        <v>0</v>
      </c>
      <c r="T59" s="84">
        <f>VLOOKUP($A59,'Liste complète'!$F$5:$AB$690,17,FALSE)</f>
        <v>0</v>
      </c>
    </row>
    <row r="60" spans="1:20" ht="15.75" x14ac:dyDescent="0.25">
      <c r="A60" s="1">
        <v>56</v>
      </c>
      <c r="B60" s="42"/>
      <c r="C60" s="21"/>
      <c r="D60" s="22"/>
      <c r="E60" s="41"/>
      <c r="F60" s="41"/>
      <c r="G60" s="41"/>
      <c r="H60" s="41"/>
      <c r="I60" s="41"/>
      <c r="J60" s="41"/>
      <c r="K60" s="41"/>
      <c r="M60" s="1" t="str">
        <f t="shared" si="0"/>
        <v>non</v>
      </c>
      <c r="O60" s="84">
        <f>VLOOKUP($A60,'Liste complète'!$F$5:$AB$690,12,FALSE)</f>
        <v>0</v>
      </c>
      <c r="P60" s="84">
        <f>VLOOKUP($A60,'Liste complète'!$F$5:$AB$690,13,FALSE)</f>
        <v>0</v>
      </c>
      <c r="Q60" s="84">
        <f>VLOOKUP($A60,'Liste complète'!$F$5:$AB$690,14,FALSE)</f>
        <v>0</v>
      </c>
      <c r="R60" s="84">
        <f>VLOOKUP($A60,'Liste complète'!$F$5:$AB$690,15,FALSE)</f>
        <v>0</v>
      </c>
      <c r="S60" s="84">
        <f>VLOOKUP($A60,'Liste complète'!$F$5:$AB$690,16,FALSE)</f>
        <v>0</v>
      </c>
      <c r="T60" s="84">
        <f>VLOOKUP($A60,'Liste complète'!$F$5:$AB$690,17,FALSE)</f>
        <v>0</v>
      </c>
    </row>
    <row r="61" spans="1:20" ht="15.75" x14ac:dyDescent="0.25">
      <c r="A61" s="1">
        <v>57</v>
      </c>
      <c r="B61" s="42"/>
      <c r="C61" s="21"/>
      <c r="D61" s="22"/>
      <c r="E61" s="41"/>
      <c r="F61" s="41"/>
      <c r="G61" s="41"/>
      <c r="H61" s="41"/>
      <c r="I61" s="41"/>
      <c r="J61" s="41"/>
      <c r="K61" s="41"/>
      <c r="M61" s="1" t="str">
        <f t="shared" si="0"/>
        <v>non</v>
      </c>
      <c r="O61" s="84">
        <f>VLOOKUP($A61,'Liste complète'!$F$5:$AB$690,12,FALSE)</f>
        <v>0</v>
      </c>
      <c r="P61" s="84">
        <f>VLOOKUP($A61,'Liste complète'!$F$5:$AB$690,13,FALSE)</f>
        <v>0</v>
      </c>
      <c r="Q61" s="84">
        <f>VLOOKUP($A61,'Liste complète'!$F$5:$AB$690,14,FALSE)</f>
        <v>0</v>
      </c>
      <c r="R61" s="84">
        <f>VLOOKUP($A61,'Liste complète'!$F$5:$AB$690,15,FALSE)</f>
        <v>0</v>
      </c>
      <c r="S61" s="84">
        <f>VLOOKUP($A61,'Liste complète'!$F$5:$AB$690,16,FALSE)</f>
        <v>0</v>
      </c>
      <c r="T61" s="84">
        <f>VLOOKUP($A61,'Liste complète'!$F$5:$AB$690,17,FALSE)</f>
        <v>0</v>
      </c>
    </row>
    <row r="62" spans="1:20" ht="15.75" x14ac:dyDescent="0.25">
      <c r="A62" s="1">
        <v>58</v>
      </c>
      <c r="B62" s="42"/>
      <c r="C62" s="21"/>
      <c r="D62" s="22"/>
      <c r="E62" s="41"/>
      <c r="F62" s="41"/>
      <c r="G62" s="41"/>
      <c r="H62" s="41"/>
      <c r="I62" s="41"/>
      <c r="J62" s="41"/>
      <c r="K62" s="41"/>
      <c r="M62" s="1" t="str">
        <f t="shared" si="0"/>
        <v>non</v>
      </c>
      <c r="O62" s="84">
        <f>VLOOKUP($A62,'Liste complète'!$F$5:$AB$690,12,FALSE)</f>
        <v>0</v>
      </c>
      <c r="P62" s="84">
        <f>VLOOKUP($A62,'Liste complète'!$F$5:$AB$690,13,FALSE)</f>
        <v>0</v>
      </c>
      <c r="Q62" s="84">
        <f>VLOOKUP($A62,'Liste complète'!$F$5:$AB$690,14,FALSE)</f>
        <v>0</v>
      </c>
      <c r="R62" s="84">
        <f>VLOOKUP($A62,'Liste complète'!$F$5:$AB$690,15,FALSE)</f>
        <v>0</v>
      </c>
      <c r="S62" s="84">
        <f>VLOOKUP($A62,'Liste complète'!$F$5:$AB$690,16,FALSE)</f>
        <v>0</v>
      </c>
      <c r="T62" s="84">
        <f>VLOOKUP($A62,'Liste complète'!$F$5:$AB$690,17,FALSE)</f>
        <v>0</v>
      </c>
    </row>
    <row r="63" spans="1:20" ht="15.75" x14ac:dyDescent="0.25">
      <c r="A63" s="1">
        <v>59</v>
      </c>
      <c r="B63" s="42"/>
      <c r="C63" s="21"/>
      <c r="D63" s="22"/>
      <c r="E63" s="41"/>
      <c r="F63" s="41"/>
      <c r="G63" s="41"/>
      <c r="H63" s="41"/>
      <c r="I63" s="41"/>
      <c r="J63" s="41"/>
      <c r="K63" s="41"/>
      <c r="M63" s="1" t="str">
        <f t="shared" si="0"/>
        <v>non</v>
      </c>
      <c r="O63" s="84">
        <f>VLOOKUP($A63,'Liste complète'!$F$5:$AB$690,12,FALSE)</f>
        <v>0</v>
      </c>
      <c r="P63" s="84">
        <f>VLOOKUP($A63,'Liste complète'!$F$5:$AB$690,13,FALSE)</f>
        <v>0</v>
      </c>
      <c r="Q63" s="84">
        <f>VLOOKUP($A63,'Liste complète'!$F$5:$AB$690,14,FALSE)</f>
        <v>0</v>
      </c>
      <c r="R63" s="84">
        <f>VLOOKUP($A63,'Liste complète'!$F$5:$AB$690,15,FALSE)</f>
        <v>0</v>
      </c>
      <c r="S63" s="84">
        <f>VLOOKUP($A63,'Liste complète'!$F$5:$AB$690,16,FALSE)</f>
        <v>0</v>
      </c>
      <c r="T63" s="84">
        <f>VLOOKUP($A63,'Liste complète'!$F$5:$AB$690,17,FALSE)</f>
        <v>0</v>
      </c>
    </row>
    <row r="64" spans="1:20" ht="15.75" x14ac:dyDescent="0.25">
      <c r="A64" s="1">
        <v>60</v>
      </c>
      <c r="B64" s="42"/>
      <c r="C64" s="21"/>
      <c r="D64" s="22"/>
      <c r="E64" s="41"/>
      <c r="F64" s="41"/>
      <c r="G64" s="41"/>
      <c r="H64" s="41"/>
      <c r="I64" s="41"/>
      <c r="J64" s="41"/>
      <c r="K64" s="41"/>
      <c r="M64" s="1" t="str">
        <f t="shared" si="0"/>
        <v>non</v>
      </c>
      <c r="O64" s="84">
        <f>VLOOKUP($A64,'Liste complète'!$F$5:$AB$690,12,FALSE)</f>
        <v>0</v>
      </c>
      <c r="P64" s="84">
        <f>VLOOKUP($A64,'Liste complète'!$F$5:$AB$690,13,FALSE)</f>
        <v>0</v>
      </c>
      <c r="Q64" s="84">
        <f>VLOOKUP($A64,'Liste complète'!$F$5:$AB$690,14,FALSE)</f>
        <v>0</v>
      </c>
      <c r="R64" s="84">
        <f>VLOOKUP($A64,'Liste complète'!$F$5:$AB$690,15,FALSE)</f>
        <v>0</v>
      </c>
      <c r="S64" s="84">
        <f>VLOOKUP($A64,'Liste complète'!$F$5:$AB$690,16,FALSE)</f>
        <v>0</v>
      </c>
      <c r="T64" s="84">
        <f>VLOOKUP($A64,'Liste complète'!$F$5:$AB$690,17,FALSE)</f>
        <v>0</v>
      </c>
    </row>
    <row r="65" spans="1:20" ht="15.75" x14ac:dyDescent="0.25">
      <c r="A65" s="1">
        <v>61</v>
      </c>
      <c r="B65" s="42"/>
      <c r="C65" s="21"/>
      <c r="D65" s="22"/>
      <c r="E65" s="41"/>
      <c r="F65" s="41"/>
      <c r="G65" s="41"/>
      <c r="H65" s="41"/>
      <c r="I65" s="41"/>
      <c r="J65" s="41"/>
      <c r="K65" s="41"/>
      <c r="M65" s="1" t="str">
        <f t="shared" si="0"/>
        <v>non</v>
      </c>
      <c r="O65" s="84">
        <f>VLOOKUP($A65,'Liste complète'!$F$5:$AB$690,12,FALSE)</f>
        <v>0</v>
      </c>
      <c r="P65" s="84">
        <f>VLOOKUP($A65,'Liste complète'!$F$5:$AB$690,13,FALSE)</f>
        <v>0</v>
      </c>
      <c r="Q65" s="84">
        <f>VLOOKUP($A65,'Liste complète'!$F$5:$AB$690,14,FALSE)</f>
        <v>0</v>
      </c>
      <c r="R65" s="84">
        <f>VLOOKUP($A65,'Liste complète'!$F$5:$AB$690,15,FALSE)</f>
        <v>0</v>
      </c>
      <c r="S65" s="84">
        <f>VLOOKUP($A65,'Liste complète'!$F$5:$AB$690,16,FALSE)</f>
        <v>0</v>
      </c>
      <c r="T65" s="84">
        <f>VLOOKUP($A65,'Liste complète'!$F$5:$AB$690,17,FALSE)</f>
        <v>0</v>
      </c>
    </row>
    <row r="66" spans="1:20" ht="15.75" x14ac:dyDescent="0.25">
      <c r="A66" s="1">
        <v>62</v>
      </c>
      <c r="B66" s="42"/>
      <c r="C66" s="21"/>
      <c r="D66" s="22"/>
      <c r="E66" s="41"/>
      <c r="F66" s="41"/>
      <c r="G66" s="41"/>
      <c r="H66" s="41"/>
      <c r="I66" s="41"/>
      <c r="J66" s="41"/>
      <c r="K66" s="41"/>
      <c r="M66" s="1" t="str">
        <f t="shared" si="0"/>
        <v>non</v>
      </c>
      <c r="O66" s="84">
        <f>VLOOKUP($A66,'Liste complète'!$F$5:$AB$690,12,FALSE)</f>
        <v>0</v>
      </c>
      <c r="P66" s="84">
        <f>VLOOKUP($A66,'Liste complète'!$F$5:$AB$690,13,FALSE)</f>
        <v>0</v>
      </c>
      <c r="Q66" s="84">
        <f>VLOOKUP($A66,'Liste complète'!$F$5:$AB$690,14,FALSE)</f>
        <v>0</v>
      </c>
      <c r="R66" s="84">
        <f>VLOOKUP($A66,'Liste complète'!$F$5:$AB$690,15,FALSE)</f>
        <v>0</v>
      </c>
      <c r="S66" s="84">
        <f>VLOOKUP($A66,'Liste complète'!$F$5:$AB$690,16,FALSE)</f>
        <v>0</v>
      </c>
      <c r="T66" s="84">
        <f>VLOOKUP($A66,'Liste complète'!$F$5:$AB$690,17,FALSE)</f>
        <v>0</v>
      </c>
    </row>
    <row r="67" spans="1:20" ht="15.75" x14ac:dyDescent="0.25">
      <c r="A67" s="1">
        <v>63</v>
      </c>
      <c r="B67" s="42"/>
      <c r="C67" s="21"/>
      <c r="D67" s="22"/>
      <c r="E67" s="41"/>
      <c r="F67" s="41"/>
      <c r="G67" s="41"/>
      <c r="H67" s="41"/>
      <c r="I67" s="41"/>
      <c r="J67" s="41"/>
      <c r="K67" s="41"/>
      <c r="M67" s="1" t="str">
        <f t="shared" si="0"/>
        <v>non</v>
      </c>
      <c r="O67" s="84">
        <f>VLOOKUP($A67,'Liste complète'!$F$5:$AB$690,12,FALSE)</f>
        <v>0</v>
      </c>
      <c r="P67" s="84">
        <f>VLOOKUP($A67,'Liste complète'!$F$5:$AB$690,13,FALSE)</f>
        <v>0</v>
      </c>
      <c r="Q67" s="84">
        <f>VLOOKUP($A67,'Liste complète'!$F$5:$AB$690,14,FALSE)</f>
        <v>0</v>
      </c>
      <c r="R67" s="84">
        <f>VLOOKUP($A67,'Liste complète'!$F$5:$AB$690,15,FALSE)</f>
        <v>0</v>
      </c>
      <c r="S67" s="84">
        <f>VLOOKUP($A67,'Liste complète'!$F$5:$AB$690,16,FALSE)</f>
        <v>0</v>
      </c>
      <c r="T67" s="84">
        <f>VLOOKUP($A67,'Liste complète'!$F$5:$AB$690,17,FALSE)</f>
        <v>0</v>
      </c>
    </row>
    <row r="68" spans="1:20" ht="15.75" x14ac:dyDescent="0.25">
      <c r="A68" s="1">
        <v>64</v>
      </c>
      <c r="B68" s="42"/>
      <c r="C68" s="21"/>
      <c r="D68" s="22"/>
      <c r="E68" s="41"/>
      <c r="F68" s="41"/>
      <c r="G68" s="41"/>
      <c r="H68" s="41"/>
      <c r="I68" s="41"/>
      <c r="J68" s="41"/>
      <c r="K68" s="41"/>
      <c r="M68" s="1" t="str">
        <f t="shared" si="0"/>
        <v>non</v>
      </c>
      <c r="O68" s="84">
        <f>VLOOKUP($A68,'Liste complète'!$F$5:$AB$690,12,FALSE)</f>
        <v>0</v>
      </c>
      <c r="P68" s="84">
        <f>VLOOKUP($A68,'Liste complète'!$F$5:$AB$690,13,FALSE)</f>
        <v>0</v>
      </c>
      <c r="Q68" s="84">
        <f>VLOOKUP($A68,'Liste complète'!$F$5:$AB$690,14,FALSE)</f>
        <v>0</v>
      </c>
      <c r="R68" s="84">
        <f>VLOOKUP($A68,'Liste complète'!$F$5:$AB$690,15,FALSE)</f>
        <v>0</v>
      </c>
      <c r="S68" s="84">
        <f>VLOOKUP($A68,'Liste complète'!$F$5:$AB$690,16,FALSE)</f>
        <v>0</v>
      </c>
      <c r="T68" s="84">
        <f>VLOOKUP($A68,'Liste complète'!$F$5:$AB$690,17,FALSE)</f>
        <v>0</v>
      </c>
    </row>
    <row r="69" spans="1:20" ht="15.75" x14ac:dyDescent="0.25">
      <c r="A69" s="1">
        <v>65</v>
      </c>
      <c r="B69" s="42"/>
      <c r="C69" s="21"/>
      <c r="D69" s="22"/>
      <c r="E69" s="41"/>
      <c r="F69" s="41"/>
      <c r="G69" s="41"/>
      <c r="H69" s="41"/>
      <c r="I69" s="41"/>
      <c r="J69" s="41"/>
      <c r="K69" s="41"/>
      <c r="M69" s="1" t="str">
        <f t="shared" ref="M69:M132" si="1">IF(OR(H69="x",I69="x",J69="x",K69="x"),"oui","non")</f>
        <v>non</v>
      </c>
      <c r="O69" s="84">
        <f>VLOOKUP($A69,'Liste complète'!$F$5:$AB$690,12,FALSE)</f>
        <v>0</v>
      </c>
      <c r="P69" s="84">
        <f>VLOOKUP($A69,'Liste complète'!$F$5:$AB$690,13,FALSE)</f>
        <v>0</v>
      </c>
      <c r="Q69" s="84">
        <f>VLOOKUP($A69,'Liste complète'!$F$5:$AB$690,14,FALSE)</f>
        <v>0</v>
      </c>
      <c r="R69" s="84">
        <f>VLOOKUP($A69,'Liste complète'!$F$5:$AB$690,15,FALSE)</f>
        <v>0</v>
      </c>
      <c r="S69" s="84">
        <f>VLOOKUP($A69,'Liste complète'!$F$5:$AB$690,16,FALSE)</f>
        <v>0</v>
      </c>
      <c r="T69" s="84">
        <f>VLOOKUP($A69,'Liste complète'!$F$5:$AB$690,17,FALSE)</f>
        <v>0</v>
      </c>
    </row>
    <row r="70" spans="1:20" ht="15.75" x14ac:dyDescent="0.25">
      <c r="A70" s="1">
        <v>66</v>
      </c>
      <c r="B70" s="42"/>
      <c r="C70" s="21"/>
      <c r="D70" s="22"/>
      <c r="E70" s="41"/>
      <c r="F70" s="41"/>
      <c r="G70" s="41"/>
      <c r="H70" s="41"/>
      <c r="I70" s="41"/>
      <c r="J70" s="41"/>
      <c r="K70" s="41"/>
      <c r="M70" s="1" t="str">
        <f t="shared" si="1"/>
        <v>non</v>
      </c>
      <c r="O70" s="84">
        <f>VLOOKUP($A70,'Liste complète'!$F$5:$AB$690,12,FALSE)</f>
        <v>0</v>
      </c>
      <c r="P70" s="84">
        <f>VLOOKUP($A70,'Liste complète'!$F$5:$AB$690,13,FALSE)</f>
        <v>0</v>
      </c>
      <c r="Q70" s="84">
        <f>VLOOKUP($A70,'Liste complète'!$F$5:$AB$690,14,FALSE)</f>
        <v>0</v>
      </c>
      <c r="R70" s="84">
        <f>VLOOKUP($A70,'Liste complète'!$F$5:$AB$690,15,FALSE)</f>
        <v>0</v>
      </c>
      <c r="S70" s="84">
        <f>VLOOKUP($A70,'Liste complète'!$F$5:$AB$690,16,FALSE)</f>
        <v>0</v>
      </c>
      <c r="T70" s="84">
        <f>VLOOKUP($A70,'Liste complète'!$F$5:$AB$690,17,FALSE)</f>
        <v>0</v>
      </c>
    </row>
    <row r="71" spans="1:20" ht="15.75" x14ac:dyDescent="0.25">
      <c r="A71" s="1">
        <v>67</v>
      </c>
      <c r="B71" s="42"/>
      <c r="C71" s="21"/>
      <c r="D71" s="22"/>
      <c r="E71" s="41"/>
      <c r="F71" s="41"/>
      <c r="G71" s="41"/>
      <c r="H71" s="41"/>
      <c r="I71" s="41"/>
      <c r="J71" s="41"/>
      <c r="K71" s="41"/>
      <c r="M71" s="1" t="str">
        <f t="shared" si="1"/>
        <v>non</v>
      </c>
      <c r="O71" s="84">
        <f>VLOOKUP($A71,'Liste complète'!$F$5:$AB$690,12,FALSE)</f>
        <v>0</v>
      </c>
      <c r="P71" s="84">
        <f>VLOOKUP($A71,'Liste complète'!$F$5:$AB$690,13,FALSE)</f>
        <v>0</v>
      </c>
      <c r="Q71" s="84">
        <f>VLOOKUP($A71,'Liste complète'!$F$5:$AB$690,14,FALSE)</f>
        <v>0</v>
      </c>
      <c r="R71" s="84">
        <f>VLOOKUP($A71,'Liste complète'!$F$5:$AB$690,15,FALSE)</f>
        <v>0</v>
      </c>
      <c r="S71" s="84">
        <f>VLOOKUP($A71,'Liste complète'!$F$5:$AB$690,16,FALSE)</f>
        <v>0</v>
      </c>
      <c r="T71" s="84">
        <f>VLOOKUP($A71,'Liste complète'!$F$5:$AB$690,17,FALSE)</f>
        <v>0</v>
      </c>
    </row>
    <row r="72" spans="1:20" ht="15.75" x14ac:dyDescent="0.25">
      <c r="A72" s="1">
        <v>68</v>
      </c>
      <c r="B72" s="42"/>
      <c r="C72" s="21"/>
      <c r="D72" s="22"/>
      <c r="E72" s="41"/>
      <c r="F72" s="41"/>
      <c r="G72" s="41"/>
      <c r="H72" s="41"/>
      <c r="I72" s="41"/>
      <c r="J72" s="41"/>
      <c r="K72" s="41"/>
      <c r="M72" s="1" t="str">
        <f t="shared" si="1"/>
        <v>non</v>
      </c>
      <c r="O72" s="84">
        <f>VLOOKUP($A72,'Liste complète'!$F$5:$AB$690,12,FALSE)</f>
        <v>0</v>
      </c>
      <c r="P72" s="84">
        <f>VLOOKUP($A72,'Liste complète'!$F$5:$AB$690,13,FALSE)</f>
        <v>0</v>
      </c>
      <c r="Q72" s="84">
        <f>VLOOKUP($A72,'Liste complète'!$F$5:$AB$690,14,FALSE)</f>
        <v>0</v>
      </c>
      <c r="R72" s="84">
        <f>VLOOKUP($A72,'Liste complète'!$F$5:$AB$690,15,FALSE)</f>
        <v>0</v>
      </c>
      <c r="S72" s="84">
        <f>VLOOKUP($A72,'Liste complète'!$F$5:$AB$690,16,FALSE)</f>
        <v>0</v>
      </c>
      <c r="T72" s="84">
        <f>VLOOKUP($A72,'Liste complète'!$F$5:$AB$690,17,FALSE)</f>
        <v>0</v>
      </c>
    </row>
    <row r="73" spans="1:20" ht="15.75" x14ac:dyDescent="0.25">
      <c r="A73" s="1">
        <v>69</v>
      </c>
      <c r="B73" s="42"/>
      <c r="C73" s="21"/>
      <c r="D73" s="22"/>
      <c r="E73" s="41"/>
      <c r="F73" s="41"/>
      <c r="G73" s="41"/>
      <c r="H73" s="41"/>
      <c r="I73" s="41"/>
      <c r="J73" s="41"/>
      <c r="K73" s="41"/>
      <c r="M73" s="1" t="str">
        <f t="shared" si="1"/>
        <v>non</v>
      </c>
      <c r="O73" s="84">
        <f>VLOOKUP($A73,'Liste complète'!$F$5:$AB$690,12,FALSE)</f>
        <v>0</v>
      </c>
      <c r="P73" s="84">
        <f>VLOOKUP($A73,'Liste complète'!$F$5:$AB$690,13,FALSE)</f>
        <v>0</v>
      </c>
      <c r="Q73" s="84">
        <f>VLOOKUP($A73,'Liste complète'!$F$5:$AB$690,14,FALSE)</f>
        <v>0</v>
      </c>
      <c r="R73" s="84">
        <f>VLOOKUP($A73,'Liste complète'!$F$5:$AB$690,15,FALSE)</f>
        <v>0</v>
      </c>
      <c r="S73" s="84">
        <f>VLOOKUP($A73,'Liste complète'!$F$5:$AB$690,16,FALSE)</f>
        <v>0</v>
      </c>
      <c r="T73" s="84">
        <f>VLOOKUP($A73,'Liste complète'!$F$5:$AB$690,17,FALSE)</f>
        <v>0</v>
      </c>
    </row>
    <row r="74" spans="1:20" ht="15.75" x14ac:dyDescent="0.25">
      <c r="A74" s="1">
        <v>70</v>
      </c>
      <c r="B74" s="42"/>
      <c r="C74" s="21"/>
      <c r="D74" s="22"/>
      <c r="E74" s="41"/>
      <c r="F74" s="41"/>
      <c r="G74" s="41"/>
      <c r="H74" s="41"/>
      <c r="I74" s="41"/>
      <c r="J74" s="41"/>
      <c r="K74" s="41"/>
      <c r="M74" s="1" t="str">
        <f t="shared" si="1"/>
        <v>non</v>
      </c>
      <c r="O74" s="84">
        <f>VLOOKUP($A74,'Liste complète'!$F$5:$AB$690,12,FALSE)</f>
        <v>0</v>
      </c>
      <c r="P74" s="84">
        <f>VLOOKUP($A74,'Liste complète'!$F$5:$AB$690,13,FALSE)</f>
        <v>0</v>
      </c>
      <c r="Q74" s="84">
        <f>VLOOKUP($A74,'Liste complète'!$F$5:$AB$690,14,FALSE)</f>
        <v>0</v>
      </c>
      <c r="R74" s="84">
        <f>VLOOKUP($A74,'Liste complète'!$F$5:$AB$690,15,FALSE)</f>
        <v>0</v>
      </c>
      <c r="S74" s="84">
        <f>VLOOKUP($A74,'Liste complète'!$F$5:$AB$690,16,FALSE)</f>
        <v>0</v>
      </c>
      <c r="T74" s="84">
        <f>VLOOKUP($A74,'Liste complète'!$F$5:$AB$690,17,FALSE)</f>
        <v>0</v>
      </c>
    </row>
    <row r="75" spans="1:20" ht="15.75" x14ac:dyDescent="0.25">
      <c r="A75" s="1">
        <v>71</v>
      </c>
      <c r="B75" s="42"/>
      <c r="C75" s="21"/>
      <c r="D75" s="22"/>
      <c r="E75" s="41"/>
      <c r="F75" s="41"/>
      <c r="G75" s="41"/>
      <c r="H75" s="41"/>
      <c r="I75" s="41"/>
      <c r="J75" s="41"/>
      <c r="K75" s="41"/>
      <c r="M75" s="1" t="str">
        <f t="shared" si="1"/>
        <v>non</v>
      </c>
      <c r="O75" s="84">
        <f>VLOOKUP($A75,'Liste complète'!$F$5:$AB$690,12,FALSE)</f>
        <v>0</v>
      </c>
      <c r="P75" s="84">
        <f>VLOOKUP($A75,'Liste complète'!$F$5:$AB$690,13,FALSE)</f>
        <v>0</v>
      </c>
      <c r="Q75" s="84">
        <f>VLOOKUP($A75,'Liste complète'!$F$5:$AB$690,14,FALSE)</f>
        <v>0</v>
      </c>
      <c r="R75" s="84">
        <f>VLOOKUP($A75,'Liste complète'!$F$5:$AB$690,15,FALSE)</f>
        <v>0</v>
      </c>
      <c r="S75" s="84">
        <f>VLOOKUP($A75,'Liste complète'!$F$5:$AB$690,16,FALSE)</f>
        <v>0</v>
      </c>
      <c r="T75" s="84">
        <f>VLOOKUP($A75,'Liste complète'!$F$5:$AB$690,17,FALSE)</f>
        <v>0</v>
      </c>
    </row>
    <row r="76" spans="1:20" ht="15.75" x14ac:dyDescent="0.25">
      <c r="A76" s="1">
        <v>72</v>
      </c>
      <c r="B76" s="42"/>
      <c r="C76" s="21"/>
      <c r="D76" s="22"/>
      <c r="E76" s="41"/>
      <c r="F76" s="41"/>
      <c r="G76" s="41"/>
      <c r="H76" s="41"/>
      <c r="I76" s="41"/>
      <c r="J76" s="41"/>
      <c r="K76" s="41"/>
      <c r="M76" s="1" t="str">
        <f t="shared" si="1"/>
        <v>non</v>
      </c>
      <c r="O76" s="84">
        <f>VLOOKUP($A76,'Liste complète'!$F$5:$AB$690,12,FALSE)</f>
        <v>0</v>
      </c>
      <c r="P76" s="84">
        <f>VLOOKUP($A76,'Liste complète'!$F$5:$AB$690,13,FALSE)</f>
        <v>0</v>
      </c>
      <c r="Q76" s="84">
        <f>VLOOKUP($A76,'Liste complète'!$F$5:$AB$690,14,FALSE)</f>
        <v>0</v>
      </c>
      <c r="R76" s="84">
        <f>VLOOKUP($A76,'Liste complète'!$F$5:$AB$690,15,FALSE)</f>
        <v>0</v>
      </c>
      <c r="S76" s="84">
        <f>VLOOKUP($A76,'Liste complète'!$F$5:$AB$690,16,FALSE)</f>
        <v>0</v>
      </c>
      <c r="T76" s="84">
        <f>VLOOKUP($A76,'Liste complète'!$F$5:$AB$690,17,FALSE)</f>
        <v>0</v>
      </c>
    </row>
    <row r="77" spans="1:20" ht="15.75" x14ac:dyDescent="0.25">
      <c r="A77" s="1">
        <v>73</v>
      </c>
      <c r="B77" s="42"/>
      <c r="C77" s="21"/>
      <c r="D77" s="22"/>
      <c r="E77" s="41"/>
      <c r="F77" s="41"/>
      <c r="G77" s="41"/>
      <c r="H77" s="41"/>
      <c r="I77" s="41"/>
      <c r="J77" s="41"/>
      <c r="K77" s="41"/>
      <c r="M77" s="1" t="str">
        <f t="shared" si="1"/>
        <v>non</v>
      </c>
      <c r="O77" s="84">
        <f>VLOOKUP($A77,'Liste complète'!$F$5:$AB$690,12,FALSE)</f>
        <v>0</v>
      </c>
      <c r="P77" s="84">
        <f>VLOOKUP($A77,'Liste complète'!$F$5:$AB$690,13,FALSE)</f>
        <v>0</v>
      </c>
      <c r="Q77" s="84">
        <f>VLOOKUP($A77,'Liste complète'!$F$5:$AB$690,14,FALSE)</f>
        <v>0</v>
      </c>
      <c r="R77" s="84">
        <f>VLOOKUP($A77,'Liste complète'!$F$5:$AB$690,15,FALSE)</f>
        <v>0</v>
      </c>
      <c r="S77" s="84">
        <f>VLOOKUP($A77,'Liste complète'!$F$5:$AB$690,16,FALSE)</f>
        <v>0</v>
      </c>
      <c r="T77" s="84">
        <f>VLOOKUP($A77,'Liste complète'!$F$5:$AB$690,17,FALSE)</f>
        <v>0</v>
      </c>
    </row>
    <row r="78" spans="1:20" ht="15.75" x14ac:dyDescent="0.25">
      <c r="A78" s="1">
        <v>74</v>
      </c>
      <c r="B78" s="42"/>
      <c r="C78" s="21"/>
      <c r="D78" s="22"/>
      <c r="E78" s="41"/>
      <c r="F78" s="41"/>
      <c r="G78" s="41"/>
      <c r="H78" s="41"/>
      <c r="I78" s="41"/>
      <c r="J78" s="41"/>
      <c r="K78" s="41"/>
      <c r="M78" s="1" t="str">
        <f t="shared" si="1"/>
        <v>non</v>
      </c>
      <c r="O78" s="84">
        <f>VLOOKUP($A78,'Liste complète'!$F$5:$AB$690,12,FALSE)</f>
        <v>0</v>
      </c>
      <c r="P78" s="84">
        <f>VLOOKUP($A78,'Liste complète'!$F$5:$AB$690,13,FALSE)</f>
        <v>0</v>
      </c>
      <c r="Q78" s="84">
        <f>VLOOKUP($A78,'Liste complète'!$F$5:$AB$690,14,FALSE)</f>
        <v>0</v>
      </c>
      <c r="R78" s="84">
        <f>VLOOKUP($A78,'Liste complète'!$F$5:$AB$690,15,FALSE)</f>
        <v>0</v>
      </c>
      <c r="S78" s="84">
        <f>VLOOKUP($A78,'Liste complète'!$F$5:$AB$690,16,FALSE)</f>
        <v>0</v>
      </c>
      <c r="T78" s="84">
        <f>VLOOKUP($A78,'Liste complète'!$F$5:$AB$690,17,FALSE)</f>
        <v>0</v>
      </c>
    </row>
    <row r="79" spans="1:20" ht="15.75" x14ac:dyDescent="0.25">
      <c r="A79" s="1">
        <v>75</v>
      </c>
      <c r="B79" s="42"/>
      <c r="C79" s="21"/>
      <c r="D79" s="22"/>
      <c r="E79" s="41"/>
      <c r="F79" s="41"/>
      <c r="G79" s="41"/>
      <c r="H79" s="41"/>
      <c r="I79" s="41"/>
      <c r="J79" s="41"/>
      <c r="K79" s="41"/>
      <c r="M79" s="1" t="str">
        <f t="shared" si="1"/>
        <v>non</v>
      </c>
      <c r="O79" s="84">
        <f>VLOOKUP($A79,'Liste complète'!$F$5:$AB$690,12,FALSE)</f>
        <v>0</v>
      </c>
      <c r="P79" s="84">
        <f>VLOOKUP($A79,'Liste complète'!$F$5:$AB$690,13,FALSE)</f>
        <v>0</v>
      </c>
      <c r="Q79" s="84">
        <f>VLOOKUP($A79,'Liste complète'!$F$5:$AB$690,14,FALSE)</f>
        <v>0</v>
      </c>
      <c r="R79" s="84">
        <f>VLOOKUP($A79,'Liste complète'!$F$5:$AB$690,15,FALSE)</f>
        <v>0</v>
      </c>
      <c r="S79" s="84">
        <f>VLOOKUP($A79,'Liste complète'!$F$5:$AB$690,16,FALSE)</f>
        <v>0</v>
      </c>
      <c r="T79" s="84">
        <f>VLOOKUP($A79,'Liste complète'!$F$5:$AB$690,17,FALSE)</f>
        <v>0</v>
      </c>
    </row>
    <row r="80" spans="1:20" ht="15.75" x14ac:dyDescent="0.25">
      <c r="A80" s="1">
        <v>76</v>
      </c>
      <c r="B80" s="42"/>
      <c r="C80" s="21"/>
      <c r="D80" s="22"/>
      <c r="E80" s="41"/>
      <c r="F80" s="41"/>
      <c r="G80" s="41"/>
      <c r="H80" s="41"/>
      <c r="I80" s="41"/>
      <c r="J80" s="41"/>
      <c r="K80" s="41"/>
      <c r="M80" s="1" t="str">
        <f t="shared" si="1"/>
        <v>non</v>
      </c>
      <c r="O80" s="84">
        <f>VLOOKUP($A80,'Liste complète'!$F$5:$AB$690,12,FALSE)</f>
        <v>0</v>
      </c>
      <c r="P80" s="84">
        <f>VLOOKUP($A80,'Liste complète'!$F$5:$AB$690,13,FALSE)</f>
        <v>0</v>
      </c>
      <c r="Q80" s="84">
        <f>VLOOKUP($A80,'Liste complète'!$F$5:$AB$690,14,FALSE)</f>
        <v>0</v>
      </c>
      <c r="R80" s="84">
        <f>VLOOKUP($A80,'Liste complète'!$F$5:$AB$690,15,FALSE)</f>
        <v>0</v>
      </c>
      <c r="S80" s="84">
        <f>VLOOKUP($A80,'Liste complète'!$F$5:$AB$690,16,FALSE)</f>
        <v>0</v>
      </c>
      <c r="T80" s="84">
        <f>VLOOKUP($A80,'Liste complète'!$F$5:$AB$690,17,FALSE)</f>
        <v>0</v>
      </c>
    </row>
    <row r="81" spans="1:20" ht="15.75" x14ac:dyDescent="0.25">
      <c r="A81" s="1">
        <v>77</v>
      </c>
      <c r="B81" s="42"/>
      <c r="C81" s="21"/>
      <c r="D81" s="47"/>
      <c r="E81" s="46"/>
      <c r="F81" s="46"/>
      <c r="G81" s="46"/>
      <c r="H81" s="41"/>
      <c r="I81" s="41"/>
      <c r="J81" s="41"/>
      <c r="K81" s="41"/>
      <c r="M81" s="1" t="str">
        <f t="shared" si="1"/>
        <v>non</v>
      </c>
      <c r="O81" s="84">
        <f>VLOOKUP($A81,'Liste complète'!$F$5:$AB$690,12,FALSE)</f>
        <v>0</v>
      </c>
      <c r="P81" s="84">
        <f>VLOOKUP($A81,'Liste complète'!$F$5:$AB$690,13,FALSE)</f>
        <v>0</v>
      </c>
      <c r="Q81" s="84">
        <f>VLOOKUP($A81,'Liste complète'!$F$5:$AB$690,14,FALSE)</f>
        <v>0</v>
      </c>
      <c r="R81" s="84">
        <f>VLOOKUP($A81,'Liste complète'!$F$5:$AB$690,15,FALSE)</f>
        <v>0</v>
      </c>
      <c r="S81" s="84">
        <f>VLOOKUP($A81,'Liste complète'!$F$5:$AB$690,16,FALSE)</f>
        <v>0</v>
      </c>
      <c r="T81" s="84">
        <f>VLOOKUP($A81,'Liste complète'!$F$5:$AB$690,17,FALSE)</f>
        <v>0</v>
      </c>
    </row>
    <row r="82" spans="1:20" ht="15.75" x14ac:dyDescent="0.25">
      <c r="A82" s="1">
        <v>78</v>
      </c>
      <c r="B82" s="42"/>
      <c r="C82" s="21"/>
      <c r="D82" s="22"/>
      <c r="E82" s="41"/>
      <c r="F82" s="41"/>
      <c r="G82" s="41"/>
      <c r="H82" s="41"/>
      <c r="I82" s="41"/>
      <c r="J82" s="41"/>
      <c r="K82" s="41"/>
      <c r="M82" s="1" t="str">
        <f t="shared" si="1"/>
        <v>non</v>
      </c>
      <c r="O82" s="84">
        <f>VLOOKUP($A82,'Liste complète'!$F$5:$AB$690,12,FALSE)</f>
        <v>0</v>
      </c>
      <c r="P82" s="84">
        <f>VLOOKUP($A82,'Liste complète'!$F$5:$AB$690,13,FALSE)</f>
        <v>0</v>
      </c>
      <c r="Q82" s="84">
        <f>VLOOKUP($A82,'Liste complète'!$F$5:$AB$690,14,FALSE)</f>
        <v>0</v>
      </c>
      <c r="R82" s="84">
        <f>VLOOKUP($A82,'Liste complète'!$F$5:$AB$690,15,FALSE)</f>
        <v>0</v>
      </c>
      <c r="S82" s="84">
        <f>VLOOKUP($A82,'Liste complète'!$F$5:$AB$690,16,FALSE)</f>
        <v>0</v>
      </c>
      <c r="T82" s="84">
        <f>VLOOKUP($A82,'Liste complète'!$F$5:$AB$690,17,FALSE)</f>
        <v>0</v>
      </c>
    </row>
    <row r="83" spans="1:20" ht="15.75" x14ac:dyDescent="0.25">
      <c r="A83" s="1">
        <v>79</v>
      </c>
      <c r="B83" s="42"/>
      <c r="C83" s="21"/>
      <c r="D83" s="47"/>
      <c r="E83" s="46"/>
      <c r="F83" s="46"/>
      <c r="G83" s="46"/>
      <c r="H83" s="41"/>
      <c r="I83" s="41"/>
      <c r="J83" s="41"/>
      <c r="K83" s="41"/>
      <c r="M83" s="1" t="str">
        <f t="shared" si="1"/>
        <v>non</v>
      </c>
      <c r="O83" s="84">
        <f>VLOOKUP($A83,'Liste complète'!$F$5:$AB$690,12,FALSE)</f>
        <v>0</v>
      </c>
      <c r="P83" s="84">
        <f>VLOOKUP($A83,'Liste complète'!$F$5:$AB$690,13,FALSE)</f>
        <v>0</v>
      </c>
      <c r="Q83" s="84">
        <f>VLOOKUP($A83,'Liste complète'!$F$5:$AB$690,14,FALSE)</f>
        <v>0</v>
      </c>
      <c r="R83" s="84">
        <f>VLOOKUP($A83,'Liste complète'!$F$5:$AB$690,15,FALSE)</f>
        <v>0</v>
      </c>
      <c r="S83" s="84">
        <f>VLOOKUP($A83,'Liste complète'!$F$5:$AB$690,16,FALSE)</f>
        <v>0</v>
      </c>
      <c r="T83" s="84">
        <f>VLOOKUP($A83,'Liste complète'!$F$5:$AB$690,17,FALSE)</f>
        <v>0</v>
      </c>
    </row>
    <row r="84" spans="1:20" ht="15.75" x14ac:dyDescent="0.25">
      <c r="A84" s="1">
        <v>80</v>
      </c>
      <c r="B84" s="42"/>
      <c r="C84" s="21"/>
      <c r="D84" s="47"/>
      <c r="E84" s="46"/>
      <c r="F84" s="46"/>
      <c r="G84" s="46"/>
      <c r="H84" s="41"/>
      <c r="I84" s="41"/>
      <c r="J84" s="41"/>
      <c r="K84" s="41"/>
      <c r="M84" s="1" t="str">
        <f t="shared" si="1"/>
        <v>non</v>
      </c>
      <c r="O84" s="84">
        <f>VLOOKUP($A84,'Liste complète'!$F$5:$AB$690,12,FALSE)</f>
        <v>0</v>
      </c>
      <c r="P84" s="84">
        <f>VLOOKUP($A84,'Liste complète'!$F$5:$AB$690,13,FALSE)</f>
        <v>0</v>
      </c>
      <c r="Q84" s="84">
        <f>VLOOKUP($A84,'Liste complète'!$F$5:$AB$690,14,FALSE)</f>
        <v>0</v>
      </c>
      <c r="R84" s="84">
        <f>VLOOKUP($A84,'Liste complète'!$F$5:$AB$690,15,FALSE)</f>
        <v>0</v>
      </c>
      <c r="S84" s="84">
        <f>VLOOKUP($A84,'Liste complète'!$F$5:$AB$690,16,FALSE)</f>
        <v>0</v>
      </c>
      <c r="T84" s="84">
        <f>VLOOKUP($A84,'Liste complète'!$F$5:$AB$690,17,FALSE)</f>
        <v>0</v>
      </c>
    </row>
    <row r="85" spans="1:20" ht="15.75" x14ac:dyDescent="0.25">
      <c r="A85" s="1">
        <v>81</v>
      </c>
      <c r="B85" s="42"/>
      <c r="C85" s="21"/>
      <c r="D85" s="47"/>
      <c r="E85" s="46"/>
      <c r="F85" s="46"/>
      <c r="G85" s="46"/>
      <c r="H85" s="41"/>
      <c r="I85" s="41"/>
      <c r="J85" s="41"/>
      <c r="K85" s="41"/>
      <c r="M85" s="1" t="str">
        <f t="shared" si="1"/>
        <v>non</v>
      </c>
      <c r="O85" s="84">
        <f>VLOOKUP($A85,'Liste complète'!$F$5:$AB$690,12,FALSE)</f>
        <v>0</v>
      </c>
      <c r="P85" s="84">
        <f>VLOOKUP($A85,'Liste complète'!$F$5:$AB$690,13,FALSE)</f>
        <v>0</v>
      </c>
      <c r="Q85" s="84">
        <f>VLOOKUP($A85,'Liste complète'!$F$5:$AB$690,14,FALSE)</f>
        <v>0</v>
      </c>
      <c r="R85" s="84">
        <f>VLOOKUP($A85,'Liste complète'!$F$5:$AB$690,15,FALSE)</f>
        <v>0</v>
      </c>
      <c r="S85" s="84">
        <f>VLOOKUP($A85,'Liste complète'!$F$5:$AB$690,16,FALSE)</f>
        <v>0</v>
      </c>
      <c r="T85" s="84">
        <f>VLOOKUP($A85,'Liste complète'!$F$5:$AB$690,17,FALSE)</f>
        <v>0</v>
      </c>
    </row>
    <row r="86" spans="1:20" ht="15.75" x14ac:dyDescent="0.25">
      <c r="A86" s="1">
        <v>82</v>
      </c>
      <c r="B86" s="42"/>
      <c r="C86" s="21"/>
      <c r="D86" s="47"/>
      <c r="E86" s="46"/>
      <c r="F86" s="46"/>
      <c r="G86" s="46"/>
      <c r="H86" s="41"/>
      <c r="I86" s="41"/>
      <c r="J86" s="41"/>
      <c r="K86" s="41"/>
      <c r="M86" s="1" t="str">
        <f t="shared" si="1"/>
        <v>non</v>
      </c>
      <c r="O86" s="84">
        <f>VLOOKUP($A86,'Liste complète'!$F$5:$AB$690,12,FALSE)</f>
        <v>0</v>
      </c>
      <c r="P86" s="84">
        <f>VLOOKUP($A86,'Liste complète'!$F$5:$AB$690,13,FALSE)</f>
        <v>0</v>
      </c>
      <c r="Q86" s="84">
        <f>VLOOKUP($A86,'Liste complète'!$F$5:$AB$690,14,FALSE)</f>
        <v>0</v>
      </c>
      <c r="R86" s="84">
        <f>VLOOKUP($A86,'Liste complète'!$F$5:$AB$690,15,FALSE)</f>
        <v>0</v>
      </c>
      <c r="S86" s="84">
        <f>VLOOKUP($A86,'Liste complète'!$F$5:$AB$690,16,FALSE)</f>
        <v>0</v>
      </c>
      <c r="T86" s="84">
        <f>VLOOKUP($A86,'Liste complète'!$F$5:$AB$690,17,FALSE)</f>
        <v>0</v>
      </c>
    </row>
    <row r="87" spans="1:20" ht="15.75" x14ac:dyDescent="0.25">
      <c r="A87" s="1">
        <v>83</v>
      </c>
      <c r="B87" s="42"/>
      <c r="C87" s="21"/>
      <c r="D87" s="22"/>
      <c r="E87" s="41"/>
      <c r="F87" s="41"/>
      <c r="G87" s="41"/>
      <c r="H87" s="41"/>
      <c r="I87" s="41"/>
      <c r="J87" s="41"/>
      <c r="K87" s="41"/>
      <c r="M87" s="1" t="str">
        <f t="shared" si="1"/>
        <v>non</v>
      </c>
      <c r="O87" s="84">
        <f>VLOOKUP($A87,'Liste complète'!$F$5:$AB$690,12,FALSE)</f>
        <v>0</v>
      </c>
      <c r="P87" s="84">
        <f>VLOOKUP($A87,'Liste complète'!$F$5:$AB$690,13,FALSE)</f>
        <v>0</v>
      </c>
      <c r="Q87" s="84">
        <f>VLOOKUP($A87,'Liste complète'!$F$5:$AB$690,14,FALSE)</f>
        <v>0</v>
      </c>
      <c r="R87" s="84">
        <f>VLOOKUP($A87,'Liste complète'!$F$5:$AB$690,15,FALSE)</f>
        <v>0</v>
      </c>
      <c r="S87" s="84">
        <f>VLOOKUP($A87,'Liste complète'!$F$5:$AB$690,16,FALSE)</f>
        <v>0</v>
      </c>
      <c r="T87" s="84">
        <f>VLOOKUP($A87,'Liste complète'!$F$5:$AB$690,17,FALSE)</f>
        <v>0</v>
      </c>
    </row>
    <row r="88" spans="1:20" ht="15.75" x14ac:dyDescent="0.25">
      <c r="A88" s="1">
        <v>84</v>
      </c>
      <c r="B88" s="42"/>
      <c r="C88" s="21"/>
      <c r="D88" s="22"/>
      <c r="E88" s="41"/>
      <c r="F88" s="41"/>
      <c r="G88" s="41"/>
      <c r="H88" s="41"/>
      <c r="I88" s="41"/>
      <c r="J88" s="41"/>
      <c r="K88" s="41"/>
      <c r="M88" s="1" t="str">
        <f t="shared" si="1"/>
        <v>non</v>
      </c>
      <c r="O88" s="84">
        <f>VLOOKUP($A88,'Liste complète'!$F$5:$AB$690,12,FALSE)</f>
        <v>0</v>
      </c>
      <c r="P88" s="84">
        <f>VLOOKUP($A88,'Liste complète'!$F$5:$AB$690,13,FALSE)</f>
        <v>0</v>
      </c>
      <c r="Q88" s="84">
        <f>VLOOKUP($A88,'Liste complète'!$F$5:$AB$690,14,FALSE)</f>
        <v>0</v>
      </c>
      <c r="R88" s="84">
        <f>VLOOKUP($A88,'Liste complète'!$F$5:$AB$690,15,FALSE)</f>
        <v>0</v>
      </c>
      <c r="S88" s="84">
        <f>VLOOKUP($A88,'Liste complète'!$F$5:$AB$690,16,FALSE)</f>
        <v>0</v>
      </c>
      <c r="T88" s="84">
        <f>VLOOKUP($A88,'Liste complète'!$F$5:$AB$690,17,FALSE)</f>
        <v>0</v>
      </c>
    </row>
    <row r="89" spans="1:20" ht="15.75" x14ac:dyDescent="0.25">
      <c r="A89" s="1">
        <v>85</v>
      </c>
      <c r="B89" s="42"/>
      <c r="C89" s="21"/>
      <c r="D89" s="22"/>
      <c r="E89" s="41"/>
      <c r="F89" s="41"/>
      <c r="G89" s="41"/>
      <c r="H89" s="41"/>
      <c r="I89" s="41"/>
      <c r="J89" s="41"/>
      <c r="K89" s="41"/>
      <c r="M89" s="1" t="str">
        <f t="shared" si="1"/>
        <v>non</v>
      </c>
      <c r="O89" s="84">
        <f>VLOOKUP($A89,'Liste complète'!$F$5:$AB$690,12,FALSE)</f>
        <v>0</v>
      </c>
      <c r="P89" s="84">
        <f>VLOOKUP($A89,'Liste complète'!$F$5:$AB$690,13,FALSE)</f>
        <v>0</v>
      </c>
      <c r="Q89" s="84">
        <f>VLOOKUP($A89,'Liste complète'!$F$5:$AB$690,14,FALSE)</f>
        <v>0</v>
      </c>
      <c r="R89" s="84">
        <f>VLOOKUP($A89,'Liste complète'!$F$5:$AB$690,15,FALSE)</f>
        <v>0</v>
      </c>
      <c r="S89" s="84">
        <f>VLOOKUP($A89,'Liste complète'!$F$5:$AB$690,16,FALSE)</f>
        <v>0</v>
      </c>
      <c r="T89" s="84">
        <f>VLOOKUP($A89,'Liste complète'!$F$5:$AB$690,17,FALSE)</f>
        <v>0</v>
      </c>
    </row>
    <row r="90" spans="1:20" ht="15.75" x14ac:dyDescent="0.25">
      <c r="A90" s="1">
        <v>86</v>
      </c>
      <c r="B90" s="42"/>
      <c r="C90" s="21"/>
      <c r="D90" s="22"/>
      <c r="E90" s="41"/>
      <c r="F90" s="41"/>
      <c r="G90" s="41"/>
      <c r="H90" s="41"/>
      <c r="I90" s="41"/>
      <c r="J90" s="41"/>
      <c r="K90" s="41"/>
      <c r="M90" s="1" t="str">
        <f t="shared" si="1"/>
        <v>non</v>
      </c>
      <c r="O90" s="84">
        <f>VLOOKUP($A90,'Liste complète'!$F$5:$AB$690,12,FALSE)</f>
        <v>0</v>
      </c>
      <c r="P90" s="84">
        <f>VLOOKUP($A90,'Liste complète'!$F$5:$AB$690,13,FALSE)</f>
        <v>0</v>
      </c>
      <c r="Q90" s="84">
        <f>VLOOKUP($A90,'Liste complète'!$F$5:$AB$690,14,FALSE)</f>
        <v>0</v>
      </c>
      <c r="R90" s="84">
        <f>VLOOKUP($A90,'Liste complète'!$F$5:$AB$690,15,FALSE)</f>
        <v>0</v>
      </c>
      <c r="S90" s="84">
        <f>VLOOKUP($A90,'Liste complète'!$F$5:$AB$690,16,FALSE)</f>
        <v>0</v>
      </c>
      <c r="T90" s="84">
        <f>VLOOKUP($A90,'Liste complète'!$F$5:$AB$690,17,FALSE)</f>
        <v>0</v>
      </c>
    </row>
    <row r="91" spans="1:20" ht="15.75" x14ac:dyDescent="0.25">
      <c r="A91" s="1">
        <v>87</v>
      </c>
      <c r="B91" s="42"/>
      <c r="C91" s="21"/>
      <c r="D91" s="22"/>
      <c r="E91" s="41"/>
      <c r="F91" s="41"/>
      <c r="G91" s="41"/>
      <c r="H91" s="41"/>
      <c r="I91" s="41"/>
      <c r="J91" s="41"/>
      <c r="K91" s="41"/>
      <c r="M91" s="1" t="str">
        <f t="shared" si="1"/>
        <v>non</v>
      </c>
      <c r="O91" s="84">
        <f>VLOOKUP($A91,'Liste complète'!$F$5:$AB$690,12,FALSE)</f>
        <v>0</v>
      </c>
      <c r="P91" s="84">
        <f>VLOOKUP($A91,'Liste complète'!$F$5:$AB$690,13,FALSE)</f>
        <v>0</v>
      </c>
      <c r="Q91" s="84">
        <f>VLOOKUP($A91,'Liste complète'!$F$5:$AB$690,14,FALSE)</f>
        <v>0</v>
      </c>
      <c r="R91" s="84">
        <f>VLOOKUP($A91,'Liste complète'!$F$5:$AB$690,15,FALSE)</f>
        <v>0</v>
      </c>
      <c r="S91" s="84">
        <f>VLOOKUP($A91,'Liste complète'!$F$5:$AB$690,16,FALSE)</f>
        <v>0</v>
      </c>
      <c r="T91" s="84">
        <f>VLOOKUP($A91,'Liste complète'!$F$5:$AB$690,17,FALSE)</f>
        <v>0</v>
      </c>
    </row>
    <row r="92" spans="1:20" ht="15.75" x14ac:dyDescent="0.25">
      <c r="A92" s="1">
        <v>88</v>
      </c>
      <c r="B92" s="42"/>
      <c r="C92" s="21"/>
      <c r="D92" s="22"/>
      <c r="E92" s="41"/>
      <c r="F92" s="41"/>
      <c r="G92" s="41"/>
      <c r="H92" s="41"/>
      <c r="I92" s="41"/>
      <c r="J92" s="41"/>
      <c r="K92" s="41"/>
      <c r="M92" s="1" t="str">
        <f t="shared" si="1"/>
        <v>non</v>
      </c>
      <c r="O92" s="84">
        <f>VLOOKUP($A92,'Liste complète'!$F$5:$AB$690,12,FALSE)</f>
        <v>0</v>
      </c>
      <c r="P92" s="84">
        <f>VLOOKUP($A92,'Liste complète'!$F$5:$AB$690,13,FALSE)</f>
        <v>0</v>
      </c>
      <c r="Q92" s="84">
        <f>VLOOKUP($A92,'Liste complète'!$F$5:$AB$690,14,FALSE)</f>
        <v>0</v>
      </c>
      <c r="R92" s="84">
        <f>VLOOKUP($A92,'Liste complète'!$F$5:$AB$690,15,FALSE)</f>
        <v>0</v>
      </c>
      <c r="S92" s="84">
        <f>VLOOKUP($A92,'Liste complète'!$F$5:$AB$690,16,FALSE)</f>
        <v>0</v>
      </c>
      <c r="T92" s="84">
        <f>VLOOKUP($A92,'Liste complète'!$F$5:$AB$690,17,FALSE)</f>
        <v>0</v>
      </c>
    </row>
    <row r="93" spans="1:20" ht="15.75" x14ac:dyDescent="0.25">
      <c r="A93" s="1">
        <v>89</v>
      </c>
      <c r="B93" s="42"/>
      <c r="C93" s="21"/>
      <c r="D93" s="22"/>
      <c r="E93" s="41"/>
      <c r="F93" s="41"/>
      <c r="G93" s="41"/>
      <c r="H93" s="41"/>
      <c r="I93" s="41"/>
      <c r="J93" s="41"/>
      <c r="K93" s="41"/>
      <c r="M93" s="1" t="str">
        <f t="shared" si="1"/>
        <v>non</v>
      </c>
      <c r="O93" s="84">
        <f>VLOOKUP($A93,'Liste complète'!$F$5:$AB$690,12,FALSE)</f>
        <v>0</v>
      </c>
      <c r="P93" s="84">
        <f>VLOOKUP($A93,'Liste complète'!$F$5:$AB$690,13,FALSE)</f>
        <v>0</v>
      </c>
      <c r="Q93" s="84">
        <f>VLOOKUP($A93,'Liste complète'!$F$5:$AB$690,14,FALSE)</f>
        <v>0</v>
      </c>
      <c r="R93" s="84">
        <f>VLOOKUP($A93,'Liste complète'!$F$5:$AB$690,15,FALSE)</f>
        <v>0</v>
      </c>
      <c r="S93" s="84">
        <f>VLOOKUP($A93,'Liste complète'!$F$5:$AB$690,16,FALSE)</f>
        <v>0</v>
      </c>
      <c r="T93" s="84">
        <f>VLOOKUP($A93,'Liste complète'!$F$5:$AB$690,17,FALSE)</f>
        <v>0</v>
      </c>
    </row>
    <row r="94" spans="1:20" ht="15.75" x14ac:dyDescent="0.25">
      <c r="A94" s="1">
        <v>90</v>
      </c>
      <c r="B94" s="42"/>
      <c r="C94" s="21"/>
      <c r="D94" s="22"/>
      <c r="E94" s="41"/>
      <c r="F94" s="41"/>
      <c r="G94" s="41"/>
      <c r="H94" s="41"/>
      <c r="I94" s="41"/>
      <c r="J94" s="41"/>
      <c r="K94" s="41"/>
      <c r="M94" s="1" t="str">
        <f t="shared" si="1"/>
        <v>non</v>
      </c>
      <c r="O94" s="84">
        <f>VLOOKUP($A94,'Liste complète'!$F$5:$AB$690,12,FALSE)</f>
        <v>0</v>
      </c>
      <c r="P94" s="84">
        <f>VLOOKUP($A94,'Liste complète'!$F$5:$AB$690,13,FALSE)</f>
        <v>0</v>
      </c>
      <c r="Q94" s="84">
        <f>VLOOKUP($A94,'Liste complète'!$F$5:$AB$690,14,FALSE)</f>
        <v>0</v>
      </c>
      <c r="R94" s="84">
        <f>VLOOKUP($A94,'Liste complète'!$F$5:$AB$690,15,FALSE)</f>
        <v>0</v>
      </c>
      <c r="S94" s="84">
        <f>VLOOKUP($A94,'Liste complète'!$F$5:$AB$690,16,FALSE)</f>
        <v>0</v>
      </c>
      <c r="T94" s="84">
        <f>VLOOKUP($A94,'Liste complète'!$F$5:$AB$690,17,FALSE)</f>
        <v>0</v>
      </c>
    </row>
    <row r="95" spans="1:20" ht="15.75" x14ac:dyDescent="0.25">
      <c r="A95" s="1">
        <v>91</v>
      </c>
      <c r="B95" s="42"/>
      <c r="C95" s="21"/>
      <c r="D95" s="22"/>
      <c r="E95" s="41"/>
      <c r="F95" s="41"/>
      <c r="G95" s="41"/>
      <c r="H95" s="41"/>
      <c r="I95" s="41"/>
      <c r="J95" s="41"/>
      <c r="K95" s="41"/>
      <c r="M95" s="1" t="str">
        <f t="shared" si="1"/>
        <v>non</v>
      </c>
      <c r="O95" s="84">
        <f>VLOOKUP($A95,'Liste complète'!$F$5:$AB$690,12,FALSE)</f>
        <v>0</v>
      </c>
      <c r="P95" s="84">
        <f>VLOOKUP($A95,'Liste complète'!$F$5:$AB$690,13,FALSE)</f>
        <v>0</v>
      </c>
      <c r="Q95" s="84">
        <f>VLOOKUP($A95,'Liste complète'!$F$5:$AB$690,14,FALSE)</f>
        <v>0</v>
      </c>
      <c r="R95" s="84">
        <f>VLOOKUP($A95,'Liste complète'!$F$5:$AB$690,15,FALSE)</f>
        <v>0</v>
      </c>
      <c r="S95" s="84">
        <f>VLOOKUP($A95,'Liste complète'!$F$5:$AB$690,16,FALSE)</f>
        <v>0</v>
      </c>
      <c r="T95" s="84">
        <f>VLOOKUP($A95,'Liste complète'!$F$5:$AB$690,17,FALSE)</f>
        <v>0</v>
      </c>
    </row>
    <row r="96" spans="1:20" ht="15.75" x14ac:dyDescent="0.25">
      <c r="A96" s="1">
        <v>92</v>
      </c>
      <c r="B96" s="42"/>
      <c r="C96" s="21"/>
      <c r="D96" s="22"/>
      <c r="E96" s="41"/>
      <c r="F96" s="41"/>
      <c r="G96" s="41"/>
      <c r="H96" s="41"/>
      <c r="I96" s="41"/>
      <c r="J96" s="41"/>
      <c r="K96" s="41"/>
      <c r="M96" s="1" t="str">
        <f t="shared" si="1"/>
        <v>non</v>
      </c>
    </row>
    <row r="97" spans="1:20" ht="15.75" x14ac:dyDescent="0.25">
      <c r="A97" s="1">
        <v>93</v>
      </c>
      <c r="B97" s="42"/>
      <c r="C97" s="21"/>
      <c r="D97" s="22"/>
      <c r="E97" s="41"/>
      <c r="F97" s="41"/>
      <c r="G97" s="41"/>
      <c r="H97" s="41"/>
      <c r="I97" s="41"/>
      <c r="J97" s="41"/>
      <c r="K97" s="41"/>
      <c r="M97" s="1" t="str">
        <f t="shared" si="1"/>
        <v>non</v>
      </c>
      <c r="O97" s="84">
        <f>VLOOKUP($A97,'Liste complète'!$F$5:$AB$690,12,FALSE)</f>
        <v>0</v>
      </c>
      <c r="P97" s="84">
        <f>VLOOKUP($A97,'Liste complète'!$F$5:$AB$690,13,FALSE)</f>
        <v>0</v>
      </c>
      <c r="Q97" s="84">
        <f>VLOOKUP($A97,'Liste complète'!$F$5:$AB$690,14,FALSE)</f>
        <v>0</v>
      </c>
      <c r="R97" s="84">
        <f>VLOOKUP($A97,'Liste complète'!$F$5:$AB$690,15,FALSE)</f>
        <v>0</v>
      </c>
      <c r="S97" s="84">
        <f>VLOOKUP($A97,'Liste complète'!$F$5:$AB$690,16,FALSE)</f>
        <v>0</v>
      </c>
      <c r="T97" s="84">
        <f>VLOOKUP($A97,'Liste complète'!$F$5:$AB$690,17,FALSE)</f>
        <v>0</v>
      </c>
    </row>
    <row r="98" spans="1:20" ht="15.75" x14ac:dyDescent="0.25">
      <c r="A98" s="1">
        <v>94</v>
      </c>
      <c r="B98" s="48"/>
      <c r="C98" s="21"/>
      <c r="D98" s="22"/>
      <c r="E98" s="41"/>
      <c r="F98" s="41"/>
      <c r="G98" s="41"/>
      <c r="H98" s="41"/>
      <c r="I98" s="41"/>
      <c r="J98" s="41"/>
      <c r="K98" s="41"/>
      <c r="M98" s="1" t="str">
        <f t="shared" si="1"/>
        <v>non</v>
      </c>
      <c r="O98" s="84">
        <f>VLOOKUP($A98,'Liste complète'!$F$5:$AB$690,12,FALSE)</f>
        <v>0</v>
      </c>
      <c r="P98" s="84">
        <f>VLOOKUP($A98,'Liste complète'!$F$5:$AB$690,13,FALSE)</f>
        <v>0</v>
      </c>
      <c r="Q98" s="84">
        <f>VLOOKUP($A98,'Liste complète'!$F$5:$AB$690,14,FALSE)</f>
        <v>0</v>
      </c>
      <c r="R98" s="84">
        <f>VLOOKUP($A98,'Liste complète'!$F$5:$AB$690,15,FALSE)</f>
        <v>0</v>
      </c>
      <c r="S98" s="84">
        <f>VLOOKUP($A98,'Liste complète'!$F$5:$AB$690,16,FALSE)</f>
        <v>0</v>
      </c>
      <c r="T98" s="84">
        <f>VLOOKUP($A98,'Liste complète'!$F$5:$AB$690,17,FALSE)</f>
        <v>0</v>
      </c>
    </row>
    <row r="99" spans="1:20" ht="15.75" x14ac:dyDescent="0.25">
      <c r="A99" s="1">
        <v>95</v>
      </c>
      <c r="B99" s="42"/>
      <c r="C99" s="21"/>
      <c r="D99" s="22"/>
      <c r="E99" s="41"/>
      <c r="F99" s="41"/>
      <c r="G99" s="41"/>
      <c r="H99" s="41"/>
      <c r="I99" s="41"/>
      <c r="J99" s="41"/>
      <c r="K99" s="41"/>
      <c r="M99" s="1" t="str">
        <f t="shared" si="1"/>
        <v>non</v>
      </c>
    </row>
    <row r="100" spans="1:20" ht="15.75" x14ac:dyDescent="0.25">
      <c r="A100" s="1">
        <v>96</v>
      </c>
      <c r="B100" s="42"/>
      <c r="C100" s="21"/>
      <c r="D100" s="22"/>
      <c r="E100" s="41"/>
      <c r="F100" s="41"/>
      <c r="G100" s="41"/>
      <c r="H100" s="41"/>
      <c r="I100" s="41"/>
      <c r="J100" s="41"/>
      <c r="K100" s="41"/>
      <c r="M100" s="1" t="str">
        <f t="shared" si="1"/>
        <v>non</v>
      </c>
      <c r="O100" s="84">
        <f>VLOOKUP($A100,'Liste complète'!$F$5:$AB$690,12,FALSE)</f>
        <v>0</v>
      </c>
      <c r="P100" s="84">
        <f>VLOOKUP($A100,'Liste complète'!$F$5:$AB$690,13,FALSE)</f>
        <v>0</v>
      </c>
      <c r="Q100" s="84">
        <f>VLOOKUP($A100,'Liste complète'!$F$5:$AB$690,14,FALSE)</f>
        <v>0</v>
      </c>
      <c r="R100" s="84">
        <f>VLOOKUP($A100,'Liste complète'!$F$5:$AB$690,15,FALSE)</f>
        <v>0</v>
      </c>
      <c r="S100" s="84">
        <f>VLOOKUP($A100,'Liste complète'!$F$5:$AB$690,16,FALSE)</f>
        <v>0</v>
      </c>
      <c r="T100" s="84">
        <f>VLOOKUP($A100,'Liste complète'!$F$5:$AB$690,17,FALSE)</f>
        <v>0</v>
      </c>
    </row>
    <row r="101" spans="1:20" ht="15.75" x14ac:dyDescent="0.25">
      <c r="A101" s="1">
        <v>97</v>
      </c>
      <c r="B101" s="42"/>
      <c r="C101" s="21"/>
      <c r="D101" s="22"/>
      <c r="E101" s="41"/>
      <c r="F101" s="41"/>
      <c r="G101" s="41"/>
      <c r="H101" s="41"/>
      <c r="I101" s="41"/>
      <c r="J101" s="41"/>
      <c r="K101" s="41"/>
      <c r="M101" s="1" t="str">
        <f t="shared" si="1"/>
        <v>non</v>
      </c>
      <c r="O101" s="84">
        <f>VLOOKUP($A101,'Liste complète'!$F$5:$AB$690,12,FALSE)</f>
        <v>0</v>
      </c>
      <c r="P101" s="84">
        <f>VLOOKUP($A101,'Liste complète'!$F$5:$AB$690,13,FALSE)</f>
        <v>0</v>
      </c>
      <c r="Q101" s="84">
        <f>VLOOKUP($A101,'Liste complète'!$F$5:$AB$690,14,FALSE)</f>
        <v>0</v>
      </c>
      <c r="R101" s="84">
        <f>VLOOKUP($A101,'Liste complète'!$F$5:$AB$690,15,FALSE)</f>
        <v>0</v>
      </c>
      <c r="S101" s="84">
        <f>VLOOKUP($A101,'Liste complète'!$F$5:$AB$690,16,FALSE)</f>
        <v>0</v>
      </c>
      <c r="T101" s="84">
        <f>VLOOKUP($A101,'Liste complète'!$F$5:$AB$690,17,FALSE)</f>
        <v>0</v>
      </c>
    </row>
    <row r="102" spans="1:20" ht="15.75" x14ac:dyDescent="0.25">
      <c r="A102" s="1">
        <v>98</v>
      </c>
      <c r="B102" s="42"/>
      <c r="C102" s="21"/>
      <c r="D102" s="22"/>
      <c r="E102" s="41"/>
      <c r="F102" s="41"/>
      <c r="G102" s="41"/>
      <c r="H102" s="41"/>
      <c r="I102" s="41"/>
      <c r="J102" s="41"/>
      <c r="K102" s="41"/>
      <c r="M102" s="1" t="str">
        <f t="shared" si="1"/>
        <v>non</v>
      </c>
      <c r="O102" s="84">
        <f>VLOOKUP($A102,'Liste complète'!$F$5:$AB$690,12,FALSE)</f>
        <v>0</v>
      </c>
      <c r="P102" s="84">
        <f>VLOOKUP($A102,'Liste complète'!$F$5:$AB$690,13,FALSE)</f>
        <v>0</v>
      </c>
      <c r="Q102" s="84">
        <f>VLOOKUP($A102,'Liste complète'!$F$5:$AB$690,14,FALSE)</f>
        <v>0</v>
      </c>
      <c r="R102" s="84">
        <f>VLOOKUP($A102,'Liste complète'!$F$5:$AB$690,15,FALSE)</f>
        <v>0</v>
      </c>
      <c r="S102" s="84">
        <f>VLOOKUP($A102,'Liste complète'!$F$5:$AB$690,16,FALSE)</f>
        <v>0</v>
      </c>
      <c r="T102" s="84">
        <f>VLOOKUP($A102,'Liste complète'!$F$5:$AB$690,17,FALSE)</f>
        <v>0</v>
      </c>
    </row>
    <row r="103" spans="1:20" ht="15.75" x14ac:dyDescent="0.25">
      <c r="A103" s="1">
        <v>99</v>
      </c>
      <c r="B103" s="42"/>
      <c r="C103" s="21"/>
      <c r="D103" s="22"/>
      <c r="E103" s="41"/>
      <c r="F103" s="41"/>
      <c r="G103" s="41"/>
      <c r="H103" s="41"/>
      <c r="I103" s="41"/>
      <c r="J103" s="41"/>
      <c r="K103" s="41"/>
      <c r="M103" s="1" t="str">
        <f t="shared" si="1"/>
        <v>non</v>
      </c>
      <c r="O103" s="84">
        <f>VLOOKUP($A103,'Liste complète'!$F$5:$AB$690,12,FALSE)</f>
        <v>0</v>
      </c>
      <c r="P103" s="84">
        <f>VLOOKUP($A103,'Liste complète'!$F$5:$AB$690,13,FALSE)</f>
        <v>0</v>
      </c>
      <c r="Q103" s="84">
        <f>VLOOKUP($A103,'Liste complète'!$F$5:$AB$690,14,FALSE)</f>
        <v>0</v>
      </c>
      <c r="R103" s="84">
        <f>VLOOKUP($A103,'Liste complète'!$F$5:$AB$690,15,FALSE)</f>
        <v>0</v>
      </c>
      <c r="S103" s="84">
        <f>VLOOKUP($A103,'Liste complète'!$F$5:$AB$690,16,FALSE)</f>
        <v>0</v>
      </c>
      <c r="T103" s="84">
        <f>VLOOKUP($A103,'Liste complète'!$F$5:$AB$690,17,FALSE)</f>
        <v>0</v>
      </c>
    </row>
    <row r="104" spans="1:20" ht="15.75" x14ac:dyDescent="0.25">
      <c r="A104" s="1">
        <v>100</v>
      </c>
      <c r="B104" s="42"/>
      <c r="C104" s="21"/>
      <c r="D104" s="22"/>
      <c r="E104" s="41"/>
      <c r="F104" s="41"/>
      <c r="G104" s="41"/>
      <c r="H104" s="41"/>
      <c r="I104" s="41"/>
      <c r="J104" s="41"/>
      <c r="K104" s="41"/>
      <c r="M104" s="1" t="str">
        <f t="shared" si="1"/>
        <v>non</v>
      </c>
      <c r="O104" s="84">
        <f>VLOOKUP($A104,'Liste complète'!$F$5:$AB$690,12,FALSE)</f>
        <v>0</v>
      </c>
      <c r="P104" s="84">
        <f>VLOOKUP($A104,'Liste complète'!$F$5:$AB$690,13,FALSE)</f>
        <v>0</v>
      </c>
      <c r="Q104" s="84">
        <f>VLOOKUP($A104,'Liste complète'!$F$5:$AB$690,14,FALSE)</f>
        <v>0</v>
      </c>
      <c r="R104" s="84">
        <f>VLOOKUP($A104,'Liste complète'!$F$5:$AB$690,15,FALSE)</f>
        <v>0</v>
      </c>
      <c r="S104" s="84">
        <f>VLOOKUP($A104,'Liste complète'!$F$5:$AB$690,16,FALSE)</f>
        <v>0</v>
      </c>
      <c r="T104" s="84">
        <f>VLOOKUP($A104,'Liste complète'!$F$5:$AB$690,17,FALSE)</f>
        <v>0</v>
      </c>
    </row>
    <row r="105" spans="1:20" ht="15.75" x14ac:dyDescent="0.25">
      <c r="A105" s="1">
        <v>101</v>
      </c>
      <c r="B105" s="42"/>
      <c r="C105" s="21"/>
      <c r="D105" s="22"/>
      <c r="E105" s="41"/>
      <c r="F105" s="41"/>
      <c r="G105" s="41"/>
      <c r="H105" s="41"/>
      <c r="I105" s="41"/>
      <c r="J105" s="41"/>
      <c r="K105" s="41"/>
      <c r="M105" s="1" t="str">
        <f t="shared" si="1"/>
        <v>non</v>
      </c>
      <c r="O105" s="84">
        <f>VLOOKUP($A105,'Liste complète'!$F$5:$AB$690,12,FALSE)</f>
        <v>0</v>
      </c>
      <c r="P105" s="84">
        <f>VLOOKUP($A105,'Liste complète'!$F$5:$AB$690,13,FALSE)</f>
        <v>0</v>
      </c>
      <c r="Q105" s="84">
        <f>VLOOKUP($A105,'Liste complète'!$F$5:$AB$690,14,FALSE)</f>
        <v>0</v>
      </c>
      <c r="R105" s="84">
        <f>VLOOKUP($A105,'Liste complète'!$F$5:$AB$690,15,FALSE)</f>
        <v>0</v>
      </c>
      <c r="S105" s="84">
        <f>VLOOKUP($A105,'Liste complète'!$F$5:$AB$690,16,FALSE)</f>
        <v>0</v>
      </c>
      <c r="T105" s="84">
        <f>VLOOKUP($A105,'Liste complète'!$F$5:$AB$690,17,FALSE)</f>
        <v>0</v>
      </c>
    </row>
    <row r="106" spans="1:20" ht="15.75" x14ac:dyDescent="0.25">
      <c r="A106" s="1">
        <v>102</v>
      </c>
      <c r="B106" s="42"/>
      <c r="C106" s="21"/>
      <c r="D106" s="22"/>
      <c r="E106" s="41"/>
      <c r="F106" s="41"/>
      <c r="G106" s="41"/>
      <c r="H106" s="41"/>
      <c r="I106" s="41"/>
      <c r="J106" s="41"/>
      <c r="K106" s="41"/>
      <c r="M106" s="1" t="str">
        <f t="shared" si="1"/>
        <v>non</v>
      </c>
      <c r="O106" s="84">
        <f>VLOOKUP($A106,'Liste complète'!$F$5:$AB$690,12,FALSE)</f>
        <v>0</v>
      </c>
      <c r="P106" s="84">
        <f>VLOOKUP($A106,'Liste complète'!$F$5:$AB$690,13,FALSE)</f>
        <v>0</v>
      </c>
      <c r="Q106" s="84">
        <f>VLOOKUP($A106,'Liste complète'!$F$5:$AB$690,14,FALSE)</f>
        <v>0</v>
      </c>
      <c r="R106" s="84">
        <f>VLOOKUP($A106,'Liste complète'!$F$5:$AB$690,15,FALSE)</f>
        <v>0</v>
      </c>
      <c r="S106" s="84">
        <f>VLOOKUP($A106,'Liste complète'!$F$5:$AB$690,16,FALSE)</f>
        <v>0</v>
      </c>
      <c r="T106" s="84">
        <f>VLOOKUP($A106,'Liste complète'!$F$5:$AB$690,17,FALSE)</f>
        <v>0</v>
      </c>
    </row>
    <row r="107" spans="1:20" ht="15.75" x14ac:dyDescent="0.25">
      <c r="A107" s="1">
        <v>103</v>
      </c>
      <c r="B107" s="42"/>
      <c r="C107" s="21"/>
      <c r="D107" s="22"/>
      <c r="E107" s="41"/>
      <c r="F107" s="41"/>
      <c r="G107" s="41"/>
      <c r="H107" s="41"/>
      <c r="I107" s="41"/>
      <c r="J107" s="41"/>
      <c r="K107" s="41"/>
      <c r="M107" s="1" t="str">
        <f t="shared" si="1"/>
        <v>non</v>
      </c>
      <c r="O107" s="84">
        <f>VLOOKUP($A107,'Liste complète'!$F$5:$AB$690,12,FALSE)</f>
        <v>0</v>
      </c>
      <c r="P107" s="84">
        <f>VLOOKUP($A107,'Liste complète'!$F$5:$AB$690,13,FALSE)</f>
        <v>0</v>
      </c>
      <c r="Q107" s="84">
        <f>VLOOKUP($A107,'Liste complète'!$F$5:$AB$690,14,FALSE)</f>
        <v>0</v>
      </c>
      <c r="R107" s="84">
        <f>VLOOKUP($A107,'Liste complète'!$F$5:$AB$690,15,FALSE)</f>
        <v>0</v>
      </c>
      <c r="S107" s="84">
        <f>VLOOKUP($A107,'Liste complète'!$F$5:$AB$690,16,FALSE)</f>
        <v>0</v>
      </c>
      <c r="T107" s="84">
        <f>VLOOKUP($A107,'Liste complète'!$F$5:$AB$690,17,FALSE)</f>
        <v>0</v>
      </c>
    </row>
    <row r="108" spans="1:20" ht="15.75" x14ac:dyDescent="0.25">
      <c r="A108" s="1">
        <v>104</v>
      </c>
      <c r="B108" s="42"/>
      <c r="C108" s="21"/>
      <c r="D108" s="22"/>
      <c r="E108" s="41"/>
      <c r="F108" s="41"/>
      <c r="G108" s="41"/>
      <c r="H108" s="41"/>
      <c r="I108" s="41"/>
      <c r="J108" s="41"/>
      <c r="K108" s="41"/>
      <c r="M108" s="1" t="str">
        <f t="shared" si="1"/>
        <v>non</v>
      </c>
      <c r="O108" s="84">
        <f>VLOOKUP($A108,'Liste complète'!$F$5:$AB$690,12,FALSE)</f>
        <v>0</v>
      </c>
      <c r="P108" s="84">
        <f>VLOOKUP($A108,'Liste complète'!$F$5:$AB$690,13,FALSE)</f>
        <v>0</v>
      </c>
      <c r="Q108" s="84">
        <f>VLOOKUP($A108,'Liste complète'!$F$5:$AB$690,14,FALSE)</f>
        <v>0</v>
      </c>
      <c r="R108" s="84">
        <f>VLOOKUP($A108,'Liste complète'!$F$5:$AB$690,15,FALSE)</f>
        <v>0</v>
      </c>
      <c r="S108" s="84">
        <f>VLOOKUP($A108,'Liste complète'!$F$5:$AB$690,16,FALSE)</f>
        <v>0</v>
      </c>
      <c r="T108" s="84">
        <f>VLOOKUP($A108,'Liste complète'!$F$5:$AB$690,17,FALSE)</f>
        <v>0</v>
      </c>
    </row>
    <row r="109" spans="1:20" ht="15.75" x14ac:dyDescent="0.25">
      <c r="A109" s="1">
        <v>105</v>
      </c>
      <c r="B109" s="42"/>
      <c r="C109" s="21"/>
      <c r="D109" s="22"/>
      <c r="E109" s="41"/>
      <c r="F109" s="41"/>
      <c r="G109" s="41"/>
      <c r="H109" s="41"/>
      <c r="I109" s="41"/>
      <c r="J109" s="41"/>
      <c r="K109" s="41"/>
      <c r="M109" s="1" t="str">
        <f t="shared" si="1"/>
        <v>non</v>
      </c>
      <c r="O109" s="84">
        <f>VLOOKUP($A109,'Liste complète'!$F$5:$AB$690,12,FALSE)</f>
        <v>0</v>
      </c>
      <c r="P109" s="84">
        <f>VLOOKUP($A109,'Liste complète'!$F$5:$AB$690,13,FALSE)</f>
        <v>0</v>
      </c>
      <c r="Q109" s="84">
        <f>VLOOKUP($A109,'Liste complète'!$F$5:$AB$690,14,FALSE)</f>
        <v>0</v>
      </c>
      <c r="R109" s="84">
        <f>VLOOKUP($A109,'Liste complète'!$F$5:$AB$690,15,FALSE)</f>
        <v>0</v>
      </c>
      <c r="S109" s="84">
        <f>VLOOKUP($A109,'Liste complète'!$F$5:$AB$690,16,FALSE)</f>
        <v>0</v>
      </c>
      <c r="T109" s="84">
        <f>VLOOKUP($A109,'Liste complète'!$F$5:$AB$690,17,FALSE)</f>
        <v>0</v>
      </c>
    </row>
    <row r="110" spans="1:20" ht="15.75" x14ac:dyDescent="0.25">
      <c r="A110" s="1">
        <v>106</v>
      </c>
      <c r="B110" s="42"/>
      <c r="C110" s="21"/>
      <c r="D110" s="22"/>
      <c r="E110" s="41"/>
      <c r="F110" s="41"/>
      <c r="G110" s="41"/>
      <c r="H110" s="41"/>
      <c r="I110" s="41"/>
      <c r="J110" s="41"/>
      <c r="K110" s="41"/>
      <c r="M110" s="1" t="str">
        <f t="shared" si="1"/>
        <v>non</v>
      </c>
      <c r="O110" s="84">
        <f>VLOOKUP($A110,'Liste complète'!$F$5:$AB$690,12,FALSE)</f>
        <v>0</v>
      </c>
      <c r="P110" s="84">
        <f>VLOOKUP($A110,'Liste complète'!$F$5:$AB$690,13,FALSE)</f>
        <v>0</v>
      </c>
      <c r="Q110" s="84">
        <f>VLOOKUP($A110,'Liste complète'!$F$5:$AB$690,14,FALSE)</f>
        <v>0</v>
      </c>
      <c r="R110" s="84">
        <f>VLOOKUP($A110,'Liste complète'!$F$5:$AB$690,15,FALSE)</f>
        <v>0</v>
      </c>
      <c r="S110" s="84">
        <f>VLOOKUP($A110,'Liste complète'!$F$5:$AB$690,16,FALSE)</f>
        <v>0</v>
      </c>
      <c r="T110" s="84">
        <f>VLOOKUP($A110,'Liste complète'!$F$5:$AB$690,17,FALSE)</f>
        <v>0</v>
      </c>
    </row>
    <row r="111" spans="1:20" ht="15.75" x14ac:dyDescent="0.25">
      <c r="A111" s="1">
        <v>107</v>
      </c>
      <c r="B111" s="42"/>
      <c r="C111" s="21"/>
      <c r="D111" s="22"/>
      <c r="E111" s="41"/>
      <c r="F111" s="41"/>
      <c r="G111" s="41"/>
      <c r="H111" s="41"/>
      <c r="I111" s="41"/>
      <c r="J111" s="41"/>
      <c r="K111" s="41"/>
      <c r="M111" s="1" t="str">
        <f t="shared" si="1"/>
        <v>non</v>
      </c>
      <c r="O111" s="84">
        <f>VLOOKUP($A111,'Liste complète'!$F$5:$AB$690,12,FALSE)</f>
        <v>0</v>
      </c>
      <c r="P111" s="84">
        <f>VLOOKUP($A111,'Liste complète'!$F$5:$AB$690,13,FALSE)</f>
        <v>0</v>
      </c>
      <c r="Q111" s="84">
        <f>VLOOKUP($A111,'Liste complète'!$F$5:$AB$690,14,FALSE)</f>
        <v>0</v>
      </c>
      <c r="R111" s="84">
        <f>VLOOKUP($A111,'Liste complète'!$F$5:$AB$690,15,FALSE)</f>
        <v>0</v>
      </c>
      <c r="S111" s="84">
        <f>VLOOKUP($A111,'Liste complète'!$F$5:$AB$690,16,FALSE)</f>
        <v>0</v>
      </c>
      <c r="T111" s="84">
        <f>VLOOKUP($A111,'Liste complète'!$F$5:$AB$690,17,FALSE)</f>
        <v>0</v>
      </c>
    </row>
    <row r="112" spans="1:20" ht="15.75" x14ac:dyDescent="0.25">
      <c r="A112" s="1">
        <v>108</v>
      </c>
      <c r="B112" s="42"/>
      <c r="C112" s="21"/>
      <c r="D112" s="22"/>
      <c r="E112" s="41"/>
      <c r="F112" s="41"/>
      <c r="G112" s="41"/>
      <c r="H112" s="41"/>
      <c r="I112" s="41"/>
      <c r="J112" s="41"/>
      <c r="K112" s="41"/>
      <c r="M112" s="1" t="str">
        <f t="shared" si="1"/>
        <v>non</v>
      </c>
      <c r="O112" s="84">
        <f>VLOOKUP($A112,'Liste complète'!$F$5:$AB$690,12,FALSE)</f>
        <v>0</v>
      </c>
      <c r="P112" s="84">
        <f>VLOOKUP($A112,'Liste complète'!$F$5:$AB$690,13,FALSE)</f>
        <v>0</v>
      </c>
      <c r="Q112" s="84">
        <f>VLOOKUP($A112,'Liste complète'!$F$5:$AB$690,14,FALSE)</f>
        <v>0</v>
      </c>
      <c r="R112" s="84">
        <f>VLOOKUP($A112,'Liste complète'!$F$5:$AB$690,15,FALSE)</f>
        <v>0</v>
      </c>
      <c r="S112" s="84">
        <f>VLOOKUP($A112,'Liste complète'!$F$5:$AB$690,16,FALSE)</f>
        <v>0</v>
      </c>
      <c r="T112" s="84">
        <f>VLOOKUP($A112,'Liste complète'!$F$5:$AB$690,17,FALSE)</f>
        <v>0</v>
      </c>
    </row>
    <row r="113" spans="1:20" ht="15.75" x14ac:dyDescent="0.25">
      <c r="A113" s="1">
        <v>109</v>
      </c>
      <c r="B113" s="42"/>
      <c r="C113" s="21"/>
      <c r="D113" s="22"/>
      <c r="E113" s="41"/>
      <c r="F113" s="41"/>
      <c r="G113" s="41"/>
      <c r="H113" s="41"/>
      <c r="I113" s="41"/>
      <c r="J113" s="41"/>
      <c r="K113" s="41"/>
      <c r="M113" s="1" t="str">
        <f t="shared" si="1"/>
        <v>non</v>
      </c>
      <c r="O113" s="84">
        <f>VLOOKUP($A113,'Liste complète'!$F$5:$AB$690,12,FALSE)</f>
        <v>0</v>
      </c>
      <c r="P113" s="84">
        <f>VLOOKUP($A113,'Liste complète'!$F$5:$AB$690,13,FALSE)</f>
        <v>0</v>
      </c>
      <c r="Q113" s="84">
        <f>VLOOKUP($A113,'Liste complète'!$F$5:$AB$690,14,FALSE)</f>
        <v>0</v>
      </c>
      <c r="R113" s="84">
        <f>VLOOKUP($A113,'Liste complète'!$F$5:$AB$690,15,FALSE)</f>
        <v>0</v>
      </c>
      <c r="S113" s="84">
        <f>VLOOKUP($A113,'Liste complète'!$F$5:$AB$690,16,FALSE)</f>
        <v>0</v>
      </c>
      <c r="T113" s="84">
        <f>VLOOKUP($A113,'Liste complète'!$F$5:$AB$690,17,FALSE)</f>
        <v>0</v>
      </c>
    </row>
    <row r="114" spans="1:20" ht="15.75" x14ac:dyDescent="0.25">
      <c r="A114" s="1">
        <v>110</v>
      </c>
      <c r="B114" s="42"/>
      <c r="C114" s="21"/>
      <c r="D114" s="22"/>
      <c r="E114" s="41"/>
      <c r="F114" s="41"/>
      <c r="G114" s="41"/>
      <c r="H114" s="41"/>
      <c r="I114" s="41"/>
      <c r="J114" s="41"/>
      <c r="K114" s="41"/>
      <c r="M114" s="1" t="str">
        <f t="shared" si="1"/>
        <v>non</v>
      </c>
      <c r="O114" s="84">
        <f>VLOOKUP($A114,'Liste complète'!$F$5:$AB$690,12,FALSE)</f>
        <v>0</v>
      </c>
      <c r="P114" s="84">
        <f>VLOOKUP($A114,'Liste complète'!$F$5:$AB$690,13,FALSE)</f>
        <v>0</v>
      </c>
      <c r="Q114" s="84">
        <f>VLOOKUP($A114,'Liste complète'!$F$5:$AB$690,14,FALSE)</f>
        <v>0</v>
      </c>
      <c r="R114" s="84">
        <f>VLOOKUP($A114,'Liste complète'!$F$5:$AB$690,15,FALSE)</f>
        <v>0</v>
      </c>
      <c r="S114" s="84">
        <f>VLOOKUP($A114,'Liste complète'!$F$5:$AB$690,16,FALSE)</f>
        <v>0</v>
      </c>
      <c r="T114" s="84">
        <f>VLOOKUP($A114,'Liste complète'!$F$5:$AB$690,17,FALSE)</f>
        <v>0</v>
      </c>
    </row>
    <row r="115" spans="1:20" ht="15.75" x14ac:dyDescent="0.25">
      <c r="A115" s="1">
        <v>111</v>
      </c>
      <c r="B115" s="42"/>
      <c r="C115" s="21"/>
      <c r="D115" s="22"/>
      <c r="E115" s="41"/>
      <c r="F115" s="41"/>
      <c r="G115" s="41"/>
      <c r="H115" s="41"/>
      <c r="I115" s="41"/>
      <c r="J115" s="41"/>
      <c r="K115" s="41"/>
      <c r="M115" s="1" t="str">
        <f t="shared" si="1"/>
        <v>non</v>
      </c>
      <c r="O115" s="84">
        <f>VLOOKUP($A115,'Liste complète'!$F$5:$AB$690,12,FALSE)</f>
        <v>0</v>
      </c>
      <c r="P115" s="84">
        <f>VLOOKUP($A115,'Liste complète'!$F$5:$AB$690,13,FALSE)</f>
        <v>0</v>
      </c>
      <c r="Q115" s="84">
        <f>VLOOKUP($A115,'Liste complète'!$F$5:$AB$690,14,FALSE)</f>
        <v>0</v>
      </c>
      <c r="R115" s="84">
        <f>VLOOKUP($A115,'Liste complète'!$F$5:$AB$690,15,FALSE)</f>
        <v>0</v>
      </c>
      <c r="S115" s="84">
        <f>VLOOKUP($A115,'Liste complète'!$F$5:$AB$690,16,FALSE)</f>
        <v>0</v>
      </c>
      <c r="T115" s="84">
        <f>VLOOKUP($A115,'Liste complète'!$F$5:$AB$690,17,FALSE)</f>
        <v>0</v>
      </c>
    </row>
    <row r="116" spans="1:20" ht="15.75" x14ac:dyDescent="0.25">
      <c r="A116" s="1">
        <v>112</v>
      </c>
      <c r="B116" s="42"/>
      <c r="C116" s="21"/>
      <c r="D116" s="22"/>
      <c r="E116" s="41"/>
      <c r="F116" s="41"/>
      <c r="G116" s="41"/>
      <c r="H116" s="41"/>
      <c r="I116" s="41"/>
      <c r="J116" s="41"/>
      <c r="K116" s="41"/>
      <c r="M116" s="1" t="str">
        <f t="shared" si="1"/>
        <v>non</v>
      </c>
      <c r="O116" s="84">
        <f>VLOOKUP($A116,'Liste complète'!$F$5:$AB$690,12,FALSE)</f>
        <v>0</v>
      </c>
      <c r="P116" s="84">
        <f>VLOOKUP($A116,'Liste complète'!$F$5:$AB$690,13,FALSE)</f>
        <v>0</v>
      </c>
      <c r="Q116" s="84">
        <f>VLOOKUP($A116,'Liste complète'!$F$5:$AB$690,14,FALSE)</f>
        <v>0</v>
      </c>
      <c r="R116" s="84">
        <f>VLOOKUP($A116,'Liste complète'!$F$5:$AB$690,15,FALSE)</f>
        <v>0</v>
      </c>
      <c r="S116" s="84">
        <f>VLOOKUP($A116,'Liste complète'!$F$5:$AB$690,16,FALSE)</f>
        <v>0</v>
      </c>
      <c r="T116" s="84">
        <f>VLOOKUP($A116,'Liste complète'!$F$5:$AB$690,17,FALSE)</f>
        <v>0</v>
      </c>
    </row>
    <row r="117" spans="1:20" ht="15.75" x14ac:dyDescent="0.25">
      <c r="A117" s="1">
        <v>113</v>
      </c>
      <c r="B117" s="42"/>
      <c r="C117" s="21"/>
      <c r="D117" s="22"/>
      <c r="E117" s="41"/>
      <c r="F117" s="41"/>
      <c r="G117" s="41"/>
      <c r="H117" s="41"/>
      <c r="I117" s="41"/>
      <c r="J117" s="41"/>
      <c r="K117" s="41"/>
      <c r="M117" s="1" t="str">
        <f t="shared" si="1"/>
        <v>non</v>
      </c>
      <c r="O117" s="84">
        <f>VLOOKUP($A117,'Liste complète'!$F$5:$AB$690,12,FALSE)</f>
        <v>0</v>
      </c>
      <c r="P117" s="84">
        <f>VLOOKUP($A117,'Liste complète'!$F$5:$AB$690,13,FALSE)</f>
        <v>0</v>
      </c>
      <c r="Q117" s="84">
        <f>VLOOKUP($A117,'Liste complète'!$F$5:$AB$690,14,FALSE)</f>
        <v>0</v>
      </c>
      <c r="R117" s="84">
        <f>VLOOKUP($A117,'Liste complète'!$F$5:$AB$690,15,FALSE)</f>
        <v>0</v>
      </c>
      <c r="S117" s="84">
        <f>VLOOKUP($A117,'Liste complète'!$F$5:$AB$690,16,FALSE)</f>
        <v>0</v>
      </c>
      <c r="T117" s="84">
        <f>VLOOKUP($A117,'Liste complète'!$F$5:$AB$690,17,FALSE)</f>
        <v>0</v>
      </c>
    </row>
    <row r="118" spans="1:20" ht="15.75" x14ac:dyDescent="0.25">
      <c r="A118" s="1">
        <v>114</v>
      </c>
      <c r="B118" s="42"/>
      <c r="C118" s="21"/>
      <c r="D118" s="22"/>
      <c r="E118" s="41"/>
      <c r="F118" s="41"/>
      <c r="G118" s="41"/>
      <c r="H118" s="41"/>
      <c r="I118" s="41"/>
      <c r="J118" s="41"/>
      <c r="K118" s="41"/>
      <c r="M118" s="1" t="str">
        <f t="shared" si="1"/>
        <v>non</v>
      </c>
      <c r="O118" s="84">
        <f>VLOOKUP($A118,'Liste complète'!$F$5:$AB$690,12,FALSE)</f>
        <v>0</v>
      </c>
      <c r="P118" s="84">
        <f>VLOOKUP($A118,'Liste complète'!$F$5:$AB$690,13,FALSE)</f>
        <v>0</v>
      </c>
      <c r="Q118" s="84">
        <f>VLOOKUP($A118,'Liste complète'!$F$5:$AB$690,14,FALSE)</f>
        <v>0</v>
      </c>
      <c r="R118" s="84">
        <f>VLOOKUP($A118,'Liste complète'!$F$5:$AB$690,15,FALSE)</f>
        <v>0</v>
      </c>
      <c r="S118" s="84">
        <f>VLOOKUP($A118,'Liste complète'!$F$5:$AB$690,16,FALSE)</f>
        <v>0</v>
      </c>
      <c r="T118" s="84">
        <f>VLOOKUP($A118,'Liste complète'!$F$5:$AB$690,17,FALSE)</f>
        <v>0</v>
      </c>
    </row>
    <row r="119" spans="1:20" ht="15.75" x14ac:dyDescent="0.25">
      <c r="A119" s="1">
        <v>115</v>
      </c>
      <c r="B119" s="42"/>
      <c r="C119" s="21"/>
      <c r="D119" s="22"/>
      <c r="E119" s="41"/>
      <c r="F119" s="41"/>
      <c r="G119" s="41"/>
      <c r="H119" s="41"/>
      <c r="I119" s="41"/>
      <c r="J119" s="41"/>
      <c r="K119" s="41"/>
      <c r="M119" s="1" t="str">
        <f t="shared" si="1"/>
        <v>non</v>
      </c>
      <c r="O119" s="84">
        <f>VLOOKUP($A119,'Liste complète'!$F$5:$AB$690,12,FALSE)</f>
        <v>0</v>
      </c>
      <c r="P119" s="84">
        <f>VLOOKUP($A119,'Liste complète'!$F$5:$AB$690,13,FALSE)</f>
        <v>0</v>
      </c>
      <c r="Q119" s="84">
        <f>VLOOKUP($A119,'Liste complète'!$F$5:$AB$690,14,FALSE)</f>
        <v>0</v>
      </c>
      <c r="R119" s="84">
        <f>VLOOKUP($A119,'Liste complète'!$F$5:$AB$690,15,FALSE)</f>
        <v>0</v>
      </c>
      <c r="S119" s="84">
        <f>VLOOKUP($A119,'Liste complète'!$F$5:$AB$690,16,FALSE)</f>
        <v>0</v>
      </c>
      <c r="T119" s="84">
        <f>VLOOKUP($A119,'Liste complète'!$F$5:$AB$690,17,FALSE)</f>
        <v>0</v>
      </c>
    </row>
    <row r="120" spans="1:20" ht="15.75" x14ac:dyDescent="0.25">
      <c r="A120" s="1">
        <v>116</v>
      </c>
      <c r="B120" s="42"/>
      <c r="C120" s="21"/>
      <c r="D120" s="22"/>
      <c r="E120" s="41"/>
      <c r="F120" s="41"/>
      <c r="G120" s="41"/>
      <c r="H120" s="41"/>
      <c r="I120" s="41"/>
      <c r="J120" s="41"/>
      <c r="K120" s="41"/>
      <c r="M120" s="1" t="str">
        <f t="shared" si="1"/>
        <v>non</v>
      </c>
      <c r="O120" s="84">
        <f>VLOOKUP($A120,'Liste complète'!$F$5:$AB$690,12,FALSE)</f>
        <v>0</v>
      </c>
      <c r="P120" s="84">
        <f>VLOOKUP($A120,'Liste complète'!$F$5:$AB$690,13,FALSE)</f>
        <v>0</v>
      </c>
      <c r="Q120" s="84">
        <f>VLOOKUP($A120,'Liste complète'!$F$5:$AB$690,14,FALSE)</f>
        <v>0</v>
      </c>
      <c r="R120" s="84">
        <f>VLOOKUP($A120,'Liste complète'!$F$5:$AB$690,15,FALSE)</f>
        <v>0</v>
      </c>
      <c r="S120" s="84">
        <f>VLOOKUP($A120,'Liste complète'!$F$5:$AB$690,16,FALSE)</f>
        <v>0</v>
      </c>
      <c r="T120" s="84">
        <f>VLOOKUP($A120,'Liste complète'!$F$5:$AB$690,17,FALSE)</f>
        <v>0</v>
      </c>
    </row>
    <row r="121" spans="1:20" ht="15.75" x14ac:dyDescent="0.25">
      <c r="A121" s="1">
        <v>117</v>
      </c>
      <c r="B121" s="42"/>
      <c r="C121" s="21"/>
      <c r="D121" s="22"/>
      <c r="E121" s="41"/>
      <c r="F121" s="41"/>
      <c r="G121" s="41"/>
      <c r="H121" s="41"/>
      <c r="I121" s="41"/>
      <c r="J121" s="41"/>
      <c r="K121" s="41"/>
      <c r="M121" s="1" t="str">
        <f t="shared" si="1"/>
        <v>non</v>
      </c>
      <c r="O121" s="84">
        <f>VLOOKUP($A121,'Liste complète'!$F$5:$AB$690,12,FALSE)</f>
        <v>0</v>
      </c>
      <c r="P121" s="84">
        <f>VLOOKUP($A121,'Liste complète'!$F$5:$AB$690,13,FALSE)</f>
        <v>0</v>
      </c>
      <c r="Q121" s="84">
        <f>VLOOKUP($A121,'Liste complète'!$F$5:$AB$690,14,FALSE)</f>
        <v>0</v>
      </c>
      <c r="R121" s="84">
        <f>VLOOKUP($A121,'Liste complète'!$F$5:$AB$690,15,FALSE)</f>
        <v>0</v>
      </c>
      <c r="S121" s="84">
        <f>VLOOKUP($A121,'Liste complète'!$F$5:$AB$690,16,FALSE)</f>
        <v>0</v>
      </c>
      <c r="T121" s="84">
        <f>VLOOKUP($A121,'Liste complète'!$F$5:$AB$690,17,FALSE)</f>
        <v>0</v>
      </c>
    </row>
    <row r="122" spans="1:20" ht="15.75" x14ac:dyDescent="0.25">
      <c r="A122" s="1">
        <v>118</v>
      </c>
      <c r="B122" s="42"/>
      <c r="C122" s="21"/>
      <c r="D122" s="22"/>
      <c r="E122" s="41"/>
      <c r="F122" s="41"/>
      <c r="G122" s="41"/>
      <c r="H122" s="41"/>
      <c r="I122" s="41"/>
      <c r="J122" s="41"/>
      <c r="K122" s="41"/>
      <c r="M122" s="1" t="str">
        <f t="shared" si="1"/>
        <v>non</v>
      </c>
      <c r="O122" s="84">
        <f>VLOOKUP($A122,'Liste complète'!$F$5:$AB$690,12,FALSE)</f>
        <v>0</v>
      </c>
      <c r="P122" s="84">
        <f>VLOOKUP($A122,'Liste complète'!$F$5:$AB$690,13,FALSE)</f>
        <v>0</v>
      </c>
      <c r="Q122" s="84">
        <f>VLOOKUP($A122,'Liste complète'!$F$5:$AB$690,14,FALSE)</f>
        <v>0</v>
      </c>
      <c r="R122" s="84">
        <f>VLOOKUP($A122,'Liste complète'!$F$5:$AB$690,15,FALSE)</f>
        <v>0</v>
      </c>
      <c r="S122" s="84">
        <f>VLOOKUP($A122,'Liste complète'!$F$5:$AB$690,16,FALSE)</f>
        <v>0</v>
      </c>
      <c r="T122" s="84">
        <f>VLOOKUP($A122,'Liste complète'!$F$5:$AB$690,17,FALSE)</f>
        <v>0</v>
      </c>
    </row>
    <row r="123" spans="1:20" ht="15.75" x14ac:dyDescent="0.25">
      <c r="A123" s="1">
        <v>119</v>
      </c>
      <c r="B123" s="42"/>
      <c r="C123" s="21"/>
      <c r="D123" s="22"/>
      <c r="E123" s="41"/>
      <c r="F123" s="41"/>
      <c r="G123" s="41"/>
      <c r="H123" s="41"/>
      <c r="I123" s="41"/>
      <c r="J123" s="41"/>
      <c r="K123" s="41"/>
      <c r="M123" s="1" t="str">
        <f t="shared" si="1"/>
        <v>non</v>
      </c>
      <c r="O123" s="84">
        <f>VLOOKUP($A123,'Liste complète'!$F$5:$AB$690,12,FALSE)</f>
        <v>0</v>
      </c>
      <c r="P123" s="84">
        <f>VLOOKUP($A123,'Liste complète'!$F$5:$AB$690,13,FALSE)</f>
        <v>0</v>
      </c>
      <c r="Q123" s="84">
        <f>VLOOKUP($A123,'Liste complète'!$F$5:$AB$690,14,FALSE)</f>
        <v>0</v>
      </c>
      <c r="R123" s="84">
        <f>VLOOKUP($A123,'Liste complète'!$F$5:$AB$690,15,FALSE)</f>
        <v>0</v>
      </c>
      <c r="S123" s="84">
        <f>VLOOKUP($A123,'Liste complète'!$F$5:$AB$690,16,FALSE)</f>
        <v>0</v>
      </c>
      <c r="T123" s="84">
        <f>VLOOKUP($A123,'Liste complète'!$F$5:$AB$690,17,FALSE)</f>
        <v>0</v>
      </c>
    </row>
    <row r="124" spans="1:20" ht="15.75" x14ac:dyDescent="0.25">
      <c r="A124" s="1">
        <v>120</v>
      </c>
      <c r="B124" s="42"/>
      <c r="C124" s="21"/>
      <c r="D124" s="22"/>
      <c r="E124" s="41"/>
      <c r="F124" s="41"/>
      <c r="G124" s="41"/>
      <c r="H124" s="41"/>
      <c r="I124" s="41"/>
      <c r="J124" s="41"/>
      <c r="K124" s="41"/>
      <c r="M124" s="1" t="str">
        <f t="shared" si="1"/>
        <v>non</v>
      </c>
      <c r="O124" s="84">
        <f>VLOOKUP($A124,'Liste complète'!$F$5:$AB$690,12,FALSE)</f>
        <v>0</v>
      </c>
      <c r="P124" s="84">
        <f>VLOOKUP($A124,'Liste complète'!$F$5:$AB$690,13,FALSE)</f>
        <v>0</v>
      </c>
      <c r="Q124" s="84">
        <f>VLOOKUP($A124,'Liste complète'!$F$5:$AB$690,14,FALSE)</f>
        <v>0</v>
      </c>
      <c r="R124" s="84">
        <f>VLOOKUP($A124,'Liste complète'!$F$5:$AB$690,15,FALSE)</f>
        <v>0</v>
      </c>
      <c r="S124" s="84">
        <f>VLOOKUP($A124,'Liste complète'!$F$5:$AB$690,16,FALSE)</f>
        <v>0</v>
      </c>
      <c r="T124" s="84">
        <f>VLOOKUP($A124,'Liste complète'!$F$5:$AB$690,17,FALSE)</f>
        <v>0</v>
      </c>
    </row>
    <row r="125" spans="1:20" ht="15.75" x14ac:dyDescent="0.25">
      <c r="A125" s="1">
        <v>121</v>
      </c>
      <c r="B125" s="42"/>
      <c r="C125" s="21"/>
      <c r="D125" s="22"/>
      <c r="E125" s="41"/>
      <c r="F125" s="41"/>
      <c r="G125" s="41"/>
      <c r="H125" s="41"/>
      <c r="I125" s="41"/>
      <c r="J125" s="41"/>
      <c r="K125" s="41"/>
      <c r="M125" s="1" t="str">
        <f t="shared" si="1"/>
        <v>non</v>
      </c>
      <c r="O125" s="84">
        <f>VLOOKUP($A125,'Liste complète'!$F$5:$AB$690,12,FALSE)</f>
        <v>0</v>
      </c>
      <c r="P125" s="84">
        <f>VLOOKUP($A125,'Liste complète'!$F$5:$AB$690,13,FALSE)</f>
        <v>0</v>
      </c>
      <c r="Q125" s="84">
        <f>VLOOKUP($A125,'Liste complète'!$F$5:$AB$690,14,FALSE)</f>
        <v>0</v>
      </c>
      <c r="R125" s="84">
        <f>VLOOKUP($A125,'Liste complète'!$F$5:$AB$690,15,FALSE)</f>
        <v>0</v>
      </c>
      <c r="S125" s="84">
        <f>VLOOKUP($A125,'Liste complète'!$F$5:$AB$690,16,FALSE)</f>
        <v>0</v>
      </c>
      <c r="T125" s="84">
        <f>VLOOKUP($A125,'Liste complète'!$F$5:$AB$690,17,FALSE)</f>
        <v>0</v>
      </c>
    </row>
    <row r="126" spans="1:20" ht="15.75" x14ac:dyDescent="0.25">
      <c r="A126" s="1">
        <v>122</v>
      </c>
      <c r="B126" s="42"/>
      <c r="C126" s="21"/>
      <c r="D126" s="22"/>
      <c r="E126" s="41"/>
      <c r="F126" s="41"/>
      <c r="G126" s="41"/>
      <c r="H126" s="41"/>
      <c r="I126" s="41"/>
      <c r="J126" s="41"/>
      <c r="K126" s="41"/>
      <c r="M126" s="1" t="str">
        <f t="shared" si="1"/>
        <v>non</v>
      </c>
      <c r="O126" s="84">
        <f>VLOOKUP($A126,'Liste complète'!$F$5:$AB$690,12,FALSE)</f>
        <v>0</v>
      </c>
      <c r="P126" s="84">
        <f>VLOOKUP($A126,'Liste complète'!$F$5:$AB$690,13,FALSE)</f>
        <v>0</v>
      </c>
      <c r="Q126" s="84">
        <f>VLOOKUP($A126,'Liste complète'!$F$5:$AB$690,14,FALSE)</f>
        <v>0</v>
      </c>
      <c r="R126" s="84">
        <f>VLOOKUP($A126,'Liste complète'!$F$5:$AB$690,15,FALSE)</f>
        <v>0</v>
      </c>
      <c r="S126" s="84">
        <f>VLOOKUP($A126,'Liste complète'!$F$5:$AB$690,16,FALSE)</f>
        <v>0</v>
      </c>
      <c r="T126" s="84">
        <f>VLOOKUP($A126,'Liste complète'!$F$5:$AB$690,17,FALSE)</f>
        <v>0</v>
      </c>
    </row>
    <row r="127" spans="1:20" ht="15.75" x14ac:dyDescent="0.25">
      <c r="A127" s="1">
        <v>123</v>
      </c>
      <c r="B127" s="42"/>
      <c r="C127" s="21"/>
      <c r="D127" s="22"/>
      <c r="E127" s="41"/>
      <c r="F127" s="41"/>
      <c r="G127" s="41"/>
      <c r="H127" s="41"/>
      <c r="I127" s="41"/>
      <c r="J127" s="41"/>
      <c r="K127" s="41"/>
      <c r="M127" s="1" t="str">
        <f t="shared" si="1"/>
        <v>non</v>
      </c>
      <c r="O127" s="84">
        <f>VLOOKUP($A127,'Liste complète'!$F$5:$AB$690,12,FALSE)</f>
        <v>0</v>
      </c>
      <c r="P127" s="84">
        <f>VLOOKUP($A127,'Liste complète'!$F$5:$AB$690,13,FALSE)</f>
        <v>0</v>
      </c>
      <c r="Q127" s="84">
        <f>VLOOKUP($A127,'Liste complète'!$F$5:$AB$690,14,FALSE)</f>
        <v>0</v>
      </c>
      <c r="R127" s="84">
        <f>VLOOKUP($A127,'Liste complète'!$F$5:$AB$690,15,FALSE)</f>
        <v>0</v>
      </c>
      <c r="S127" s="84">
        <f>VLOOKUP($A127,'Liste complète'!$F$5:$AB$690,16,FALSE)</f>
        <v>0</v>
      </c>
      <c r="T127" s="84">
        <f>VLOOKUP($A127,'Liste complète'!$F$5:$AB$690,17,FALSE)</f>
        <v>0</v>
      </c>
    </row>
    <row r="128" spans="1:20" ht="15.75" x14ac:dyDescent="0.25">
      <c r="A128" s="1">
        <v>124</v>
      </c>
      <c r="B128" s="42"/>
      <c r="C128" s="21"/>
      <c r="D128" s="22"/>
      <c r="E128" s="41"/>
      <c r="F128" s="41"/>
      <c r="G128" s="41"/>
      <c r="H128" s="41"/>
      <c r="I128" s="41"/>
      <c r="J128" s="41"/>
      <c r="K128" s="41"/>
      <c r="M128" s="1" t="str">
        <f t="shared" si="1"/>
        <v>non</v>
      </c>
      <c r="O128" s="84">
        <f>VLOOKUP($A128,'Liste complète'!$F$5:$AB$690,12,FALSE)</f>
        <v>0</v>
      </c>
      <c r="P128" s="84">
        <f>VLOOKUP($A128,'Liste complète'!$F$5:$AB$690,13,FALSE)</f>
        <v>0</v>
      </c>
      <c r="Q128" s="84">
        <f>VLOOKUP($A128,'Liste complète'!$F$5:$AB$690,14,FALSE)</f>
        <v>0</v>
      </c>
      <c r="R128" s="84">
        <f>VLOOKUP($A128,'Liste complète'!$F$5:$AB$690,15,FALSE)</f>
        <v>0</v>
      </c>
      <c r="S128" s="84">
        <f>VLOOKUP($A128,'Liste complète'!$F$5:$AB$690,16,FALSE)</f>
        <v>0</v>
      </c>
      <c r="T128" s="84">
        <f>VLOOKUP($A128,'Liste complète'!$F$5:$AB$690,17,FALSE)</f>
        <v>0</v>
      </c>
    </row>
    <row r="129" spans="1:20" ht="15.75" x14ac:dyDescent="0.25">
      <c r="A129" s="1">
        <v>125</v>
      </c>
      <c r="B129" s="42"/>
      <c r="C129" s="21"/>
      <c r="D129" s="22"/>
      <c r="E129" s="41"/>
      <c r="F129" s="41"/>
      <c r="G129" s="41"/>
      <c r="H129" s="41"/>
      <c r="I129" s="41"/>
      <c r="J129" s="41"/>
      <c r="K129" s="41"/>
      <c r="M129" s="1" t="str">
        <f t="shared" si="1"/>
        <v>non</v>
      </c>
      <c r="O129" s="84">
        <f>VLOOKUP($A129,'Liste complète'!$F$5:$AB$690,12,FALSE)</f>
        <v>0</v>
      </c>
      <c r="P129" s="84">
        <f>VLOOKUP($A129,'Liste complète'!$F$5:$AB$690,13,FALSE)</f>
        <v>0</v>
      </c>
      <c r="Q129" s="84">
        <f>VLOOKUP($A129,'Liste complète'!$F$5:$AB$690,14,FALSE)</f>
        <v>0</v>
      </c>
      <c r="R129" s="84">
        <f>VLOOKUP($A129,'Liste complète'!$F$5:$AB$690,15,FALSE)</f>
        <v>0</v>
      </c>
      <c r="S129" s="84">
        <f>VLOOKUP($A129,'Liste complète'!$F$5:$AB$690,16,FALSE)</f>
        <v>0</v>
      </c>
      <c r="T129" s="84">
        <f>VLOOKUP($A129,'Liste complète'!$F$5:$AB$690,17,FALSE)</f>
        <v>0</v>
      </c>
    </row>
    <row r="130" spans="1:20" ht="15.75" x14ac:dyDescent="0.25">
      <c r="A130" s="1">
        <v>126</v>
      </c>
      <c r="B130" s="42"/>
      <c r="C130" s="21"/>
      <c r="D130" s="22"/>
      <c r="E130" s="41"/>
      <c r="F130" s="41"/>
      <c r="G130" s="41"/>
      <c r="H130" s="41"/>
      <c r="I130" s="41"/>
      <c r="J130" s="41"/>
      <c r="K130" s="41"/>
      <c r="M130" s="1" t="str">
        <f t="shared" si="1"/>
        <v>non</v>
      </c>
      <c r="O130" s="84">
        <f>VLOOKUP($A130,'Liste complète'!$F$5:$AB$690,12,FALSE)</f>
        <v>0</v>
      </c>
      <c r="P130" s="84">
        <f>VLOOKUP($A130,'Liste complète'!$F$5:$AB$690,13,FALSE)</f>
        <v>0</v>
      </c>
      <c r="Q130" s="84">
        <f>VLOOKUP($A130,'Liste complète'!$F$5:$AB$690,14,FALSE)</f>
        <v>0</v>
      </c>
      <c r="R130" s="84">
        <f>VLOOKUP($A130,'Liste complète'!$F$5:$AB$690,15,FALSE)</f>
        <v>0</v>
      </c>
      <c r="S130" s="84">
        <f>VLOOKUP($A130,'Liste complète'!$F$5:$AB$690,16,FALSE)</f>
        <v>0</v>
      </c>
      <c r="T130" s="84">
        <f>VLOOKUP($A130,'Liste complète'!$F$5:$AB$690,17,FALSE)</f>
        <v>0</v>
      </c>
    </row>
    <row r="131" spans="1:20" ht="15.75" x14ac:dyDescent="0.25">
      <c r="A131" s="1">
        <v>127</v>
      </c>
      <c r="B131" s="42"/>
      <c r="C131" s="21"/>
      <c r="D131" s="22"/>
      <c r="E131" s="41"/>
      <c r="F131" s="41"/>
      <c r="G131" s="41"/>
      <c r="H131" s="41"/>
      <c r="I131" s="41"/>
      <c r="J131" s="41"/>
      <c r="K131" s="41"/>
      <c r="M131" s="1" t="str">
        <f t="shared" si="1"/>
        <v>non</v>
      </c>
      <c r="O131" s="84">
        <f>VLOOKUP($A131,'Liste complète'!$F$5:$AB$690,12,FALSE)</f>
        <v>0</v>
      </c>
      <c r="P131" s="84">
        <f>VLOOKUP($A131,'Liste complète'!$F$5:$AB$690,13,FALSE)</f>
        <v>0</v>
      </c>
      <c r="Q131" s="84">
        <f>VLOOKUP($A131,'Liste complète'!$F$5:$AB$690,14,FALSE)</f>
        <v>0</v>
      </c>
      <c r="R131" s="84">
        <f>VLOOKUP($A131,'Liste complète'!$F$5:$AB$690,15,FALSE)</f>
        <v>0</v>
      </c>
      <c r="S131" s="84">
        <f>VLOOKUP($A131,'Liste complète'!$F$5:$AB$690,16,FALSE)</f>
        <v>0</v>
      </c>
      <c r="T131" s="84">
        <f>VLOOKUP($A131,'Liste complète'!$F$5:$AB$690,17,FALSE)</f>
        <v>0</v>
      </c>
    </row>
    <row r="132" spans="1:20" ht="15.75" x14ac:dyDescent="0.25">
      <c r="A132" s="1">
        <v>128</v>
      </c>
      <c r="B132" s="42"/>
      <c r="C132" s="21"/>
      <c r="D132" s="22"/>
      <c r="E132" s="41"/>
      <c r="F132" s="41"/>
      <c r="G132" s="41"/>
      <c r="H132" s="41"/>
      <c r="I132" s="41"/>
      <c r="J132" s="41"/>
      <c r="K132" s="41"/>
      <c r="M132" s="1" t="str">
        <f t="shared" si="1"/>
        <v>non</v>
      </c>
      <c r="O132" s="84">
        <f>VLOOKUP($A132,'Liste complète'!$F$5:$AB$690,12,FALSE)</f>
        <v>0</v>
      </c>
      <c r="P132" s="84">
        <f>VLOOKUP($A132,'Liste complète'!$F$5:$AB$690,13,FALSE)</f>
        <v>0</v>
      </c>
      <c r="Q132" s="84">
        <f>VLOOKUP($A132,'Liste complète'!$F$5:$AB$690,14,FALSE)</f>
        <v>0</v>
      </c>
      <c r="R132" s="84">
        <f>VLOOKUP($A132,'Liste complète'!$F$5:$AB$690,15,FALSE)</f>
        <v>0</v>
      </c>
      <c r="S132" s="84">
        <f>VLOOKUP($A132,'Liste complète'!$F$5:$AB$690,16,FALSE)</f>
        <v>0</v>
      </c>
      <c r="T132" s="84">
        <f>VLOOKUP($A132,'Liste complète'!$F$5:$AB$690,17,FALSE)</f>
        <v>0</v>
      </c>
    </row>
    <row r="133" spans="1:20" ht="15.75" x14ac:dyDescent="0.25">
      <c r="A133" s="1">
        <v>129</v>
      </c>
      <c r="B133" s="42"/>
      <c r="C133" s="21"/>
      <c r="D133" s="22"/>
      <c r="E133" s="41"/>
      <c r="F133" s="41"/>
      <c r="G133" s="41"/>
      <c r="H133" s="41"/>
      <c r="I133" s="41"/>
      <c r="J133" s="41"/>
      <c r="K133" s="41"/>
      <c r="M133" s="1" t="str">
        <f t="shared" ref="M133:M196" si="2">IF(OR(H133="x",I133="x",J133="x",K133="x"),"oui","non")</f>
        <v>non</v>
      </c>
      <c r="O133" s="84">
        <f>VLOOKUP($A133,'Liste complète'!$F$5:$AB$690,12,FALSE)</f>
        <v>0</v>
      </c>
      <c r="P133" s="84">
        <f>VLOOKUP($A133,'Liste complète'!$F$5:$AB$690,13,FALSE)</f>
        <v>0</v>
      </c>
      <c r="Q133" s="84">
        <f>VLOOKUP($A133,'Liste complète'!$F$5:$AB$690,14,FALSE)</f>
        <v>0</v>
      </c>
      <c r="R133" s="84">
        <f>VLOOKUP($A133,'Liste complète'!$F$5:$AB$690,15,FALSE)</f>
        <v>0</v>
      </c>
      <c r="S133" s="84">
        <f>VLOOKUP($A133,'Liste complète'!$F$5:$AB$690,16,FALSE)</f>
        <v>0</v>
      </c>
      <c r="T133" s="84">
        <f>VLOOKUP($A133,'Liste complète'!$F$5:$AB$690,17,FALSE)</f>
        <v>0</v>
      </c>
    </row>
    <row r="134" spans="1:20" ht="15.75" x14ac:dyDescent="0.25">
      <c r="A134" s="1">
        <v>130</v>
      </c>
      <c r="B134" s="42"/>
      <c r="C134" s="21"/>
      <c r="D134" s="22"/>
      <c r="E134" s="41"/>
      <c r="F134" s="41"/>
      <c r="G134" s="41"/>
      <c r="H134" s="41"/>
      <c r="I134" s="41"/>
      <c r="J134" s="41"/>
      <c r="K134" s="41"/>
      <c r="M134" s="1" t="str">
        <f t="shared" si="2"/>
        <v>non</v>
      </c>
      <c r="O134" s="84">
        <f>VLOOKUP($A134,'Liste complète'!$F$5:$AB$690,12,FALSE)</f>
        <v>0</v>
      </c>
      <c r="P134" s="84">
        <f>VLOOKUP($A134,'Liste complète'!$F$5:$AB$690,13,FALSE)</f>
        <v>0</v>
      </c>
      <c r="Q134" s="84">
        <f>VLOOKUP($A134,'Liste complète'!$F$5:$AB$690,14,FALSE)</f>
        <v>0</v>
      </c>
      <c r="R134" s="84">
        <f>VLOOKUP($A134,'Liste complète'!$F$5:$AB$690,15,FALSE)</f>
        <v>0</v>
      </c>
      <c r="S134" s="84">
        <f>VLOOKUP($A134,'Liste complète'!$F$5:$AB$690,16,FALSE)</f>
        <v>0</v>
      </c>
      <c r="T134" s="84">
        <f>VLOOKUP($A134,'Liste complète'!$F$5:$AB$690,17,FALSE)</f>
        <v>0</v>
      </c>
    </row>
    <row r="135" spans="1:20" ht="15.75" x14ac:dyDescent="0.25">
      <c r="A135" s="1">
        <v>131</v>
      </c>
      <c r="B135" s="42"/>
      <c r="C135" s="21"/>
      <c r="D135" s="47"/>
      <c r="E135" s="46"/>
      <c r="F135" s="46"/>
      <c r="G135" s="46"/>
      <c r="H135" s="41"/>
      <c r="I135" s="41"/>
      <c r="J135" s="41"/>
      <c r="K135" s="41"/>
      <c r="M135" s="1" t="str">
        <f t="shared" si="2"/>
        <v>non</v>
      </c>
      <c r="O135" s="84">
        <f>VLOOKUP($A135,'Liste complète'!$F$5:$AB$690,12,FALSE)</f>
        <v>0</v>
      </c>
      <c r="P135" s="84">
        <f>VLOOKUP($A135,'Liste complète'!$F$5:$AB$690,13,FALSE)</f>
        <v>0</v>
      </c>
      <c r="Q135" s="84">
        <f>VLOOKUP($A135,'Liste complète'!$F$5:$AB$690,14,FALSE)</f>
        <v>0</v>
      </c>
      <c r="R135" s="84">
        <f>VLOOKUP($A135,'Liste complète'!$F$5:$AB$690,15,FALSE)</f>
        <v>0</v>
      </c>
      <c r="S135" s="84">
        <f>VLOOKUP($A135,'Liste complète'!$F$5:$AB$690,16,FALSE)</f>
        <v>0</v>
      </c>
      <c r="T135" s="84">
        <f>VLOOKUP($A135,'Liste complète'!$F$5:$AB$690,17,FALSE)</f>
        <v>0</v>
      </c>
    </row>
    <row r="136" spans="1:20" ht="15.75" x14ac:dyDescent="0.25">
      <c r="A136" s="1">
        <v>132</v>
      </c>
      <c r="B136" s="42"/>
      <c r="C136" s="21"/>
      <c r="D136" s="47"/>
      <c r="E136" s="46"/>
      <c r="F136" s="46"/>
      <c r="G136" s="46"/>
      <c r="H136" s="41"/>
      <c r="I136" s="41"/>
      <c r="J136" s="41"/>
      <c r="K136" s="41"/>
      <c r="M136" s="1" t="str">
        <f t="shared" si="2"/>
        <v>non</v>
      </c>
      <c r="O136" s="84">
        <f>VLOOKUP($A136,'Liste complète'!$F$5:$AB$690,12,FALSE)</f>
        <v>0</v>
      </c>
      <c r="P136" s="84">
        <f>VLOOKUP($A136,'Liste complète'!$F$5:$AB$690,13,FALSE)</f>
        <v>0</v>
      </c>
      <c r="Q136" s="84">
        <f>VLOOKUP($A136,'Liste complète'!$F$5:$AB$690,14,FALSE)</f>
        <v>0</v>
      </c>
      <c r="R136" s="84">
        <f>VLOOKUP($A136,'Liste complète'!$F$5:$AB$690,15,FALSE)</f>
        <v>0</v>
      </c>
      <c r="S136" s="84">
        <f>VLOOKUP($A136,'Liste complète'!$F$5:$AB$690,16,FALSE)</f>
        <v>0</v>
      </c>
      <c r="T136" s="84">
        <f>VLOOKUP($A136,'Liste complète'!$F$5:$AB$690,17,FALSE)</f>
        <v>0</v>
      </c>
    </row>
    <row r="137" spans="1:20" ht="15.75" x14ac:dyDescent="0.25">
      <c r="A137" s="1">
        <v>133</v>
      </c>
      <c r="B137" s="42"/>
      <c r="C137" s="21"/>
      <c r="D137" s="22"/>
      <c r="E137" s="41"/>
      <c r="F137" s="41"/>
      <c r="G137" s="41"/>
      <c r="H137" s="41"/>
      <c r="I137" s="41"/>
      <c r="J137" s="41"/>
      <c r="K137" s="41"/>
      <c r="M137" s="1" t="str">
        <f t="shared" si="2"/>
        <v>non</v>
      </c>
      <c r="O137" s="84">
        <f>VLOOKUP($A137,'Liste complète'!$F$5:$AB$690,12,FALSE)</f>
        <v>0</v>
      </c>
      <c r="P137" s="84">
        <f>VLOOKUP($A137,'Liste complète'!$F$5:$AB$690,13,FALSE)</f>
        <v>0</v>
      </c>
      <c r="Q137" s="84">
        <f>VLOOKUP($A137,'Liste complète'!$F$5:$AB$690,14,FALSE)</f>
        <v>0</v>
      </c>
      <c r="R137" s="84">
        <f>VLOOKUP($A137,'Liste complète'!$F$5:$AB$690,15,FALSE)</f>
        <v>0</v>
      </c>
      <c r="S137" s="84">
        <f>VLOOKUP($A137,'Liste complète'!$F$5:$AB$690,16,FALSE)</f>
        <v>0</v>
      </c>
      <c r="T137" s="84">
        <f>VLOOKUP($A137,'Liste complète'!$F$5:$AB$690,17,FALSE)</f>
        <v>0</v>
      </c>
    </row>
    <row r="138" spans="1:20" ht="15.75" x14ac:dyDescent="0.25">
      <c r="A138" s="1">
        <v>134</v>
      </c>
      <c r="B138" s="42"/>
      <c r="C138" s="21"/>
      <c r="D138" s="22"/>
      <c r="E138" s="41"/>
      <c r="F138" s="41"/>
      <c r="G138" s="41"/>
      <c r="H138" s="41"/>
      <c r="I138" s="41"/>
      <c r="J138" s="41"/>
      <c r="K138" s="41"/>
      <c r="M138" s="1" t="str">
        <f t="shared" si="2"/>
        <v>non</v>
      </c>
      <c r="O138" s="84">
        <f>VLOOKUP($A138,'Liste complète'!$F$5:$AB$690,12,FALSE)</f>
        <v>0</v>
      </c>
      <c r="P138" s="84">
        <f>VLOOKUP($A138,'Liste complète'!$F$5:$AB$690,13,FALSE)</f>
        <v>0</v>
      </c>
      <c r="Q138" s="84">
        <f>VLOOKUP($A138,'Liste complète'!$F$5:$AB$690,14,FALSE)</f>
        <v>0</v>
      </c>
      <c r="R138" s="84">
        <f>VLOOKUP($A138,'Liste complète'!$F$5:$AB$690,15,FALSE)</f>
        <v>0</v>
      </c>
      <c r="S138" s="84">
        <f>VLOOKUP($A138,'Liste complète'!$F$5:$AB$690,16,FALSE)</f>
        <v>0</v>
      </c>
      <c r="T138" s="84">
        <f>VLOOKUP($A138,'Liste complète'!$F$5:$AB$690,17,FALSE)</f>
        <v>0</v>
      </c>
    </row>
    <row r="139" spans="1:20" ht="15.75" x14ac:dyDescent="0.25">
      <c r="A139" s="1">
        <v>135</v>
      </c>
      <c r="B139" s="42"/>
      <c r="C139" s="21"/>
      <c r="D139" s="22"/>
      <c r="E139" s="41"/>
      <c r="F139" s="41"/>
      <c r="G139" s="41"/>
      <c r="H139" s="41"/>
      <c r="I139" s="41"/>
      <c r="J139" s="41"/>
      <c r="K139" s="41"/>
      <c r="M139" s="1" t="str">
        <f t="shared" si="2"/>
        <v>non</v>
      </c>
      <c r="O139" s="84">
        <f>VLOOKUP($A139,'Liste complète'!$F$5:$AB$690,12,FALSE)</f>
        <v>0</v>
      </c>
      <c r="P139" s="84">
        <f>VLOOKUP($A139,'Liste complète'!$F$5:$AB$690,13,FALSE)</f>
        <v>0</v>
      </c>
      <c r="Q139" s="84">
        <f>VLOOKUP($A139,'Liste complète'!$F$5:$AB$690,14,FALSE)</f>
        <v>0</v>
      </c>
      <c r="R139" s="84">
        <f>VLOOKUP($A139,'Liste complète'!$F$5:$AB$690,15,FALSE)</f>
        <v>0</v>
      </c>
      <c r="S139" s="84">
        <f>VLOOKUP($A139,'Liste complète'!$F$5:$AB$690,16,FALSE)</f>
        <v>0</v>
      </c>
      <c r="T139" s="84">
        <f>VLOOKUP($A139,'Liste complète'!$F$5:$AB$690,17,FALSE)</f>
        <v>0</v>
      </c>
    </row>
    <row r="140" spans="1:20" ht="15.75" x14ac:dyDescent="0.25">
      <c r="A140" s="1">
        <v>136</v>
      </c>
      <c r="B140" s="42"/>
      <c r="C140" s="21"/>
      <c r="D140" s="22"/>
      <c r="E140" s="41"/>
      <c r="F140" s="41"/>
      <c r="G140" s="41"/>
      <c r="H140" s="41"/>
      <c r="I140" s="41"/>
      <c r="J140" s="41"/>
      <c r="K140" s="41"/>
      <c r="M140" s="1" t="str">
        <f t="shared" si="2"/>
        <v>non</v>
      </c>
      <c r="O140" s="84">
        <f>VLOOKUP($A140,'Liste complète'!$F$5:$AB$690,12,FALSE)</f>
        <v>0</v>
      </c>
      <c r="P140" s="84">
        <f>VLOOKUP($A140,'Liste complète'!$F$5:$AB$690,13,FALSE)</f>
        <v>0</v>
      </c>
      <c r="Q140" s="84">
        <f>VLOOKUP($A140,'Liste complète'!$F$5:$AB$690,14,FALSE)</f>
        <v>0</v>
      </c>
      <c r="R140" s="84">
        <f>VLOOKUP($A140,'Liste complète'!$F$5:$AB$690,15,FALSE)</f>
        <v>0</v>
      </c>
      <c r="S140" s="84">
        <f>VLOOKUP($A140,'Liste complète'!$F$5:$AB$690,16,FALSE)</f>
        <v>0</v>
      </c>
      <c r="T140" s="84">
        <f>VLOOKUP($A140,'Liste complète'!$F$5:$AB$690,17,FALSE)</f>
        <v>0</v>
      </c>
    </row>
    <row r="141" spans="1:20" ht="15.75" x14ac:dyDescent="0.25">
      <c r="A141" s="1">
        <v>137</v>
      </c>
      <c r="B141" s="42"/>
      <c r="C141" s="21"/>
      <c r="D141" s="22"/>
      <c r="E141" s="41"/>
      <c r="F141" s="41"/>
      <c r="G141" s="41"/>
      <c r="H141" s="41"/>
      <c r="I141" s="41"/>
      <c r="J141" s="41"/>
      <c r="K141" s="41"/>
      <c r="M141" s="1" t="str">
        <f t="shared" si="2"/>
        <v>non</v>
      </c>
      <c r="O141" s="84">
        <f>VLOOKUP($A141,'Liste complète'!$F$5:$AB$690,12,FALSE)</f>
        <v>0</v>
      </c>
      <c r="P141" s="84">
        <f>VLOOKUP($A141,'Liste complète'!$F$5:$AB$690,13,FALSE)</f>
        <v>0</v>
      </c>
      <c r="Q141" s="84">
        <f>VLOOKUP($A141,'Liste complète'!$F$5:$AB$690,14,FALSE)</f>
        <v>0</v>
      </c>
      <c r="R141" s="84">
        <f>VLOOKUP($A141,'Liste complète'!$F$5:$AB$690,15,FALSE)</f>
        <v>0</v>
      </c>
      <c r="S141" s="84">
        <f>VLOOKUP($A141,'Liste complète'!$F$5:$AB$690,16,FALSE)</f>
        <v>0</v>
      </c>
      <c r="T141" s="84">
        <f>VLOOKUP($A141,'Liste complète'!$F$5:$AB$690,17,FALSE)</f>
        <v>0</v>
      </c>
    </row>
    <row r="142" spans="1:20" ht="15.75" x14ac:dyDescent="0.25">
      <c r="A142" s="1">
        <v>138</v>
      </c>
      <c r="B142" s="42"/>
      <c r="C142" s="21"/>
      <c r="D142" s="22"/>
      <c r="E142" s="41"/>
      <c r="F142" s="41"/>
      <c r="G142" s="41"/>
      <c r="H142" s="41"/>
      <c r="I142" s="41"/>
      <c r="J142" s="41"/>
      <c r="K142" s="41"/>
      <c r="M142" s="1" t="str">
        <f t="shared" si="2"/>
        <v>non</v>
      </c>
      <c r="O142" s="84">
        <f>VLOOKUP($A142,'Liste complète'!$F$5:$AB$690,12,FALSE)</f>
        <v>0</v>
      </c>
      <c r="P142" s="84">
        <f>VLOOKUP($A142,'Liste complète'!$F$5:$AB$690,13,FALSE)</f>
        <v>0</v>
      </c>
      <c r="Q142" s="84">
        <f>VLOOKUP($A142,'Liste complète'!$F$5:$AB$690,14,FALSE)</f>
        <v>0</v>
      </c>
      <c r="R142" s="84">
        <f>VLOOKUP($A142,'Liste complète'!$F$5:$AB$690,15,FALSE)</f>
        <v>0</v>
      </c>
      <c r="S142" s="84">
        <f>VLOOKUP($A142,'Liste complète'!$F$5:$AB$690,16,FALSE)</f>
        <v>0</v>
      </c>
      <c r="T142" s="84">
        <f>VLOOKUP($A142,'Liste complète'!$F$5:$AB$690,17,FALSE)</f>
        <v>0</v>
      </c>
    </row>
    <row r="143" spans="1:20" ht="15.75" x14ac:dyDescent="0.25">
      <c r="A143" s="1">
        <v>139</v>
      </c>
      <c r="B143" s="42"/>
      <c r="C143" s="21"/>
      <c r="D143" s="22"/>
      <c r="E143" s="41"/>
      <c r="F143" s="41"/>
      <c r="G143" s="41"/>
      <c r="H143" s="41"/>
      <c r="I143" s="41"/>
      <c r="J143" s="41"/>
      <c r="K143" s="41"/>
      <c r="M143" s="1" t="str">
        <f t="shared" si="2"/>
        <v>non</v>
      </c>
      <c r="O143" s="84">
        <f>VLOOKUP($A143,'Liste complète'!$F$5:$AB$690,12,FALSE)</f>
        <v>0</v>
      </c>
      <c r="P143" s="84">
        <f>VLOOKUP($A143,'Liste complète'!$F$5:$AB$690,13,FALSE)</f>
        <v>0</v>
      </c>
      <c r="Q143" s="84">
        <f>VLOOKUP($A143,'Liste complète'!$F$5:$AB$690,14,FALSE)</f>
        <v>0</v>
      </c>
      <c r="R143" s="84">
        <f>VLOOKUP($A143,'Liste complète'!$F$5:$AB$690,15,FALSE)</f>
        <v>0</v>
      </c>
      <c r="S143" s="84">
        <f>VLOOKUP($A143,'Liste complète'!$F$5:$AB$690,16,FALSE)</f>
        <v>0</v>
      </c>
      <c r="T143" s="84">
        <f>VLOOKUP($A143,'Liste complète'!$F$5:$AB$690,17,FALSE)</f>
        <v>0</v>
      </c>
    </row>
    <row r="144" spans="1:20" ht="15.75" x14ac:dyDescent="0.25">
      <c r="A144" s="1">
        <v>140</v>
      </c>
      <c r="B144" s="42"/>
      <c r="C144" s="21"/>
      <c r="D144" s="22"/>
      <c r="E144" s="41"/>
      <c r="F144" s="41"/>
      <c r="G144" s="41"/>
      <c r="H144" s="41"/>
      <c r="I144" s="41"/>
      <c r="J144" s="41"/>
      <c r="K144" s="41"/>
      <c r="M144" s="1" t="str">
        <f t="shared" si="2"/>
        <v>non</v>
      </c>
      <c r="O144" s="84">
        <f>VLOOKUP($A144,'Liste complète'!$F$5:$AB$690,12,FALSE)</f>
        <v>0</v>
      </c>
      <c r="P144" s="84">
        <f>VLOOKUP($A144,'Liste complète'!$F$5:$AB$690,13,FALSE)</f>
        <v>0</v>
      </c>
      <c r="Q144" s="84">
        <f>VLOOKUP($A144,'Liste complète'!$F$5:$AB$690,14,FALSE)</f>
        <v>0</v>
      </c>
      <c r="R144" s="84">
        <f>VLOOKUP($A144,'Liste complète'!$F$5:$AB$690,15,FALSE)</f>
        <v>0</v>
      </c>
      <c r="S144" s="84">
        <f>VLOOKUP($A144,'Liste complète'!$F$5:$AB$690,16,FALSE)</f>
        <v>0</v>
      </c>
      <c r="T144" s="84">
        <f>VLOOKUP($A144,'Liste complète'!$F$5:$AB$690,17,FALSE)</f>
        <v>0</v>
      </c>
    </row>
    <row r="145" spans="1:20" ht="15.75" x14ac:dyDescent="0.25">
      <c r="A145" s="1">
        <v>141</v>
      </c>
      <c r="B145" s="42"/>
      <c r="C145" s="21"/>
      <c r="D145" s="22"/>
      <c r="E145" s="41"/>
      <c r="F145" s="41"/>
      <c r="G145" s="41"/>
      <c r="H145" s="41"/>
      <c r="I145" s="41"/>
      <c r="J145" s="41"/>
      <c r="K145" s="41"/>
      <c r="M145" s="1" t="str">
        <f t="shared" si="2"/>
        <v>non</v>
      </c>
      <c r="O145" s="84">
        <f>VLOOKUP($A145,'Liste complète'!$F$5:$AB$690,12,FALSE)</f>
        <v>0</v>
      </c>
      <c r="P145" s="84">
        <f>VLOOKUP($A145,'Liste complète'!$F$5:$AB$690,13,FALSE)</f>
        <v>0</v>
      </c>
      <c r="Q145" s="84">
        <f>VLOOKUP($A145,'Liste complète'!$F$5:$AB$690,14,FALSE)</f>
        <v>0</v>
      </c>
      <c r="R145" s="84">
        <f>VLOOKUP($A145,'Liste complète'!$F$5:$AB$690,15,FALSE)</f>
        <v>0</v>
      </c>
      <c r="S145" s="84">
        <f>VLOOKUP($A145,'Liste complète'!$F$5:$AB$690,16,FALSE)</f>
        <v>0</v>
      </c>
      <c r="T145" s="84">
        <f>VLOOKUP($A145,'Liste complète'!$F$5:$AB$690,17,FALSE)</f>
        <v>0</v>
      </c>
    </row>
    <row r="146" spans="1:20" ht="15.75" x14ac:dyDescent="0.25">
      <c r="A146" s="1">
        <v>142</v>
      </c>
      <c r="B146" s="42"/>
      <c r="C146" s="21"/>
      <c r="D146" s="22"/>
      <c r="E146" s="41"/>
      <c r="F146" s="41"/>
      <c r="G146" s="41"/>
      <c r="H146" s="41"/>
      <c r="I146" s="41"/>
      <c r="J146" s="41"/>
      <c r="K146" s="41"/>
      <c r="M146" s="1" t="str">
        <f t="shared" si="2"/>
        <v>non</v>
      </c>
      <c r="O146" s="84">
        <f>VLOOKUP($A146,'Liste complète'!$F$5:$AB$690,12,FALSE)</f>
        <v>0</v>
      </c>
      <c r="P146" s="84">
        <f>VLOOKUP($A146,'Liste complète'!$F$5:$AB$690,13,FALSE)</f>
        <v>0</v>
      </c>
      <c r="Q146" s="84">
        <f>VLOOKUP($A146,'Liste complète'!$F$5:$AB$690,14,FALSE)</f>
        <v>0</v>
      </c>
      <c r="R146" s="84">
        <f>VLOOKUP($A146,'Liste complète'!$F$5:$AB$690,15,FALSE)</f>
        <v>0</v>
      </c>
      <c r="S146" s="84">
        <f>VLOOKUP($A146,'Liste complète'!$F$5:$AB$690,16,FALSE)</f>
        <v>0</v>
      </c>
      <c r="T146" s="84">
        <f>VLOOKUP($A146,'Liste complète'!$F$5:$AB$690,17,FALSE)</f>
        <v>0</v>
      </c>
    </row>
    <row r="147" spans="1:20" ht="15.75" x14ac:dyDescent="0.25">
      <c r="A147" s="1">
        <v>143</v>
      </c>
      <c r="B147" s="42"/>
      <c r="C147" s="21"/>
      <c r="D147" s="22"/>
      <c r="E147" s="41"/>
      <c r="F147" s="41"/>
      <c r="G147" s="41"/>
      <c r="H147" s="41"/>
      <c r="I147" s="41"/>
      <c r="J147" s="41"/>
      <c r="K147" s="41"/>
      <c r="M147" s="1" t="str">
        <f t="shared" si="2"/>
        <v>non</v>
      </c>
      <c r="O147" s="84">
        <f>VLOOKUP($A147,'Liste complète'!$F$5:$AB$690,12,FALSE)</f>
        <v>0</v>
      </c>
      <c r="P147" s="84">
        <f>VLOOKUP($A147,'Liste complète'!$F$5:$AB$690,13,FALSE)</f>
        <v>0</v>
      </c>
      <c r="Q147" s="84">
        <f>VLOOKUP($A147,'Liste complète'!$F$5:$AB$690,14,FALSE)</f>
        <v>0</v>
      </c>
      <c r="R147" s="84">
        <f>VLOOKUP($A147,'Liste complète'!$F$5:$AB$690,15,FALSE)</f>
        <v>0</v>
      </c>
      <c r="S147" s="84">
        <f>VLOOKUP($A147,'Liste complète'!$F$5:$AB$690,16,FALSE)</f>
        <v>0</v>
      </c>
      <c r="T147" s="84">
        <f>VLOOKUP($A147,'Liste complète'!$F$5:$AB$690,17,FALSE)</f>
        <v>0</v>
      </c>
    </row>
    <row r="148" spans="1:20" ht="15.75" x14ac:dyDescent="0.25">
      <c r="A148" s="1">
        <v>144</v>
      </c>
      <c r="B148" s="42"/>
      <c r="C148" s="21"/>
      <c r="D148" s="22"/>
      <c r="E148" s="41"/>
      <c r="F148" s="41"/>
      <c r="G148" s="41"/>
      <c r="H148" s="41"/>
      <c r="I148" s="41"/>
      <c r="J148" s="41"/>
      <c r="K148" s="41"/>
      <c r="M148" s="1" t="str">
        <f t="shared" si="2"/>
        <v>non</v>
      </c>
      <c r="O148" s="84">
        <f>VLOOKUP($A148,'Liste complète'!$F$5:$AB$690,12,FALSE)</f>
        <v>0</v>
      </c>
      <c r="P148" s="84">
        <f>VLOOKUP($A148,'Liste complète'!$F$5:$AB$690,13,FALSE)</f>
        <v>0</v>
      </c>
      <c r="Q148" s="84">
        <f>VLOOKUP($A148,'Liste complète'!$F$5:$AB$690,14,FALSE)</f>
        <v>0</v>
      </c>
      <c r="R148" s="84">
        <f>VLOOKUP($A148,'Liste complète'!$F$5:$AB$690,15,FALSE)</f>
        <v>0</v>
      </c>
      <c r="S148" s="84">
        <f>VLOOKUP($A148,'Liste complète'!$F$5:$AB$690,16,FALSE)</f>
        <v>0</v>
      </c>
      <c r="T148" s="84">
        <f>VLOOKUP($A148,'Liste complète'!$F$5:$AB$690,17,FALSE)</f>
        <v>0</v>
      </c>
    </row>
    <row r="149" spans="1:20" ht="15.75" x14ac:dyDescent="0.25">
      <c r="A149" s="1">
        <v>145</v>
      </c>
      <c r="B149" s="42"/>
      <c r="C149" s="21"/>
      <c r="D149" s="22"/>
      <c r="E149" s="41"/>
      <c r="F149" s="41"/>
      <c r="G149" s="41"/>
      <c r="H149" s="41"/>
      <c r="I149" s="41"/>
      <c r="J149" s="41"/>
      <c r="K149" s="41"/>
      <c r="M149" s="1" t="str">
        <f t="shared" si="2"/>
        <v>non</v>
      </c>
      <c r="O149" s="84">
        <f>VLOOKUP($A149,'Liste complète'!$F$5:$AB$690,12,FALSE)</f>
        <v>0</v>
      </c>
      <c r="P149" s="84">
        <f>VLOOKUP($A149,'Liste complète'!$F$5:$AB$690,13,FALSE)</f>
        <v>0</v>
      </c>
      <c r="Q149" s="84">
        <f>VLOOKUP($A149,'Liste complète'!$F$5:$AB$690,14,FALSE)</f>
        <v>0</v>
      </c>
      <c r="R149" s="84">
        <f>VLOOKUP($A149,'Liste complète'!$F$5:$AB$690,15,FALSE)</f>
        <v>0</v>
      </c>
      <c r="S149" s="84">
        <f>VLOOKUP($A149,'Liste complète'!$F$5:$AB$690,16,FALSE)</f>
        <v>0</v>
      </c>
      <c r="T149" s="84">
        <f>VLOOKUP($A149,'Liste complète'!$F$5:$AB$690,17,FALSE)</f>
        <v>0</v>
      </c>
    </row>
    <row r="150" spans="1:20" ht="15.75" x14ac:dyDescent="0.25">
      <c r="A150" s="1">
        <v>146</v>
      </c>
      <c r="B150" s="42"/>
      <c r="C150" s="21"/>
      <c r="D150" s="22"/>
      <c r="E150" s="41"/>
      <c r="F150" s="41"/>
      <c r="G150" s="41"/>
      <c r="H150" s="41"/>
      <c r="I150" s="41"/>
      <c r="J150" s="41"/>
      <c r="K150" s="41"/>
      <c r="M150" s="1" t="str">
        <f t="shared" si="2"/>
        <v>non</v>
      </c>
      <c r="O150" s="84">
        <f>VLOOKUP($A150,'Liste complète'!$F$5:$AB$690,12,FALSE)</f>
        <v>0</v>
      </c>
      <c r="P150" s="84">
        <f>VLOOKUP($A150,'Liste complète'!$F$5:$AB$690,13,FALSE)</f>
        <v>0</v>
      </c>
      <c r="Q150" s="84">
        <f>VLOOKUP($A150,'Liste complète'!$F$5:$AB$690,14,FALSE)</f>
        <v>0</v>
      </c>
      <c r="R150" s="84">
        <f>VLOOKUP($A150,'Liste complète'!$F$5:$AB$690,15,FALSE)</f>
        <v>0</v>
      </c>
      <c r="S150" s="84">
        <f>VLOOKUP($A150,'Liste complète'!$F$5:$AB$690,16,FALSE)</f>
        <v>0</v>
      </c>
      <c r="T150" s="84">
        <f>VLOOKUP($A150,'Liste complète'!$F$5:$AB$690,17,FALSE)</f>
        <v>0</v>
      </c>
    </row>
    <row r="151" spans="1:20" ht="15.75" x14ac:dyDescent="0.25">
      <c r="A151" s="1">
        <v>147</v>
      </c>
      <c r="B151" s="42"/>
      <c r="C151" s="21"/>
      <c r="D151" s="22"/>
      <c r="E151" s="41"/>
      <c r="F151" s="41"/>
      <c r="G151" s="41"/>
      <c r="H151" s="41"/>
      <c r="I151" s="41"/>
      <c r="J151" s="41"/>
      <c r="K151" s="41"/>
      <c r="M151" s="1" t="str">
        <f t="shared" si="2"/>
        <v>non</v>
      </c>
      <c r="O151" s="84">
        <f>VLOOKUP($A151,'Liste complète'!$F$5:$AB$690,12,FALSE)</f>
        <v>0</v>
      </c>
      <c r="P151" s="84">
        <f>VLOOKUP($A151,'Liste complète'!$F$5:$AB$690,13,FALSE)</f>
        <v>0</v>
      </c>
      <c r="Q151" s="84">
        <f>VLOOKUP($A151,'Liste complète'!$F$5:$AB$690,14,FALSE)</f>
        <v>0</v>
      </c>
      <c r="R151" s="84">
        <f>VLOOKUP($A151,'Liste complète'!$F$5:$AB$690,15,FALSE)</f>
        <v>0</v>
      </c>
      <c r="S151" s="84">
        <f>VLOOKUP($A151,'Liste complète'!$F$5:$AB$690,16,FALSE)</f>
        <v>0</v>
      </c>
      <c r="T151" s="84">
        <f>VLOOKUP($A151,'Liste complète'!$F$5:$AB$690,17,FALSE)</f>
        <v>0</v>
      </c>
    </row>
    <row r="152" spans="1:20" ht="15.75" x14ac:dyDescent="0.25">
      <c r="A152" s="1">
        <v>148</v>
      </c>
      <c r="B152" s="42"/>
      <c r="C152" s="21"/>
      <c r="D152" s="22"/>
      <c r="E152" s="41"/>
      <c r="F152" s="41"/>
      <c r="G152" s="41"/>
      <c r="H152" s="41"/>
      <c r="I152" s="41"/>
      <c r="J152" s="41"/>
      <c r="K152" s="41"/>
      <c r="M152" s="1" t="str">
        <f t="shared" si="2"/>
        <v>non</v>
      </c>
      <c r="O152" s="84">
        <f>VLOOKUP($A152,'Liste complète'!$F$5:$AB$690,12,FALSE)</f>
        <v>0</v>
      </c>
      <c r="P152" s="84">
        <f>VLOOKUP($A152,'Liste complète'!$F$5:$AB$690,13,FALSE)</f>
        <v>0</v>
      </c>
      <c r="Q152" s="84">
        <f>VLOOKUP($A152,'Liste complète'!$F$5:$AB$690,14,FALSE)</f>
        <v>0</v>
      </c>
      <c r="R152" s="84">
        <f>VLOOKUP($A152,'Liste complète'!$F$5:$AB$690,15,FALSE)</f>
        <v>0</v>
      </c>
      <c r="S152" s="84">
        <f>VLOOKUP($A152,'Liste complète'!$F$5:$AB$690,16,FALSE)</f>
        <v>0</v>
      </c>
      <c r="T152" s="84">
        <f>VLOOKUP($A152,'Liste complète'!$F$5:$AB$690,17,FALSE)</f>
        <v>0</v>
      </c>
    </row>
    <row r="153" spans="1:20" ht="15.75" x14ac:dyDescent="0.25">
      <c r="A153" s="1">
        <v>149</v>
      </c>
      <c r="B153" s="42"/>
      <c r="C153" s="21"/>
      <c r="D153" s="22"/>
      <c r="E153" s="41"/>
      <c r="F153" s="41"/>
      <c r="G153" s="41"/>
      <c r="H153" s="41"/>
      <c r="I153" s="41"/>
      <c r="J153" s="41"/>
      <c r="K153" s="41"/>
      <c r="M153" s="1" t="str">
        <f t="shared" si="2"/>
        <v>non</v>
      </c>
      <c r="O153" s="84">
        <f>VLOOKUP($A153,'Liste complète'!$F$5:$AB$690,12,FALSE)</f>
        <v>0</v>
      </c>
      <c r="P153" s="84">
        <f>VLOOKUP($A153,'Liste complète'!$F$5:$AB$690,13,FALSE)</f>
        <v>0</v>
      </c>
      <c r="Q153" s="84">
        <f>VLOOKUP($A153,'Liste complète'!$F$5:$AB$690,14,FALSE)</f>
        <v>0</v>
      </c>
      <c r="R153" s="84">
        <f>VLOOKUP($A153,'Liste complète'!$F$5:$AB$690,15,FALSE)</f>
        <v>0</v>
      </c>
      <c r="S153" s="84">
        <f>VLOOKUP($A153,'Liste complète'!$F$5:$AB$690,16,FALSE)</f>
        <v>0</v>
      </c>
      <c r="T153" s="84">
        <f>VLOOKUP($A153,'Liste complète'!$F$5:$AB$690,17,FALSE)</f>
        <v>0</v>
      </c>
    </row>
    <row r="154" spans="1:20" ht="15.75" x14ac:dyDescent="0.25">
      <c r="A154" s="1">
        <v>150</v>
      </c>
      <c r="B154" s="42"/>
      <c r="C154" s="21"/>
      <c r="D154" s="22"/>
      <c r="E154" s="41"/>
      <c r="F154" s="41"/>
      <c r="G154" s="41"/>
      <c r="H154" s="41"/>
      <c r="I154" s="41"/>
      <c r="J154" s="41"/>
      <c r="K154" s="41"/>
      <c r="M154" s="1" t="str">
        <f t="shared" si="2"/>
        <v>non</v>
      </c>
      <c r="O154" s="84">
        <f>VLOOKUP($A154,'Liste complète'!$F$5:$AB$690,12,FALSE)</f>
        <v>0</v>
      </c>
      <c r="P154" s="84">
        <f>VLOOKUP($A154,'Liste complète'!$F$5:$AB$690,13,FALSE)</f>
        <v>0</v>
      </c>
      <c r="Q154" s="84">
        <f>VLOOKUP($A154,'Liste complète'!$F$5:$AB$690,14,FALSE)</f>
        <v>0</v>
      </c>
      <c r="R154" s="84">
        <f>VLOOKUP($A154,'Liste complète'!$F$5:$AB$690,15,FALSE)</f>
        <v>0</v>
      </c>
      <c r="S154" s="84">
        <f>VLOOKUP($A154,'Liste complète'!$F$5:$AB$690,16,FALSE)</f>
        <v>0</v>
      </c>
      <c r="T154" s="84">
        <f>VLOOKUP($A154,'Liste complète'!$F$5:$AB$690,17,FALSE)</f>
        <v>0</v>
      </c>
    </row>
    <row r="155" spans="1:20" ht="15.75" x14ac:dyDescent="0.25">
      <c r="A155" s="1">
        <v>151</v>
      </c>
      <c r="B155" s="42"/>
      <c r="C155" s="21"/>
      <c r="D155" s="22"/>
      <c r="E155" s="41"/>
      <c r="F155" s="41"/>
      <c r="G155" s="41"/>
      <c r="H155" s="41"/>
      <c r="I155" s="41"/>
      <c r="J155" s="41"/>
      <c r="K155" s="41"/>
      <c r="M155" s="1" t="str">
        <f t="shared" si="2"/>
        <v>non</v>
      </c>
      <c r="O155" s="84">
        <f>VLOOKUP($A155,'Liste complète'!$F$5:$AB$690,12,FALSE)</f>
        <v>0</v>
      </c>
      <c r="P155" s="84">
        <f>VLOOKUP($A155,'Liste complète'!$F$5:$AB$690,13,FALSE)</f>
        <v>0</v>
      </c>
      <c r="Q155" s="84">
        <f>VLOOKUP($A155,'Liste complète'!$F$5:$AB$690,14,FALSE)</f>
        <v>0</v>
      </c>
      <c r="R155" s="84">
        <f>VLOOKUP($A155,'Liste complète'!$F$5:$AB$690,15,FALSE)</f>
        <v>0</v>
      </c>
      <c r="S155" s="84">
        <f>VLOOKUP($A155,'Liste complète'!$F$5:$AB$690,16,FALSE)</f>
        <v>0</v>
      </c>
      <c r="T155" s="84">
        <f>VLOOKUP($A155,'Liste complète'!$F$5:$AB$690,17,FALSE)</f>
        <v>0</v>
      </c>
    </row>
    <row r="156" spans="1:20" ht="15.75" x14ac:dyDescent="0.25">
      <c r="A156" s="1">
        <v>152</v>
      </c>
      <c r="B156" s="42"/>
      <c r="C156" s="21"/>
      <c r="D156" s="22"/>
      <c r="E156" s="41"/>
      <c r="F156" s="41"/>
      <c r="G156" s="41"/>
      <c r="H156" s="41"/>
      <c r="I156" s="41"/>
      <c r="J156" s="41"/>
      <c r="K156" s="41"/>
      <c r="M156" s="1" t="str">
        <f t="shared" si="2"/>
        <v>non</v>
      </c>
      <c r="O156" s="84">
        <f>VLOOKUP($A156,'Liste complète'!$F$5:$AB$690,12,FALSE)</f>
        <v>0</v>
      </c>
      <c r="P156" s="84">
        <f>VLOOKUP($A156,'Liste complète'!$F$5:$AB$690,13,FALSE)</f>
        <v>0</v>
      </c>
      <c r="Q156" s="84">
        <f>VLOOKUP($A156,'Liste complète'!$F$5:$AB$690,14,FALSE)</f>
        <v>0</v>
      </c>
      <c r="R156" s="84">
        <f>VLOOKUP($A156,'Liste complète'!$F$5:$AB$690,15,FALSE)</f>
        <v>0</v>
      </c>
      <c r="S156" s="84">
        <f>VLOOKUP($A156,'Liste complète'!$F$5:$AB$690,16,FALSE)</f>
        <v>0</v>
      </c>
      <c r="T156" s="84">
        <f>VLOOKUP($A156,'Liste complète'!$F$5:$AB$690,17,FALSE)</f>
        <v>0</v>
      </c>
    </row>
    <row r="157" spans="1:20" ht="15.75" x14ac:dyDescent="0.25">
      <c r="A157" s="1">
        <v>153</v>
      </c>
      <c r="B157" s="42"/>
      <c r="C157" s="21"/>
      <c r="D157" s="22"/>
      <c r="E157" s="41"/>
      <c r="F157" s="41"/>
      <c r="G157" s="41"/>
      <c r="H157" s="41"/>
      <c r="I157" s="41"/>
      <c r="J157" s="41"/>
      <c r="K157" s="41"/>
      <c r="M157" s="1" t="str">
        <f t="shared" si="2"/>
        <v>non</v>
      </c>
      <c r="O157" s="84">
        <f>VLOOKUP($A157,'Liste complète'!$F$5:$AB$690,12,FALSE)</f>
        <v>0</v>
      </c>
      <c r="P157" s="84">
        <f>VLOOKUP($A157,'Liste complète'!$F$5:$AB$690,13,FALSE)</f>
        <v>0</v>
      </c>
      <c r="Q157" s="84">
        <f>VLOOKUP($A157,'Liste complète'!$F$5:$AB$690,14,FALSE)</f>
        <v>0</v>
      </c>
      <c r="R157" s="84">
        <f>VLOOKUP($A157,'Liste complète'!$F$5:$AB$690,15,FALSE)</f>
        <v>0</v>
      </c>
      <c r="S157" s="84">
        <f>VLOOKUP($A157,'Liste complète'!$F$5:$AB$690,16,FALSE)</f>
        <v>0</v>
      </c>
      <c r="T157" s="84">
        <f>VLOOKUP($A157,'Liste complète'!$F$5:$AB$690,17,FALSE)</f>
        <v>0</v>
      </c>
    </row>
    <row r="158" spans="1:20" ht="15.75" x14ac:dyDescent="0.25">
      <c r="A158" s="1">
        <v>154</v>
      </c>
      <c r="B158" s="42"/>
      <c r="C158" s="21"/>
      <c r="D158" s="22"/>
      <c r="E158" s="41"/>
      <c r="F158" s="41"/>
      <c r="G158" s="41"/>
      <c r="H158" s="41"/>
      <c r="I158" s="41"/>
      <c r="J158" s="41"/>
      <c r="K158" s="41"/>
      <c r="M158" s="1" t="str">
        <f t="shared" si="2"/>
        <v>non</v>
      </c>
      <c r="O158" s="84">
        <f>VLOOKUP($A158,'Liste complète'!$F$5:$AB$690,12,FALSE)</f>
        <v>0</v>
      </c>
      <c r="P158" s="84">
        <f>VLOOKUP($A158,'Liste complète'!$F$5:$AB$690,13,FALSE)</f>
        <v>0</v>
      </c>
      <c r="Q158" s="84">
        <f>VLOOKUP($A158,'Liste complète'!$F$5:$AB$690,14,FALSE)</f>
        <v>0</v>
      </c>
      <c r="R158" s="84">
        <f>VLOOKUP($A158,'Liste complète'!$F$5:$AB$690,15,FALSE)</f>
        <v>0</v>
      </c>
      <c r="S158" s="84">
        <f>VLOOKUP($A158,'Liste complète'!$F$5:$AB$690,16,FALSE)</f>
        <v>0</v>
      </c>
      <c r="T158" s="84">
        <f>VLOOKUP($A158,'Liste complète'!$F$5:$AB$690,17,FALSE)</f>
        <v>0</v>
      </c>
    </row>
    <row r="159" spans="1:20" ht="15.75" x14ac:dyDescent="0.25">
      <c r="A159" s="1">
        <v>155</v>
      </c>
      <c r="B159" s="42"/>
      <c r="C159" s="21"/>
      <c r="D159" s="22"/>
      <c r="E159" s="41"/>
      <c r="F159" s="41"/>
      <c r="G159" s="41"/>
      <c r="H159" s="41"/>
      <c r="I159" s="41"/>
      <c r="J159" s="41"/>
      <c r="K159" s="41"/>
      <c r="M159" s="1" t="str">
        <f t="shared" si="2"/>
        <v>non</v>
      </c>
      <c r="O159" s="84">
        <f>VLOOKUP($A159,'Liste complète'!$F$5:$AB$690,12,FALSE)</f>
        <v>0</v>
      </c>
      <c r="P159" s="84">
        <f>VLOOKUP($A159,'Liste complète'!$F$5:$AB$690,13,FALSE)</f>
        <v>0</v>
      </c>
      <c r="Q159" s="84">
        <f>VLOOKUP($A159,'Liste complète'!$F$5:$AB$690,14,FALSE)</f>
        <v>0</v>
      </c>
      <c r="R159" s="84">
        <f>VLOOKUP($A159,'Liste complète'!$F$5:$AB$690,15,FALSE)</f>
        <v>0</v>
      </c>
      <c r="S159" s="84">
        <f>VLOOKUP($A159,'Liste complète'!$F$5:$AB$690,16,FALSE)</f>
        <v>0</v>
      </c>
      <c r="T159" s="84">
        <f>VLOOKUP($A159,'Liste complète'!$F$5:$AB$690,17,FALSE)</f>
        <v>0</v>
      </c>
    </row>
    <row r="160" spans="1:20" ht="15.75" x14ac:dyDescent="0.25">
      <c r="A160" s="1">
        <v>156</v>
      </c>
      <c r="B160" s="42"/>
      <c r="C160" s="21"/>
      <c r="D160" s="22"/>
      <c r="E160" s="41"/>
      <c r="F160" s="41"/>
      <c r="G160" s="41"/>
      <c r="H160" s="41"/>
      <c r="I160" s="41"/>
      <c r="J160" s="41"/>
      <c r="K160" s="41"/>
      <c r="M160" s="1" t="str">
        <f t="shared" si="2"/>
        <v>non</v>
      </c>
      <c r="O160" s="84">
        <f>VLOOKUP($A160,'Liste complète'!$F$5:$AB$690,12,FALSE)</f>
        <v>0</v>
      </c>
      <c r="P160" s="84">
        <f>VLOOKUP($A160,'Liste complète'!$F$5:$AB$690,13,FALSE)</f>
        <v>0</v>
      </c>
      <c r="Q160" s="84">
        <f>VLOOKUP($A160,'Liste complète'!$F$5:$AB$690,14,FALSE)</f>
        <v>0</v>
      </c>
      <c r="R160" s="84">
        <f>VLOOKUP($A160,'Liste complète'!$F$5:$AB$690,15,FALSE)</f>
        <v>0</v>
      </c>
      <c r="S160" s="84">
        <f>VLOOKUP($A160,'Liste complète'!$F$5:$AB$690,16,FALSE)</f>
        <v>0</v>
      </c>
      <c r="T160" s="84">
        <f>VLOOKUP($A160,'Liste complète'!$F$5:$AB$690,17,FALSE)</f>
        <v>0</v>
      </c>
    </row>
    <row r="161" spans="1:20" ht="15.75" x14ac:dyDescent="0.25">
      <c r="A161" s="1">
        <v>157</v>
      </c>
      <c r="B161" s="42"/>
      <c r="C161" s="21"/>
      <c r="D161" s="22"/>
      <c r="E161" s="41"/>
      <c r="F161" s="41"/>
      <c r="G161" s="41"/>
      <c r="H161" s="41"/>
      <c r="I161" s="41"/>
      <c r="J161" s="41"/>
      <c r="K161" s="41"/>
      <c r="M161" s="1" t="str">
        <f t="shared" si="2"/>
        <v>non</v>
      </c>
      <c r="O161" s="84">
        <f>VLOOKUP($A161,'Liste complète'!$F$5:$AB$690,12,FALSE)</f>
        <v>0</v>
      </c>
      <c r="P161" s="84">
        <f>VLOOKUP($A161,'Liste complète'!$F$5:$AB$690,13,FALSE)</f>
        <v>0</v>
      </c>
      <c r="Q161" s="84">
        <f>VLOOKUP($A161,'Liste complète'!$F$5:$AB$690,14,FALSE)</f>
        <v>0</v>
      </c>
      <c r="R161" s="84">
        <f>VLOOKUP($A161,'Liste complète'!$F$5:$AB$690,15,FALSE)</f>
        <v>0</v>
      </c>
      <c r="S161" s="84">
        <f>VLOOKUP($A161,'Liste complète'!$F$5:$AB$690,16,FALSE)</f>
        <v>0</v>
      </c>
      <c r="T161" s="84">
        <f>VLOOKUP($A161,'Liste complète'!$F$5:$AB$690,17,FALSE)</f>
        <v>0</v>
      </c>
    </row>
    <row r="162" spans="1:20" ht="15.75" x14ac:dyDescent="0.25">
      <c r="A162" s="1">
        <v>158</v>
      </c>
      <c r="B162" s="42"/>
      <c r="C162" s="21"/>
      <c r="D162" s="47"/>
      <c r="E162" s="46"/>
      <c r="F162" s="46"/>
      <c r="G162" s="46"/>
      <c r="H162" s="41"/>
      <c r="I162" s="41"/>
      <c r="J162" s="41"/>
      <c r="K162" s="41"/>
      <c r="M162" s="1" t="str">
        <f t="shared" si="2"/>
        <v>non</v>
      </c>
      <c r="O162" s="84">
        <f>VLOOKUP($A162,'Liste complète'!$F$5:$AB$690,12,FALSE)</f>
        <v>0</v>
      </c>
      <c r="P162" s="84">
        <f>VLOOKUP($A162,'Liste complète'!$F$5:$AB$690,13,FALSE)</f>
        <v>0</v>
      </c>
      <c r="Q162" s="84">
        <f>VLOOKUP($A162,'Liste complète'!$F$5:$AB$690,14,FALSE)</f>
        <v>0</v>
      </c>
      <c r="R162" s="84">
        <f>VLOOKUP($A162,'Liste complète'!$F$5:$AB$690,15,FALSE)</f>
        <v>0</v>
      </c>
      <c r="S162" s="84">
        <f>VLOOKUP($A162,'Liste complète'!$F$5:$AB$690,16,FALSE)</f>
        <v>0</v>
      </c>
      <c r="T162" s="84">
        <f>VLOOKUP($A162,'Liste complète'!$F$5:$AB$690,17,FALSE)</f>
        <v>0</v>
      </c>
    </row>
    <row r="163" spans="1:20" ht="15.75" x14ac:dyDescent="0.25">
      <c r="A163" s="1">
        <v>159</v>
      </c>
      <c r="B163" s="42"/>
      <c r="C163" s="21"/>
      <c r="D163" s="22"/>
      <c r="E163" s="41"/>
      <c r="F163" s="41"/>
      <c r="G163" s="41"/>
      <c r="H163" s="41"/>
      <c r="I163" s="41"/>
      <c r="J163" s="41"/>
      <c r="K163" s="41"/>
      <c r="M163" s="1" t="str">
        <f t="shared" si="2"/>
        <v>non</v>
      </c>
      <c r="O163" s="84">
        <f>VLOOKUP($A163,'Liste complète'!$F$5:$AB$690,12,FALSE)</f>
        <v>0</v>
      </c>
      <c r="P163" s="84">
        <f>VLOOKUP($A163,'Liste complète'!$F$5:$AB$690,13,FALSE)</f>
        <v>0</v>
      </c>
      <c r="Q163" s="84">
        <f>VLOOKUP($A163,'Liste complète'!$F$5:$AB$690,14,FALSE)</f>
        <v>0</v>
      </c>
      <c r="R163" s="84">
        <f>VLOOKUP($A163,'Liste complète'!$F$5:$AB$690,15,FALSE)</f>
        <v>0</v>
      </c>
      <c r="S163" s="84">
        <f>VLOOKUP($A163,'Liste complète'!$F$5:$AB$690,16,FALSE)</f>
        <v>0</v>
      </c>
      <c r="T163" s="84">
        <f>VLOOKUP($A163,'Liste complète'!$F$5:$AB$690,17,FALSE)</f>
        <v>0</v>
      </c>
    </row>
    <row r="164" spans="1:20" ht="15.75" x14ac:dyDescent="0.25">
      <c r="A164" s="1">
        <v>160</v>
      </c>
      <c r="B164" s="42"/>
      <c r="C164" s="21"/>
      <c r="D164" s="22"/>
      <c r="E164" s="41"/>
      <c r="F164" s="41"/>
      <c r="G164" s="41"/>
      <c r="H164" s="41"/>
      <c r="I164" s="41"/>
      <c r="J164" s="41"/>
      <c r="K164" s="41"/>
      <c r="M164" s="1" t="str">
        <f t="shared" si="2"/>
        <v>non</v>
      </c>
      <c r="O164" s="84">
        <f>VLOOKUP($A164,'Liste complète'!$F$5:$AB$690,12,FALSE)</f>
        <v>0</v>
      </c>
      <c r="P164" s="84">
        <f>VLOOKUP($A164,'Liste complète'!$F$5:$AB$690,13,FALSE)</f>
        <v>0</v>
      </c>
      <c r="Q164" s="84">
        <f>VLOOKUP($A164,'Liste complète'!$F$5:$AB$690,14,FALSE)</f>
        <v>0</v>
      </c>
      <c r="R164" s="84">
        <f>VLOOKUP($A164,'Liste complète'!$F$5:$AB$690,15,FALSE)</f>
        <v>0</v>
      </c>
      <c r="S164" s="84">
        <f>VLOOKUP($A164,'Liste complète'!$F$5:$AB$690,16,FALSE)</f>
        <v>0</v>
      </c>
      <c r="T164" s="84">
        <f>VLOOKUP($A164,'Liste complète'!$F$5:$AB$690,17,FALSE)</f>
        <v>0</v>
      </c>
    </row>
    <row r="165" spans="1:20" ht="15.75" x14ac:dyDescent="0.25">
      <c r="A165" s="1">
        <v>161</v>
      </c>
      <c r="B165" s="42"/>
      <c r="C165" s="21"/>
      <c r="D165" s="22"/>
      <c r="E165" s="41"/>
      <c r="F165" s="41"/>
      <c r="G165" s="41"/>
      <c r="H165" s="41"/>
      <c r="I165" s="41"/>
      <c r="J165" s="41"/>
      <c r="K165" s="41"/>
      <c r="M165" s="1" t="str">
        <f t="shared" si="2"/>
        <v>non</v>
      </c>
      <c r="O165" s="84">
        <f>VLOOKUP($A165,'Liste complète'!$F$5:$AB$690,12,FALSE)</f>
        <v>0</v>
      </c>
      <c r="P165" s="84">
        <f>VLOOKUP($A165,'Liste complète'!$F$5:$AB$690,13,FALSE)</f>
        <v>0</v>
      </c>
      <c r="Q165" s="84">
        <f>VLOOKUP($A165,'Liste complète'!$F$5:$AB$690,14,FALSE)</f>
        <v>0</v>
      </c>
      <c r="R165" s="84">
        <f>VLOOKUP($A165,'Liste complète'!$F$5:$AB$690,15,FALSE)</f>
        <v>0</v>
      </c>
      <c r="S165" s="84">
        <f>VLOOKUP($A165,'Liste complète'!$F$5:$AB$690,16,FALSE)</f>
        <v>0</v>
      </c>
      <c r="T165" s="84">
        <f>VLOOKUP($A165,'Liste complète'!$F$5:$AB$690,17,FALSE)</f>
        <v>0</v>
      </c>
    </row>
    <row r="166" spans="1:20" ht="15.75" x14ac:dyDescent="0.25">
      <c r="A166" s="1">
        <v>162</v>
      </c>
      <c r="B166" s="42"/>
      <c r="C166" s="21"/>
      <c r="D166" s="22"/>
      <c r="E166" s="41"/>
      <c r="F166" s="41"/>
      <c r="G166" s="41"/>
      <c r="H166" s="41"/>
      <c r="I166" s="41"/>
      <c r="J166" s="41"/>
      <c r="K166" s="41"/>
      <c r="M166" s="1" t="str">
        <f t="shared" si="2"/>
        <v>non</v>
      </c>
      <c r="O166" s="84">
        <f>VLOOKUP($A166,'Liste complète'!$F$5:$AB$690,12,FALSE)</f>
        <v>0</v>
      </c>
      <c r="P166" s="84">
        <f>VLOOKUP($A166,'Liste complète'!$F$5:$AB$690,13,FALSE)</f>
        <v>0</v>
      </c>
      <c r="Q166" s="84">
        <f>VLOOKUP($A166,'Liste complète'!$F$5:$AB$690,14,FALSE)</f>
        <v>0</v>
      </c>
      <c r="R166" s="84">
        <f>VLOOKUP($A166,'Liste complète'!$F$5:$AB$690,15,FALSE)</f>
        <v>0</v>
      </c>
      <c r="S166" s="84">
        <f>VLOOKUP($A166,'Liste complète'!$F$5:$AB$690,16,FALSE)</f>
        <v>0</v>
      </c>
      <c r="T166" s="84">
        <f>VLOOKUP($A166,'Liste complète'!$F$5:$AB$690,17,FALSE)</f>
        <v>0</v>
      </c>
    </row>
    <row r="167" spans="1:20" ht="15.75" x14ac:dyDescent="0.25">
      <c r="A167" s="1">
        <v>163</v>
      </c>
      <c r="B167" s="42"/>
      <c r="C167" s="21"/>
      <c r="D167" s="22"/>
      <c r="E167" s="41"/>
      <c r="F167" s="41"/>
      <c r="G167" s="41"/>
      <c r="H167" s="41"/>
      <c r="I167" s="41"/>
      <c r="J167" s="41"/>
      <c r="K167" s="41"/>
      <c r="M167" s="1" t="str">
        <f t="shared" si="2"/>
        <v>non</v>
      </c>
      <c r="O167" s="84">
        <f>VLOOKUP($A167,'Liste complète'!$F$5:$AB$690,12,FALSE)</f>
        <v>0</v>
      </c>
      <c r="P167" s="84">
        <f>VLOOKUP($A167,'Liste complète'!$F$5:$AB$690,13,FALSE)</f>
        <v>0</v>
      </c>
      <c r="Q167" s="84">
        <f>VLOOKUP($A167,'Liste complète'!$F$5:$AB$690,14,FALSE)</f>
        <v>0</v>
      </c>
      <c r="R167" s="84">
        <f>VLOOKUP($A167,'Liste complète'!$F$5:$AB$690,15,FALSE)</f>
        <v>0</v>
      </c>
      <c r="S167" s="84">
        <f>VLOOKUP($A167,'Liste complète'!$F$5:$AB$690,16,FALSE)</f>
        <v>0</v>
      </c>
      <c r="T167" s="84">
        <f>VLOOKUP($A167,'Liste complète'!$F$5:$AB$690,17,FALSE)</f>
        <v>0</v>
      </c>
    </row>
    <row r="168" spans="1:20" ht="15.75" x14ac:dyDescent="0.25">
      <c r="A168" s="1">
        <v>164</v>
      </c>
      <c r="B168" s="42"/>
      <c r="C168" s="21"/>
      <c r="D168" s="22"/>
      <c r="E168" s="41"/>
      <c r="F168" s="41"/>
      <c r="G168" s="41"/>
      <c r="H168" s="41"/>
      <c r="I168" s="41"/>
      <c r="J168" s="41"/>
      <c r="K168" s="41"/>
      <c r="M168" s="1" t="str">
        <f t="shared" si="2"/>
        <v>non</v>
      </c>
      <c r="O168" s="84">
        <f>VLOOKUP($A168,'Liste complète'!$F$5:$AB$690,12,FALSE)</f>
        <v>0</v>
      </c>
      <c r="P168" s="84">
        <f>VLOOKUP($A168,'Liste complète'!$F$5:$AB$690,13,FALSE)</f>
        <v>0</v>
      </c>
      <c r="Q168" s="84">
        <f>VLOOKUP($A168,'Liste complète'!$F$5:$AB$690,14,FALSE)</f>
        <v>0</v>
      </c>
      <c r="R168" s="84">
        <f>VLOOKUP($A168,'Liste complète'!$F$5:$AB$690,15,FALSE)</f>
        <v>0</v>
      </c>
      <c r="S168" s="84">
        <f>VLOOKUP($A168,'Liste complète'!$F$5:$AB$690,16,FALSE)</f>
        <v>0</v>
      </c>
      <c r="T168" s="84">
        <f>VLOOKUP($A168,'Liste complète'!$F$5:$AB$690,17,FALSE)</f>
        <v>0</v>
      </c>
    </row>
    <row r="169" spans="1:20" ht="15.75" x14ac:dyDescent="0.25">
      <c r="A169" s="1">
        <v>165</v>
      </c>
      <c r="B169" s="42"/>
      <c r="C169" s="21"/>
      <c r="D169" s="22"/>
      <c r="E169" s="41"/>
      <c r="F169" s="41"/>
      <c r="G169" s="41"/>
      <c r="H169" s="41"/>
      <c r="I169" s="41"/>
      <c r="J169" s="41"/>
      <c r="K169" s="41"/>
      <c r="M169" s="1" t="str">
        <f t="shared" si="2"/>
        <v>non</v>
      </c>
      <c r="O169" s="84">
        <f>VLOOKUP($A169,'Liste complète'!$F$5:$AB$690,12,FALSE)</f>
        <v>0</v>
      </c>
      <c r="P169" s="84">
        <f>VLOOKUP($A169,'Liste complète'!$F$5:$AB$690,13,FALSE)</f>
        <v>0</v>
      </c>
      <c r="Q169" s="84">
        <f>VLOOKUP($A169,'Liste complète'!$F$5:$AB$690,14,FALSE)</f>
        <v>0</v>
      </c>
      <c r="R169" s="84">
        <f>VLOOKUP($A169,'Liste complète'!$F$5:$AB$690,15,FALSE)</f>
        <v>0</v>
      </c>
      <c r="S169" s="84">
        <f>VLOOKUP($A169,'Liste complète'!$F$5:$AB$690,16,FALSE)</f>
        <v>0</v>
      </c>
      <c r="T169" s="84">
        <f>VLOOKUP($A169,'Liste complète'!$F$5:$AB$690,17,FALSE)</f>
        <v>0</v>
      </c>
    </row>
    <row r="170" spans="1:20" ht="15.75" x14ac:dyDescent="0.25">
      <c r="A170" s="1">
        <v>166</v>
      </c>
      <c r="B170" s="42"/>
      <c r="C170" s="21"/>
      <c r="D170" s="22"/>
      <c r="E170" s="41"/>
      <c r="F170" s="41"/>
      <c r="G170" s="41"/>
      <c r="H170" s="41"/>
      <c r="I170" s="41"/>
      <c r="J170" s="41"/>
      <c r="K170" s="41"/>
      <c r="M170" s="1" t="str">
        <f t="shared" si="2"/>
        <v>non</v>
      </c>
      <c r="O170" s="84">
        <f>VLOOKUP($A170,'Liste complète'!$F$5:$AB$690,12,FALSE)</f>
        <v>0</v>
      </c>
      <c r="P170" s="84">
        <f>VLOOKUP($A170,'Liste complète'!$F$5:$AB$690,13,FALSE)</f>
        <v>0</v>
      </c>
      <c r="Q170" s="84">
        <f>VLOOKUP($A170,'Liste complète'!$F$5:$AB$690,14,FALSE)</f>
        <v>0</v>
      </c>
      <c r="R170" s="84">
        <f>VLOOKUP($A170,'Liste complète'!$F$5:$AB$690,15,FALSE)</f>
        <v>0</v>
      </c>
      <c r="S170" s="84">
        <f>VLOOKUP($A170,'Liste complète'!$F$5:$AB$690,16,FALSE)</f>
        <v>0</v>
      </c>
      <c r="T170" s="84">
        <f>VLOOKUP($A170,'Liste complète'!$F$5:$AB$690,17,FALSE)</f>
        <v>0</v>
      </c>
    </row>
    <row r="171" spans="1:20" ht="15.75" x14ac:dyDescent="0.25">
      <c r="A171" s="1">
        <v>167</v>
      </c>
      <c r="B171" s="42"/>
      <c r="C171" s="21"/>
      <c r="D171" s="22"/>
      <c r="E171" s="41"/>
      <c r="F171" s="41"/>
      <c r="G171" s="41"/>
      <c r="H171" s="41"/>
      <c r="I171" s="41"/>
      <c r="J171" s="41"/>
      <c r="K171" s="41"/>
      <c r="M171" s="1" t="str">
        <f t="shared" si="2"/>
        <v>non</v>
      </c>
      <c r="O171" s="84">
        <f>VLOOKUP($A171,'Liste complète'!$F$5:$AB$690,12,FALSE)</f>
        <v>0</v>
      </c>
      <c r="P171" s="84">
        <f>VLOOKUP($A171,'Liste complète'!$F$5:$AB$690,13,FALSE)</f>
        <v>0</v>
      </c>
      <c r="Q171" s="84">
        <f>VLOOKUP($A171,'Liste complète'!$F$5:$AB$690,14,FALSE)</f>
        <v>0</v>
      </c>
      <c r="R171" s="84">
        <f>VLOOKUP($A171,'Liste complète'!$F$5:$AB$690,15,FALSE)</f>
        <v>0</v>
      </c>
      <c r="S171" s="84">
        <f>VLOOKUP($A171,'Liste complète'!$F$5:$AB$690,16,FALSE)</f>
        <v>0</v>
      </c>
      <c r="T171" s="84">
        <f>VLOOKUP($A171,'Liste complète'!$F$5:$AB$690,17,FALSE)</f>
        <v>0</v>
      </c>
    </row>
    <row r="172" spans="1:20" ht="15.75" x14ac:dyDescent="0.25">
      <c r="A172" s="1">
        <v>168</v>
      </c>
      <c r="B172" s="42"/>
      <c r="C172" s="21"/>
      <c r="D172" s="22"/>
      <c r="E172" s="41"/>
      <c r="F172" s="41"/>
      <c r="G172" s="41"/>
      <c r="H172" s="41"/>
      <c r="I172" s="41"/>
      <c r="J172" s="41"/>
      <c r="K172" s="41"/>
      <c r="M172" s="1" t="str">
        <f t="shared" si="2"/>
        <v>non</v>
      </c>
      <c r="O172" s="84">
        <f>VLOOKUP($A172,'Liste complète'!$F$5:$AB$690,12,FALSE)</f>
        <v>0</v>
      </c>
      <c r="P172" s="84">
        <f>VLOOKUP($A172,'Liste complète'!$F$5:$AB$690,13,FALSE)</f>
        <v>0</v>
      </c>
      <c r="Q172" s="84">
        <f>VLOOKUP($A172,'Liste complète'!$F$5:$AB$690,14,FALSE)</f>
        <v>0</v>
      </c>
      <c r="R172" s="84">
        <f>VLOOKUP($A172,'Liste complète'!$F$5:$AB$690,15,FALSE)</f>
        <v>0</v>
      </c>
      <c r="S172" s="84">
        <f>VLOOKUP($A172,'Liste complète'!$F$5:$AB$690,16,FALSE)</f>
        <v>0</v>
      </c>
      <c r="T172" s="84">
        <f>VLOOKUP($A172,'Liste complète'!$F$5:$AB$690,17,FALSE)</f>
        <v>0</v>
      </c>
    </row>
    <row r="173" spans="1:20" ht="15.75" x14ac:dyDescent="0.25">
      <c r="A173" s="1">
        <v>169</v>
      </c>
      <c r="B173" s="42"/>
      <c r="C173" s="21"/>
      <c r="D173" s="22"/>
      <c r="E173" s="41"/>
      <c r="F173" s="41"/>
      <c r="G173" s="41"/>
      <c r="H173" s="41"/>
      <c r="I173" s="41"/>
      <c r="J173" s="41"/>
      <c r="K173" s="41"/>
      <c r="M173" s="1" t="str">
        <f t="shared" si="2"/>
        <v>non</v>
      </c>
      <c r="O173" s="84">
        <f>VLOOKUP($A173,'Liste complète'!$F$5:$AB$690,12,FALSE)</f>
        <v>0</v>
      </c>
      <c r="P173" s="84">
        <f>VLOOKUP($A173,'Liste complète'!$F$5:$AB$690,13,FALSE)</f>
        <v>0</v>
      </c>
      <c r="Q173" s="84">
        <f>VLOOKUP($A173,'Liste complète'!$F$5:$AB$690,14,FALSE)</f>
        <v>0</v>
      </c>
      <c r="R173" s="84">
        <f>VLOOKUP($A173,'Liste complète'!$F$5:$AB$690,15,FALSE)</f>
        <v>0</v>
      </c>
      <c r="S173" s="84">
        <f>VLOOKUP($A173,'Liste complète'!$F$5:$AB$690,16,FALSE)</f>
        <v>0</v>
      </c>
      <c r="T173" s="84">
        <f>VLOOKUP($A173,'Liste complète'!$F$5:$AB$690,17,FALSE)</f>
        <v>0</v>
      </c>
    </row>
    <row r="174" spans="1:20" ht="15.75" x14ac:dyDescent="0.25">
      <c r="A174" s="1">
        <v>170</v>
      </c>
      <c r="B174" s="42"/>
      <c r="C174" s="21"/>
      <c r="D174" s="22"/>
      <c r="E174" s="41"/>
      <c r="F174" s="41"/>
      <c r="G174" s="41"/>
      <c r="H174" s="41"/>
      <c r="I174" s="41"/>
      <c r="J174" s="41"/>
      <c r="K174" s="41"/>
      <c r="M174" s="1" t="str">
        <f t="shared" si="2"/>
        <v>non</v>
      </c>
      <c r="O174" s="84">
        <f>VLOOKUP($A174,'Liste complète'!$F$5:$AB$690,12,FALSE)</f>
        <v>0</v>
      </c>
      <c r="P174" s="84">
        <f>VLOOKUP($A174,'Liste complète'!$F$5:$AB$690,13,FALSE)</f>
        <v>0</v>
      </c>
      <c r="Q174" s="84">
        <f>VLOOKUP($A174,'Liste complète'!$F$5:$AB$690,14,FALSE)</f>
        <v>0</v>
      </c>
      <c r="R174" s="84">
        <f>VLOOKUP($A174,'Liste complète'!$F$5:$AB$690,15,FALSE)</f>
        <v>0</v>
      </c>
      <c r="S174" s="84">
        <f>VLOOKUP($A174,'Liste complète'!$F$5:$AB$690,16,FALSE)</f>
        <v>0</v>
      </c>
      <c r="T174" s="84">
        <f>VLOOKUP($A174,'Liste complète'!$F$5:$AB$690,17,FALSE)</f>
        <v>0</v>
      </c>
    </row>
    <row r="175" spans="1:20" ht="15.75" x14ac:dyDescent="0.25">
      <c r="A175" s="1">
        <v>171</v>
      </c>
      <c r="B175" s="42"/>
      <c r="C175" s="21"/>
      <c r="D175" s="22"/>
      <c r="E175" s="41"/>
      <c r="F175" s="41"/>
      <c r="G175" s="41"/>
      <c r="H175" s="41"/>
      <c r="I175" s="41"/>
      <c r="J175" s="41"/>
      <c r="K175" s="41"/>
      <c r="M175" s="1" t="str">
        <f t="shared" si="2"/>
        <v>non</v>
      </c>
      <c r="O175" s="84">
        <f>VLOOKUP($A175,'Liste complète'!$F$5:$AB$690,12,FALSE)</f>
        <v>0</v>
      </c>
      <c r="P175" s="84">
        <f>VLOOKUP($A175,'Liste complète'!$F$5:$AB$690,13,FALSE)</f>
        <v>0</v>
      </c>
      <c r="Q175" s="84">
        <f>VLOOKUP($A175,'Liste complète'!$F$5:$AB$690,14,FALSE)</f>
        <v>0</v>
      </c>
      <c r="R175" s="84">
        <f>VLOOKUP($A175,'Liste complète'!$F$5:$AB$690,15,FALSE)</f>
        <v>0</v>
      </c>
      <c r="S175" s="84">
        <f>VLOOKUP($A175,'Liste complète'!$F$5:$AB$690,16,FALSE)</f>
        <v>0</v>
      </c>
      <c r="T175" s="84">
        <f>VLOOKUP($A175,'Liste complète'!$F$5:$AB$690,17,FALSE)</f>
        <v>0</v>
      </c>
    </row>
    <row r="176" spans="1:20" ht="15.75" x14ac:dyDescent="0.25">
      <c r="A176" s="1">
        <v>172</v>
      </c>
      <c r="B176" s="42"/>
      <c r="C176" s="21"/>
      <c r="D176" s="22"/>
      <c r="E176" s="41"/>
      <c r="F176" s="41"/>
      <c r="G176" s="41"/>
      <c r="H176" s="41"/>
      <c r="I176" s="41"/>
      <c r="J176" s="41"/>
      <c r="K176" s="41"/>
      <c r="M176" s="1" t="str">
        <f t="shared" si="2"/>
        <v>non</v>
      </c>
      <c r="O176" s="84">
        <f>VLOOKUP($A176,'Liste complète'!$F$5:$AB$690,12,FALSE)</f>
        <v>0</v>
      </c>
      <c r="P176" s="84">
        <f>VLOOKUP($A176,'Liste complète'!$F$5:$AB$690,13,FALSE)</f>
        <v>0</v>
      </c>
      <c r="Q176" s="84">
        <f>VLOOKUP($A176,'Liste complète'!$F$5:$AB$690,14,FALSE)</f>
        <v>0</v>
      </c>
      <c r="R176" s="84">
        <f>VLOOKUP($A176,'Liste complète'!$F$5:$AB$690,15,FALSE)</f>
        <v>0</v>
      </c>
      <c r="S176" s="84">
        <f>VLOOKUP($A176,'Liste complète'!$F$5:$AB$690,16,FALSE)</f>
        <v>0</v>
      </c>
      <c r="T176" s="84">
        <f>VLOOKUP($A176,'Liste complète'!$F$5:$AB$690,17,FALSE)</f>
        <v>0</v>
      </c>
    </row>
    <row r="177" spans="1:20" ht="15.75" x14ac:dyDescent="0.25">
      <c r="A177" s="1">
        <v>173</v>
      </c>
      <c r="B177" s="42"/>
      <c r="C177" s="21"/>
      <c r="D177" s="22"/>
      <c r="E177" s="41"/>
      <c r="F177" s="41"/>
      <c r="G177" s="41"/>
      <c r="H177" s="41"/>
      <c r="I177" s="41"/>
      <c r="J177" s="41"/>
      <c r="K177" s="41"/>
      <c r="M177" s="1" t="str">
        <f t="shared" si="2"/>
        <v>non</v>
      </c>
      <c r="O177" s="84">
        <f>VLOOKUP($A177,'Liste complète'!$F$5:$AB$690,12,FALSE)</f>
        <v>0</v>
      </c>
      <c r="P177" s="84">
        <f>VLOOKUP($A177,'Liste complète'!$F$5:$AB$690,13,FALSE)</f>
        <v>0</v>
      </c>
      <c r="Q177" s="84">
        <f>VLOOKUP($A177,'Liste complète'!$F$5:$AB$690,14,FALSE)</f>
        <v>0</v>
      </c>
      <c r="R177" s="84">
        <f>VLOOKUP($A177,'Liste complète'!$F$5:$AB$690,15,FALSE)</f>
        <v>0</v>
      </c>
      <c r="S177" s="84">
        <f>VLOOKUP($A177,'Liste complète'!$F$5:$AB$690,16,FALSE)</f>
        <v>0</v>
      </c>
      <c r="T177" s="84">
        <f>VLOOKUP($A177,'Liste complète'!$F$5:$AB$690,17,FALSE)</f>
        <v>0</v>
      </c>
    </row>
    <row r="178" spans="1:20" ht="15.75" x14ac:dyDescent="0.25">
      <c r="A178" s="1">
        <v>174</v>
      </c>
      <c r="B178" s="42"/>
      <c r="C178" s="21"/>
      <c r="D178" s="22"/>
      <c r="E178" s="41"/>
      <c r="F178" s="41"/>
      <c r="G178" s="41"/>
      <c r="H178" s="41"/>
      <c r="I178" s="41"/>
      <c r="J178" s="41"/>
      <c r="K178" s="41"/>
      <c r="M178" s="1" t="str">
        <f t="shared" si="2"/>
        <v>non</v>
      </c>
      <c r="O178" s="84">
        <f>VLOOKUP($A178,'Liste complète'!$F$5:$AB$690,12,FALSE)</f>
        <v>0</v>
      </c>
      <c r="P178" s="84">
        <f>VLOOKUP($A178,'Liste complète'!$F$5:$AB$690,13,FALSE)</f>
        <v>0</v>
      </c>
      <c r="Q178" s="84">
        <f>VLOOKUP($A178,'Liste complète'!$F$5:$AB$690,14,FALSE)</f>
        <v>0</v>
      </c>
      <c r="R178" s="84">
        <f>VLOOKUP($A178,'Liste complète'!$F$5:$AB$690,15,FALSE)</f>
        <v>0</v>
      </c>
      <c r="S178" s="84">
        <f>VLOOKUP($A178,'Liste complète'!$F$5:$AB$690,16,FALSE)</f>
        <v>0</v>
      </c>
      <c r="T178" s="84">
        <f>VLOOKUP($A178,'Liste complète'!$F$5:$AB$690,17,FALSE)</f>
        <v>0</v>
      </c>
    </row>
    <row r="179" spans="1:20" ht="15.75" x14ac:dyDescent="0.25">
      <c r="A179" s="1">
        <v>175</v>
      </c>
      <c r="B179" s="42"/>
      <c r="C179" s="21"/>
      <c r="D179" s="22"/>
      <c r="E179" s="41"/>
      <c r="F179" s="41"/>
      <c r="G179" s="41"/>
      <c r="H179" s="41"/>
      <c r="I179" s="41"/>
      <c r="J179" s="41"/>
      <c r="K179" s="41"/>
      <c r="M179" s="1" t="str">
        <f t="shared" si="2"/>
        <v>non</v>
      </c>
      <c r="O179" s="84">
        <f>VLOOKUP($A179,'Liste complète'!$F$5:$AB$690,12,FALSE)</f>
        <v>0</v>
      </c>
      <c r="P179" s="84">
        <f>VLOOKUP($A179,'Liste complète'!$F$5:$AB$690,13,FALSE)</f>
        <v>0</v>
      </c>
      <c r="Q179" s="84">
        <f>VLOOKUP($A179,'Liste complète'!$F$5:$AB$690,14,FALSE)</f>
        <v>0</v>
      </c>
      <c r="R179" s="84">
        <f>VLOOKUP($A179,'Liste complète'!$F$5:$AB$690,15,FALSE)</f>
        <v>0</v>
      </c>
      <c r="S179" s="84">
        <f>VLOOKUP($A179,'Liste complète'!$F$5:$AB$690,16,FALSE)</f>
        <v>0</v>
      </c>
      <c r="T179" s="84">
        <f>VLOOKUP($A179,'Liste complète'!$F$5:$AB$690,17,FALSE)</f>
        <v>0</v>
      </c>
    </row>
    <row r="180" spans="1:20" ht="15.75" x14ac:dyDescent="0.25">
      <c r="A180" s="1">
        <v>176</v>
      </c>
      <c r="B180" s="42"/>
      <c r="C180" s="21"/>
      <c r="D180" s="22"/>
      <c r="E180" s="41"/>
      <c r="F180" s="41"/>
      <c r="G180" s="41"/>
      <c r="H180" s="41"/>
      <c r="I180" s="41"/>
      <c r="J180" s="41"/>
      <c r="K180" s="41"/>
      <c r="M180" s="1" t="str">
        <f t="shared" si="2"/>
        <v>non</v>
      </c>
      <c r="O180" s="84">
        <f>VLOOKUP($A180,'Liste complète'!$F$5:$AB$690,12,FALSE)</f>
        <v>0</v>
      </c>
      <c r="P180" s="84">
        <f>VLOOKUP($A180,'Liste complète'!$F$5:$AB$690,13,FALSE)</f>
        <v>0</v>
      </c>
      <c r="Q180" s="84">
        <f>VLOOKUP($A180,'Liste complète'!$F$5:$AB$690,14,FALSE)</f>
        <v>0</v>
      </c>
      <c r="R180" s="84">
        <f>VLOOKUP($A180,'Liste complète'!$F$5:$AB$690,15,FALSE)</f>
        <v>0</v>
      </c>
      <c r="S180" s="84">
        <f>VLOOKUP($A180,'Liste complète'!$F$5:$AB$690,16,FALSE)</f>
        <v>0</v>
      </c>
      <c r="T180" s="84">
        <f>VLOOKUP($A180,'Liste complète'!$F$5:$AB$690,17,FALSE)</f>
        <v>0</v>
      </c>
    </row>
    <row r="181" spans="1:20" ht="15.75" x14ac:dyDescent="0.25">
      <c r="A181" s="1">
        <v>177</v>
      </c>
      <c r="B181" s="42"/>
      <c r="C181" s="21"/>
      <c r="D181" s="47"/>
      <c r="E181" s="46"/>
      <c r="F181" s="46"/>
      <c r="G181" s="46"/>
      <c r="H181" s="41"/>
      <c r="I181" s="41"/>
      <c r="J181" s="41"/>
      <c r="K181" s="41"/>
      <c r="M181" s="1" t="str">
        <f t="shared" si="2"/>
        <v>non</v>
      </c>
      <c r="O181" s="84">
        <f>VLOOKUP($A181,'Liste complète'!$F$5:$AB$690,12,FALSE)</f>
        <v>0</v>
      </c>
      <c r="P181" s="84">
        <f>VLOOKUP($A181,'Liste complète'!$F$5:$AB$690,13,FALSE)</f>
        <v>0</v>
      </c>
      <c r="Q181" s="84">
        <f>VLOOKUP($A181,'Liste complète'!$F$5:$AB$690,14,FALSE)</f>
        <v>0</v>
      </c>
      <c r="R181" s="84">
        <f>VLOOKUP($A181,'Liste complète'!$F$5:$AB$690,15,FALSE)</f>
        <v>0</v>
      </c>
      <c r="S181" s="84">
        <f>VLOOKUP($A181,'Liste complète'!$F$5:$AB$690,16,FALSE)</f>
        <v>0</v>
      </c>
      <c r="T181" s="84">
        <f>VLOOKUP($A181,'Liste complète'!$F$5:$AB$690,17,FALSE)</f>
        <v>0</v>
      </c>
    </row>
    <row r="182" spans="1:20" ht="15.75" x14ac:dyDescent="0.25">
      <c r="A182" s="1">
        <v>178</v>
      </c>
      <c r="B182" s="42"/>
      <c r="C182" s="21"/>
      <c r="D182" s="22"/>
      <c r="E182" s="41"/>
      <c r="F182" s="41"/>
      <c r="G182" s="41"/>
      <c r="H182" s="41"/>
      <c r="I182" s="41"/>
      <c r="J182" s="41"/>
      <c r="K182" s="41"/>
      <c r="M182" s="1" t="str">
        <f t="shared" si="2"/>
        <v>non</v>
      </c>
      <c r="O182" s="84">
        <f>VLOOKUP($A182,'Liste complète'!$F$5:$AB$690,12,FALSE)</f>
        <v>0</v>
      </c>
      <c r="P182" s="84">
        <f>VLOOKUP($A182,'Liste complète'!$F$5:$AB$690,13,FALSE)</f>
        <v>0</v>
      </c>
      <c r="Q182" s="84">
        <f>VLOOKUP($A182,'Liste complète'!$F$5:$AB$690,14,FALSE)</f>
        <v>0</v>
      </c>
      <c r="R182" s="84">
        <f>VLOOKUP($A182,'Liste complète'!$F$5:$AB$690,15,FALSE)</f>
        <v>0</v>
      </c>
      <c r="S182" s="84">
        <f>VLOOKUP($A182,'Liste complète'!$F$5:$AB$690,16,FALSE)</f>
        <v>0</v>
      </c>
      <c r="T182" s="84">
        <f>VLOOKUP($A182,'Liste complète'!$F$5:$AB$690,17,FALSE)</f>
        <v>0</v>
      </c>
    </row>
    <row r="183" spans="1:20" ht="15.75" x14ac:dyDescent="0.25">
      <c r="A183" s="1">
        <v>179</v>
      </c>
      <c r="B183" s="42"/>
      <c r="C183" s="21"/>
      <c r="D183" s="22"/>
      <c r="E183" s="41"/>
      <c r="F183" s="41"/>
      <c r="G183" s="41"/>
      <c r="H183" s="41"/>
      <c r="I183" s="41"/>
      <c r="J183" s="41"/>
      <c r="K183" s="41"/>
      <c r="M183" s="1" t="str">
        <f t="shared" si="2"/>
        <v>non</v>
      </c>
      <c r="O183" s="84">
        <f>VLOOKUP($A183,'Liste complète'!$F$5:$AB$690,12,FALSE)</f>
        <v>0</v>
      </c>
      <c r="P183" s="84">
        <f>VLOOKUP($A183,'Liste complète'!$F$5:$AB$690,13,FALSE)</f>
        <v>0</v>
      </c>
      <c r="Q183" s="84">
        <f>VLOOKUP($A183,'Liste complète'!$F$5:$AB$690,14,FALSE)</f>
        <v>0</v>
      </c>
      <c r="R183" s="84">
        <f>VLOOKUP($A183,'Liste complète'!$F$5:$AB$690,15,FALSE)</f>
        <v>0</v>
      </c>
      <c r="S183" s="84">
        <f>VLOOKUP($A183,'Liste complète'!$F$5:$AB$690,16,FALSE)</f>
        <v>0</v>
      </c>
      <c r="T183" s="84">
        <f>VLOOKUP($A183,'Liste complète'!$F$5:$AB$690,17,FALSE)</f>
        <v>0</v>
      </c>
    </row>
    <row r="184" spans="1:20" ht="15.75" x14ac:dyDescent="0.25">
      <c r="A184" s="1">
        <v>180</v>
      </c>
      <c r="B184" s="42"/>
      <c r="C184" s="21"/>
      <c r="D184" s="22"/>
      <c r="E184" s="41"/>
      <c r="F184" s="41"/>
      <c r="G184" s="41"/>
      <c r="H184" s="41"/>
      <c r="I184" s="41"/>
      <c r="J184" s="41"/>
      <c r="K184" s="41"/>
      <c r="M184" s="1" t="str">
        <f t="shared" si="2"/>
        <v>non</v>
      </c>
      <c r="O184" s="84">
        <f>VLOOKUP($A184,'Liste complète'!$F$5:$AB$690,12,FALSE)</f>
        <v>0</v>
      </c>
      <c r="P184" s="84">
        <f>VLOOKUP($A184,'Liste complète'!$F$5:$AB$690,13,FALSE)</f>
        <v>0</v>
      </c>
      <c r="Q184" s="84">
        <f>VLOOKUP($A184,'Liste complète'!$F$5:$AB$690,14,FALSE)</f>
        <v>0</v>
      </c>
      <c r="R184" s="84">
        <f>VLOOKUP($A184,'Liste complète'!$F$5:$AB$690,15,FALSE)</f>
        <v>0</v>
      </c>
      <c r="S184" s="84">
        <f>VLOOKUP($A184,'Liste complète'!$F$5:$AB$690,16,FALSE)</f>
        <v>0</v>
      </c>
      <c r="T184" s="84">
        <f>VLOOKUP($A184,'Liste complète'!$F$5:$AB$690,17,FALSE)</f>
        <v>0</v>
      </c>
    </row>
    <row r="185" spans="1:20" ht="15.75" x14ac:dyDescent="0.25">
      <c r="A185" s="1">
        <v>181</v>
      </c>
      <c r="B185" s="42"/>
      <c r="C185" s="21"/>
      <c r="D185" s="22"/>
      <c r="E185" s="41"/>
      <c r="F185" s="41"/>
      <c r="G185" s="41"/>
      <c r="H185" s="41"/>
      <c r="I185" s="41"/>
      <c r="J185" s="41"/>
      <c r="K185" s="41"/>
      <c r="M185" s="1" t="str">
        <f t="shared" si="2"/>
        <v>non</v>
      </c>
      <c r="O185" s="84">
        <f>VLOOKUP($A185,'Liste complète'!$F$5:$AB$690,12,FALSE)</f>
        <v>0</v>
      </c>
      <c r="P185" s="84">
        <f>VLOOKUP($A185,'Liste complète'!$F$5:$AB$690,13,FALSE)</f>
        <v>0</v>
      </c>
      <c r="Q185" s="84">
        <f>VLOOKUP($A185,'Liste complète'!$F$5:$AB$690,14,FALSE)</f>
        <v>0</v>
      </c>
      <c r="R185" s="84">
        <f>VLOOKUP($A185,'Liste complète'!$F$5:$AB$690,15,FALSE)</f>
        <v>0</v>
      </c>
      <c r="S185" s="84">
        <f>VLOOKUP($A185,'Liste complète'!$F$5:$AB$690,16,FALSE)</f>
        <v>0</v>
      </c>
      <c r="T185" s="84">
        <f>VLOOKUP($A185,'Liste complète'!$F$5:$AB$690,17,FALSE)</f>
        <v>0</v>
      </c>
    </row>
    <row r="186" spans="1:20" ht="15.75" x14ac:dyDescent="0.25">
      <c r="A186" s="1">
        <v>182</v>
      </c>
      <c r="B186" s="42"/>
      <c r="C186" s="21"/>
      <c r="D186" s="22"/>
      <c r="E186" s="41"/>
      <c r="F186" s="41"/>
      <c r="G186" s="41"/>
      <c r="H186" s="41"/>
      <c r="I186" s="41"/>
      <c r="J186" s="41"/>
      <c r="K186" s="41"/>
      <c r="M186" s="1" t="str">
        <f t="shared" si="2"/>
        <v>non</v>
      </c>
      <c r="O186" s="84">
        <f>VLOOKUP($A186,'Liste complète'!$F$5:$AB$690,12,FALSE)</f>
        <v>0</v>
      </c>
      <c r="P186" s="84">
        <f>VLOOKUP($A186,'Liste complète'!$F$5:$AB$690,13,FALSE)</f>
        <v>0</v>
      </c>
      <c r="Q186" s="84">
        <f>VLOOKUP($A186,'Liste complète'!$F$5:$AB$690,14,FALSE)</f>
        <v>0</v>
      </c>
      <c r="R186" s="84">
        <f>VLOOKUP($A186,'Liste complète'!$F$5:$AB$690,15,FALSE)</f>
        <v>0</v>
      </c>
      <c r="S186" s="84">
        <f>VLOOKUP($A186,'Liste complète'!$F$5:$AB$690,16,FALSE)</f>
        <v>0</v>
      </c>
      <c r="T186" s="84">
        <f>VLOOKUP($A186,'Liste complète'!$F$5:$AB$690,17,FALSE)</f>
        <v>0</v>
      </c>
    </row>
    <row r="187" spans="1:20" ht="15.75" x14ac:dyDescent="0.25">
      <c r="A187" s="1">
        <v>183</v>
      </c>
      <c r="B187" s="42"/>
      <c r="C187" s="21"/>
      <c r="D187" s="22"/>
      <c r="E187" s="41"/>
      <c r="F187" s="41"/>
      <c r="G187" s="41"/>
      <c r="H187" s="41"/>
      <c r="I187" s="41"/>
      <c r="J187" s="41"/>
      <c r="K187" s="41"/>
      <c r="M187" s="1" t="str">
        <f t="shared" si="2"/>
        <v>non</v>
      </c>
      <c r="O187" s="84">
        <f>VLOOKUP($A187,'Liste complète'!$F$5:$AB$690,12,FALSE)</f>
        <v>0</v>
      </c>
      <c r="P187" s="84">
        <f>VLOOKUP($A187,'Liste complète'!$F$5:$AB$690,13,FALSE)</f>
        <v>0</v>
      </c>
      <c r="Q187" s="84">
        <f>VLOOKUP($A187,'Liste complète'!$F$5:$AB$690,14,FALSE)</f>
        <v>0</v>
      </c>
      <c r="R187" s="84">
        <f>VLOOKUP($A187,'Liste complète'!$F$5:$AB$690,15,FALSE)</f>
        <v>0</v>
      </c>
      <c r="S187" s="84">
        <f>VLOOKUP($A187,'Liste complète'!$F$5:$AB$690,16,FALSE)</f>
        <v>0</v>
      </c>
      <c r="T187" s="84">
        <f>VLOOKUP($A187,'Liste complète'!$F$5:$AB$690,17,FALSE)</f>
        <v>0</v>
      </c>
    </row>
    <row r="188" spans="1:20" ht="15.75" x14ac:dyDescent="0.25">
      <c r="A188" s="1">
        <v>184</v>
      </c>
      <c r="B188" s="42"/>
      <c r="C188" s="21"/>
      <c r="D188" s="22"/>
      <c r="E188" s="41"/>
      <c r="F188" s="41"/>
      <c r="G188" s="41"/>
      <c r="H188" s="41"/>
      <c r="I188" s="41"/>
      <c r="J188" s="41"/>
      <c r="K188" s="41"/>
      <c r="M188" s="1" t="str">
        <f t="shared" si="2"/>
        <v>non</v>
      </c>
      <c r="O188" s="84">
        <f>VLOOKUP($A188,'Liste complète'!$F$5:$AB$690,12,FALSE)</f>
        <v>0</v>
      </c>
      <c r="P188" s="84">
        <f>VLOOKUP($A188,'Liste complète'!$F$5:$AB$690,13,FALSE)</f>
        <v>0</v>
      </c>
      <c r="Q188" s="84">
        <f>VLOOKUP($A188,'Liste complète'!$F$5:$AB$690,14,FALSE)</f>
        <v>0</v>
      </c>
      <c r="R188" s="84">
        <f>VLOOKUP($A188,'Liste complète'!$F$5:$AB$690,15,FALSE)</f>
        <v>0</v>
      </c>
      <c r="S188" s="84">
        <f>VLOOKUP($A188,'Liste complète'!$F$5:$AB$690,16,FALSE)</f>
        <v>0</v>
      </c>
      <c r="T188" s="84">
        <f>VLOOKUP($A188,'Liste complète'!$F$5:$AB$690,17,FALSE)</f>
        <v>0</v>
      </c>
    </row>
    <row r="189" spans="1:20" ht="15.75" x14ac:dyDescent="0.25">
      <c r="A189" s="1">
        <v>185</v>
      </c>
      <c r="B189" s="42"/>
      <c r="C189" s="21"/>
      <c r="D189" s="22"/>
      <c r="E189" s="41"/>
      <c r="F189" s="41"/>
      <c r="G189" s="41"/>
      <c r="H189" s="41"/>
      <c r="I189" s="41"/>
      <c r="J189" s="41"/>
      <c r="K189" s="41"/>
      <c r="M189" s="1" t="str">
        <f t="shared" si="2"/>
        <v>non</v>
      </c>
      <c r="O189" s="84">
        <f>VLOOKUP($A189,'Liste complète'!$F$5:$AB$690,12,FALSE)</f>
        <v>0</v>
      </c>
      <c r="P189" s="84">
        <f>VLOOKUP($A189,'Liste complète'!$F$5:$AB$690,13,FALSE)</f>
        <v>0</v>
      </c>
      <c r="Q189" s="84">
        <f>VLOOKUP($A189,'Liste complète'!$F$5:$AB$690,14,FALSE)</f>
        <v>0</v>
      </c>
      <c r="R189" s="84">
        <f>VLOOKUP($A189,'Liste complète'!$F$5:$AB$690,15,FALSE)</f>
        <v>0</v>
      </c>
      <c r="S189" s="84">
        <f>VLOOKUP($A189,'Liste complète'!$F$5:$AB$690,16,FALSE)</f>
        <v>0</v>
      </c>
      <c r="T189" s="84">
        <f>VLOOKUP($A189,'Liste complète'!$F$5:$AB$690,17,FALSE)</f>
        <v>0</v>
      </c>
    </row>
    <row r="190" spans="1:20" ht="15.75" x14ac:dyDescent="0.25">
      <c r="A190" s="1">
        <v>186</v>
      </c>
      <c r="B190" s="42"/>
      <c r="C190" s="21"/>
      <c r="D190" s="22"/>
      <c r="E190" s="41"/>
      <c r="F190" s="41"/>
      <c r="G190" s="41"/>
      <c r="H190" s="41"/>
      <c r="I190" s="41"/>
      <c r="J190" s="41"/>
      <c r="K190" s="41"/>
      <c r="M190" s="1" t="str">
        <f t="shared" si="2"/>
        <v>non</v>
      </c>
      <c r="O190" s="84">
        <f>VLOOKUP($A190,'Liste complète'!$F$5:$AB$690,12,FALSE)</f>
        <v>0</v>
      </c>
      <c r="P190" s="84">
        <f>VLOOKUP($A190,'Liste complète'!$F$5:$AB$690,13,FALSE)</f>
        <v>0</v>
      </c>
      <c r="Q190" s="84">
        <f>VLOOKUP($A190,'Liste complète'!$F$5:$AB$690,14,FALSE)</f>
        <v>0</v>
      </c>
      <c r="R190" s="84">
        <f>VLOOKUP($A190,'Liste complète'!$F$5:$AB$690,15,FALSE)</f>
        <v>0</v>
      </c>
      <c r="S190" s="84">
        <f>VLOOKUP($A190,'Liste complète'!$F$5:$AB$690,16,FALSE)</f>
        <v>0</v>
      </c>
      <c r="T190" s="84">
        <f>VLOOKUP($A190,'Liste complète'!$F$5:$AB$690,17,FALSE)</f>
        <v>0</v>
      </c>
    </row>
    <row r="191" spans="1:20" ht="15.75" x14ac:dyDescent="0.25">
      <c r="A191" s="1">
        <v>187</v>
      </c>
      <c r="B191" s="42"/>
      <c r="C191" s="21"/>
      <c r="D191" s="22"/>
      <c r="E191" s="41"/>
      <c r="F191" s="41"/>
      <c r="G191" s="41"/>
      <c r="H191" s="41"/>
      <c r="I191" s="41"/>
      <c r="J191" s="41"/>
      <c r="K191" s="41"/>
      <c r="M191" s="1" t="str">
        <f t="shared" si="2"/>
        <v>non</v>
      </c>
      <c r="O191" s="84">
        <f>VLOOKUP($A191,'Liste complète'!$F$5:$AB$690,12,FALSE)</f>
        <v>0</v>
      </c>
      <c r="P191" s="84">
        <f>VLOOKUP($A191,'Liste complète'!$F$5:$AB$690,13,FALSE)</f>
        <v>0</v>
      </c>
      <c r="Q191" s="84">
        <f>VLOOKUP($A191,'Liste complète'!$F$5:$AB$690,14,FALSE)</f>
        <v>0</v>
      </c>
      <c r="R191" s="84">
        <f>VLOOKUP($A191,'Liste complète'!$F$5:$AB$690,15,FALSE)</f>
        <v>0</v>
      </c>
      <c r="S191" s="84">
        <f>VLOOKUP($A191,'Liste complète'!$F$5:$AB$690,16,FALSE)</f>
        <v>0</v>
      </c>
      <c r="T191" s="84">
        <f>VLOOKUP($A191,'Liste complète'!$F$5:$AB$690,17,FALSE)</f>
        <v>0</v>
      </c>
    </row>
    <row r="192" spans="1:20" ht="15.75" x14ac:dyDescent="0.25">
      <c r="A192" s="1">
        <v>188</v>
      </c>
      <c r="B192" s="42"/>
      <c r="C192" s="21"/>
      <c r="D192" s="22"/>
      <c r="E192" s="41"/>
      <c r="F192" s="41"/>
      <c r="G192" s="41"/>
      <c r="H192" s="41"/>
      <c r="I192" s="41"/>
      <c r="J192" s="41"/>
      <c r="K192" s="41"/>
      <c r="M192" s="1" t="str">
        <f t="shared" si="2"/>
        <v>non</v>
      </c>
      <c r="O192" s="84">
        <f>VLOOKUP($A192,'Liste complète'!$F$5:$AB$690,12,FALSE)</f>
        <v>0</v>
      </c>
      <c r="P192" s="84">
        <f>VLOOKUP($A192,'Liste complète'!$F$5:$AB$690,13,FALSE)</f>
        <v>0</v>
      </c>
      <c r="Q192" s="84">
        <f>VLOOKUP($A192,'Liste complète'!$F$5:$AB$690,14,FALSE)</f>
        <v>0</v>
      </c>
      <c r="R192" s="84">
        <f>VLOOKUP($A192,'Liste complète'!$F$5:$AB$690,15,FALSE)</f>
        <v>0</v>
      </c>
      <c r="S192" s="84">
        <f>VLOOKUP($A192,'Liste complète'!$F$5:$AB$690,16,FALSE)</f>
        <v>0</v>
      </c>
      <c r="T192" s="84">
        <f>VLOOKUP($A192,'Liste complète'!$F$5:$AB$690,17,FALSE)</f>
        <v>0</v>
      </c>
    </row>
    <row r="193" spans="1:20" ht="15.75" x14ac:dyDescent="0.25">
      <c r="A193" s="1">
        <v>189</v>
      </c>
      <c r="B193" s="42"/>
      <c r="C193" s="21"/>
      <c r="D193" s="22"/>
      <c r="E193" s="41"/>
      <c r="F193" s="41"/>
      <c r="G193" s="41"/>
      <c r="H193" s="41"/>
      <c r="I193" s="41"/>
      <c r="J193" s="41"/>
      <c r="K193" s="41"/>
      <c r="M193" s="1" t="str">
        <f t="shared" si="2"/>
        <v>non</v>
      </c>
      <c r="O193" s="84">
        <f>VLOOKUP($A193,'Liste complète'!$F$5:$AB$690,12,FALSE)</f>
        <v>0</v>
      </c>
      <c r="P193" s="84">
        <f>VLOOKUP($A193,'Liste complète'!$F$5:$AB$690,13,FALSE)</f>
        <v>0</v>
      </c>
      <c r="Q193" s="84">
        <f>VLOOKUP($A193,'Liste complète'!$F$5:$AB$690,14,FALSE)</f>
        <v>0</v>
      </c>
      <c r="R193" s="84">
        <f>VLOOKUP($A193,'Liste complète'!$F$5:$AB$690,15,FALSE)</f>
        <v>0</v>
      </c>
      <c r="S193" s="84">
        <f>VLOOKUP($A193,'Liste complète'!$F$5:$AB$690,16,FALSE)</f>
        <v>0</v>
      </c>
      <c r="T193" s="84">
        <f>VLOOKUP($A193,'Liste complète'!$F$5:$AB$690,17,FALSE)</f>
        <v>0</v>
      </c>
    </row>
    <row r="194" spans="1:20" ht="15.75" x14ac:dyDescent="0.25">
      <c r="A194" s="1">
        <v>190</v>
      </c>
      <c r="B194" s="42"/>
      <c r="C194" s="21"/>
      <c r="D194" s="22"/>
      <c r="E194" s="41"/>
      <c r="F194" s="41"/>
      <c r="G194" s="41"/>
      <c r="H194" s="41"/>
      <c r="I194" s="41"/>
      <c r="J194" s="41"/>
      <c r="K194" s="41"/>
      <c r="M194" s="1" t="str">
        <f t="shared" si="2"/>
        <v>non</v>
      </c>
      <c r="O194" s="84">
        <f>VLOOKUP($A194,'Liste complète'!$F$5:$AB$690,12,FALSE)</f>
        <v>0</v>
      </c>
      <c r="P194" s="84">
        <f>VLOOKUP($A194,'Liste complète'!$F$5:$AB$690,13,FALSE)</f>
        <v>0</v>
      </c>
      <c r="Q194" s="84">
        <f>VLOOKUP($A194,'Liste complète'!$F$5:$AB$690,14,FALSE)</f>
        <v>0</v>
      </c>
      <c r="R194" s="84">
        <f>VLOOKUP($A194,'Liste complète'!$F$5:$AB$690,15,FALSE)</f>
        <v>0</v>
      </c>
      <c r="S194" s="84">
        <f>VLOOKUP($A194,'Liste complète'!$F$5:$AB$690,16,FALSE)</f>
        <v>0</v>
      </c>
      <c r="T194" s="84">
        <f>VLOOKUP($A194,'Liste complète'!$F$5:$AB$690,17,FALSE)</f>
        <v>0</v>
      </c>
    </row>
    <row r="195" spans="1:20" ht="15.75" x14ac:dyDescent="0.25">
      <c r="A195" s="1">
        <v>191</v>
      </c>
      <c r="B195" s="42"/>
      <c r="C195" s="21"/>
      <c r="D195" s="22"/>
      <c r="E195" s="41"/>
      <c r="F195" s="41"/>
      <c r="G195" s="41"/>
      <c r="H195" s="41"/>
      <c r="I195" s="41"/>
      <c r="J195" s="41"/>
      <c r="K195" s="41"/>
      <c r="M195" s="1" t="str">
        <f t="shared" si="2"/>
        <v>non</v>
      </c>
      <c r="O195" s="84">
        <f>VLOOKUP($A195,'Liste complète'!$F$5:$AB$690,12,FALSE)</f>
        <v>0</v>
      </c>
      <c r="P195" s="84">
        <f>VLOOKUP($A195,'Liste complète'!$F$5:$AB$690,13,FALSE)</f>
        <v>0</v>
      </c>
      <c r="Q195" s="84">
        <f>VLOOKUP($A195,'Liste complète'!$F$5:$AB$690,14,FALSE)</f>
        <v>0</v>
      </c>
      <c r="R195" s="84">
        <f>VLOOKUP($A195,'Liste complète'!$F$5:$AB$690,15,FALSE)</f>
        <v>0</v>
      </c>
      <c r="S195" s="84">
        <f>VLOOKUP($A195,'Liste complète'!$F$5:$AB$690,16,FALSE)</f>
        <v>0</v>
      </c>
      <c r="T195" s="84">
        <f>VLOOKUP($A195,'Liste complète'!$F$5:$AB$690,17,FALSE)</f>
        <v>0</v>
      </c>
    </row>
    <row r="196" spans="1:20" ht="15.75" x14ac:dyDescent="0.25">
      <c r="A196" s="1">
        <v>192</v>
      </c>
      <c r="B196" s="42"/>
      <c r="C196" s="21"/>
      <c r="D196" s="22"/>
      <c r="E196" s="41"/>
      <c r="F196" s="41"/>
      <c r="G196" s="41"/>
      <c r="H196" s="41"/>
      <c r="I196" s="41"/>
      <c r="J196" s="41"/>
      <c r="K196" s="41"/>
      <c r="M196" s="1" t="str">
        <f t="shared" si="2"/>
        <v>non</v>
      </c>
      <c r="O196" s="84">
        <f>VLOOKUP($A196,'Liste complète'!$F$5:$AB$690,12,FALSE)</f>
        <v>0</v>
      </c>
      <c r="P196" s="84">
        <f>VLOOKUP($A196,'Liste complète'!$F$5:$AB$690,13,FALSE)</f>
        <v>0</v>
      </c>
      <c r="Q196" s="84">
        <f>VLOOKUP($A196,'Liste complète'!$F$5:$AB$690,14,FALSE)</f>
        <v>0</v>
      </c>
      <c r="R196" s="84">
        <f>VLOOKUP($A196,'Liste complète'!$F$5:$AB$690,15,FALSE)</f>
        <v>0</v>
      </c>
      <c r="S196" s="84">
        <f>VLOOKUP($A196,'Liste complète'!$F$5:$AB$690,16,FALSE)</f>
        <v>0</v>
      </c>
      <c r="T196" s="84">
        <f>VLOOKUP($A196,'Liste complète'!$F$5:$AB$690,17,FALSE)</f>
        <v>0</v>
      </c>
    </row>
    <row r="197" spans="1:20" ht="15.75" x14ac:dyDescent="0.25">
      <c r="A197" s="1">
        <v>193</v>
      </c>
      <c r="B197" s="42"/>
      <c r="C197" s="21"/>
      <c r="D197" s="22"/>
      <c r="E197" s="45"/>
      <c r="F197" s="45"/>
      <c r="G197" s="45"/>
      <c r="H197" s="45" t="s">
        <v>1235</v>
      </c>
      <c r="I197" s="45"/>
      <c r="J197" s="45"/>
      <c r="K197" s="45"/>
      <c r="M197" s="1" t="str">
        <f t="shared" ref="M197:M238" si="3">IF(OR(H197="x",I197="x",J197="x",K197="x"),"oui","non")</f>
        <v>oui</v>
      </c>
      <c r="O197" s="80"/>
      <c r="P197" s="80"/>
      <c r="Q197" s="80"/>
      <c r="R197" s="80"/>
      <c r="S197" s="80"/>
      <c r="T197" s="80"/>
    </row>
    <row r="198" spans="1:20" ht="15.75" x14ac:dyDescent="0.25">
      <c r="A198" s="1">
        <v>194</v>
      </c>
      <c r="B198" s="42"/>
      <c r="C198" s="21"/>
      <c r="D198" s="22"/>
      <c r="E198" s="41"/>
      <c r="F198" s="41"/>
      <c r="G198" s="41"/>
      <c r="H198" s="41"/>
      <c r="I198" s="41"/>
      <c r="J198" s="41"/>
      <c r="K198" s="41"/>
      <c r="M198" s="1" t="str">
        <f t="shared" si="3"/>
        <v>non</v>
      </c>
      <c r="O198" s="84">
        <f>VLOOKUP($A198,'Liste complète'!$F$5:$AB$690,12,FALSE)</f>
        <v>0</v>
      </c>
      <c r="P198" s="84">
        <f>VLOOKUP($A198,'Liste complète'!$F$5:$AB$690,13,FALSE)</f>
        <v>0</v>
      </c>
      <c r="Q198" s="84">
        <f>VLOOKUP($A198,'Liste complète'!$F$5:$AB$690,14,FALSE)</f>
        <v>0</v>
      </c>
      <c r="R198" s="84">
        <f>VLOOKUP($A198,'Liste complète'!$F$5:$AB$690,15,FALSE)</f>
        <v>0</v>
      </c>
      <c r="S198" s="84">
        <f>VLOOKUP($A198,'Liste complète'!$F$5:$AB$690,16,FALSE)</f>
        <v>0</v>
      </c>
      <c r="T198" s="84">
        <f>VLOOKUP($A198,'Liste complète'!$F$5:$AB$690,17,FALSE)</f>
        <v>0</v>
      </c>
    </row>
    <row r="199" spans="1:20" ht="15.75" x14ac:dyDescent="0.25">
      <c r="A199" s="1">
        <v>195</v>
      </c>
      <c r="B199" s="42"/>
      <c r="C199" s="21"/>
      <c r="D199" s="22"/>
      <c r="E199" s="41"/>
      <c r="F199" s="41"/>
      <c r="G199" s="41"/>
      <c r="H199" s="41"/>
      <c r="I199" s="41"/>
      <c r="J199" s="41"/>
      <c r="K199" s="41"/>
      <c r="M199" s="1" t="str">
        <f t="shared" si="3"/>
        <v>non</v>
      </c>
      <c r="O199" s="84">
        <f>VLOOKUP($A199,'Liste complète'!$F$5:$AB$690,12,FALSE)</f>
        <v>0</v>
      </c>
      <c r="P199" s="84">
        <f>VLOOKUP($A199,'Liste complète'!$F$5:$AB$690,13,FALSE)</f>
        <v>0</v>
      </c>
      <c r="Q199" s="84">
        <f>VLOOKUP($A199,'Liste complète'!$F$5:$AB$690,14,FALSE)</f>
        <v>0</v>
      </c>
      <c r="R199" s="84">
        <f>VLOOKUP($A199,'Liste complète'!$F$5:$AB$690,15,FALSE)</f>
        <v>0</v>
      </c>
      <c r="S199" s="84">
        <f>VLOOKUP($A199,'Liste complète'!$F$5:$AB$690,16,FALSE)</f>
        <v>0</v>
      </c>
      <c r="T199" s="84">
        <f>VLOOKUP($A199,'Liste complète'!$F$5:$AB$690,17,FALSE)</f>
        <v>0</v>
      </c>
    </row>
    <row r="200" spans="1:20" ht="15.75" x14ac:dyDescent="0.25">
      <c r="A200" s="1">
        <v>196</v>
      </c>
      <c r="B200" s="42"/>
      <c r="C200" s="21"/>
      <c r="D200" s="22"/>
      <c r="E200" s="45"/>
      <c r="F200" s="45"/>
      <c r="G200" s="45"/>
      <c r="H200" s="45" t="s">
        <v>1357</v>
      </c>
      <c r="I200" s="45"/>
      <c r="J200" s="45"/>
      <c r="K200" s="45"/>
      <c r="M200" s="1" t="str">
        <f t="shared" si="3"/>
        <v>oui</v>
      </c>
      <c r="O200" s="80"/>
      <c r="P200" s="80"/>
      <c r="Q200" s="80"/>
      <c r="R200" s="80"/>
      <c r="S200" s="80"/>
      <c r="T200" s="80"/>
    </row>
    <row r="201" spans="1:20" ht="15.75" x14ac:dyDescent="0.25">
      <c r="A201" s="1">
        <v>197</v>
      </c>
      <c r="B201" s="42"/>
      <c r="C201" s="21"/>
      <c r="D201" s="22"/>
      <c r="E201" s="41"/>
      <c r="F201" s="41"/>
      <c r="G201" s="41"/>
      <c r="H201" s="41"/>
      <c r="I201" s="41"/>
      <c r="J201" s="41"/>
      <c r="K201" s="41"/>
      <c r="M201" s="1" t="str">
        <f t="shared" si="3"/>
        <v>non</v>
      </c>
      <c r="O201" s="84">
        <f>VLOOKUP($A201,'Liste complète'!$F$5:$AB$690,12,FALSE)</f>
        <v>0</v>
      </c>
      <c r="P201" s="84">
        <f>VLOOKUP($A201,'Liste complète'!$F$5:$AB$690,13,FALSE)</f>
        <v>0</v>
      </c>
      <c r="Q201" s="84">
        <f>VLOOKUP($A201,'Liste complète'!$F$5:$AB$690,14,FALSE)</f>
        <v>0</v>
      </c>
      <c r="R201" s="84">
        <f>VLOOKUP($A201,'Liste complète'!$F$5:$AB$690,15,FALSE)</f>
        <v>0</v>
      </c>
      <c r="S201" s="84">
        <f>VLOOKUP($A201,'Liste complète'!$F$5:$AB$690,16,FALSE)</f>
        <v>0</v>
      </c>
      <c r="T201" s="84">
        <f>VLOOKUP($A201,'Liste complète'!$F$5:$AB$690,17,FALSE)</f>
        <v>0</v>
      </c>
    </row>
    <row r="202" spans="1:20" ht="15.75" x14ac:dyDescent="0.25">
      <c r="A202" s="1">
        <v>198</v>
      </c>
      <c r="B202" s="42"/>
      <c r="C202" s="21"/>
      <c r="D202" s="22"/>
      <c r="E202" s="41"/>
      <c r="F202" s="41"/>
      <c r="G202" s="41"/>
      <c r="H202" s="41"/>
      <c r="I202" s="41"/>
      <c r="J202" s="41"/>
      <c r="K202" s="41"/>
      <c r="M202" s="1" t="str">
        <f t="shared" si="3"/>
        <v>non</v>
      </c>
      <c r="O202" s="84">
        <f>VLOOKUP($A202,'Liste complète'!$F$5:$AB$690,12,FALSE)</f>
        <v>0</v>
      </c>
      <c r="P202" s="84">
        <f>VLOOKUP($A202,'Liste complète'!$F$5:$AB$690,13,FALSE)</f>
        <v>0</v>
      </c>
      <c r="Q202" s="84">
        <f>VLOOKUP($A202,'Liste complète'!$F$5:$AB$690,14,FALSE)</f>
        <v>0</v>
      </c>
      <c r="R202" s="84">
        <f>VLOOKUP($A202,'Liste complète'!$F$5:$AB$690,15,FALSE)</f>
        <v>0</v>
      </c>
      <c r="S202" s="84">
        <f>VLOOKUP($A202,'Liste complète'!$F$5:$AB$690,16,FALSE)</f>
        <v>0</v>
      </c>
      <c r="T202" s="84">
        <f>VLOOKUP($A202,'Liste complète'!$F$5:$AB$690,17,FALSE)</f>
        <v>0</v>
      </c>
    </row>
    <row r="203" spans="1:20" ht="15.75" x14ac:dyDescent="0.25">
      <c r="A203" s="1">
        <v>199</v>
      </c>
      <c r="B203" s="42"/>
      <c r="C203" s="21"/>
      <c r="D203" s="22"/>
      <c r="E203" s="41"/>
      <c r="F203" s="41"/>
      <c r="G203" s="41"/>
      <c r="H203" s="41"/>
      <c r="I203" s="41"/>
      <c r="J203" s="41"/>
      <c r="K203" s="41"/>
      <c r="M203" s="1" t="str">
        <f t="shared" si="3"/>
        <v>non</v>
      </c>
      <c r="O203" s="84">
        <f>VLOOKUP($A203,'Liste complète'!$F$5:$AB$690,12,FALSE)</f>
        <v>0</v>
      </c>
      <c r="P203" s="84">
        <f>VLOOKUP($A203,'Liste complète'!$F$5:$AB$690,13,FALSE)</f>
        <v>0</v>
      </c>
      <c r="Q203" s="84">
        <f>VLOOKUP($A203,'Liste complète'!$F$5:$AB$690,14,FALSE)</f>
        <v>0</v>
      </c>
      <c r="R203" s="84">
        <f>VLOOKUP($A203,'Liste complète'!$F$5:$AB$690,15,FALSE)</f>
        <v>0</v>
      </c>
      <c r="S203" s="84">
        <f>VLOOKUP($A203,'Liste complète'!$F$5:$AB$690,16,FALSE)</f>
        <v>0</v>
      </c>
      <c r="T203" s="84">
        <f>VLOOKUP($A203,'Liste complète'!$F$5:$AB$690,17,FALSE)</f>
        <v>0</v>
      </c>
    </row>
    <row r="204" spans="1:20" ht="15.75" x14ac:dyDescent="0.25">
      <c r="A204" s="1">
        <v>200</v>
      </c>
      <c r="B204" s="42"/>
      <c r="C204" s="21"/>
      <c r="D204" s="22"/>
      <c r="E204" s="41"/>
      <c r="F204" s="41"/>
      <c r="G204" s="41"/>
      <c r="H204" s="41"/>
      <c r="I204" s="41"/>
      <c r="J204" s="41"/>
      <c r="K204" s="41"/>
      <c r="M204" s="1" t="str">
        <f t="shared" si="3"/>
        <v>non</v>
      </c>
      <c r="O204" s="84">
        <f>VLOOKUP($A204,'Liste complète'!$F$5:$AB$690,12,FALSE)</f>
        <v>0</v>
      </c>
      <c r="P204" s="84">
        <f>VLOOKUP($A204,'Liste complète'!$F$5:$AB$690,13,FALSE)</f>
        <v>0</v>
      </c>
      <c r="Q204" s="84">
        <f>VLOOKUP($A204,'Liste complète'!$F$5:$AB$690,14,FALSE)</f>
        <v>0</v>
      </c>
      <c r="R204" s="84">
        <f>VLOOKUP($A204,'Liste complète'!$F$5:$AB$690,15,FALSE)</f>
        <v>0</v>
      </c>
      <c r="S204" s="84">
        <f>VLOOKUP($A204,'Liste complète'!$F$5:$AB$690,16,FALSE)</f>
        <v>0</v>
      </c>
      <c r="T204" s="84">
        <f>VLOOKUP($A204,'Liste complète'!$F$5:$AB$690,17,FALSE)</f>
        <v>0</v>
      </c>
    </row>
    <row r="205" spans="1:20" ht="15.75" x14ac:dyDescent="0.25">
      <c r="A205" s="1">
        <v>201</v>
      </c>
      <c r="B205" s="42"/>
      <c r="C205" s="21"/>
      <c r="D205" s="22"/>
      <c r="E205" s="41"/>
      <c r="F205" s="41"/>
      <c r="G205" s="41"/>
      <c r="H205" s="41"/>
      <c r="I205" s="41"/>
      <c r="J205" s="41"/>
      <c r="K205" s="41"/>
      <c r="M205" s="1" t="str">
        <f t="shared" si="3"/>
        <v>non</v>
      </c>
      <c r="O205" s="84">
        <f>VLOOKUP($A205,'Liste complète'!$F$5:$AB$690,12,FALSE)</f>
        <v>0</v>
      </c>
      <c r="P205" s="84">
        <f>VLOOKUP($A205,'Liste complète'!$F$5:$AB$690,13,FALSE)</f>
        <v>0</v>
      </c>
      <c r="Q205" s="84">
        <f>VLOOKUP($A205,'Liste complète'!$F$5:$AB$690,14,FALSE)</f>
        <v>0</v>
      </c>
      <c r="R205" s="84">
        <f>VLOOKUP($A205,'Liste complète'!$F$5:$AB$690,15,FALSE)</f>
        <v>0</v>
      </c>
      <c r="S205" s="84">
        <f>VLOOKUP($A205,'Liste complète'!$F$5:$AB$690,16,FALSE)</f>
        <v>0</v>
      </c>
      <c r="T205" s="84">
        <f>VLOOKUP($A205,'Liste complète'!$F$5:$AB$690,17,FALSE)</f>
        <v>0</v>
      </c>
    </row>
    <row r="206" spans="1:20" ht="15.75" x14ac:dyDescent="0.25">
      <c r="A206" s="1">
        <v>202</v>
      </c>
      <c r="B206" s="42"/>
      <c r="C206" s="21"/>
      <c r="D206" s="22"/>
      <c r="E206" s="41"/>
      <c r="F206" s="41"/>
      <c r="G206" s="41"/>
      <c r="H206" s="41"/>
      <c r="I206" s="41"/>
      <c r="J206" s="41"/>
      <c r="K206" s="41"/>
      <c r="M206" s="1" t="str">
        <f t="shared" si="3"/>
        <v>non</v>
      </c>
      <c r="O206" s="84">
        <f>VLOOKUP($A206,'Liste complète'!$F$5:$AB$690,12,FALSE)</f>
        <v>0</v>
      </c>
      <c r="P206" s="84">
        <f>VLOOKUP($A206,'Liste complète'!$F$5:$AB$690,13,FALSE)</f>
        <v>0</v>
      </c>
      <c r="Q206" s="84">
        <f>VLOOKUP($A206,'Liste complète'!$F$5:$AB$690,14,FALSE)</f>
        <v>0</v>
      </c>
      <c r="R206" s="84">
        <f>VLOOKUP($A206,'Liste complète'!$F$5:$AB$690,15,FALSE)</f>
        <v>0</v>
      </c>
      <c r="S206" s="84">
        <f>VLOOKUP($A206,'Liste complète'!$F$5:$AB$690,16,FALSE)</f>
        <v>0</v>
      </c>
      <c r="T206" s="84">
        <f>VLOOKUP($A206,'Liste complète'!$F$5:$AB$690,17,FALSE)</f>
        <v>0</v>
      </c>
    </row>
    <row r="207" spans="1:20" ht="15.75" x14ac:dyDescent="0.25">
      <c r="A207" s="1">
        <v>203</v>
      </c>
      <c r="B207" s="42"/>
      <c r="C207" s="21"/>
      <c r="D207" s="22"/>
      <c r="E207" s="41"/>
      <c r="F207" s="41"/>
      <c r="G207" s="41"/>
      <c r="H207" s="41"/>
      <c r="I207" s="41"/>
      <c r="J207" s="41"/>
      <c r="K207" s="41"/>
      <c r="M207" s="1" t="str">
        <f t="shared" si="3"/>
        <v>non</v>
      </c>
      <c r="O207" s="84">
        <f>VLOOKUP($A207,'Liste complète'!$F$5:$AB$690,12,FALSE)</f>
        <v>0</v>
      </c>
      <c r="P207" s="84">
        <f>VLOOKUP($A207,'Liste complète'!$F$5:$AB$690,13,FALSE)</f>
        <v>0</v>
      </c>
      <c r="Q207" s="84">
        <f>VLOOKUP($A207,'Liste complète'!$F$5:$AB$690,14,FALSE)</f>
        <v>0</v>
      </c>
      <c r="R207" s="84">
        <f>VLOOKUP($A207,'Liste complète'!$F$5:$AB$690,15,FALSE)</f>
        <v>0</v>
      </c>
      <c r="S207" s="84">
        <f>VLOOKUP($A207,'Liste complète'!$F$5:$AB$690,16,FALSE)</f>
        <v>0</v>
      </c>
      <c r="T207" s="84">
        <f>VLOOKUP($A207,'Liste complète'!$F$5:$AB$690,17,FALSE)</f>
        <v>0</v>
      </c>
    </row>
    <row r="208" spans="1:20" ht="15.75" x14ac:dyDescent="0.25">
      <c r="A208" s="1">
        <v>204</v>
      </c>
      <c r="B208" s="42"/>
      <c r="C208" s="21"/>
      <c r="D208" s="22"/>
      <c r="E208" s="41"/>
      <c r="F208" s="41"/>
      <c r="G208" s="41"/>
      <c r="H208" s="41"/>
      <c r="I208" s="41"/>
      <c r="J208" s="41"/>
      <c r="K208" s="41"/>
      <c r="M208" s="1" t="str">
        <f t="shared" si="3"/>
        <v>non</v>
      </c>
      <c r="O208" s="84">
        <f>VLOOKUP($A208,'Liste complète'!$F$5:$AB$690,12,FALSE)</f>
        <v>0</v>
      </c>
      <c r="P208" s="84">
        <f>VLOOKUP($A208,'Liste complète'!$F$5:$AB$690,13,FALSE)</f>
        <v>0</v>
      </c>
      <c r="Q208" s="84">
        <f>VLOOKUP($A208,'Liste complète'!$F$5:$AB$690,14,FALSE)</f>
        <v>0</v>
      </c>
      <c r="R208" s="84">
        <f>VLOOKUP($A208,'Liste complète'!$F$5:$AB$690,15,FALSE)</f>
        <v>0</v>
      </c>
      <c r="S208" s="84">
        <f>VLOOKUP($A208,'Liste complète'!$F$5:$AB$690,16,FALSE)</f>
        <v>0</v>
      </c>
      <c r="T208" s="84">
        <f>VLOOKUP($A208,'Liste complète'!$F$5:$AB$690,17,FALSE)</f>
        <v>0</v>
      </c>
    </row>
    <row r="209" spans="1:20" ht="15.75" x14ac:dyDescent="0.25">
      <c r="A209" s="1">
        <v>205</v>
      </c>
      <c r="B209" s="42"/>
      <c r="C209" s="21"/>
      <c r="D209" s="22"/>
      <c r="E209" s="41"/>
      <c r="F209" s="41"/>
      <c r="G209" s="41"/>
      <c r="H209" s="41"/>
      <c r="I209" s="41"/>
      <c r="J209" s="41"/>
      <c r="K209" s="41"/>
      <c r="M209" s="1" t="str">
        <f t="shared" si="3"/>
        <v>non</v>
      </c>
      <c r="O209" s="84">
        <f>VLOOKUP($A209,'Liste complète'!$F$5:$AB$690,12,FALSE)</f>
        <v>0</v>
      </c>
      <c r="P209" s="84">
        <f>VLOOKUP($A209,'Liste complète'!$F$5:$AB$690,13,FALSE)</f>
        <v>0</v>
      </c>
      <c r="Q209" s="84">
        <f>VLOOKUP($A209,'Liste complète'!$F$5:$AB$690,14,FALSE)</f>
        <v>0</v>
      </c>
      <c r="R209" s="84">
        <f>VLOOKUP($A209,'Liste complète'!$F$5:$AB$690,15,FALSE)</f>
        <v>0</v>
      </c>
      <c r="S209" s="84">
        <f>VLOOKUP($A209,'Liste complète'!$F$5:$AB$690,16,FALSE)</f>
        <v>0</v>
      </c>
      <c r="T209" s="84">
        <f>VLOOKUP($A209,'Liste complète'!$F$5:$AB$690,17,FALSE)</f>
        <v>0</v>
      </c>
    </row>
    <row r="210" spans="1:20" ht="15.75" x14ac:dyDescent="0.25">
      <c r="A210" s="1">
        <v>206</v>
      </c>
      <c r="B210" s="42"/>
      <c r="C210" s="21"/>
      <c r="D210" s="22"/>
      <c r="E210" s="41"/>
      <c r="F210" s="41"/>
      <c r="G210" s="41"/>
      <c r="H210" s="41"/>
      <c r="I210" s="41"/>
      <c r="J210" s="41"/>
      <c r="K210" s="41"/>
      <c r="M210" s="1" t="str">
        <f t="shared" si="3"/>
        <v>non</v>
      </c>
      <c r="O210" s="84">
        <f>VLOOKUP($A210,'Liste complète'!$F$5:$AB$690,12,FALSE)</f>
        <v>0</v>
      </c>
      <c r="P210" s="84">
        <f>VLOOKUP($A210,'Liste complète'!$F$5:$AB$690,13,FALSE)</f>
        <v>0</v>
      </c>
      <c r="Q210" s="84">
        <f>VLOOKUP($A210,'Liste complète'!$F$5:$AB$690,14,FALSE)</f>
        <v>0</v>
      </c>
      <c r="R210" s="84">
        <f>VLOOKUP($A210,'Liste complète'!$F$5:$AB$690,15,FALSE)</f>
        <v>0</v>
      </c>
      <c r="S210" s="84">
        <f>VLOOKUP($A210,'Liste complète'!$F$5:$AB$690,16,FALSE)</f>
        <v>0</v>
      </c>
      <c r="T210" s="84">
        <f>VLOOKUP($A210,'Liste complète'!$F$5:$AB$690,17,FALSE)</f>
        <v>0</v>
      </c>
    </row>
    <row r="211" spans="1:20" ht="15.75" x14ac:dyDescent="0.25">
      <c r="A211" s="1">
        <v>207</v>
      </c>
      <c r="B211" s="42"/>
      <c r="C211" s="21"/>
      <c r="D211" s="22"/>
      <c r="E211" s="41"/>
      <c r="F211" s="41"/>
      <c r="G211" s="41"/>
      <c r="H211" s="41"/>
      <c r="I211" s="41"/>
      <c r="J211" s="41"/>
      <c r="K211" s="41"/>
      <c r="M211" s="1" t="str">
        <f t="shared" si="3"/>
        <v>non</v>
      </c>
      <c r="O211" s="84">
        <f>VLOOKUP($A211,'Liste complète'!$F$5:$AB$690,12,FALSE)</f>
        <v>0</v>
      </c>
      <c r="P211" s="84">
        <f>VLOOKUP($A211,'Liste complète'!$F$5:$AB$690,13,FALSE)</f>
        <v>0</v>
      </c>
      <c r="Q211" s="84">
        <f>VLOOKUP($A211,'Liste complète'!$F$5:$AB$690,14,FALSE)</f>
        <v>0</v>
      </c>
      <c r="R211" s="84">
        <f>VLOOKUP($A211,'Liste complète'!$F$5:$AB$690,15,FALSE)</f>
        <v>0</v>
      </c>
      <c r="S211" s="84">
        <f>VLOOKUP($A211,'Liste complète'!$F$5:$AB$690,16,FALSE)</f>
        <v>0</v>
      </c>
      <c r="T211" s="84">
        <f>VLOOKUP($A211,'Liste complète'!$F$5:$AB$690,17,FALSE)</f>
        <v>0</v>
      </c>
    </row>
    <row r="212" spans="1:20" ht="15.75" x14ac:dyDescent="0.25">
      <c r="A212" s="1">
        <v>208</v>
      </c>
      <c r="B212" s="42"/>
      <c r="C212" s="21"/>
      <c r="D212" s="22"/>
      <c r="E212" s="41"/>
      <c r="F212" s="41"/>
      <c r="G212" s="41"/>
      <c r="H212" s="41"/>
      <c r="I212" s="41"/>
      <c r="J212" s="41"/>
      <c r="K212" s="41"/>
      <c r="M212" s="1" t="str">
        <f t="shared" si="3"/>
        <v>non</v>
      </c>
      <c r="O212" s="84">
        <f>VLOOKUP($A212,'Liste complète'!$F$5:$AB$690,12,FALSE)</f>
        <v>0</v>
      </c>
      <c r="P212" s="84">
        <f>VLOOKUP($A212,'Liste complète'!$F$5:$AB$690,13,FALSE)</f>
        <v>0</v>
      </c>
      <c r="Q212" s="84">
        <f>VLOOKUP($A212,'Liste complète'!$F$5:$AB$690,14,FALSE)</f>
        <v>0</v>
      </c>
      <c r="R212" s="84">
        <f>VLOOKUP($A212,'Liste complète'!$F$5:$AB$690,15,FALSE)</f>
        <v>0</v>
      </c>
      <c r="S212" s="84">
        <f>VLOOKUP($A212,'Liste complète'!$F$5:$AB$690,16,FALSE)</f>
        <v>0</v>
      </c>
      <c r="T212" s="84">
        <f>VLOOKUP($A212,'Liste complète'!$F$5:$AB$690,17,FALSE)</f>
        <v>0</v>
      </c>
    </row>
    <row r="213" spans="1:20" ht="15.75" x14ac:dyDescent="0.25">
      <c r="A213" s="1">
        <v>209</v>
      </c>
      <c r="B213" s="42"/>
      <c r="C213" s="21"/>
      <c r="D213" s="22"/>
      <c r="E213" s="41"/>
      <c r="F213" s="41"/>
      <c r="G213" s="41"/>
      <c r="H213" s="41"/>
      <c r="I213" s="41"/>
      <c r="J213" s="41"/>
      <c r="K213" s="41"/>
      <c r="M213" s="1" t="str">
        <f t="shared" si="3"/>
        <v>non</v>
      </c>
      <c r="O213" s="84">
        <f>VLOOKUP($A213,'Liste complète'!$F$5:$AB$690,12,FALSE)</f>
        <v>0</v>
      </c>
      <c r="P213" s="84">
        <f>VLOOKUP($A213,'Liste complète'!$F$5:$AB$690,13,FALSE)</f>
        <v>0</v>
      </c>
      <c r="Q213" s="84">
        <f>VLOOKUP($A213,'Liste complète'!$F$5:$AB$690,14,FALSE)</f>
        <v>0</v>
      </c>
      <c r="R213" s="84">
        <f>VLOOKUP($A213,'Liste complète'!$F$5:$AB$690,15,FALSE)</f>
        <v>0</v>
      </c>
      <c r="S213" s="84">
        <f>VLOOKUP($A213,'Liste complète'!$F$5:$AB$690,16,FALSE)</f>
        <v>0</v>
      </c>
      <c r="T213" s="84">
        <f>VLOOKUP($A213,'Liste complète'!$F$5:$AB$690,17,FALSE)</f>
        <v>0</v>
      </c>
    </row>
    <row r="214" spans="1:20" ht="15.75" x14ac:dyDescent="0.25">
      <c r="A214" s="1">
        <v>210</v>
      </c>
      <c r="B214" s="42"/>
      <c r="C214" s="21"/>
      <c r="D214" s="22"/>
      <c r="E214" s="41"/>
      <c r="F214" s="41"/>
      <c r="G214" s="41"/>
      <c r="H214" s="41"/>
      <c r="I214" s="41"/>
      <c r="J214" s="41"/>
      <c r="K214" s="41"/>
      <c r="M214" s="1" t="str">
        <f t="shared" si="3"/>
        <v>non</v>
      </c>
      <c r="O214" s="84">
        <f>VLOOKUP($A214,'Liste complète'!$F$5:$AB$690,12,FALSE)</f>
        <v>0</v>
      </c>
      <c r="P214" s="84">
        <f>VLOOKUP($A214,'Liste complète'!$F$5:$AB$690,13,FALSE)</f>
        <v>0</v>
      </c>
      <c r="Q214" s="84">
        <f>VLOOKUP($A214,'Liste complète'!$F$5:$AB$690,14,FALSE)</f>
        <v>0</v>
      </c>
      <c r="R214" s="84">
        <f>VLOOKUP($A214,'Liste complète'!$F$5:$AB$690,15,FALSE)</f>
        <v>0</v>
      </c>
      <c r="S214" s="84">
        <f>VLOOKUP($A214,'Liste complète'!$F$5:$AB$690,16,FALSE)</f>
        <v>0</v>
      </c>
      <c r="T214" s="84">
        <f>VLOOKUP($A214,'Liste complète'!$F$5:$AB$690,17,FALSE)</f>
        <v>0</v>
      </c>
    </row>
    <row r="215" spans="1:20" ht="15.75" x14ac:dyDescent="0.25">
      <c r="A215" s="1">
        <v>211</v>
      </c>
      <c r="B215" s="42"/>
      <c r="C215" s="21"/>
      <c r="D215" s="22"/>
      <c r="E215" s="41"/>
      <c r="F215" s="41"/>
      <c r="G215" s="41"/>
      <c r="H215" s="41"/>
      <c r="I215" s="41"/>
      <c r="J215" s="41"/>
      <c r="K215" s="41"/>
      <c r="M215" s="1" t="str">
        <f t="shared" si="3"/>
        <v>non</v>
      </c>
      <c r="O215" s="84">
        <f>VLOOKUP($A215,'Liste complète'!$F$5:$AB$690,12,FALSE)</f>
        <v>0</v>
      </c>
      <c r="P215" s="84">
        <f>VLOOKUP($A215,'Liste complète'!$F$5:$AB$690,13,FALSE)</f>
        <v>0</v>
      </c>
      <c r="Q215" s="84">
        <f>VLOOKUP($A215,'Liste complète'!$F$5:$AB$690,14,FALSE)</f>
        <v>0</v>
      </c>
      <c r="R215" s="84">
        <f>VLOOKUP($A215,'Liste complète'!$F$5:$AB$690,15,FALSE)</f>
        <v>0</v>
      </c>
      <c r="S215" s="84">
        <f>VLOOKUP($A215,'Liste complète'!$F$5:$AB$690,16,FALSE)</f>
        <v>0</v>
      </c>
      <c r="T215" s="84">
        <f>VLOOKUP($A215,'Liste complète'!$F$5:$AB$690,17,FALSE)</f>
        <v>0</v>
      </c>
    </row>
    <row r="216" spans="1:20" ht="15.75" x14ac:dyDescent="0.25">
      <c r="A216" s="1">
        <v>212</v>
      </c>
      <c r="B216" s="42"/>
      <c r="C216" s="21"/>
      <c r="D216" s="22"/>
      <c r="E216" s="41"/>
      <c r="F216" s="41"/>
      <c r="G216" s="41"/>
      <c r="H216" s="41"/>
      <c r="I216" s="41"/>
      <c r="J216" s="41"/>
      <c r="K216" s="41"/>
      <c r="M216" s="1" t="str">
        <f t="shared" si="3"/>
        <v>non</v>
      </c>
      <c r="O216" s="84">
        <f>VLOOKUP($A216,'Liste complète'!$F$5:$AB$690,12,FALSE)</f>
        <v>0</v>
      </c>
      <c r="P216" s="84">
        <f>VLOOKUP($A216,'Liste complète'!$F$5:$AB$690,13,FALSE)</f>
        <v>0</v>
      </c>
      <c r="Q216" s="84">
        <f>VLOOKUP($A216,'Liste complète'!$F$5:$AB$690,14,FALSE)</f>
        <v>0</v>
      </c>
      <c r="R216" s="84">
        <f>VLOOKUP($A216,'Liste complète'!$F$5:$AB$690,15,FALSE)</f>
        <v>0</v>
      </c>
      <c r="S216" s="84">
        <f>VLOOKUP($A216,'Liste complète'!$F$5:$AB$690,16,FALSE)</f>
        <v>0</v>
      </c>
      <c r="T216" s="84">
        <f>VLOOKUP($A216,'Liste complète'!$F$5:$AB$690,17,FALSE)</f>
        <v>0</v>
      </c>
    </row>
    <row r="217" spans="1:20" ht="15.75" x14ac:dyDescent="0.25">
      <c r="A217" s="1">
        <v>213</v>
      </c>
      <c r="B217" s="42"/>
      <c r="C217" s="21"/>
      <c r="D217" s="22"/>
      <c r="E217" s="41"/>
      <c r="F217" s="41"/>
      <c r="G217" s="41"/>
      <c r="H217" s="41"/>
      <c r="I217" s="41"/>
      <c r="J217" s="41"/>
      <c r="K217" s="41"/>
      <c r="M217" s="1" t="str">
        <f t="shared" si="3"/>
        <v>non</v>
      </c>
      <c r="O217" s="84">
        <f>VLOOKUP($A217,'Liste complète'!$F$5:$AB$690,12,FALSE)</f>
        <v>0</v>
      </c>
      <c r="P217" s="84">
        <f>VLOOKUP($A217,'Liste complète'!$F$5:$AB$690,13,FALSE)</f>
        <v>0</v>
      </c>
      <c r="Q217" s="84">
        <f>VLOOKUP($A217,'Liste complète'!$F$5:$AB$690,14,FALSE)</f>
        <v>0</v>
      </c>
      <c r="R217" s="84">
        <f>VLOOKUP($A217,'Liste complète'!$F$5:$AB$690,15,FALSE)</f>
        <v>0</v>
      </c>
      <c r="S217" s="84">
        <f>VLOOKUP($A217,'Liste complète'!$F$5:$AB$690,16,FALSE)</f>
        <v>0</v>
      </c>
      <c r="T217" s="84">
        <f>VLOOKUP($A217,'Liste complète'!$F$5:$AB$690,17,FALSE)</f>
        <v>0</v>
      </c>
    </row>
    <row r="218" spans="1:20" ht="15.75" x14ac:dyDescent="0.25">
      <c r="A218" s="1">
        <v>214</v>
      </c>
      <c r="B218" s="42"/>
      <c r="C218" s="21"/>
      <c r="D218" s="22"/>
      <c r="E218" s="41"/>
      <c r="F218" s="41"/>
      <c r="G218" s="41"/>
      <c r="H218" s="41"/>
      <c r="I218" s="41"/>
      <c r="J218" s="41"/>
      <c r="K218" s="41"/>
      <c r="M218" s="1" t="str">
        <f t="shared" si="3"/>
        <v>non</v>
      </c>
      <c r="O218" s="84">
        <f>VLOOKUP($A218,'Liste complète'!$F$5:$AB$690,12,FALSE)</f>
        <v>0</v>
      </c>
      <c r="P218" s="84">
        <f>VLOOKUP($A218,'Liste complète'!$F$5:$AB$690,13,FALSE)</f>
        <v>0</v>
      </c>
      <c r="Q218" s="84">
        <f>VLOOKUP($A218,'Liste complète'!$F$5:$AB$690,14,FALSE)</f>
        <v>0</v>
      </c>
      <c r="R218" s="84">
        <f>VLOOKUP($A218,'Liste complète'!$F$5:$AB$690,15,FALSE)</f>
        <v>0</v>
      </c>
      <c r="S218" s="84">
        <f>VLOOKUP($A218,'Liste complète'!$F$5:$AB$690,16,FALSE)</f>
        <v>0</v>
      </c>
      <c r="T218" s="84">
        <f>VLOOKUP($A218,'Liste complète'!$F$5:$AB$690,17,FALSE)</f>
        <v>0</v>
      </c>
    </row>
    <row r="219" spans="1:20" ht="15.75" x14ac:dyDescent="0.25">
      <c r="A219" s="1">
        <v>215</v>
      </c>
      <c r="B219" s="42"/>
      <c r="C219" s="21"/>
      <c r="D219" s="22"/>
      <c r="E219" s="41"/>
      <c r="F219" s="41"/>
      <c r="G219" s="41"/>
      <c r="H219" s="41"/>
      <c r="I219" s="41"/>
      <c r="J219" s="41"/>
      <c r="K219" s="41"/>
      <c r="M219" s="1" t="str">
        <f t="shared" si="3"/>
        <v>non</v>
      </c>
      <c r="O219" s="84">
        <f>VLOOKUP($A219,'Liste complète'!$F$5:$AB$690,12,FALSE)</f>
        <v>0</v>
      </c>
      <c r="P219" s="84">
        <f>VLOOKUP($A219,'Liste complète'!$F$5:$AB$690,13,FALSE)</f>
        <v>0</v>
      </c>
      <c r="Q219" s="84">
        <f>VLOOKUP($A219,'Liste complète'!$F$5:$AB$690,14,FALSE)</f>
        <v>0</v>
      </c>
      <c r="R219" s="84">
        <f>VLOOKUP($A219,'Liste complète'!$F$5:$AB$690,15,FALSE)</f>
        <v>0</v>
      </c>
      <c r="S219" s="84">
        <f>VLOOKUP($A219,'Liste complète'!$F$5:$AB$690,16,FALSE)</f>
        <v>0</v>
      </c>
      <c r="T219" s="84">
        <f>VLOOKUP($A219,'Liste complète'!$F$5:$AB$690,17,FALSE)</f>
        <v>0</v>
      </c>
    </row>
    <row r="220" spans="1:20" ht="15.75" x14ac:dyDescent="0.25">
      <c r="A220" s="1">
        <v>216</v>
      </c>
      <c r="B220" s="42"/>
      <c r="C220" s="21"/>
      <c r="D220" s="22"/>
      <c r="E220" s="41"/>
      <c r="F220" s="41"/>
      <c r="G220" s="41"/>
      <c r="H220" s="41"/>
      <c r="I220" s="41"/>
      <c r="J220" s="41"/>
      <c r="K220" s="41"/>
      <c r="M220" s="1" t="str">
        <f t="shared" si="3"/>
        <v>non</v>
      </c>
      <c r="O220" s="84">
        <f>VLOOKUP($A220,'Liste complète'!$F$5:$AB$690,12,FALSE)</f>
        <v>0</v>
      </c>
      <c r="P220" s="84">
        <f>VLOOKUP($A220,'Liste complète'!$F$5:$AB$690,13,FALSE)</f>
        <v>0</v>
      </c>
      <c r="Q220" s="84">
        <f>VLOOKUP($A220,'Liste complète'!$F$5:$AB$690,14,FALSE)</f>
        <v>0</v>
      </c>
      <c r="R220" s="84">
        <f>VLOOKUP($A220,'Liste complète'!$F$5:$AB$690,15,FALSE)</f>
        <v>0</v>
      </c>
      <c r="S220" s="84">
        <f>VLOOKUP($A220,'Liste complète'!$F$5:$AB$690,16,FALSE)</f>
        <v>0</v>
      </c>
      <c r="T220" s="84">
        <f>VLOOKUP($A220,'Liste complète'!$F$5:$AB$690,17,FALSE)</f>
        <v>0</v>
      </c>
    </row>
    <row r="221" spans="1:20" ht="15.75" x14ac:dyDescent="0.25">
      <c r="A221" s="1">
        <v>217</v>
      </c>
      <c r="B221" s="42"/>
      <c r="C221" s="21"/>
      <c r="D221" s="22"/>
      <c r="E221" s="41"/>
      <c r="F221" s="41"/>
      <c r="G221" s="41"/>
      <c r="H221" s="41"/>
      <c r="I221" s="41"/>
      <c r="J221" s="41"/>
      <c r="K221" s="41"/>
      <c r="M221" s="1" t="str">
        <f t="shared" si="3"/>
        <v>non</v>
      </c>
      <c r="O221" s="84">
        <f>VLOOKUP($A221,'Liste complète'!$F$5:$AB$690,12,FALSE)</f>
        <v>0</v>
      </c>
      <c r="P221" s="84">
        <f>VLOOKUP($A221,'Liste complète'!$F$5:$AB$690,13,FALSE)</f>
        <v>0</v>
      </c>
      <c r="Q221" s="84">
        <f>VLOOKUP($A221,'Liste complète'!$F$5:$AB$690,14,FALSE)</f>
        <v>0</v>
      </c>
      <c r="R221" s="84">
        <f>VLOOKUP($A221,'Liste complète'!$F$5:$AB$690,15,FALSE)</f>
        <v>0</v>
      </c>
      <c r="S221" s="84">
        <f>VLOOKUP($A221,'Liste complète'!$F$5:$AB$690,16,FALSE)</f>
        <v>0</v>
      </c>
      <c r="T221" s="84">
        <f>VLOOKUP($A221,'Liste complète'!$F$5:$AB$690,17,FALSE)</f>
        <v>0</v>
      </c>
    </row>
    <row r="222" spans="1:20" ht="15.75" x14ac:dyDescent="0.25">
      <c r="A222" s="1">
        <v>218</v>
      </c>
      <c r="B222" s="42"/>
      <c r="C222" s="21"/>
      <c r="D222" s="22"/>
      <c r="E222" s="41"/>
      <c r="F222" s="41"/>
      <c r="G222" s="41"/>
      <c r="H222" s="41"/>
      <c r="I222" s="41"/>
      <c r="J222" s="41"/>
      <c r="K222" s="41"/>
      <c r="M222" s="1" t="str">
        <f t="shared" si="3"/>
        <v>non</v>
      </c>
      <c r="O222" s="84">
        <f>VLOOKUP($A222,'Liste complète'!$F$5:$AB$690,12,FALSE)</f>
        <v>0</v>
      </c>
      <c r="P222" s="84">
        <f>VLOOKUP($A222,'Liste complète'!$F$5:$AB$690,13,FALSE)</f>
        <v>0</v>
      </c>
      <c r="Q222" s="84">
        <f>VLOOKUP($A222,'Liste complète'!$F$5:$AB$690,14,FALSE)</f>
        <v>0</v>
      </c>
      <c r="R222" s="84">
        <f>VLOOKUP($A222,'Liste complète'!$F$5:$AB$690,15,FALSE)</f>
        <v>0</v>
      </c>
      <c r="S222" s="84">
        <f>VLOOKUP($A222,'Liste complète'!$F$5:$AB$690,16,FALSE)</f>
        <v>0</v>
      </c>
      <c r="T222" s="84">
        <f>VLOOKUP($A222,'Liste complète'!$F$5:$AB$690,17,FALSE)</f>
        <v>0</v>
      </c>
    </row>
    <row r="223" spans="1:20" ht="15.75" x14ac:dyDescent="0.25">
      <c r="A223" s="1">
        <v>219</v>
      </c>
      <c r="B223" s="42"/>
      <c r="C223" s="21"/>
      <c r="D223" s="22"/>
      <c r="E223" s="41"/>
      <c r="F223" s="41"/>
      <c r="G223" s="41"/>
      <c r="H223" s="41"/>
      <c r="I223" s="41"/>
      <c r="J223" s="41"/>
      <c r="K223" s="41"/>
      <c r="M223" s="1" t="str">
        <f t="shared" si="3"/>
        <v>non</v>
      </c>
      <c r="O223" s="84">
        <f>VLOOKUP($A223,'Liste complète'!$F$5:$AB$690,12,FALSE)</f>
        <v>0</v>
      </c>
      <c r="P223" s="84">
        <f>VLOOKUP($A223,'Liste complète'!$F$5:$AB$690,13,FALSE)</f>
        <v>0</v>
      </c>
      <c r="Q223" s="84">
        <f>VLOOKUP($A223,'Liste complète'!$F$5:$AB$690,14,FALSE)</f>
        <v>0</v>
      </c>
      <c r="R223" s="84">
        <f>VLOOKUP($A223,'Liste complète'!$F$5:$AB$690,15,FALSE)</f>
        <v>0</v>
      </c>
      <c r="S223" s="84">
        <f>VLOOKUP($A223,'Liste complète'!$F$5:$AB$690,16,FALSE)</f>
        <v>0</v>
      </c>
      <c r="T223" s="84">
        <f>VLOOKUP($A223,'Liste complète'!$F$5:$AB$690,17,FALSE)</f>
        <v>0</v>
      </c>
    </row>
    <row r="224" spans="1:20" ht="15.75" x14ac:dyDescent="0.25">
      <c r="A224" s="1">
        <v>220</v>
      </c>
      <c r="B224" s="42"/>
      <c r="C224" s="21"/>
      <c r="D224" s="22"/>
      <c r="E224" s="41"/>
      <c r="F224" s="41"/>
      <c r="G224" s="41"/>
      <c r="H224" s="41"/>
      <c r="I224" s="41"/>
      <c r="J224" s="41"/>
      <c r="K224" s="41"/>
      <c r="M224" s="1" t="str">
        <f t="shared" si="3"/>
        <v>non</v>
      </c>
      <c r="O224" s="84">
        <f>VLOOKUP($A224,'Liste complète'!$F$5:$AB$690,12,FALSE)</f>
        <v>0</v>
      </c>
      <c r="P224" s="84">
        <f>VLOOKUP($A224,'Liste complète'!$F$5:$AB$690,13,FALSE)</f>
        <v>0</v>
      </c>
      <c r="Q224" s="84">
        <f>VLOOKUP($A224,'Liste complète'!$F$5:$AB$690,14,FALSE)</f>
        <v>0</v>
      </c>
      <c r="R224" s="84">
        <f>VLOOKUP($A224,'Liste complète'!$F$5:$AB$690,15,FALSE)</f>
        <v>0</v>
      </c>
      <c r="S224" s="84">
        <f>VLOOKUP($A224,'Liste complète'!$F$5:$AB$690,16,FALSE)</f>
        <v>0</v>
      </c>
      <c r="T224" s="84">
        <f>VLOOKUP($A224,'Liste complète'!$F$5:$AB$690,17,FALSE)</f>
        <v>0</v>
      </c>
    </row>
    <row r="225" spans="1:20" ht="15.75" x14ac:dyDescent="0.25">
      <c r="A225" s="1">
        <v>221</v>
      </c>
      <c r="B225" s="42"/>
      <c r="C225" s="21"/>
      <c r="D225" s="22"/>
      <c r="E225" s="41"/>
      <c r="F225" s="41"/>
      <c r="G225" s="41"/>
      <c r="H225" s="41"/>
      <c r="I225" s="41"/>
      <c r="J225" s="41"/>
      <c r="K225" s="41"/>
      <c r="M225" s="1" t="str">
        <f t="shared" si="3"/>
        <v>non</v>
      </c>
      <c r="O225" s="84">
        <f>VLOOKUP($A225,'Liste complète'!$F$5:$AB$690,12,FALSE)</f>
        <v>0</v>
      </c>
      <c r="P225" s="84">
        <f>VLOOKUP($A225,'Liste complète'!$F$5:$AB$690,13,FALSE)</f>
        <v>0</v>
      </c>
      <c r="Q225" s="84">
        <f>VLOOKUP($A225,'Liste complète'!$F$5:$AB$690,14,FALSE)</f>
        <v>0</v>
      </c>
      <c r="R225" s="84">
        <f>VLOOKUP($A225,'Liste complète'!$F$5:$AB$690,15,FALSE)</f>
        <v>0</v>
      </c>
      <c r="S225" s="84">
        <f>VLOOKUP($A225,'Liste complète'!$F$5:$AB$690,16,FALSE)</f>
        <v>0</v>
      </c>
      <c r="T225" s="84">
        <f>VLOOKUP($A225,'Liste complète'!$F$5:$AB$690,17,FALSE)</f>
        <v>0</v>
      </c>
    </row>
    <row r="226" spans="1:20" ht="15.75" x14ac:dyDescent="0.25">
      <c r="A226" s="1">
        <v>222</v>
      </c>
      <c r="B226" s="42"/>
      <c r="C226" s="21"/>
      <c r="D226" s="22"/>
      <c r="E226" s="41"/>
      <c r="F226" s="41"/>
      <c r="G226" s="41"/>
      <c r="H226" s="41"/>
      <c r="I226" s="41"/>
      <c r="J226" s="41"/>
      <c r="K226" s="41"/>
      <c r="M226" s="1" t="str">
        <f t="shared" si="3"/>
        <v>non</v>
      </c>
      <c r="O226" s="84">
        <f>VLOOKUP($A226,'Liste complète'!$F$5:$AB$690,12,FALSE)</f>
        <v>0</v>
      </c>
      <c r="P226" s="84">
        <f>VLOOKUP($A226,'Liste complète'!$F$5:$AB$690,13,FALSE)</f>
        <v>0</v>
      </c>
      <c r="Q226" s="84">
        <f>VLOOKUP($A226,'Liste complète'!$F$5:$AB$690,14,FALSE)</f>
        <v>0</v>
      </c>
      <c r="R226" s="84">
        <f>VLOOKUP($A226,'Liste complète'!$F$5:$AB$690,15,FALSE)</f>
        <v>0</v>
      </c>
      <c r="S226" s="84">
        <f>VLOOKUP($A226,'Liste complète'!$F$5:$AB$690,16,FALSE)</f>
        <v>0</v>
      </c>
      <c r="T226" s="84">
        <f>VLOOKUP($A226,'Liste complète'!$F$5:$AB$690,17,FALSE)</f>
        <v>0</v>
      </c>
    </row>
    <row r="227" spans="1:20" ht="15.75" x14ac:dyDescent="0.25">
      <c r="A227" s="1">
        <v>223</v>
      </c>
      <c r="B227" s="42"/>
      <c r="C227" s="21"/>
      <c r="D227" s="22"/>
      <c r="E227" s="41"/>
      <c r="F227" s="41"/>
      <c r="G227" s="41"/>
      <c r="H227" s="41"/>
      <c r="I227" s="41"/>
      <c r="J227" s="41"/>
      <c r="K227" s="41"/>
      <c r="M227" s="1" t="str">
        <f t="shared" si="3"/>
        <v>non</v>
      </c>
      <c r="O227" s="84">
        <f>VLOOKUP($A227,'Liste complète'!$F$5:$AB$690,12,FALSE)</f>
        <v>0</v>
      </c>
      <c r="P227" s="84">
        <f>VLOOKUP($A227,'Liste complète'!$F$5:$AB$690,13,FALSE)</f>
        <v>0</v>
      </c>
      <c r="Q227" s="84">
        <f>VLOOKUP($A227,'Liste complète'!$F$5:$AB$690,14,FALSE)</f>
        <v>0</v>
      </c>
      <c r="R227" s="84">
        <f>VLOOKUP($A227,'Liste complète'!$F$5:$AB$690,15,FALSE)</f>
        <v>0</v>
      </c>
      <c r="S227" s="84">
        <f>VLOOKUP($A227,'Liste complète'!$F$5:$AB$690,16,FALSE)</f>
        <v>0</v>
      </c>
      <c r="T227" s="84">
        <f>VLOOKUP($A227,'Liste complète'!$F$5:$AB$690,17,FALSE)</f>
        <v>0</v>
      </c>
    </row>
    <row r="228" spans="1:20" ht="15.75" x14ac:dyDescent="0.25">
      <c r="A228" s="1">
        <v>224</v>
      </c>
      <c r="B228" s="42"/>
      <c r="C228" s="21"/>
      <c r="D228" s="22"/>
      <c r="E228" s="41"/>
      <c r="F228" s="41"/>
      <c r="G228" s="41"/>
      <c r="H228" s="41"/>
      <c r="I228" s="41"/>
      <c r="J228" s="41"/>
      <c r="K228" s="41"/>
      <c r="M228" s="1" t="str">
        <f t="shared" si="3"/>
        <v>non</v>
      </c>
      <c r="O228" s="84">
        <f>VLOOKUP($A228,'Liste complète'!$F$5:$AB$690,12,FALSE)</f>
        <v>0</v>
      </c>
      <c r="P228" s="84">
        <f>VLOOKUP($A228,'Liste complète'!$F$5:$AB$690,13,FALSE)</f>
        <v>0</v>
      </c>
      <c r="Q228" s="84">
        <f>VLOOKUP($A228,'Liste complète'!$F$5:$AB$690,14,FALSE)</f>
        <v>0</v>
      </c>
      <c r="R228" s="84">
        <f>VLOOKUP($A228,'Liste complète'!$F$5:$AB$690,15,FALSE)</f>
        <v>0</v>
      </c>
      <c r="S228" s="84">
        <f>VLOOKUP($A228,'Liste complète'!$F$5:$AB$690,16,FALSE)</f>
        <v>0</v>
      </c>
      <c r="T228" s="84">
        <f>VLOOKUP($A228,'Liste complète'!$F$5:$AB$690,17,FALSE)</f>
        <v>0</v>
      </c>
    </row>
    <row r="229" spans="1:20" ht="15.75" x14ac:dyDescent="0.25">
      <c r="A229" s="1">
        <v>225</v>
      </c>
      <c r="B229" s="42"/>
      <c r="C229" s="21"/>
      <c r="D229" s="22"/>
      <c r="E229" s="41"/>
      <c r="F229" s="41"/>
      <c r="G229" s="41"/>
      <c r="H229" s="41"/>
      <c r="I229" s="41"/>
      <c r="J229" s="41"/>
      <c r="K229" s="41"/>
      <c r="M229" s="1" t="str">
        <f t="shared" si="3"/>
        <v>non</v>
      </c>
      <c r="O229" s="84">
        <f>VLOOKUP($A229,'Liste complète'!$F$5:$AB$690,12,FALSE)</f>
        <v>0</v>
      </c>
      <c r="P229" s="84">
        <f>VLOOKUP($A229,'Liste complète'!$F$5:$AB$690,13,FALSE)</f>
        <v>0</v>
      </c>
      <c r="Q229" s="84">
        <f>VLOOKUP($A229,'Liste complète'!$F$5:$AB$690,14,FALSE)</f>
        <v>0</v>
      </c>
      <c r="R229" s="84">
        <f>VLOOKUP($A229,'Liste complète'!$F$5:$AB$690,15,FALSE)</f>
        <v>0</v>
      </c>
      <c r="S229" s="84">
        <f>VLOOKUP($A229,'Liste complète'!$F$5:$AB$690,16,FALSE)</f>
        <v>0</v>
      </c>
      <c r="T229" s="84">
        <f>VLOOKUP($A229,'Liste complète'!$F$5:$AB$690,17,FALSE)</f>
        <v>0</v>
      </c>
    </row>
    <row r="230" spans="1:20" ht="15.75" x14ac:dyDescent="0.25">
      <c r="A230" s="1">
        <v>226</v>
      </c>
      <c r="B230" s="42"/>
      <c r="C230" s="21"/>
      <c r="D230" s="22"/>
      <c r="E230" s="41"/>
      <c r="F230" s="41"/>
      <c r="G230" s="41"/>
      <c r="H230" s="41"/>
      <c r="I230" s="41"/>
      <c r="J230" s="41"/>
      <c r="K230" s="41"/>
      <c r="M230" s="1" t="str">
        <f t="shared" si="3"/>
        <v>non</v>
      </c>
      <c r="O230" s="84">
        <f>VLOOKUP($A230,'Liste complète'!$F$5:$AB$690,12,FALSE)</f>
        <v>0</v>
      </c>
      <c r="P230" s="84">
        <f>VLOOKUP($A230,'Liste complète'!$F$5:$AB$690,13,FALSE)</f>
        <v>0</v>
      </c>
      <c r="Q230" s="84">
        <f>VLOOKUP($A230,'Liste complète'!$F$5:$AB$690,14,FALSE)</f>
        <v>0</v>
      </c>
      <c r="R230" s="84">
        <f>VLOOKUP($A230,'Liste complète'!$F$5:$AB$690,15,FALSE)</f>
        <v>0</v>
      </c>
      <c r="S230" s="84">
        <f>VLOOKUP($A230,'Liste complète'!$F$5:$AB$690,16,FALSE)</f>
        <v>0</v>
      </c>
      <c r="T230" s="84">
        <f>VLOOKUP($A230,'Liste complète'!$F$5:$AB$690,17,FALSE)</f>
        <v>0</v>
      </c>
    </row>
    <row r="231" spans="1:20" ht="15.75" x14ac:dyDescent="0.25">
      <c r="A231" s="1">
        <v>227</v>
      </c>
      <c r="B231" s="42"/>
      <c r="C231" s="21"/>
      <c r="D231" s="22"/>
      <c r="E231" s="41"/>
      <c r="F231" s="41"/>
      <c r="G231" s="41"/>
      <c r="H231" s="41"/>
      <c r="I231" s="41"/>
      <c r="J231" s="41"/>
      <c r="K231" s="41"/>
      <c r="M231" s="1" t="str">
        <f t="shared" si="3"/>
        <v>non</v>
      </c>
      <c r="O231" s="84">
        <f>VLOOKUP($A231,'Liste complète'!$F$5:$AB$690,12,FALSE)</f>
        <v>0</v>
      </c>
      <c r="P231" s="84">
        <f>VLOOKUP($A231,'Liste complète'!$F$5:$AB$690,13,FALSE)</f>
        <v>0</v>
      </c>
      <c r="Q231" s="84">
        <f>VLOOKUP($A231,'Liste complète'!$F$5:$AB$690,14,FALSE)</f>
        <v>0</v>
      </c>
      <c r="R231" s="84">
        <f>VLOOKUP($A231,'Liste complète'!$F$5:$AB$690,15,FALSE)</f>
        <v>0</v>
      </c>
      <c r="S231" s="84">
        <f>VLOOKUP($A231,'Liste complète'!$F$5:$AB$690,16,FALSE)</f>
        <v>0</v>
      </c>
      <c r="T231" s="84">
        <f>VLOOKUP($A231,'Liste complète'!$F$5:$AB$690,17,FALSE)</f>
        <v>0</v>
      </c>
    </row>
    <row r="232" spans="1:20" ht="15.75" x14ac:dyDescent="0.25">
      <c r="A232" s="1">
        <v>228</v>
      </c>
      <c r="B232" s="42"/>
      <c r="C232" s="21"/>
      <c r="D232" s="22"/>
      <c r="E232" s="41"/>
      <c r="F232" s="41"/>
      <c r="G232" s="41"/>
      <c r="H232" s="41"/>
      <c r="I232" s="41"/>
      <c r="J232" s="41"/>
      <c r="K232" s="41"/>
      <c r="M232" s="1" t="str">
        <f t="shared" si="3"/>
        <v>non</v>
      </c>
      <c r="O232" s="84">
        <f>VLOOKUP($A232,'Liste complète'!$F$5:$AB$690,12,FALSE)</f>
        <v>0</v>
      </c>
      <c r="P232" s="84">
        <f>VLOOKUP($A232,'Liste complète'!$F$5:$AB$690,13,FALSE)</f>
        <v>0</v>
      </c>
      <c r="Q232" s="84">
        <f>VLOOKUP($A232,'Liste complète'!$F$5:$AB$690,14,FALSE)</f>
        <v>0</v>
      </c>
      <c r="R232" s="84">
        <f>VLOOKUP($A232,'Liste complète'!$F$5:$AB$690,15,FALSE)</f>
        <v>0</v>
      </c>
      <c r="S232" s="84">
        <f>VLOOKUP($A232,'Liste complète'!$F$5:$AB$690,16,FALSE)</f>
        <v>0</v>
      </c>
      <c r="T232" s="84">
        <f>VLOOKUP($A232,'Liste complète'!$F$5:$AB$690,17,FALSE)</f>
        <v>0</v>
      </c>
    </row>
    <row r="233" spans="1:20" ht="15.75" x14ac:dyDescent="0.25">
      <c r="A233" s="1">
        <v>229</v>
      </c>
      <c r="B233" s="42"/>
      <c r="C233" s="21"/>
      <c r="D233" s="22"/>
      <c r="E233" s="41"/>
      <c r="F233" s="41"/>
      <c r="G233" s="41"/>
      <c r="H233" s="41"/>
      <c r="I233" s="41"/>
      <c r="J233" s="41"/>
      <c r="K233" s="41"/>
      <c r="M233" s="1" t="str">
        <f t="shared" si="3"/>
        <v>non</v>
      </c>
      <c r="O233" s="84">
        <f>VLOOKUP($A233,'Liste complète'!$F$5:$AB$690,12,FALSE)</f>
        <v>0</v>
      </c>
      <c r="P233" s="84">
        <f>VLOOKUP($A233,'Liste complète'!$F$5:$AB$690,13,FALSE)</f>
        <v>0</v>
      </c>
      <c r="Q233" s="84">
        <f>VLOOKUP($A233,'Liste complète'!$F$5:$AB$690,14,FALSE)</f>
        <v>0</v>
      </c>
      <c r="R233" s="84">
        <f>VLOOKUP($A233,'Liste complète'!$F$5:$AB$690,15,FALSE)</f>
        <v>0</v>
      </c>
      <c r="S233" s="84">
        <f>VLOOKUP($A233,'Liste complète'!$F$5:$AB$690,16,FALSE)</f>
        <v>0</v>
      </c>
      <c r="T233" s="84">
        <f>VLOOKUP($A233,'Liste complète'!$F$5:$AB$690,17,FALSE)</f>
        <v>0</v>
      </c>
    </row>
    <row r="234" spans="1:20" ht="15.75" x14ac:dyDescent="0.25">
      <c r="A234" s="1">
        <v>230</v>
      </c>
      <c r="B234" s="42"/>
      <c r="C234" s="21"/>
      <c r="D234" s="22"/>
      <c r="E234" s="41"/>
      <c r="F234" s="41"/>
      <c r="G234" s="41"/>
      <c r="H234" s="41"/>
      <c r="I234" s="41"/>
      <c r="J234" s="41"/>
      <c r="K234" s="41"/>
      <c r="M234" s="1" t="str">
        <f t="shared" si="3"/>
        <v>non</v>
      </c>
      <c r="O234" s="84">
        <f>VLOOKUP($A234,'Liste complète'!$F$5:$AB$690,12,FALSE)</f>
        <v>0</v>
      </c>
      <c r="P234" s="84">
        <f>VLOOKUP($A234,'Liste complète'!$F$5:$AB$690,13,FALSE)</f>
        <v>0</v>
      </c>
      <c r="Q234" s="84">
        <f>VLOOKUP($A234,'Liste complète'!$F$5:$AB$690,14,FALSE)</f>
        <v>0</v>
      </c>
      <c r="R234" s="84">
        <f>VLOOKUP($A234,'Liste complète'!$F$5:$AB$690,15,FALSE)</f>
        <v>0</v>
      </c>
      <c r="S234" s="84">
        <f>VLOOKUP($A234,'Liste complète'!$F$5:$AB$690,16,FALSE)</f>
        <v>0</v>
      </c>
      <c r="T234" s="84">
        <f>VLOOKUP($A234,'Liste complète'!$F$5:$AB$690,17,FALSE)</f>
        <v>0</v>
      </c>
    </row>
    <row r="235" spans="1:20" ht="15.75" x14ac:dyDescent="0.25">
      <c r="A235" s="1">
        <v>231</v>
      </c>
      <c r="B235" s="42"/>
      <c r="C235" s="21"/>
      <c r="D235" s="22"/>
      <c r="E235" s="41"/>
      <c r="F235" s="41"/>
      <c r="G235" s="41"/>
      <c r="H235" s="41"/>
      <c r="I235" s="41"/>
      <c r="J235" s="41"/>
      <c r="K235" s="41"/>
      <c r="M235" s="1" t="str">
        <f t="shared" si="3"/>
        <v>non</v>
      </c>
      <c r="O235" s="84">
        <f>VLOOKUP($A235,'Liste complète'!$F$5:$AB$690,12,FALSE)</f>
        <v>0</v>
      </c>
      <c r="P235" s="84">
        <f>VLOOKUP($A235,'Liste complète'!$F$5:$AB$690,13,FALSE)</f>
        <v>0</v>
      </c>
      <c r="Q235" s="84">
        <f>VLOOKUP($A235,'Liste complète'!$F$5:$AB$690,14,FALSE)</f>
        <v>0</v>
      </c>
      <c r="R235" s="84">
        <f>VLOOKUP($A235,'Liste complète'!$F$5:$AB$690,15,FALSE)</f>
        <v>0</v>
      </c>
      <c r="S235" s="84">
        <f>VLOOKUP($A235,'Liste complète'!$F$5:$AB$690,16,FALSE)</f>
        <v>0</v>
      </c>
      <c r="T235" s="84">
        <f>VLOOKUP($A235,'Liste complète'!$F$5:$AB$690,17,FALSE)</f>
        <v>0</v>
      </c>
    </row>
    <row r="236" spans="1:20" ht="15.75" x14ac:dyDescent="0.25">
      <c r="A236" s="1">
        <v>232</v>
      </c>
      <c r="B236" s="42"/>
      <c r="C236" s="21"/>
      <c r="D236" s="22"/>
      <c r="E236" s="41"/>
      <c r="F236" s="41"/>
      <c r="G236" s="41"/>
      <c r="H236" s="41"/>
      <c r="I236" s="41"/>
      <c r="J236" s="41"/>
      <c r="K236" s="41"/>
      <c r="M236" s="1" t="str">
        <f t="shared" si="3"/>
        <v>non</v>
      </c>
      <c r="O236" s="84">
        <f>VLOOKUP($A236,'Liste complète'!$F$5:$AB$690,12,FALSE)</f>
        <v>0</v>
      </c>
      <c r="P236" s="84">
        <f>VLOOKUP($A236,'Liste complète'!$F$5:$AB$690,13,FALSE)</f>
        <v>0</v>
      </c>
      <c r="Q236" s="84">
        <f>VLOOKUP($A236,'Liste complète'!$F$5:$AB$690,14,FALSE)</f>
        <v>0</v>
      </c>
      <c r="R236" s="84">
        <f>VLOOKUP($A236,'Liste complète'!$F$5:$AB$690,15,FALSE)</f>
        <v>0</v>
      </c>
      <c r="S236" s="84">
        <f>VLOOKUP($A236,'Liste complète'!$F$5:$AB$690,16,FALSE)</f>
        <v>0</v>
      </c>
      <c r="T236" s="84">
        <f>VLOOKUP($A236,'Liste complète'!$F$5:$AB$690,17,FALSE)</f>
        <v>0</v>
      </c>
    </row>
    <row r="237" spans="1:20" ht="15.75" x14ac:dyDescent="0.25">
      <c r="A237" s="1">
        <v>233</v>
      </c>
      <c r="B237" s="42"/>
      <c r="C237" s="21"/>
      <c r="D237" s="22"/>
      <c r="E237" s="41"/>
      <c r="F237" s="41"/>
      <c r="G237" s="41"/>
      <c r="H237" s="41"/>
      <c r="I237" s="41"/>
      <c r="J237" s="41"/>
      <c r="K237" s="41"/>
      <c r="M237" s="1" t="str">
        <f t="shared" si="3"/>
        <v>non</v>
      </c>
      <c r="O237" s="84">
        <f>VLOOKUP($A237,'Liste complète'!$F$5:$AB$690,12,FALSE)</f>
        <v>0</v>
      </c>
      <c r="P237" s="84">
        <f>VLOOKUP($A237,'Liste complète'!$F$5:$AB$690,13,FALSE)</f>
        <v>0</v>
      </c>
      <c r="Q237" s="84">
        <f>VLOOKUP($A237,'Liste complète'!$F$5:$AB$690,14,FALSE)</f>
        <v>0</v>
      </c>
      <c r="R237" s="84">
        <f>VLOOKUP($A237,'Liste complète'!$F$5:$AB$690,15,FALSE)</f>
        <v>0</v>
      </c>
      <c r="S237" s="84">
        <f>VLOOKUP($A237,'Liste complète'!$F$5:$AB$690,16,FALSE)</f>
        <v>0</v>
      </c>
      <c r="T237" s="84">
        <f>VLOOKUP($A237,'Liste complète'!$F$5:$AB$690,17,FALSE)</f>
        <v>0</v>
      </c>
    </row>
    <row r="238" spans="1:20" ht="15.75" x14ac:dyDescent="0.25">
      <c r="A238" s="1">
        <v>234</v>
      </c>
      <c r="B238" s="42"/>
      <c r="C238" s="21"/>
      <c r="D238" s="22"/>
      <c r="E238" s="41"/>
      <c r="F238" s="41"/>
      <c r="G238" s="41"/>
      <c r="H238" s="41"/>
      <c r="I238" s="41"/>
      <c r="J238" s="41"/>
      <c r="K238" s="41"/>
      <c r="M238" s="1" t="str">
        <f t="shared" si="3"/>
        <v>non</v>
      </c>
      <c r="O238" s="84">
        <f>VLOOKUP($A238,'Liste complète'!$F$5:$AB$690,12,FALSE)</f>
        <v>0</v>
      </c>
      <c r="P238" s="84">
        <f>VLOOKUP($A238,'Liste complète'!$F$5:$AB$690,13,FALSE)</f>
        <v>0</v>
      </c>
      <c r="Q238" s="84">
        <f>VLOOKUP($A238,'Liste complète'!$F$5:$AB$690,14,FALSE)</f>
        <v>0</v>
      </c>
      <c r="R238" s="84">
        <f>VLOOKUP($A238,'Liste complète'!$F$5:$AB$690,15,FALSE)</f>
        <v>0</v>
      </c>
      <c r="S238" s="84">
        <f>VLOOKUP($A238,'Liste complète'!$F$5:$AB$690,16,FALSE)</f>
        <v>0</v>
      </c>
      <c r="T238" s="84">
        <f>VLOOKUP($A238,'Liste complète'!$F$5:$AB$690,17,FALSE)</f>
        <v>0</v>
      </c>
    </row>
    <row r="239" spans="1:20" ht="15.75" x14ac:dyDescent="0.25">
      <c r="A239" s="1">
        <v>235</v>
      </c>
      <c r="B239" s="44"/>
      <c r="C239" s="43"/>
      <c r="D239" s="22"/>
      <c r="E239" s="41"/>
      <c r="F239" s="41"/>
      <c r="G239" s="41"/>
      <c r="H239" s="41"/>
      <c r="I239" s="41"/>
      <c r="J239" s="41"/>
      <c r="K239" s="41"/>
    </row>
    <row r="240" spans="1:20" ht="15.75" x14ac:dyDescent="0.25">
      <c r="A240" s="1">
        <v>236</v>
      </c>
      <c r="B240" s="42"/>
      <c r="C240" s="21"/>
      <c r="D240" s="22"/>
      <c r="E240" s="41"/>
      <c r="F240" s="41"/>
      <c r="G240" s="41"/>
      <c r="H240" s="41"/>
      <c r="I240" s="41"/>
      <c r="J240" s="41"/>
      <c r="K240" s="41"/>
      <c r="M240" s="1" t="str">
        <f t="shared" ref="M240:M252" si="4">IF(OR(H240="x",I240="x",J240="x",K240="x"),"oui","non")</f>
        <v>non</v>
      </c>
      <c r="O240" s="84">
        <f>VLOOKUP($A240,'Liste complète'!$F$5:$AB$690,12,FALSE)</f>
        <v>0</v>
      </c>
      <c r="P240" s="84">
        <f>VLOOKUP($A240,'Liste complète'!$F$5:$AB$690,13,FALSE)</f>
        <v>0</v>
      </c>
      <c r="Q240" s="84">
        <f>VLOOKUP($A240,'Liste complète'!$F$5:$AB$690,14,FALSE)</f>
        <v>0</v>
      </c>
      <c r="R240" s="84">
        <f>VLOOKUP($A240,'Liste complète'!$F$5:$AB$690,15,FALSE)</f>
        <v>0</v>
      </c>
      <c r="S240" s="84">
        <f>VLOOKUP($A240,'Liste complète'!$F$5:$AB$690,16,FALSE)</f>
        <v>0</v>
      </c>
      <c r="T240" s="84">
        <f>VLOOKUP($A240,'Liste complète'!$F$5:$AB$690,17,FALSE)</f>
        <v>0</v>
      </c>
    </row>
    <row r="241" spans="1:20" ht="15.75" x14ac:dyDescent="0.25">
      <c r="A241" s="1">
        <v>237</v>
      </c>
      <c r="B241" s="42"/>
      <c r="C241" s="21"/>
      <c r="D241" s="22"/>
      <c r="E241" s="41"/>
      <c r="F241" s="41"/>
      <c r="G241" s="41"/>
      <c r="H241" s="41"/>
      <c r="I241" s="41"/>
      <c r="J241" s="41"/>
      <c r="K241" s="41"/>
      <c r="M241" s="1" t="str">
        <f t="shared" si="4"/>
        <v>non</v>
      </c>
      <c r="O241" s="84">
        <f>VLOOKUP($A241,'Liste complète'!$F$5:$AB$690,12,FALSE)</f>
        <v>0</v>
      </c>
      <c r="P241" s="84">
        <f>VLOOKUP($A241,'Liste complète'!$F$5:$AB$690,13,FALSE)</f>
        <v>0</v>
      </c>
      <c r="Q241" s="84">
        <f>VLOOKUP($A241,'Liste complète'!$F$5:$AB$690,14,FALSE)</f>
        <v>0</v>
      </c>
      <c r="R241" s="84">
        <f>VLOOKUP($A241,'Liste complète'!$F$5:$AB$690,15,FALSE)</f>
        <v>0</v>
      </c>
      <c r="S241" s="84">
        <f>VLOOKUP($A241,'Liste complète'!$F$5:$AB$690,16,FALSE)</f>
        <v>0</v>
      </c>
      <c r="T241" s="84">
        <f>VLOOKUP($A241,'Liste complète'!$F$5:$AB$690,17,FALSE)</f>
        <v>0</v>
      </c>
    </row>
    <row r="242" spans="1:20" ht="15.75" x14ac:dyDescent="0.25">
      <c r="A242" s="1">
        <v>238</v>
      </c>
      <c r="B242" s="42"/>
      <c r="C242" s="21"/>
      <c r="D242" s="22"/>
      <c r="E242" s="41"/>
      <c r="F242" s="41"/>
      <c r="G242" s="41"/>
      <c r="H242" s="41"/>
      <c r="I242" s="41"/>
      <c r="J242" s="41"/>
      <c r="K242" s="41"/>
      <c r="M242" s="1" t="str">
        <f t="shared" si="4"/>
        <v>non</v>
      </c>
      <c r="O242" s="84">
        <f>VLOOKUP($A242,'Liste complète'!$F$5:$AB$690,12,FALSE)</f>
        <v>0</v>
      </c>
      <c r="P242" s="84">
        <f>VLOOKUP($A242,'Liste complète'!$F$5:$AB$690,13,FALSE)</f>
        <v>0</v>
      </c>
      <c r="Q242" s="84">
        <f>VLOOKUP($A242,'Liste complète'!$F$5:$AB$690,14,FALSE)</f>
        <v>0</v>
      </c>
      <c r="R242" s="84">
        <f>VLOOKUP($A242,'Liste complète'!$F$5:$AB$690,15,FALSE)</f>
        <v>0</v>
      </c>
      <c r="S242" s="84">
        <f>VLOOKUP($A242,'Liste complète'!$F$5:$AB$690,16,FALSE)</f>
        <v>0</v>
      </c>
      <c r="T242" s="84">
        <f>VLOOKUP($A242,'Liste complète'!$F$5:$AB$690,17,FALSE)</f>
        <v>0</v>
      </c>
    </row>
    <row r="243" spans="1:20" ht="15.75" x14ac:dyDescent="0.25">
      <c r="A243" s="1">
        <v>239</v>
      </c>
      <c r="B243" s="42"/>
      <c r="C243" s="21"/>
      <c r="D243" s="22"/>
      <c r="E243" s="41"/>
      <c r="F243" s="41"/>
      <c r="G243" s="41"/>
      <c r="H243" s="41"/>
      <c r="I243" s="41"/>
      <c r="J243" s="41"/>
      <c r="K243" s="41"/>
      <c r="M243" s="1" t="str">
        <f t="shared" si="4"/>
        <v>non</v>
      </c>
      <c r="O243" s="84">
        <f>VLOOKUP($A243,'Liste complète'!$F$5:$AB$690,12,FALSE)</f>
        <v>0</v>
      </c>
      <c r="P243" s="84">
        <f>VLOOKUP($A243,'Liste complète'!$F$5:$AB$690,13,FALSE)</f>
        <v>0</v>
      </c>
      <c r="Q243" s="84">
        <f>VLOOKUP($A243,'Liste complète'!$F$5:$AB$690,14,FALSE)</f>
        <v>0</v>
      </c>
      <c r="R243" s="84">
        <f>VLOOKUP($A243,'Liste complète'!$F$5:$AB$690,15,FALSE)</f>
        <v>0</v>
      </c>
      <c r="S243" s="84">
        <f>VLOOKUP($A243,'Liste complète'!$F$5:$AB$690,16,FALSE)</f>
        <v>0</v>
      </c>
      <c r="T243" s="84">
        <f>VLOOKUP($A243,'Liste complète'!$F$5:$AB$690,17,FALSE)</f>
        <v>0</v>
      </c>
    </row>
    <row r="244" spans="1:20" ht="15.75" x14ac:dyDescent="0.25">
      <c r="A244" s="1">
        <v>240</v>
      </c>
      <c r="B244" s="42"/>
      <c r="C244" s="21"/>
      <c r="D244" s="22"/>
      <c r="E244" s="41"/>
      <c r="F244" s="41"/>
      <c r="G244" s="41"/>
      <c r="H244" s="41"/>
      <c r="I244" s="41"/>
      <c r="J244" s="41"/>
      <c r="K244" s="41"/>
      <c r="M244" s="1" t="str">
        <f t="shared" si="4"/>
        <v>non</v>
      </c>
      <c r="O244" s="84">
        <f>VLOOKUP($A244,'Liste complète'!$F$5:$AB$690,12,FALSE)</f>
        <v>0</v>
      </c>
      <c r="P244" s="84">
        <f>VLOOKUP($A244,'Liste complète'!$F$5:$AB$690,13,FALSE)</f>
        <v>0</v>
      </c>
      <c r="Q244" s="84">
        <f>VLOOKUP($A244,'Liste complète'!$F$5:$AB$690,14,FALSE)</f>
        <v>0</v>
      </c>
      <c r="R244" s="84">
        <f>VLOOKUP($A244,'Liste complète'!$F$5:$AB$690,15,FALSE)</f>
        <v>0</v>
      </c>
      <c r="S244" s="84">
        <f>VLOOKUP($A244,'Liste complète'!$F$5:$AB$690,16,FALSE)</f>
        <v>0</v>
      </c>
      <c r="T244" s="84">
        <f>VLOOKUP($A244,'Liste complète'!$F$5:$AB$690,17,FALSE)</f>
        <v>0</v>
      </c>
    </row>
    <row r="245" spans="1:20" ht="15.75" x14ac:dyDescent="0.25">
      <c r="A245" s="1">
        <v>241</v>
      </c>
      <c r="B245" s="42"/>
      <c r="C245" s="21"/>
      <c r="D245" s="22"/>
      <c r="E245" s="41"/>
      <c r="F245" s="41"/>
      <c r="G245" s="41"/>
      <c r="H245" s="41"/>
      <c r="I245" s="41"/>
      <c r="J245" s="41"/>
      <c r="K245" s="41"/>
      <c r="M245" s="1" t="str">
        <f t="shared" si="4"/>
        <v>non</v>
      </c>
      <c r="O245" s="84">
        <f>VLOOKUP($A245,'Liste complète'!$F$5:$AB$690,12,FALSE)</f>
        <v>0</v>
      </c>
      <c r="P245" s="84">
        <f>VLOOKUP($A245,'Liste complète'!$F$5:$AB$690,13,FALSE)</f>
        <v>0</v>
      </c>
      <c r="Q245" s="84">
        <f>VLOOKUP($A245,'Liste complète'!$F$5:$AB$690,14,FALSE)</f>
        <v>0</v>
      </c>
      <c r="R245" s="84">
        <f>VLOOKUP($A245,'Liste complète'!$F$5:$AB$690,15,FALSE)</f>
        <v>0</v>
      </c>
      <c r="S245" s="84">
        <f>VLOOKUP($A245,'Liste complète'!$F$5:$AB$690,16,FALSE)</f>
        <v>0</v>
      </c>
      <c r="T245" s="84">
        <f>VLOOKUP($A245,'Liste complète'!$F$5:$AB$690,17,FALSE)</f>
        <v>0</v>
      </c>
    </row>
    <row r="246" spans="1:20" ht="15.75" x14ac:dyDescent="0.25">
      <c r="A246" s="1">
        <v>242</v>
      </c>
      <c r="B246" s="42"/>
      <c r="C246" s="21"/>
      <c r="D246" s="22"/>
      <c r="E246" s="41"/>
      <c r="F246" s="41"/>
      <c r="G246" s="41"/>
      <c r="H246" s="41"/>
      <c r="I246" s="41"/>
      <c r="J246" s="41"/>
      <c r="K246" s="41"/>
      <c r="M246" s="1" t="str">
        <f t="shared" si="4"/>
        <v>non</v>
      </c>
      <c r="O246" s="84">
        <f>VLOOKUP($A246,'Liste complète'!$F$5:$AB$690,12,FALSE)</f>
        <v>0</v>
      </c>
      <c r="P246" s="84">
        <f>VLOOKUP($A246,'Liste complète'!$F$5:$AB$690,13,FALSE)</f>
        <v>0</v>
      </c>
      <c r="Q246" s="84">
        <f>VLOOKUP($A246,'Liste complète'!$F$5:$AB$690,14,FALSE)</f>
        <v>0</v>
      </c>
      <c r="R246" s="84">
        <f>VLOOKUP($A246,'Liste complète'!$F$5:$AB$690,15,FALSE)</f>
        <v>0</v>
      </c>
      <c r="S246" s="84">
        <f>VLOOKUP($A246,'Liste complète'!$F$5:$AB$690,16,FALSE)</f>
        <v>0</v>
      </c>
      <c r="T246" s="84">
        <f>VLOOKUP($A246,'Liste complète'!$F$5:$AB$690,17,FALSE)</f>
        <v>0</v>
      </c>
    </row>
    <row r="247" spans="1:20" ht="15.75" x14ac:dyDescent="0.25">
      <c r="A247" s="1">
        <v>243</v>
      </c>
      <c r="B247" s="42"/>
      <c r="C247" s="21"/>
      <c r="D247" s="22"/>
      <c r="E247" s="41"/>
      <c r="F247" s="41"/>
      <c r="G247" s="41"/>
      <c r="H247" s="41"/>
      <c r="I247" s="41"/>
      <c r="J247" s="41"/>
      <c r="K247" s="41"/>
      <c r="M247" s="1" t="str">
        <f t="shared" si="4"/>
        <v>non</v>
      </c>
      <c r="O247" s="84">
        <f>VLOOKUP($A247,'Liste complète'!$F$5:$AB$690,12,FALSE)</f>
        <v>0</v>
      </c>
      <c r="P247" s="84">
        <f>VLOOKUP($A247,'Liste complète'!$F$5:$AB$690,13,FALSE)</f>
        <v>0</v>
      </c>
      <c r="Q247" s="84">
        <f>VLOOKUP($A247,'Liste complète'!$F$5:$AB$690,14,FALSE)</f>
        <v>0</v>
      </c>
      <c r="R247" s="84">
        <f>VLOOKUP($A247,'Liste complète'!$F$5:$AB$690,15,FALSE)</f>
        <v>0</v>
      </c>
      <c r="S247" s="84">
        <f>VLOOKUP($A247,'Liste complète'!$F$5:$AB$690,16,FALSE)</f>
        <v>0</v>
      </c>
      <c r="T247" s="84">
        <f>VLOOKUP($A247,'Liste complète'!$F$5:$AB$690,17,FALSE)</f>
        <v>0</v>
      </c>
    </row>
    <row r="248" spans="1:20" ht="15.75" x14ac:dyDescent="0.25">
      <c r="A248" s="1">
        <v>244</v>
      </c>
      <c r="B248" s="42"/>
      <c r="C248" s="21"/>
      <c r="D248" s="22"/>
      <c r="E248" s="41"/>
      <c r="F248" s="41"/>
      <c r="G248" s="41"/>
      <c r="H248" s="41"/>
      <c r="I248" s="41"/>
      <c r="J248" s="41"/>
      <c r="K248" s="41"/>
      <c r="M248" s="1" t="str">
        <f t="shared" si="4"/>
        <v>non</v>
      </c>
      <c r="O248" s="84">
        <f>VLOOKUP($A248,'Liste complète'!$F$5:$AB$690,12,FALSE)</f>
        <v>0</v>
      </c>
      <c r="P248" s="84">
        <f>VLOOKUP($A248,'Liste complète'!$F$5:$AB$690,13,FALSE)</f>
        <v>0</v>
      </c>
      <c r="Q248" s="84">
        <f>VLOOKUP($A248,'Liste complète'!$F$5:$AB$690,14,FALSE)</f>
        <v>0</v>
      </c>
      <c r="R248" s="84">
        <f>VLOOKUP($A248,'Liste complète'!$F$5:$AB$690,15,FALSE)</f>
        <v>0</v>
      </c>
      <c r="S248" s="84">
        <f>VLOOKUP($A248,'Liste complète'!$F$5:$AB$690,16,FALSE)</f>
        <v>0</v>
      </c>
      <c r="T248" s="84">
        <f>VLOOKUP($A248,'Liste complète'!$F$5:$AB$690,17,FALSE)</f>
        <v>0</v>
      </c>
    </row>
    <row r="249" spans="1:20" ht="15.75" x14ac:dyDescent="0.25">
      <c r="A249" s="1">
        <v>245</v>
      </c>
      <c r="B249" s="42"/>
      <c r="C249" s="21"/>
      <c r="D249" s="22"/>
      <c r="E249" s="41"/>
      <c r="F249" s="41"/>
      <c r="G249" s="41"/>
      <c r="H249" s="41"/>
      <c r="I249" s="41"/>
      <c r="J249" s="41"/>
      <c r="K249" s="41"/>
      <c r="M249" s="1" t="str">
        <f t="shared" si="4"/>
        <v>non</v>
      </c>
      <c r="O249" s="84">
        <f>VLOOKUP($A249,'Liste complète'!$F$5:$AB$690,12,FALSE)</f>
        <v>0</v>
      </c>
      <c r="P249" s="84">
        <f>VLOOKUP($A249,'Liste complète'!$F$5:$AB$690,13,FALSE)</f>
        <v>0</v>
      </c>
      <c r="Q249" s="84">
        <f>VLOOKUP($A249,'Liste complète'!$F$5:$AB$690,14,FALSE)</f>
        <v>0</v>
      </c>
      <c r="R249" s="84">
        <f>VLOOKUP($A249,'Liste complète'!$F$5:$AB$690,15,FALSE)</f>
        <v>0</v>
      </c>
      <c r="S249" s="84">
        <f>VLOOKUP($A249,'Liste complète'!$F$5:$AB$690,16,FALSE)</f>
        <v>0</v>
      </c>
      <c r="T249" s="84">
        <f>VLOOKUP($A249,'Liste complète'!$F$5:$AB$690,17,FALSE)</f>
        <v>0</v>
      </c>
    </row>
    <row r="250" spans="1:20" ht="15.75" x14ac:dyDescent="0.25">
      <c r="A250" s="1">
        <v>246</v>
      </c>
      <c r="B250" s="42"/>
      <c r="C250" s="21"/>
      <c r="D250" s="22"/>
      <c r="E250" s="41"/>
      <c r="F250" s="41"/>
      <c r="G250" s="41"/>
      <c r="H250" s="41"/>
      <c r="I250" s="41"/>
      <c r="J250" s="41"/>
      <c r="K250" s="41"/>
      <c r="M250" s="1" t="str">
        <f t="shared" si="4"/>
        <v>non</v>
      </c>
      <c r="O250" s="84">
        <f>VLOOKUP($A250,'Liste complète'!$F$5:$AB$690,12,FALSE)</f>
        <v>0</v>
      </c>
      <c r="P250" s="84">
        <f>VLOOKUP($A250,'Liste complète'!$F$5:$AB$690,13,FALSE)</f>
        <v>0</v>
      </c>
      <c r="Q250" s="84">
        <f>VLOOKUP($A250,'Liste complète'!$F$5:$AB$690,14,FALSE)</f>
        <v>0</v>
      </c>
      <c r="R250" s="84">
        <f>VLOOKUP($A250,'Liste complète'!$F$5:$AB$690,15,FALSE)</f>
        <v>0</v>
      </c>
      <c r="S250" s="84">
        <f>VLOOKUP($A250,'Liste complète'!$F$5:$AB$690,16,FALSE)</f>
        <v>0</v>
      </c>
      <c r="T250" s="84">
        <f>VLOOKUP($A250,'Liste complète'!$F$5:$AB$690,17,FALSE)</f>
        <v>0</v>
      </c>
    </row>
    <row r="251" spans="1:20" ht="15.75" x14ac:dyDescent="0.25">
      <c r="A251" s="1">
        <v>247</v>
      </c>
      <c r="B251" s="42"/>
      <c r="C251" s="21"/>
      <c r="D251" s="22"/>
      <c r="E251" s="41"/>
      <c r="F251" s="41"/>
      <c r="G251" s="41"/>
      <c r="H251" s="41"/>
      <c r="I251" s="41"/>
      <c r="J251" s="41"/>
      <c r="K251" s="41"/>
      <c r="M251" s="1" t="str">
        <f t="shared" si="4"/>
        <v>non</v>
      </c>
      <c r="O251" s="84">
        <f>VLOOKUP($A251,'Liste complète'!$F$5:$AB$690,12,FALSE)</f>
        <v>0</v>
      </c>
      <c r="P251" s="84">
        <f>VLOOKUP($A251,'Liste complète'!$F$5:$AB$690,13,FALSE)</f>
        <v>0</v>
      </c>
      <c r="Q251" s="84">
        <f>VLOOKUP($A251,'Liste complète'!$F$5:$AB$690,14,FALSE)</f>
        <v>0</v>
      </c>
      <c r="R251" s="84">
        <f>VLOOKUP($A251,'Liste complète'!$F$5:$AB$690,15,FALSE)</f>
        <v>0</v>
      </c>
      <c r="S251" s="84">
        <f>VLOOKUP($A251,'Liste complète'!$F$5:$AB$690,16,FALSE)</f>
        <v>0</v>
      </c>
      <c r="T251" s="84">
        <f>VLOOKUP($A251,'Liste complète'!$F$5:$AB$690,17,FALSE)</f>
        <v>0</v>
      </c>
    </row>
    <row r="252" spans="1:20" ht="15.75" x14ac:dyDescent="0.25">
      <c r="A252" s="1">
        <v>248</v>
      </c>
      <c r="B252" s="42"/>
      <c r="C252" s="21"/>
      <c r="D252" s="22"/>
      <c r="E252" s="41"/>
      <c r="F252" s="41"/>
      <c r="G252" s="41"/>
      <c r="H252" s="41"/>
      <c r="I252" s="41"/>
      <c r="J252" s="41"/>
      <c r="K252" s="41"/>
      <c r="M252" s="1" t="str">
        <f t="shared" si="4"/>
        <v>non</v>
      </c>
      <c r="O252" s="84">
        <f>VLOOKUP($A252,'Liste complète'!$F$5:$AB$690,12,FALSE)</f>
        <v>0</v>
      </c>
      <c r="P252" s="84">
        <f>VLOOKUP($A252,'Liste complète'!$F$5:$AB$690,13,FALSE)</f>
        <v>0</v>
      </c>
      <c r="Q252" s="84">
        <f>VLOOKUP($A252,'Liste complète'!$F$5:$AB$690,14,FALSE)</f>
        <v>0</v>
      </c>
      <c r="R252" s="84">
        <f>VLOOKUP($A252,'Liste complète'!$F$5:$AB$690,15,FALSE)</f>
        <v>0</v>
      </c>
      <c r="S252" s="84">
        <f>VLOOKUP($A252,'Liste complète'!$F$5:$AB$690,16,FALSE)</f>
        <v>0</v>
      </c>
      <c r="T252" s="84">
        <f>VLOOKUP($A252,'Liste complète'!$F$5:$AB$690,17,FALSE)</f>
        <v>0</v>
      </c>
    </row>
    <row r="253" spans="1:20" ht="15.75" x14ac:dyDescent="0.25">
      <c r="A253" s="1"/>
      <c r="B253" s="35"/>
      <c r="C253" s="34"/>
      <c r="D253" s="36">
        <f>SUM(D5:D252)</f>
        <v>68</v>
      </c>
      <c r="E253" s="36"/>
      <c r="F253" s="36"/>
      <c r="G253" s="36"/>
      <c r="H253" s="33"/>
      <c r="I253" s="33"/>
      <c r="J253" s="33"/>
      <c r="K253" s="33"/>
    </row>
    <row r="254" spans="1:20" ht="15.75" x14ac:dyDescent="0.25">
      <c r="A254" s="1"/>
      <c r="B254" s="40" t="s">
        <v>1356</v>
      </c>
      <c r="C254" s="34"/>
      <c r="D254" s="33"/>
      <c r="E254" s="33"/>
      <c r="F254" s="33"/>
      <c r="G254" s="33"/>
      <c r="H254" s="33"/>
      <c r="I254" s="33"/>
      <c r="J254" s="33"/>
      <c r="K254" s="33"/>
    </row>
    <row r="255" spans="1:20" ht="15.75" x14ac:dyDescent="0.25">
      <c r="B255" s="39"/>
      <c r="C255" s="38"/>
      <c r="D255" s="37"/>
      <c r="E255" s="37"/>
      <c r="F255" s="37"/>
      <c r="G255" s="37"/>
      <c r="H255" s="22"/>
      <c r="I255" s="22"/>
      <c r="J255" s="22"/>
      <c r="K255" s="22"/>
    </row>
    <row r="256" spans="1:20" ht="15.75" x14ac:dyDescent="0.25">
      <c r="B256" s="39"/>
      <c r="C256" s="38"/>
      <c r="D256" s="37"/>
      <c r="E256" s="37"/>
      <c r="F256" s="37"/>
      <c r="G256" s="37"/>
      <c r="H256" s="22"/>
      <c r="I256" s="22"/>
      <c r="J256" s="22"/>
      <c r="K256" s="22"/>
    </row>
    <row r="257" spans="2:11" ht="15.75" x14ac:dyDescent="0.25">
      <c r="B257" s="35"/>
      <c r="C257" s="35"/>
      <c r="D257" s="36"/>
      <c r="E257" s="36"/>
      <c r="F257" s="36"/>
      <c r="G257" s="36"/>
      <c r="H257" s="33"/>
      <c r="I257" s="33"/>
      <c r="J257" s="33"/>
      <c r="K257" s="33"/>
    </row>
    <row r="258" spans="2:11" ht="15.75" x14ac:dyDescent="0.25">
      <c r="B258" s="35"/>
      <c r="C258" s="34"/>
      <c r="D258" s="33"/>
      <c r="E258" s="33"/>
      <c r="F258" s="33"/>
      <c r="G258" s="33"/>
      <c r="H258" s="33"/>
      <c r="I258" s="33"/>
      <c r="J258" s="33"/>
      <c r="K258" s="33"/>
    </row>
    <row r="259" spans="2:11" ht="15.75" x14ac:dyDescent="0.25">
      <c r="B259" s="35"/>
      <c r="C259" s="34"/>
      <c r="D259" s="33"/>
      <c r="E259" s="33"/>
      <c r="F259" s="33"/>
      <c r="G259" s="33"/>
      <c r="H259" s="33"/>
      <c r="I259" s="33"/>
      <c r="J259" s="33"/>
      <c r="K259" s="33"/>
    </row>
    <row r="260" spans="2:11" ht="15.75" x14ac:dyDescent="0.25">
      <c r="B260" s="35"/>
      <c r="C260" s="34"/>
      <c r="D260" s="33"/>
      <c r="E260" s="33"/>
      <c r="F260" s="33"/>
      <c r="G260" s="33"/>
      <c r="H260" s="22"/>
      <c r="I260" s="22"/>
      <c r="J260" s="22"/>
      <c r="K260" s="22"/>
    </row>
    <row r="261" spans="2:11" ht="15.75" x14ac:dyDescent="0.25">
      <c r="B261" s="32"/>
      <c r="C261" s="31"/>
      <c r="D261" s="29"/>
      <c r="E261" s="29"/>
      <c r="F261" s="29"/>
      <c r="G261" s="29"/>
      <c r="H261" s="29"/>
      <c r="I261" s="29"/>
      <c r="J261" s="29"/>
      <c r="K261" s="29"/>
    </row>
    <row r="262" spans="2:11" ht="15.75" x14ac:dyDescent="0.25">
      <c r="B262" s="28" t="s">
        <v>1421</v>
      </c>
      <c r="C262" s="27">
        <f>SUMIF(H5:H252,"X",D5:D252)</f>
        <v>24</v>
      </c>
      <c r="D262" s="30"/>
      <c r="E262" s="30"/>
      <c r="F262" s="30"/>
      <c r="G262" s="30"/>
      <c r="H262" s="30"/>
      <c r="I262" s="29"/>
      <c r="J262" s="29"/>
      <c r="K262" s="29"/>
    </row>
    <row r="263" spans="2:11" ht="15.75" x14ac:dyDescent="0.25">
      <c r="B263" s="28" t="s">
        <v>1422</v>
      </c>
      <c r="C263" s="27">
        <f>SUMIF(I5:I252,"X",D5:D252)</f>
        <v>23</v>
      </c>
      <c r="D263" s="30"/>
      <c r="E263" s="30"/>
      <c r="F263" s="30"/>
      <c r="G263" s="30"/>
      <c r="H263" s="30"/>
      <c r="I263" s="29"/>
      <c r="J263" s="29"/>
      <c r="K263" s="29"/>
    </row>
    <row r="264" spans="2:11" ht="15.75" x14ac:dyDescent="0.25">
      <c r="B264" s="28" t="s">
        <v>1423</v>
      </c>
      <c r="C264" s="27">
        <f>SUMIF(J5:J252,"X",D5:D252)</f>
        <v>20</v>
      </c>
      <c r="D264" s="30"/>
      <c r="E264" s="30"/>
      <c r="F264" s="30"/>
      <c r="G264" s="30"/>
      <c r="H264" s="30"/>
      <c r="I264" s="29"/>
      <c r="J264" s="29"/>
      <c r="K264" s="29"/>
    </row>
    <row r="265" spans="2:11" x14ac:dyDescent="0.25">
      <c r="B265" s="28" t="s">
        <v>1355</v>
      </c>
      <c r="C265" s="27">
        <f>SUMIF(K5:K252,"X",D5:D252)</f>
        <v>0</v>
      </c>
    </row>
  </sheetData>
  <autoFilter ref="A4:U257" xr:uid="{521CF40D-81E4-4C70-B112-FC104AD54C23}"/>
  <mergeCells count="2">
    <mergeCell ref="H2:K2"/>
    <mergeCell ref="O3:T3"/>
  </mergeCells>
  <conditionalFormatting sqref="E5:G252">
    <cfRule type="duplicateValues" dxfId="6" priority="7"/>
  </conditionalFormatting>
  <conditionalFormatting sqref="O200:S200">
    <cfRule type="duplicateValues" dxfId="5" priority="5"/>
  </conditionalFormatting>
  <conditionalFormatting sqref="T200">
    <cfRule type="duplicateValues" dxfId="4" priority="3"/>
  </conditionalFormatting>
  <conditionalFormatting sqref="O197:S197">
    <cfRule type="duplicateValues" dxfId="3" priority="2"/>
  </conditionalFormatting>
  <conditionalFormatting sqref="T197">
    <cfRule type="duplicateValues" dxfId="2" priority="1"/>
  </conditionalFormatting>
  <dataValidations count="2">
    <dataValidation type="list" allowBlank="1" showInputMessage="1" showErrorMessage="1" sqref="H5:K252" xr:uid="{9F20DB9B-0C5B-4754-B41D-5ABC99803EAA}">
      <formula1>Valeur_choix</formula1>
    </dataValidation>
    <dataValidation type="decimal" allowBlank="1" showInputMessage="1" showErrorMessage="1" sqref="E5:G252 O200:T200 O197:T197" xr:uid="{006C2FFE-AB05-478F-9662-879B8FA32E6E}">
      <formula1>0</formula1>
      <formula2>100000000</formula2>
    </dataValidation>
  </dataValidations>
  <pageMargins left="0.19685039370078741" right="0.19685039370078741" top="0.39370078740157483" bottom="0.39370078740157483" header="0.11811023622047245" footer="0.11811023622047245"/>
  <pageSetup paperSize="9" scale="67" fitToHeight="10"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A03486C-AEF1-4786-8DA9-F82703763589}">
  <sheetPr>
    <pageSetUpPr fitToPage="1"/>
  </sheetPr>
  <dimension ref="A1:AU690"/>
  <sheetViews>
    <sheetView showGridLines="0" showZeros="0" topLeftCell="B1" workbookViewId="0">
      <pane ySplit="4" topLeftCell="A5" activePane="bottomLeft" state="frozen"/>
      <selection pane="bottomLeft" activeCell="I7" sqref="I7"/>
    </sheetView>
  </sheetViews>
  <sheetFormatPr baseColWidth="10" defaultColWidth="11.42578125" defaultRowHeight="15" outlineLevelCol="1" x14ac:dyDescent="0.25"/>
  <cols>
    <col min="1" max="1" width="0.140625" style="111" hidden="1" customWidth="1"/>
    <col min="2" max="2" width="8.140625" style="115" bestFit="1" customWidth="1"/>
    <col min="3" max="3" width="16.140625" style="111" customWidth="1"/>
    <col min="4" max="4" width="13" style="114" customWidth="1"/>
    <col min="5" max="5" width="50.28515625" style="114" customWidth="1"/>
    <col min="6" max="6" width="9.7109375" style="115" customWidth="1"/>
    <col min="7" max="7" width="12.7109375" style="6" customWidth="1"/>
    <col min="8" max="8" width="2.140625" style="6" customWidth="1"/>
    <col min="9" max="9" width="11.7109375" style="6" customWidth="1"/>
    <col min="10" max="13" width="10.5703125" style="6" customWidth="1" outlineLevel="1"/>
    <col min="14" max="14" width="2" style="6" customWidth="1" outlineLevel="1"/>
    <col min="15" max="15" width="6.28515625" style="6" customWidth="1" outlineLevel="1"/>
    <col min="16" max="16" width="2.5703125" style="6" customWidth="1"/>
    <col min="17" max="17" width="9.5703125" style="109" customWidth="1"/>
    <col min="18" max="19" width="9.5703125" style="132" customWidth="1"/>
    <col min="20" max="22" width="9.5703125" style="78" customWidth="1"/>
    <col min="23" max="25" width="9.5703125" style="79" customWidth="1"/>
    <col min="26" max="26" width="6.85546875" style="137" customWidth="1"/>
    <col min="27" max="47" width="11.42578125" style="110"/>
    <col min="48" max="16384" width="11.42578125" style="111"/>
  </cols>
  <sheetData>
    <row r="1" spans="1:47" s="91" customFormat="1" ht="30" x14ac:dyDescent="0.25">
      <c r="B1" s="92"/>
      <c r="D1" s="93"/>
      <c r="E1" s="93"/>
      <c r="F1" s="69" t="s">
        <v>1365</v>
      </c>
      <c r="G1" s="59" t="s">
        <v>1364</v>
      </c>
      <c r="H1" s="68"/>
      <c r="I1" s="70" t="s">
        <v>1368</v>
      </c>
      <c r="J1" s="58" t="s">
        <v>1367</v>
      </c>
      <c r="K1" s="94"/>
      <c r="L1" s="94"/>
      <c r="M1" s="95"/>
      <c r="N1" s="68"/>
      <c r="O1" s="126" t="s">
        <v>1366</v>
      </c>
      <c r="P1" s="96"/>
      <c r="Q1" s="96"/>
      <c r="R1" s="127"/>
      <c r="S1" s="127"/>
      <c r="T1" s="90"/>
      <c r="U1" s="90"/>
      <c r="V1" s="90"/>
      <c r="W1" s="76"/>
      <c r="X1" s="76"/>
      <c r="Y1" s="76"/>
      <c r="Z1" s="128"/>
      <c r="AA1" s="97"/>
      <c r="AB1" s="97"/>
      <c r="AC1" s="97"/>
      <c r="AD1" s="97"/>
      <c r="AE1" s="97"/>
      <c r="AF1" s="97"/>
      <c r="AG1" s="97"/>
      <c r="AH1" s="97"/>
      <c r="AI1" s="97"/>
      <c r="AJ1" s="97"/>
      <c r="AK1" s="97"/>
      <c r="AL1" s="97"/>
      <c r="AM1" s="97"/>
      <c r="AN1" s="97"/>
      <c r="AO1" s="97"/>
      <c r="AP1" s="97"/>
      <c r="AQ1" s="97"/>
      <c r="AR1" s="97"/>
      <c r="AS1" s="97"/>
      <c r="AT1" s="97"/>
      <c r="AU1" s="97"/>
    </row>
    <row r="2" spans="1:47" s="91" customFormat="1" ht="43.5" customHeight="1" x14ac:dyDescent="0.25">
      <c r="B2" s="92"/>
      <c r="D2" s="93"/>
      <c r="E2" s="93"/>
      <c r="F2" s="69"/>
      <c r="G2" s="98">
        <f>IF(I2=0,0,VLOOKUP(I2,A:B,2,FALSE))</f>
        <v>0</v>
      </c>
      <c r="I2" s="98">
        <f>_xlfn.MINIFS(I5:I690,O5:O690,"non")</f>
        <v>0</v>
      </c>
      <c r="J2" s="152" t="str">
        <f>IF(G2=0,"",VLOOKUP(G2,B5:E690,4,FALSE))</f>
        <v/>
      </c>
      <c r="K2" s="152"/>
      <c r="L2" s="152"/>
      <c r="M2" s="152"/>
      <c r="N2" s="68"/>
      <c r="O2" s="98">
        <f>COUNTIF(O5:O6884,"non")</f>
        <v>662</v>
      </c>
      <c r="P2" s="99"/>
      <c r="Q2" s="96"/>
      <c r="R2" s="127"/>
      <c r="S2" s="127"/>
      <c r="T2" s="90"/>
      <c r="U2" s="90"/>
      <c r="V2" s="90"/>
      <c r="W2" s="76"/>
      <c r="X2" s="76"/>
      <c r="Y2" s="76"/>
      <c r="Z2" s="128"/>
      <c r="AA2" s="97"/>
      <c r="AB2" s="97"/>
      <c r="AC2" s="97"/>
      <c r="AD2" s="97"/>
      <c r="AE2" s="97"/>
      <c r="AF2" s="97"/>
      <c r="AG2" s="97"/>
      <c r="AH2" s="97"/>
      <c r="AI2" s="97"/>
      <c r="AJ2" s="97"/>
      <c r="AK2" s="97"/>
      <c r="AL2" s="97"/>
      <c r="AM2" s="97"/>
      <c r="AN2" s="97"/>
      <c r="AO2" s="97"/>
      <c r="AP2" s="97"/>
      <c r="AQ2" s="97"/>
      <c r="AR2" s="97"/>
      <c r="AS2" s="97"/>
      <c r="AT2" s="97"/>
      <c r="AU2" s="97"/>
    </row>
    <row r="3" spans="1:47" s="91" customFormat="1" x14ac:dyDescent="0.25">
      <c r="B3" s="92"/>
      <c r="D3" s="93"/>
      <c r="E3" s="93"/>
      <c r="F3" s="92"/>
      <c r="G3" s="68"/>
      <c r="I3" s="68"/>
      <c r="J3" s="68"/>
      <c r="K3" s="68"/>
      <c r="L3" s="68"/>
      <c r="M3" s="68"/>
      <c r="N3" s="68"/>
      <c r="O3" s="68"/>
      <c r="P3" s="68"/>
      <c r="Q3" s="96"/>
      <c r="R3" s="127"/>
      <c r="S3" s="127"/>
      <c r="T3" s="90"/>
      <c r="U3" s="90"/>
      <c r="V3" s="90"/>
      <c r="W3" s="76"/>
      <c r="X3" s="76"/>
      <c r="Y3" s="76"/>
      <c r="Z3" s="128"/>
      <c r="AA3" s="97"/>
      <c r="AB3" s="97"/>
      <c r="AC3" s="97"/>
      <c r="AD3" s="97"/>
      <c r="AE3" s="97"/>
      <c r="AF3" s="97"/>
      <c r="AG3" s="97"/>
      <c r="AH3" s="97"/>
      <c r="AI3" s="97"/>
      <c r="AJ3" s="97"/>
      <c r="AK3" s="97"/>
      <c r="AL3" s="97"/>
      <c r="AM3" s="97"/>
      <c r="AN3" s="97"/>
      <c r="AO3" s="97"/>
      <c r="AP3" s="97"/>
      <c r="AQ3" s="97"/>
      <c r="AR3" s="97"/>
      <c r="AS3" s="97"/>
      <c r="AT3" s="97"/>
      <c r="AU3" s="97"/>
    </row>
    <row r="4" spans="1:47" s="100" customFormat="1" x14ac:dyDescent="0.25">
      <c r="B4" s="101" t="s">
        <v>5</v>
      </c>
      <c r="C4" s="100" t="s">
        <v>0</v>
      </c>
      <c r="D4" s="102" t="s">
        <v>4</v>
      </c>
      <c r="E4" s="102" t="s">
        <v>1</v>
      </c>
      <c r="F4" s="101" t="s">
        <v>1286</v>
      </c>
      <c r="G4" s="88" t="s">
        <v>6</v>
      </c>
      <c r="H4" s="88"/>
      <c r="I4" s="129" t="s">
        <v>1362</v>
      </c>
      <c r="J4" s="129" t="s">
        <v>1369</v>
      </c>
      <c r="K4" s="129" t="s">
        <v>1361</v>
      </c>
      <c r="L4" s="129" t="s">
        <v>1360</v>
      </c>
      <c r="M4" s="129" t="s">
        <v>1359</v>
      </c>
      <c r="N4" s="88"/>
      <c r="O4" s="130" t="s">
        <v>1358</v>
      </c>
      <c r="P4" s="68"/>
      <c r="Q4" s="84" t="s">
        <v>1373</v>
      </c>
      <c r="R4" s="84" t="s">
        <v>1374</v>
      </c>
      <c r="S4" s="84" t="s">
        <v>1375</v>
      </c>
      <c r="T4" s="84" t="s">
        <v>1376</v>
      </c>
      <c r="U4" s="84" t="s">
        <v>1377</v>
      </c>
      <c r="V4" s="84" t="s">
        <v>1378</v>
      </c>
      <c r="W4" s="77"/>
      <c r="X4" s="77"/>
      <c r="Y4" s="77"/>
      <c r="Z4" s="131"/>
      <c r="AA4" s="103"/>
      <c r="AB4" s="103"/>
      <c r="AC4" s="103"/>
      <c r="AD4" s="103"/>
      <c r="AE4" s="103"/>
      <c r="AF4" s="103"/>
      <c r="AG4" s="103"/>
      <c r="AH4" s="103"/>
      <c r="AI4" s="103"/>
      <c r="AJ4" s="103"/>
      <c r="AK4" s="103"/>
      <c r="AL4" s="103"/>
      <c r="AM4" s="103"/>
      <c r="AN4" s="103"/>
      <c r="AO4" s="103"/>
      <c r="AP4" s="103"/>
      <c r="AQ4" s="103"/>
      <c r="AR4" s="103"/>
      <c r="AS4" s="103"/>
      <c r="AT4" s="103"/>
      <c r="AU4" s="103"/>
    </row>
    <row r="5" spans="1:47" ht="30" x14ac:dyDescent="0.25">
      <c r="A5" s="104" t="str">
        <f>I5</f>
        <v>E-</v>
      </c>
      <c r="B5" s="105" t="s">
        <v>566</v>
      </c>
      <c r="C5" s="106" t="s">
        <v>567</v>
      </c>
      <c r="D5" s="105"/>
      <c r="E5" s="105" t="s">
        <v>1242</v>
      </c>
      <c r="F5" s="107">
        <v>24</v>
      </c>
      <c r="G5" s="6">
        <v>230</v>
      </c>
      <c r="I5" s="60" t="str">
        <f>CONCATENATE("E-",VLOOKUP($F5,'Objets valorisés'!$A$4:$K$252,5,FALSE))</f>
        <v>E-</v>
      </c>
      <c r="J5" s="60">
        <f>VLOOKUP($F5,'Objets valorisés'!$A$4:$K$252,6,FALSE)</f>
        <v>0</v>
      </c>
      <c r="K5" s="60">
        <f>VLOOKUP($F5,'Objets valorisés'!$A$4:$K$252,7,FALSE)</f>
        <v>0</v>
      </c>
      <c r="L5" s="60">
        <f>VLOOKUP($F5,'Objets valorisés'!$A$4:$K$252,8,FALSE)</f>
        <v>0</v>
      </c>
      <c r="M5" s="60">
        <f>VLOOKUP($F5,'Objets valorisés'!$A$4:$K$252,9,FALSE)</f>
        <v>0</v>
      </c>
      <c r="O5" s="108" t="str">
        <f>IF(OR(J5="x",K5="x",L5="x",M5="x"),"oui","non")</f>
        <v>non</v>
      </c>
      <c r="P5" s="108"/>
      <c r="Z5" s="133"/>
    </row>
    <row r="6" spans="1:47" x14ac:dyDescent="0.25">
      <c r="A6" s="104" t="str">
        <f t="shared" ref="A6:A69" si="0">I6</f>
        <v>E-</v>
      </c>
      <c r="B6" s="105" t="s">
        <v>568</v>
      </c>
      <c r="C6" s="106" t="s">
        <v>567</v>
      </c>
      <c r="D6" s="105"/>
      <c r="E6" s="105" t="s">
        <v>1401</v>
      </c>
      <c r="F6" s="107">
        <v>21</v>
      </c>
      <c r="G6" s="6">
        <v>60</v>
      </c>
      <c r="I6" s="60" t="str">
        <f>CONCATENATE("E-",VLOOKUP($F6,'Objets valorisés'!$A$4:$K$252,5,FALSE))</f>
        <v>E-</v>
      </c>
      <c r="J6" s="60">
        <f>VLOOKUP($F6,'Objets valorisés'!$A$4:$K$252,6,FALSE)</f>
        <v>0</v>
      </c>
      <c r="K6" s="60">
        <f>VLOOKUP($F6,'Objets valorisés'!$A$4:$K$252,7,FALSE)</f>
        <v>0</v>
      </c>
      <c r="L6" s="60">
        <f>VLOOKUP($F6,'Objets valorisés'!$A$4:$K$252,8,FALSE)</f>
        <v>0</v>
      </c>
      <c r="M6" s="60">
        <f>VLOOKUP($F6,'Objets valorisés'!$A$4:$K$252,9,FALSE)</f>
        <v>0</v>
      </c>
      <c r="O6" s="108" t="str">
        <f t="shared" ref="O6:O69" si="1">IF(OR(J6="x",K6="x",L6="x",M6="x"),"oui","non")</f>
        <v>non</v>
      </c>
      <c r="P6" s="108"/>
      <c r="Z6" s="133"/>
    </row>
    <row r="7" spans="1:47" x14ac:dyDescent="0.25">
      <c r="A7" s="104">
        <f t="shared" si="0"/>
        <v>0</v>
      </c>
      <c r="B7" s="105" t="s">
        <v>569</v>
      </c>
      <c r="C7" s="106" t="s">
        <v>567</v>
      </c>
      <c r="D7" s="105"/>
      <c r="E7" s="105" t="s">
        <v>1142</v>
      </c>
      <c r="F7" s="107"/>
      <c r="I7" s="61"/>
      <c r="J7" s="61"/>
      <c r="K7" s="61"/>
      <c r="L7" s="61"/>
      <c r="M7" s="61"/>
      <c r="O7" s="108" t="str">
        <f t="shared" si="1"/>
        <v>non</v>
      </c>
      <c r="P7" s="108"/>
      <c r="Z7" s="133"/>
    </row>
    <row r="8" spans="1:47" x14ac:dyDescent="0.25">
      <c r="A8" s="104">
        <f t="shared" si="0"/>
        <v>0</v>
      </c>
      <c r="B8" s="105" t="s">
        <v>570</v>
      </c>
      <c r="C8" s="106" t="s">
        <v>567</v>
      </c>
      <c r="D8" s="105"/>
      <c r="E8" s="105" t="s">
        <v>571</v>
      </c>
      <c r="F8" s="107"/>
      <c r="I8" s="61"/>
      <c r="J8" s="61"/>
      <c r="K8" s="61"/>
      <c r="L8" s="61"/>
      <c r="M8" s="61"/>
      <c r="O8" s="108" t="str">
        <f t="shared" si="1"/>
        <v>non</v>
      </c>
      <c r="P8" s="108"/>
      <c r="Z8" s="133"/>
    </row>
    <row r="9" spans="1:47" x14ac:dyDescent="0.25">
      <c r="A9" s="104">
        <f t="shared" si="0"/>
        <v>0</v>
      </c>
      <c r="B9" s="105" t="s">
        <v>572</v>
      </c>
      <c r="C9" s="106" t="s">
        <v>567</v>
      </c>
      <c r="D9" s="105"/>
      <c r="E9" s="105" t="s">
        <v>573</v>
      </c>
      <c r="F9" s="107"/>
      <c r="I9" s="61"/>
      <c r="J9" s="61"/>
      <c r="K9" s="61"/>
      <c r="L9" s="61"/>
      <c r="M9" s="61"/>
      <c r="O9" s="108" t="str">
        <f t="shared" si="1"/>
        <v>non</v>
      </c>
      <c r="P9" s="108"/>
      <c r="Z9" s="133"/>
    </row>
    <row r="10" spans="1:47" x14ac:dyDescent="0.25">
      <c r="A10" s="104">
        <f t="shared" si="0"/>
        <v>0</v>
      </c>
      <c r="B10" s="105" t="s">
        <v>574</v>
      </c>
      <c r="C10" s="106" t="s">
        <v>567</v>
      </c>
      <c r="D10" s="105"/>
      <c r="E10" s="105" t="s">
        <v>1245</v>
      </c>
      <c r="F10" s="107"/>
      <c r="I10" s="61"/>
      <c r="J10" s="61"/>
      <c r="K10" s="61"/>
      <c r="L10" s="61"/>
      <c r="M10" s="61"/>
      <c r="O10" s="108" t="str">
        <f t="shared" si="1"/>
        <v>non</v>
      </c>
      <c r="P10" s="108"/>
      <c r="Z10" s="133"/>
    </row>
    <row r="11" spans="1:47" x14ac:dyDescent="0.25">
      <c r="A11" s="104" t="str">
        <f t="shared" si="0"/>
        <v>E-</v>
      </c>
      <c r="B11" s="111"/>
      <c r="C11" s="106" t="s">
        <v>567</v>
      </c>
      <c r="D11" s="105"/>
      <c r="E11" s="15" t="s">
        <v>1246</v>
      </c>
      <c r="F11" s="107">
        <v>20</v>
      </c>
      <c r="G11" s="6">
        <v>50</v>
      </c>
      <c r="I11" s="60" t="str">
        <f>CONCATENATE("E-",VLOOKUP($F11,'Objets valorisés'!$A$4:$K$252,5,FALSE))</f>
        <v>E-</v>
      </c>
      <c r="J11" s="60">
        <f>VLOOKUP($F11,'Objets valorisés'!$A$4:$K$252,6,FALSE)</f>
        <v>0</v>
      </c>
      <c r="K11" s="60">
        <f>VLOOKUP($F11,'Objets valorisés'!$A$4:$K$252,7,FALSE)</f>
        <v>0</v>
      </c>
      <c r="L11" s="60">
        <f>VLOOKUP($F11,'Objets valorisés'!$A$4:$K$252,8,FALSE)</f>
        <v>0</v>
      </c>
      <c r="M11" s="60">
        <f>VLOOKUP($F11,'Objets valorisés'!$A$4:$K$252,9,FALSE)</f>
        <v>0</v>
      </c>
      <c r="O11" s="108" t="str">
        <f t="shared" si="1"/>
        <v>non</v>
      </c>
      <c r="P11" s="108"/>
      <c r="Z11" s="133"/>
    </row>
    <row r="12" spans="1:47" x14ac:dyDescent="0.25">
      <c r="A12" s="104">
        <f t="shared" si="0"/>
        <v>0</v>
      </c>
      <c r="B12" s="111"/>
      <c r="C12" s="106" t="s">
        <v>567</v>
      </c>
      <c r="D12" s="105"/>
      <c r="E12" s="16" t="s">
        <v>1247</v>
      </c>
      <c r="F12" s="23"/>
      <c r="I12" s="61"/>
      <c r="J12" s="61"/>
      <c r="K12" s="61"/>
      <c r="L12" s="61"/>
      <c r="M12" s="61"/>
      <c r="O12" s="108" t="str">
        <f t="shared" si="1"/>
        <v>non</v>
      </c>
      <c r="P12" s="108"/>
      <c r="Z12" s="133"/>
    </row>
    <row r="13" spans="1:47" x14ac:dyDescent="0.25">
      <c r="A13" s="104">
        <f t="shared" si="0"/>
        <v>0</v>
      </c>
      <c r="B13" s="105" t="s">
        <v>575</v>
      </c>
      <c r="C13" s="106" t="s">
        <v>567</v>
      </c>
      <c r="D13" s="105"/>
      <c r="E13" s="105" t="s">
        <v>576</v>
      </c>
      <c r="F13" s="107"/>
      <c r="I13" s="61"/>
      <c r="J13" s="61"/>
      <c r="K13" s="61"/>
      <c r="L13" s="61"/>
      <c r="M13" s="61"/>
      <c r="O13" s="108" t="str">
        <f t="shared" si="1"/>
        <v>non</v>
      </c>
      <c r="P13" s="108"/>
      <c r="Z13" s="133"/>
    </row>
    <row r="14" spans="1:47" x14ac:dyDescent="0.25">
      <c r="A14" s="104">
        <f t="shared" si="0"/>
        <v>0</v>
      </c>
      <c r="B14" s="105" t="s">
        <v>577</v>
      </c>
      <c r="C14" s="106" t="s">
        <v>567</v>
      </c>
      <c r="D14" s="105"/>
      <c r="E14" s="105" t="s">
        <v>578</v>
      </c>
      <c r="F14" s="107"/>
      <c r="I14" s="61"/>
      <c r="J14" s="61"/>
      <c r="K14" s="61"/>
      <c r="L14" s="61"/>
      <c r="M14" s="61"/>
      <c r="O14" s="108" t="str">
        <f t="shared" si="1"/>
        <v>non</v>
      </c>
      <c r="P14" s="108"/>
      <c r="Z14" s="133"/>
    </row>
    <row r="15" spans="1:47" x14ac:dyDescent="0.25">
      <c r="A15" s="104">
        <f t="shared" si="0"/>
        <v>0</v>
      </c>
      <c r="B15" s="105" t="s">
        <v>579</v>
      </c>
      <c r="C15" s="106" t="s">
        <v>567</v>
      </c>
      <c r="D15" s="105"/>
      <c r="E15" s="105" t="s">
        <v>580</v>
      </c>
      <c r="F15" s="107"/>
      <c r="I15" s="61"/>
      <c r="J15" s="61"/>
      <c r="K15" s="61"/>
      <c r="L15" s="61"/>
      <c r="M15" s="61"/>
      <c r="O15" s="108" t="str">
        <f t="shared" si="1"/>
        <v>non</v>
      </c>
      <c r="P15" s="108"/>
      <c r="Z15" s="133"/>
    </row>
    <row r="16" spans="1:47" x14ac:dyDescent="0.25">
      <c r="A16" s="104">
        <f t="shared" si="0"/>
        <v>0</v>
      </c>
      <c r="B16" s="105" t="s">
        <v>581</v>
      </c>
      <c r="C16" s="106" t="s">
        <v>567</v>
      </c>
      <c r="D16" s="105"/>
      <c r="E16" s="105" t="s">
        <v>582</v>
      </c>
      <c r="F16" s="107"/>
      <c r="I16" s="61"/>
      <c r="J16" s="61"/>
      <c r="K16" s="61"/>
      <c r="L16" s="61"/>
      <c r="M16" s="61"/>
      <c r="O16" s="108" t="str">
        <f t="shared" si="1"/>
        <v>non</v>
      </c>
      <c r="P16" s="108"/>
      <c r="Z16" s="133"/>
    </row>
    <row r="17" spans="1:26" x14ac:dyDescent="0.25">
      <c r="A17" s="104">
        <f t="shared" si="0"/>
        <v>0</v>
      </c>
      <c r="B17" s="105" t="s">
        <v>583</v>
      </c>
      <c r="C17" s="106" t="s">
        <v>567</v>
      </c>
      <c r="D17" s="105"/>
      <c r="E17" s="105" t="s">
        <v>584</v>
      </c>
      <c r="F17" s="107"/>
      <c r="I17" s="61"/>
      <c r="J17" s="61"/>
      <c r="K17" s="61"/>
      <c r="L17" s="61"/>
      <c r="M17" s="61"/>
      <c r="O17" s="108" t="str">
        <f t="shared" si="1"/>
        <v>non</v>
      </c>
      <c r="P17" s="108"/>
      <c r="Z17" s="133"/>
    </row>
    <row r="18" spans="1:26" x14ac:dyDescent="0.25">
      <c r="A18" s="104">
        <f t="shared" si="0"/>
        <v>0</v>
      </c>
      <c r="B18" s="105" t="s">
        <v>585</v>
      </c>
      <c r="C18" s="106" t="s">
        <v>567</v>
      </c>
      <c r="D18" s="105"/>
      <c r="E18" s="105" t="s">
        <v>586</v>
      </c>
      <c r="F18" s="107"/>
      <c r="I18" s="61"/>
      <c r="J18" s="61"/>
      <c r="K18" s="61"/>
      <c r="L18" s="61"/>
      <c r="M18" s="61"/>
      <c r="O18" s="108" t="str">
        <f t="shared" si="1"/>
        <v>non</v>
      </c>
      <c r="P18" s="108"/>
      <c r="Z18" s="133"/>
    </row>
    <row r="19" spans="1:26" x14ac:dyDescent="0.25">
      <c r="A19" s="104">
        <f t="shared" si="0"/>
        <v>0</v>
      </c>
      <c r="B19" s="105" t="s">
        <v>587</v>
      </c>
      <c r="C19" s="106" t="s">
        <v>567</v>
      </c>
      <c r="D19" s="105"/>
      <c r="E19" s="105" t="s">
        <v>588</v>
      </c>
      <c r="F19" s="107"/>
      <c r="I19" s="61"/>
      <c r="J19" s="61"/>
      <c r="K19" s="61"/>
      <c r="L19" s="61"/>
      <c r="M19" s="61"/>
      <c r="O19" s="108" t="str">
        <f t="shared" si="1"/>
        <v>non</v>
      </c>
      <c r="P19" s="108"/>
      <c r="Z19" s="133"/>
    </row>
    <row r="20" spans="1:26" x14ac:dyDescent="0.25">
      <c r="A20" s="104">
        <f t="shared" si="0"/>
        <v>0</v>
      </c>
      <c r="B20" s="105" t="s">
        <v>589</v>
      </c>
      <c r="C20" s="106" t="s">
        <v>567</v>
      </c>
      <c r="D20" s="105"/>
      <c r="E20" s="105" t="s">
        <v>590</v>
      </c>
      <c r="F20" s="107"/>
      <c r="I20" s="61"/>
      <c r="J20" s="61"/>
      <c r="K20" s="61"/>
      <c r="L20" s="61"/>
      <c r="M20" s="61"/>
      <c r="O20" s="108" t="str">
        <f t="shared" si="1"/>
        <v>non</v>
      </c>
      <c r="P20" s="108"/>
      <c r="Z20" s="133"/>
    </row>
    <row r="21" spans="1:26" x14ac:dyDescent="0.25">
      <c r="A21" s="104" t="str">
        <f t="shared" si="0"/>
        <v>E-</v>
      </c>
      <c r="B21" s="105" t="s">
        <v>591</v>
      </c>
      <c r="C21" s="106" t="s">
        <v>567</v>
      </c>
      <c r="D21" s="105"/>
      <c r="E21" s="105" t="s">
        <v>1102</v>
      </c>
      <c r="F21" s="107">
        <v>19</v>
      </c>
      <c r="G21" s="6">
        <v>600</v>
      </c>
      <c r="I21" s="60" t="str">
        <f>CONCATENATE("E-",VLOOKUP($F21,'Objets valorisés'!$A$4:$K$252,5,FALSE))</f>
        <v>E-</v>
      </c>
      <c r="J21" s="60">
        <f>VLOOKUP($F21,'Objets valorisés'!$A$4:$K$252,6,FALSE)</f>
        <v>0</v>
      </c>
      <c r="K21" s="60">
        <f>VLOOKUP($F21,'Objets valorisés'!$A$4:$K$252,7,FALSE)</f>
        <v>0</v>
      </c>
      <c r="L21" s="60">
        <f>VLOOKUP($F21,'Objets valorisés'!$A$4:$K$252,8,FALSE)</f>
        <v>0</v>
      </c>
      <c r="M21" s="60">
        <f>VLOOKUP($F21,'Objets valorisés'!$A$4:$K$252,9,FALSE)</f>
        <v>0</v>
      </c>
      <c r="O21" s="108" t="str">
        <f t="shared" si="1"/>
        <v>non</v>
      </c>
      <c r="P21" s="108"/>
      <c r="Z21" s="133"/>
    </row>
    <row r="22" spans="1:26" x14ac:dyDescent="0.25">
      <c r="A22" s="104">
        <f t="shared" si="0"/>
        <v>0</v>
      </c>
      <c r="B22" s="105" t="s">
        <v>592</v>
      </c>
      <c r="C22" s="106" t="s">
        <v>567</v>
      </c>
      <c r="D22" s="105"/>
      <c r="E22" s="105" t="s">
        <v>1243</v>
      </c>
      <c r="F22" s="107"/>
      <c r="I22" s="61"/>
      <c r="J22" s="61"/>
      <c r="K22" s="61"/>
      <c r="L22" s="61"/>
      <c r="M22" s="61"/>
      <c r="O22" s="108" t="str">
        <f t="shared" si="1"/>
        <v>non</v>
      </c>
      <c r="P22" s="108"/>
      <c r="Z22" s="133"/>
    </row>
    <row r="23" spans="1:26" ht="30" x14ac:dyDescent="0.25">
      <c r="A23" s="104">
        <f t="shared" si="0"/>
        <v>0</v>
      </c>
      <c r="B23" s="105" t="s">
        <v>593</v>
      </c>
      <c r="C23" s="106" t="s">
        <v>567</v>
      </c>
      <c r="D23" s="105" t="s">
        <v>594</v>
      </c>
      <c r="E23" s="105" t="s">
        <v>1074</v>
      </c>
      <c r="F23" s="107"/>
      <c r="I23" s="61"/>
      <c r="J23" s="61"/>
      <c r="K23" s="61"/>
      <c r="L23" s="61"/>
      <c r="M23" s="61"/>
      <c r="O23" s="108" t="str">
        <f t="shared" si="1"/>
        <v>non</v>
      </c>
      <c r="P23" s="108"/>
      <c r="Z23" s="133"/>
    </row>
    <row r="24" spans="1:26" x14ac:dyDescent="0.25">
      <c r="A24" s="104">
        <f t="shared" si="0"/>
        <v>0</v>
      </c>
      <c r="B24" s="105" t="s">
        <v>595</v>
      </c>
      <c r="C24" s="106" t="s">
        <v>567</v>
      </c>
      <c r="D24" s="105"/>
      <c r="E24" s="105" t="s">
        <v>596</v>
      </c>
      <c r="F24" s="107"/>
      <c r="I24" s="61"/>
      <c r="J24" s="61"/>
      <c r="K24" s="61"/>
      <c r="L24" s="61"/>
      <c r="M24" s="61"/>
      <c r="O24" s="108" t="str">
        <f t="shared" si="1"/>
        <v>non</v>
      </c>
      <c r="P24" s="108"/>
      <c r="Z24" s="133"/>
    </row>
    <row r="25" spans="1:26" ht="30" x14ac:dyDescent="0.25">
      <c r="A25" s="104" t="str">
        <f t="shared" si="0"/>
        <v>E-</v>
      </c>
      <c r="B25" s="105" t="s">
        <v>597</v>
      </c>
      <c r="C25" s="106" t="s">
        <v>567</v>
      </c>
      <c r="D25" s="105"/>
      <c r="E25" s="105" t="s">
        <v>1285</v>
      </c>
      <c r="F25" s="112">
        <v>28</v>
      </c>
      <c r="G25" s="150">
        <v>30</v>
      </c>
      <c r="H25" s="87"/>
      <c r="I25" s="60" t="str">
        <f>CONCATENATE("E-",VLOOKUP($F25,'Objets valorisés'!$A$4:$K$252,5,FALSE))</f>
        <v>E-</v>
      </c>
      <c r="J25" s="60">
        <f>VLOOKUP($F25,'Objets valorisés'!$A$4:$K$252,6,FALSE)</f>
        <v>0</v>
      </c>
      <c r="K25" s="60">
        <f>VLOOKUP($F25,'Objets valorisés'!$A$4:$K$252,7,FALSE)</f>
        <v>0</v>
      </c>
      <c r="L25" s="60">
        <f>VLOOKUP($F25,'Objets valorisés'!$A$4:$K$252,8,FALSE)</f>
        <v>0</v>
      </c>
      <c r="M25" s="60">
        <f>VLOOKUP($F25,'Objets valorisés'!$A$4:$K$252,9,FALSE)</f>
        <v>0</v>
      </c>
      <c r="N25" s="87"/>
      <c r="O25" s="108" t="str">
        <f t="shared" si="1"/>
        <v>non</v>
      </c>
      <c r="P25" s="108"/>
      <c r="Z25" s="133"/>
    </row>
    <row r="26" spans="1:26" x14ac:dyDescent="0.25">
      <c r="A26" s="104" t="str">
        <f t="shared" si="0"/>
        <v>E-</v>
      </c>
      <c r="B26" s="105" t="s">
        <v>598</v>
      </c>
      <c r="C26" s="106" t="s">
        <v>567</v>
      </c>
      <c r="D26" s="105"/>
      <c r="E26" s="105" t="s">
        <v>599</v>
      </c>
      <c r="F26" s="113">
        <v>28</v>
      </c>
      <c r="G26" s="151"/>
      <c r="H26" s="88"/>
      <c r="I26" s="60" t="str">
        <f>CONCATENATE("E-",VLOOKUP($F26,'Objets valorisés'!$A$4:$K$252,5,FALSE))</f>
        <v>E-</v>
      </c>
      <c r="J26" s="60">
        <f>VLOOKUP($F26,'Objets valorisés'!$A$4:$K$252,6,FALSE)</f>
        <v>0</v>
      </c>
      <c r="K26" s="60">
        <f>VLOOKUP($F26,'Objets valorisés'!$A$4:$K$252,7,FALSE)</f>
        <v>0</v>
      </c>
      <c r="L26" s="60">
        <f>VLOOKUP($F26,'Objets valorisés'!$A$4:$K$252,8,FALSE)</f>
        <v>0</v>
      </c>
      <c r="M26" s="60">
        <f>VLOOKUP($F26,'Objets valorisés'!$A$4:$K$252,9,FALSE)</f>
        <v>0</v>
      </c>
      <c r="N26" s="88"/>
      <c r="O26" s="108" t="str">
        <f t="shared" si="1"/>
        <v>non</v>
      </c>
      <c r="P26" s="108"/>
      <c r="Z26" s="133"/>
    </row>
    <row r="27" spans="1:26" x14ac:dyDescent="0.25">
      <c r="A27" s="104" t="str">
        <f t="shared" si="0"/>
        <v>E-</v>
      </c>
      <c r="B27" s="105" t="s">
        <v>600</v>
      </c>
      <c r="C27" s="106" t="s">
        <v>567</v>
      </c>
      <c r="D27" s="105"/>
      <c r="E27" s="105" t="s">
        <v>1101</v>
      </c>
      <c r="F27" s="107">
        <v>17</v>
      </c>
      <c r="G27" s="6">
        <v>110</v>
      </c>
      <c r="I27" s="60" t="str">
        <f>CONCATENATE("E-",VLOOKUP($F27,'Objets valorisés'!$A$4:$K$252,5,FALSE))</f>
        <v>E-</v>
      </c>
      <c r="J27" s="60">
        <f>VLOOKUP($F27,'Objets valorisés'!$A$4:$K$252,6,FALSE)</f>
        <v>0</v>
      </c>
      <c r="K27" s="60">
        <f>VLOOKUP($F27,'Objets valorisés'!$A$4:$K$252,7,FALSE)</f>
        <v>0</v>
      </c>
      <c r="L27" s="60">
        <f>VLOOKUP($F27,'Objets valorisés'!$A$4:$K$252,8,FALSE)</f>
        <v>0</v>
      </c>
      <c r="M27" s="60">
        <f>VLOOKUP($F27,'Objets valorisés'!$A$4:$K$252,9,FALSE)</f>
        <v>0</v>
      </c>
      <c r="O27" s="108" t="str">
        <f t="shared" si="1"/>
        <v>non</v>
      </c>
      <c r="P27" s="108"/>
      <c r="Z27" s="133"/>
    </row>
    <row r="28" spans="1:26" x14ac:dyDescent="0.25">
      <c r="A28" s="104">
        <f t="shared" si="0"/>
        <v>0</v>
      </c>
      <c r="B28" s="105" t="s">
        <v>601</v>
      </c>
      <c r="C28" s="106" t="s">
        <v>567</v>
      </c>
      <c r="D28" s="105"/>
      <c r="E28" s="105" t="s">
        <v>8</v>
      </c>
      <c r="F28" s="107"/>
      <c r="I28" s="61"/>
      <c r="J28" s="61"/>
      <c r="K28" s="61"/>
      <c r="L28" s="61"/>
      <c r="M28" s="61"/>
      <c r="O28" s="108" t="str">
        <f t="shared" si="1"/>
        <v>non</v>
      </c>
      <c r="P28" s="108"/>
      <c r="Z28" s="133"/>
    </row>
    <row r="29" spans="1:26" ht="30" x14ac:dyDescent="0.25">
      <c r="A29" s="104" t="str">
        <f t="shared" si="0"/>
        <v>E-</v>
      </c>
      <c r="B29" s="105" t="s">
        <v>602</v>
      </c>
      <c r="C29" s="106" t="s">
        <v>567</v>
      </c>
      <c r="D29" s="105"/>
      <c r="E29" s="105" t="s">
        <v>1100</v>
      </c>
      <c r="F29" s="107">
        <v>18</v>
      </c>
      <c r="G29" s="6">
        <v>200</v>
      </c>
      <c r="I29" s="60" t="str">
        <f>CONCATENATE("E-",VLOOKUP($F29,'Objets valorisés'!$A$4:$K$252,5,FALSE))</f>
        <v>E-</v>
      </c>
      <c r="J29" s="60">
        <f>VLOOKUP($F29,'Objets valorisés'!$A$4:$K$252,6,FALSE)</f>
        <v>0</v>
      </c>
      <c r="K29" s="60">
        <f>VLOOKUP($F29,'Objets valorisés'!$A$4:$K$252,7,FALSE)</f>
        <v>0</v>
      </c>
      <c r="L29" s="60">
        <f>VLOOKUP($F29,'Objets valorisés'!$A$4:$K$252,8,FALSE)</f>
        <v>0</v>
      </c>
      <c r="M29" s="60">
        <f>VLOOKUP($F29,'Objets valorisés'!$A$4:$K$252,9,FALSE)</f>
        <v>0</v>
      </c>
      <c r="O29" s="108" t="str">
        <f t="shared" si="1"/>
        <v>non</v>
      </c>
      <c r="P29" s="108"/>
      <c r="Z29" s="133"/>
    </row>
    <row r="30" spans="1:26" x14ac:dyDescent="0.25">
      <c r="A30" s="104">
        <f t="shared" si="0"/>
        <v>0</v>
      </c>
      <c r="B30" s="105" t="s">
        <v>603</v>
      </c>
      <c r="C30" s="106" t="s">
        <v>567</v>
      </c>
      <c r="D30" s="105"/>
      <c r="E30" s="105" t="s">
        <v>604</v>
      </c>
      <c r="F30" s="107"/>
      <c r="I30" s="61"/>
      <c r="J30" s="61"/>
      <c r="K30" s="61"/>
      <c r="L30" s="61"/>
      <c r="M30" s="61"/>
      <c r="O30" s="108" t="str">
        <f t="shared" si="1"/>
        <v>non</v>
      </c>
      <c r="P30" s="108"/>
      <c r="Z30" s="133"/>
    </row>
    <row r="31" spans="1:26" ht="30" x14ac:dyDescent="0.25">
      <c r="A31" s="104">
        <f t="shared" si="0"/>
        <v>0</v>
      </c>
      <c r="B31" s="105" t="s">
        <v>605</v>
      </c>
      <c r="C31" s="106" t="s">
        <v>567</v>
      </c>
      <c r="D31" s="105" t="s">
        <v>606</v>
      </c>
      <c r="E31" s="105" t="s">
        <v>607</v>
      </c>
      <c r="F31" s="107"/>
      <c r="I31" s="61"/>
      <c r="J31" s="61"/>
      <c r="K31" s="61"/>
      <c r="L31" s="61"/>
      <c r="M31" s="61"/>
      <c r="O31" s="108" t="str">
        <f t="shared" si="1"/>
        <v>non</v>
      </c>
      <c r="P31" s="108"/>
      <c r="Z31" s="133"/>
    </row>
    <row r="32" spans="1:26" ht="30" x14ac:dyDescent="0.25">
      <c r="A32" s="104">
        <f t="shared" si="0"/>
        <v>0</v>
      </c>
      <c r="B32" s="105" t="s">
        <v>608</v>
      </c>
      <c r="C32" s="106" t="s">
        <v>567</v>
      </c>
      <c r="D32" s="105" t="s">
        <v>606</v>
      </c>
      <c r="E32" s="105" t="s">
        <v>609</v>
      </c>
      <c r="F32" s="107"/>
      <c r="I32" s="61"/>
      <c r="J32" s="61"/>
      <c r="K32" s="61"/>
      <c r="L32" s="61"/>
      <c r="M32" s="61"/>
      <c r="O32" s="108" t="str">
        <f t="shared" si="1"/>
        <v>non</v>
      </c>
      <c r="P32" s="108"/>
      <c r="Z32" s="133"/>
    </row>
    <row r="33" spans="1:26" ht="30" x14ac:dyDescent="0.25">
      <c r="A33" s="104">
        <f t="shared" si="0"/>
        <v>0</v>
      </c>
      <c r="B33" s="105" t="s">
        <v>610</v>
      </c>
      <c r="C33" s="106" t="s">
        <v>567</v>
      </c>
      <c r="D33" s="105" t="s">
        <v>606</v>
      </c>
      <c r="E33" s="105" t="s">
        <v>611</v>
      </c>
      <c r="F33" s="107"/>
      <c r="I33" s="61"/>
      <c r="J33" s="61"/>
      <c r="K33" s="61"/>
      <c r="L33" s="61"/>
      <c r="M33" s="61"/>
      <c r="O33" s="108" t="str">
        <f t="shared" si="1"/>
        <v>non</v>
      </c>
      <c r="P33" s="108"/>
      <c r="Z33" s="133"/>
    </row>
    <row r="34" spans="1:26" ht="30" x14ac:dyDescent="0.25">
      <c r="A34" s="104">
        <f t="shared" si="0"/>
        <v>0</v>
      </c>
      <c r="B34" s="105" t="s">
        <v>612</v>
      </c>
      <c r="C34" s="106" t="s">
        <v>567</v>
      </c>
      <c r="D34" s="105" t="s">
        <v>606</v>
      </c>
      <c r="E34" s="105" t="s">
        <v>613</v>
      </c>
      <c r="F34" s="107"/>
      <c r="I34" s="61"/>
      <c r="J34" s="61"/>
      <c r="K34" s="61"/>
      <c r="L34" s="61"/>
      <c r="M34" s="61"/>
      <c r="O34" s="108" t="str">
        <f t="shared" si="1"/>
        <v>non</v>
      </c>
      <c r="P34" s="108"/>
      <c r="Z34" s="133"/>
    </row>
    <row r="35" spans="1:26" ht="30" x14ac:dyDescent="0.25">
      <c r="A35" s="104">
        <f t="shared" si="0"/>
        <v>0</v>
      </c>
      <c r="B35" s="105" t="s">
        <v>614</v>
      </c>
      <c r="C35" s="106" t="s">
        <v>567</v>
      </c>
      <c r="D35" s="105" t="s">
        <v>606</v>
      </c>
      <c r="E35" s="105" t="s">
        <v>615</v>
      </c>
      <c r="F35" s="107"/>
      <c r="I35" s="61"/>
      <c r="J35" s="61"/>
      <c r="K35" s="61"/>
      <c r="L35" s="61"/>
      <c r="M35" s="61"/>
      <c r="O35" s="108" t="str">
        <f t="shared" si="1"/>
        <v>non</v>
      </c>
      <c r="P35" s="108"/>
      <c r="Z35" s="133"/>
    </row>
    <row r="36" spans="1:26" ht="30" x14ac:dyDescent="0.25">
      <c r="A36" s="104">
        <f t="shared" si="0"/>
        <v>0</v>
      </c>
      <c r="B36" s="105" t="s">
        <v>616</v>
      </c>
      <c r="C36" s="106" t="s">
        <v>567</v>
      </c>
      <c r="D36" s="105" t="s">
        <v>606</v>
      </c>
      <c r="E36" s="105" t="s">
        <v>617</v>
      </c>
      <c r="F36" s="107"/>
      <c r="I36" s="61"/>
      <c r="J36" s="61"/>
      <c r="K36" s="61"/>
      <c r="L36" s="61"/>
      <c r="M36" s="61"/>
      <c r="O36" s="108" t="str">
        <f t="shared" si="1"/>
        <v>non</v>
      </c>
      <c r="P36" s="108"/>
      <c r="Z36" s="133"/>
    </row>
    <row r="37" spans="1:26" ht="30" x14ac:dyDescent="0.25">
      <c r="A37" s="104">
        <f t="shared" si="0"/>
        <v>0</v>
      </c>
      <c r="B37" s="105" t="s">
        <v>618</v>
      </c>
      <c r="C37" s="106" t="s">
        <v>567</v>
      </c>
      <c r="D37" s="105" t="s">
        <v>606</v>
      </c>
      <c r="E37" s="105" t="s">
        <v>619</v>
      </c>
      <c r="F37" s="107"/>
      <c r="I37" s="61"/>
      <c r="J37" s="61"/>
      <c r="K37" s="61"/>
      <c r="L37" s="61"/>
      <c r="M37" s="61"/>
      <c r="O37" s="108" t="str">
        <f t="shared" si="1"/>
        <v>non</v>
      </c>
      <c r="P37" s="108"/>
      <c r="Z37" s="133"/>
    </row>
    <row r="38" spans="1:26" ht="30" x14ac:dyDescent="0.25">
      <c r="A38" s="104">
        <f t="shared" si="0"/>
        <v>0</v>
      </c>
      <c r="B38" s="105" t="s">
        <v>620</v>
      </c>
      <c r="C38" s="106" t="s">
        <v>567</v>
      </c>
      <c r="D38" s="105" t="s">
        <v>606</v>
      </c>
      <c r="E38" s="105" t="s">
        <v>621</v>
      </c>
      <c r="F38" s="107"/>
      <c r="I38" s="61"/>
      <c r="J38" s="61"/>
      <c r="K38" s="61"/>
      <c r="L38" s="61"/>
      <c r="M38" s="61"/>
      <c r="O38" s="108" t="str">
        <f t="shared" si="1"/>
        <v>non</v>
      </c>
      <c r="P38" s="108"/>
      <c r="Z38" s="133"/>
    </row>
    <row r="39" spans="1:26" ht="30" x14ac:dyDescent="0.25">
      <c r="A39" s="104">
        <f t="shared" si="0"/>
        <v>0</v>
      </c>
      <c r="B39" s="105" t="s">
        <v>622</v>
      </c>
      <c r="C39" s="106" t="s">
        <v>567</v>
      </c>
      <c r="D39" s="105" t="s">
        <v>606</v>
      </c>
      <c r="E39" s="105" t="s">
        <v>623</v>
      </c>
      <c r="F39" s="107"/>
      <c r="I39" s="61"/>
      <c r="J39" s="61"/>
      <c r="K39" s="61"/>
      <c r="L39" s="61"/>
      <c r="M39" s="61"/>
      <c r="O39" s="108" t="str">
        <f t="shared" si="1"/>
        <v>non</v>
      </c>
      <c r="P39" s="108"/>
      <c r="Z39" s="133"/>
    </row>
    <row r="40" spans="1:26" ht="30" x14ac:dyDescent="0.25">
      <c r="A40" s="104">
        <f t="shared" si="0"/>
        <v>0</v>
      </c>
      <c r="B40" s="105" t="s">
        <v>624</v>
      </c>
      <c r="C40" s="106" t="s">
        <v>567</v>
      </c>
      <c r="D40" s="105" t="s">
        <v>606</v>
      </c>
      <c r="E40" s="105" t="s">
        <v>1244</v>
      </c>
      <c r="F40" s="107"/>
      <c r="I40" s="61"/>
      <c r="J40" s="61"/>
      <c r="K40" s="61"/>
      <c r="L40" s="61"/>
      <c r="M40" s="61"/>
      <c r="O40" s="108" t="str">
        <f t="shared" si="1"/>
        <v>non</v>
      </c>
      <c r="P40" s="108"/>
      <c r="Z40" s="133"/>
    </row>
    <row r="41" spans="1:26" ht="30" x14ac:dyDescent="0.25">
      <c r="A41" s="104">
        <f t="shared" si="0"/>
        <v>0</v>
      </c>
      <c r="B41" s="105" t="s">
        <v>625</v>
      </c>
      <c r="C41" s="106" t="s">
        <v>567</v>
      </c>
      <c r="D41" s="105" t="s">
        <v>606</v>
      </c>
      <c r="E41" s="105" t="s">
        <v>626</v>
      </c>
      <c r="F41" s="107"/>
      <c r="I41" s="61"/>
      <c r="J41" s="61"/>
      <c r="K41" s="61"/>
      <c r="L41" s="61"/>
      <c r="M41" s="61"/>
      <c r="O41" s="108" t="str">
        <f t="shared" si="1"/>
        <v>non</v>
      </c>
      <c r="P41" s="108"/>
      <c r="Z41" s="133"/>
    </row>
    <row r="42" spans="1:26" ht="30" x14ac:dyDescent="0.25">
      <c r="A42" s="104">
        <f t="shared" si="0"/>
        <v>0</v>
      </c>
      <c r="B42" s="105" t="s">
        <v>627</v>
      </c>
      <c r="C42" s="106" t="s">
        <v>567</v>
      </c>
      <c r="D42" s="105" t="s">
        <v>606</v>
      </c>
      <c r="E42" s="105" t="s">
        <v>628</v>
      </c>
      <c r="F42" s="107"/>
      <c r="I42" s="61"/>
      <c r="J42" s="61"/>
      <c r="K42" s="61"/>
      <c r="L42" s="61"/>
      <c r="M42" s="61"/>
      <c r="O42" s="108" t="str">
        <f t="shared" si="1"/>
        <v>non</v>
      </c>
      <c r="P42" s="108"/>
      <c r="Z42" s="133"/>
    </row>
    <row r="43" spans="1:26" ht="30" x14ac:dyDescent="0.25">
      <c r="A43" s="104">
        <f t="shared" si="0"/>
        <v>0</v>
      </c>
      <c r="B43" s="105" t="s">
        <v>629</v>
      </c>
      <c r="C43" s="106" t="s">
        <v>567</v>
      </c>
      <c r="D43" s="105" t="s">
        <v>606</v>
      </c>
      <c r="E43" s="105" t="s">
        <v>1385</v>
      </c>
      <c r="F43" s="107"/>
      <c r="I43" s="61"/>
      <c r="J43" s="61"/>
      <c r="K43" s="61"/>
      <c r="L43" s="61"/>
      <c r="M43" s="61"/>
      <c r="O43" s="108" t="str">
        <f t="shared" si="1"/>
        <v>non</v>
      </c>
      <c r="P43" s="108"/>
      <c r="Z43" s="133"/>
    </row>
    <row r="44" spans="1:26" ht="30" x14ac:dyDescent="0.25">
      <c r="A44" s="104">
        <f t="shared" si="0"/>
        <v>0</v>
      </c>
      <c r="B44" s="105" t="s">
        <v>630</v>
      </c>
      <c r="C44" s="106" t="s">
        <v>567</v>
      </c>
      <c r="D44" s="105" t="s">
        <v>606</v>
      </c>
      <c r="E44" s="105" t="s">
        <v>631</v>
      </c>
      <c r="F44" s="107"/>
      <c r="I44" s="61"/>
      <c r="J44" s="61"/>
      <c r="K44" s="61"/>
      <c r="L44" s="61"/>
      <c r="M44" s="61"/>
      <c r="O44" s="108" t="str">
        <f t="shared" si="1"/>
        <v>non</v>
      </c>
      <c r="P44" s="108"/>
      <c r="Z44" s="133"/>
    </row>
    <row r="45" spans="1:26" ht="30" x14ac:dyDescent="0.25">
      <c r="A45" s="104">
        <f t="shared" si="0"/>
        <v>0</v>
      </c>
      <c r="B45" s="105" t="s">
        <v>632</v>
      </c>
      <c r="C45" s="106" t="s">
        <v>567</v>
      </c>
      <c r="D45" s="105" t="s">
        <v>606</v>
      </c>
      <c r="E45" s="105" t="s">
        <v>633</v>
      </c>
      <c r="F45" s="107"/>
      <c r="I45" s="61"/>
      <c r="J45" s="61"/>
      <c r="K45" s="61"/>
      <c r="L45" s="61"/>
      <c r="M45" s="61"/>
      <c r="O45" s="108" t="str">
        <f t="shared" si="1"/>
        <v>non</v>
      </c>
      <c r="P45" s="108"/>
      <c r="Z45" s="133"/>
    </row>
    <row r="46" spans="1:26" ht="30" x14ac:dyDescent="0.25">
      <c r="A46" s="104">
        <f t="shared" si="0"/>
        <v>0</v>
      </c>
      <c r="B46" s="105" t="s">
        <v>634</v>
      </c>
      <c r="C46" s="106" t="s">
        <v>567</v>
      </c>
      <c r="D46" s="105" t="s">
        <v>606</v>
      </c>
      <c r="E46" s="105" t="s">
        <v>635</v>
      </c>
      <c r="F46" s="107"/>
      <c r="I46" s="61"/>
      <c r="J46" s="61"/>
      <c r="K46" s="61"/>
      <c r="L46" s="61"/>
      <c r="M46" s="61"/>
      <c r="O46" s="108" t="str">
        <f t="shared" si="1"/>
        <v>non</v>
      </c>
      <c r="P46" s="108"/>
      <c r="Z46" s="133"/>
    </row>
    <row r="47" spans="1:26" ht="30" x14ac:dyDescent="0.25">
      <c r="A47" s="104">
        <f t="shared" si="0"/>
        <v>0</v>
      </c>
      <c r="B47" s="105" t="s">
        <v>636</v>
      </c>
      <c r="C47" s="106" t="s">
        <v>567</v>
      </c>
      <c r="D47" s="105" t="s">
        <v>606</v>
      </c>
      <c r="E47" s="105" t="s">
        <v>637</v>
      </c>
      <c r="F47" s="107"/>
      <c r="I47" s="61"/>
      <c r="J47" s="61"/>
      <c r="K47" s="61"/>
      <c r="L47" s="61"/>
      <c r="M47" s="61"/>
      <c r="O47" s="108" t="str">
        <f t="shared" si="1"/>
        <v>non</v>
      </c>
      <c r="P47" s="108"/>
      <c r="Z47" s="133"/>
    </row>
    <row r="48" spans="1:26" ht="30" x14ac:dyDescent="0.25">
      <c r="A48" s="104">
        <f t="shared" si="0"/>
        <v>0</v>
      </c>
      <c r="B48" s="105" t="s">
        <v>638</v>
      </c>
      <c r="C48" s="106" t="s">
        <v>567</v>
      </c>
      <c r="D48" s="105" t="s">
        <v>606</v>
      </c>
      <c r="E48" s="105" t="s">
        <v>639</v>
      </c>
      <c r="F48" s="107"/>
      <c r="I48" s="61"/>
      <c r="J48" s="61"/>
      <c r="K48" s="61"/>
      <c r="L48" s="61"/>
      <c r="M48" s="61"/>
      <c r="O48" s="108" t="str">
        <f t="shared" si="1"/>
        <v>non</v>
      </c>
      <c r="P48" s="108"/>
      <c r="Z48" s="133"/>
    </row>
    <row r="49" spans="1:26" ht="30" x14ac:dyDescent="0.25">
      <c r="A49" s="104">
        <f t="shared" si="0"/>
        <v>0</v>
      </c>
      <c r="B49" s="105" t="s">
        <v>640</v>
      </c>
      <c r="C49" s="106" t="s">
        <v>567</v>
      </c>
      <c r="D49" s="105" t="s">
        <v>606</v>
      </c>
      <c r="E49" s="105" t="s">
        <v>641</v>
      </c>
      <c r="F49" s="107"/>
      <c r="I49" s="61"/>
      <c r="J49" s="61"/>
      <c r="K49" s="61"/>
      <c r="L49" s="61"/>
      <c r="M49" s="61"/>
      <c r="O49" s="108" t="str">
        <f t="shared" si="1"/>
        <v>non</v>
      </c>
      <c r="P49" s="108"/>
      <c r="Z49" s="133"/>
    </row>
    <row r="50" spans="1:26" ht="30" x14ac:dyDescent="0.25">
      <c r="A50" s="104">
        <f t="shared" si="0"/>
        <v>0</v>
      </c>
      <c r="B50" s="105" t="s">
        <v>642</v>
      </c>
      <c r="C50" s="106" t="s">
        <v>567</v>
      </c>
      <c r="D50" s="105" t="s">
        <v>606</v>
      </c>
      <c r="E50" s="105" t="s">
        <v>643</v>
      </c>
      <c r="F50" s="107"/>
      <c r="I50" s="61"/>
      <c r="J50" s="61"/>
      <c r="K50" s="61"/>
      <c r="L50" s="61"/>
      <c r="M50" s="61"/>
      <c r="O50" s="108" t="str">
        <f t="shared" si="1"/>
        <v>non</v>
      </c>
      <c r="P50" s="108"/>
      <c r="Z50" s="133"/>
    </row>
    <row r="51" spans="1:26" ht="30" x14ac:dyDescent="0.25">
      <c r="A51" s="104">
        <f t="shared" si="0"/>
        <v>0</v>
      </c>
      <c r="B51" s="105" t="s">
        <v>644</v>
      </c>
      <c r="C51" s="106" t="s">
        <v>567</v>
      </c>
      <c r="D51" s="105" t="s">
        <v>606</v>
      </c>
      <c r="E51" s="105" t="s">
        <v>645</v>
      </c>
      <c r="F51" s="107"/>
      <c r="I51" s="61"/>
      <c r="J51" s="61"/>
      <c r="K51" s="61"/>
      <c r="L51" s="61"/>
      <c r="M51" s="61"/>
      <c r="O51" s="108" t="str">
        <f t="shared" si="1"/>
        <v>non</v>
      </c>
      <c r="P51" s="108"/>
      <c r="Z51" s="133"/>
    </row>
    <row r="52" spans="1:26" ht="30" x14ac:dyDescent="0.25">
      <c r="A52" s="104">
        <f t="shared" si="0"/>
        <v>0</v>
      </c>
      <c r="B52" s="105" t="s">
        <v>646</v>
      </c>
      <c r="C52" s="106" t="s">
        <v>567</v>
      </c>
      <c r="D52" s="105" t="s">
        <v>606</v>
      </c>
      <c r="E52" s="105" t="s">
        <v>647</v>
      </c>
      <c r="F52" s="107"/>
      <c r="I52" s="61"/>
      <c r="J52" s="61"/>
      <c r="K52" s="61"/>
      <c r="L52" s="61"/>
      <c r="M52" s="61"/>
      <c r="O52" s="108" t="str">
        <f t="shared" si="1"/>
        <v>non</v>
      </c>
      <c r="P52" s="108"/>
      <c r="Z52" s="133"/>
    </row>
    <row r="53" spans="1:26" ht="30" x14ac:dyDescent="0.25">
      <c r="A53" s="104">
        <f t="shared" si="0"/>
        <v>0</v>
      </c>
      <c r="B53" s="105" t="s">
        <v>648</v>
      </c>
      <c r="C53" s="106" t="s">
        <v>567</v>
      </c>
      <c r="D53" s="105" t="s">
        <v>606</v>
      </c>
      <c r="E53" s="105" t="s">
        <v>649</v>
      </c>
      <c r="F53" s="107"/>
      <c r="I53" s="61"/>
      <c r="J53" s="61"/>
      <c r="K53" s="61"/>
      <c r="L53" s="61"/>
      <c r="M53" s="61"/>
      <c r="O53" s="108" t="str">
        <f t="shared" si="1"/>
        <v>non</v>
      </c>
      <c r="P53" s="108"/>
      <c r="Z53" s="133"/>
    </row>
    <row r="54" spans="1:26" ht="30" x14ac:dyDescent="0.25">
      <c r="A54" s="104">
        <f t="shared" si="0"/>
        <v>0</v>
      </c>
      <c r="B54" s="105" t="s">
        <v>650</v>
      </c>
      <c r="C54" s="106" t="s">
        <v>567</v>
      </c>
      <c r="D54" s="105" t="s">
        <v>606</v>
      </c>
      <c r="E54" s="105" t="s">
        <v>651</v>
      </c>
      <c r="F54" s="107"/>
      <c r="I54" s="61"/>
      <c r="J54" s="61"/>
      <c r="K54" s="61"/>
      <c r="L54" s="61"/>
      <c r="M54" s="61"/>
      <c r="O54" s="108" t="str">
        <f t="shared" si="1"/>
        <v>non</v>
      </c>
      <c r="P54" s="108"/>
      <c r="Z54" s="133"/>
    </row>
    <row r="55" spans="1:26" ht="30" x14ac:dyDescent="0.25">
      <c r="A55" s="104">
        <f t="shared" si="0"/>
        <v>0</v>
      </c>
      <c r="B55" s="105" t="s">
        <v>652</v>
      </c>
      <c r="C55" s="106" t="s">
        <v>567</v>
      </c>
      <c r="D55" s="105" t="s">
        <v>606</v>
      </c>
      <c r="E55" s="105" t="s">
        <v>653</v>
      </c>
      <c r="F55" s="107"/>
      <c r="I55" s="61"/>
      <c r="J55" s="61"/>
      <c r="K55" s="61"/>
      <c r="L55" s="61"/>
      <c r="M55" s="61"/>
      <c r="O55" s="108" t="str">
        <f t="shared" si="1"/>
        <v>non</v>
      </c>
      <c r="P55" s="108"/>
      <c r="Z55" s="133"/>
    </row>
    <row r="56" spans="1:26" ht="30" x14ac:dyDescent="0.25">
      <c r="A56" s="104">
        <f t="shared" si="0"/>
        <v>0</v>
      </c>
      <c r="B56" s="105" t="s">
        <v>654</v>
      </c>
      <c r="C56" s="106" t="s">
        <v>567</v>
      </c>
      <c r="D56" s="105" t="s">
        <v>606</v>
      </c>
      <c r="E56" s="105" t="s">
        <v>655</v>
      </c>
      <c r="F56" s="107"/>
      <c r="I56" s="61"/>
      <c r="J56" s="61"/>
      <c r="K56" s="61"/>
      <c r="L56" s="61"/>
      <c r="M56" s="61"/>
      <c r="O56" s="108" t="str">
        <f t="shared" si="1"/>
        <v>non</v>
      </c>
      <c r="P56" s="108"/>
      <c r="Z56" s="133"/>
    </row>
    <row r="57" spans="1:26" ht="30" x14ac:dyDescent="0.25">
      <c r="A57" s="104">
        <f t="shared" si="0"/>
        <v>0</v>
      </c>
      <c r="B57" s="105" t="s">
        <v>656</v>
      </c>
      <c r="C57" s="106" t="s">
        <v>567</v>
      </c>
      <c r="D57" s="105" t="s">
        <v>606</v>
      </c>
      <c r="E57" s="105" t="s">
        <v>657</v>
      </c>
      <c r="F57" s="107"/>
      <c r="I57" s="61"/>
      <c r="J57" s="61"/>
      <c r="K57" s="61"/>
      <c r="L57" s="61"/>
      <c r="M57" s="61"/>
      <c r="O57" s="108" t="str">
        <f t="shared" si="1"/>
        <v>non</v>
      </c>
      <c r="P57" s="108"/>
      <c r="Z57" s="133"/>
    </row>
    <row r="58" spans="1:26" ht="30" x14ac:dyDescent="0.25">
      <c r="A58" s="104">
        <f t="shared" si="0"/>
        <v>0</v>
      </c>
      <c r="B58" s="105" t="s">
        <v>658</v>
      </c>
      <c r="C58" s="106" t="s">
        <v>567</v>
      </c>
      <c r="D58" s="105" t="s">
        <v>606</v>
      </c>
      <c r="E58" s="105" t="s">
        <v>659</v>
      </c>
      <c r="F58" s="107"/>
      <c r="I58" s="61"/>
      <c r="J58" s="61"/>
      <c r="K58" s="61"/>
      <c r="L58" s="61"/>
      <c r="M58" s="61"/>
      <c r="O58" s="108" t="str">
        <f t="shared" si="1"/>
        <v>non</v>
      </c>
      <c r="P58" s="108"/>
      <c r="Z58" s="133"/>
    </row>
    <row r="59" spans="1:26" ht="30" x14ac:dyDescent="0.25">
      <c r="A59" s="104">
        <f t="shared" si="0"/>
        <v>0</v>
      </c>
      <c r="B59" s="105" t="s">
        <v>660</v>
      </c>
      <c r="C59" s="106" t="s">
        <v>567</v>
      </c>
      <c r="D59" s="105" t="s">
        <v>606</v>
      </c>
      <c r="E59" s="105" t="s">
        <v>661</v>
      </c>
      <c r="F59" s="107"/>
      <c r="I59" s="61"/>
      <c r="J59" s="61"/>
      <c r="K59" s="61"/>
      <c r="L59" s="61"/>
      <c r="M59" s="61"/>
      <c r="O59" s="108" t="str">
        <f t="shared" si="1"/>
        <v>non</v>
      </c>
      <c r="P59" s="108"/>
      <c r="Z59" s="133"/>
    </row>
    <row r="60" spans="1:26" ht="30" x14ac:dyDescent="0.25">
      <c r="A60" s="104">
        <f t="shared" si="0"/>
        <v>0</v>
      </c>
      <c r="B60" s="105" t="s">
        <v>662</v>
      </c>
      <c r="C60" s="106" t="s">
        <v>567</v>
      </c>
      <c r="D60" s="105" t="s">
        <v>606</v>
      </c>
      <c r="E60" s="105" t="s">
        <v>663</v>
      </c>
      <c r="F60" s="107"/>
      <c r="I60" s="61"/>
      <c r="J60" s="61"/>
      <c r="K60" s="61"/>
      <c r="L60" s="61"/>
      <c r="M60" s="61"/>
      <c r="O60" s="108" t="str">
        <f t="shared" si="1"/>
        <v>non</v>
      </c>
      <c r="P60" s="108"/>
      <c r="Z60" s="133"/>
    </row>
    <row r="61" spans="1:26" ht="30" x14ac:dyDescent="0.25">
      <c r="A61" s="104">
        <f t="shared" si="0"/>
        <v>0</v>
      </c>
      <c r="B61" s="105" t="s">
        <v>664</v>
      </c>
      <c r="C61" s="106" t="s">
        <v>567</v>
      </c>
      <c r="D61" s="105" t="s">
        <v>665</v>
      </c>
      <c r="E61" s="105" t="s">
        <v>666</v>
      </c>
      <c r="F61" s="107"/>
      <c r="I61" s="61"/>
      <c r="J61" s="61"/>
      <c r="K61" s="61"/>
      <c r="L61" s="61"/>
      <c r="M61" s="61"/>
      <c r="O61" s="108" t="str">
        <f t="shared" si="1"/>
        <v>non</v>
      </c>
      <c r="P61" s="108"/>
      <c r="Z61" s="133"/>
    </row>
    <row r="62" spans="1:26" ht="30" x14ac:dyDescent="0.25">
      <c r="A62" s="104">
        <f t="shared" si="0"/>
        <v>0</v>
      </c>
      <c r="B62" s="105" t="s">
        <v>667</v>
      </c>
      <c r="C62" s="106" t="s">
        <v>567</v>
      </c>
      <c r="D62" s="105" t="s">
        <v>606</v>
      </c>
      <c r="E62" s="105" t="s">
        <v>668</v>
      </c>
      <c r="F62" s="107"/>
      <c r="I62" s="61"/>
      <c r="J62" s="61"/>
      <c r="K62" s="61"/>
      <c r="L62" s="61"/>
      <c r="M62" s="61"/>
      <c r="O62" s="108" t="str">
        <f t="shared" si="1"/>
        <v>non</v>
      </c>
      <c r="P62" s="108"/>
      <c r="Z62" s="133"/>
    </row>
    <row r="63" spans="1:26" ht="30" x14ac:dyDescent="0.25">
      <c r="A63" s="104">
        <f t="shared" si="0"/>
        <v>0</v>
      </c>
      <c r="B63" s="105" t="s">
        <v>669</v>
      </c>
      <c r="C63" s="106" t="s">
        <v>567</v>
      </c>
      <c r="D63" s="105" t="s">
        <v>606</v>
      </c>
      <c r="E63" s="105" t="s">
        <v>866</v>
      </c>
      <c r="F63" s="107"/>
      <c r="I63" s="61"/>
      <c r="J63" s="61"/>
      <c r="K63" s="61"/>
      <c r="L63" s="61"/>
      <c r="M63" s="61"/>
      <c r="O63" s="108" t="str">
        <f t="shared" si="1"/>
        <v>non</v>
      </c>
      <c r="P63" s="108"/>
      <c r="Z63" s="133"/>
    </row>
    <row r="64" spans="1:26" ht="30" x14ac:dyDescent="0.25">
      <c r="A64" s="104">
        <f t="shared" si="0"/>
        <v>0</v>
      </c>
      <c r="B64" s="105" t="s">
        <v>670</v>
      </c>
      <c r="C64" s="106" t="s">
        <v>567</v>
      </c>
      <c r="D64" s="105" t="s">
        <v>606</v>
      </c>
      <c r="E64" s="105" t="s">
        <v>671</v>
      </c>
      <c r="F64" s="107"/>
      <c r="I64" s="61"/>
      <c r="J64" s="61"/>
      <c r="K64" s="61"/>
      <c r="L64" s="61"/>
      <c r="M64" s="61"/>
      <c r="O64" s="108" t="str">
        <f t="shared" si="1"/>
        <v>non</v>
      </c>
      <c r="P64" s="108"/>
      <c r="Z64" s="133"/>
    </row>
    <row r="65" spans="1:47" ht="30" x14ac:dyDescent="0.25">
      <c r="A65" s="104">
        <f t="shared" si="0"/>
        <v>0</v>
      </c>
      <c r="B65" s="105" t="s">
        <v>672</v>
      </c>
      <c r="C65" s="106" t="s">
        <v>567</v>
      </c>
      <c r="D65" s="105" t="s">
        <v>606</v>
      </c>
      <c r="E65" s="105" t="s">
        <v>673</v>
      </c>
      <c r="F65" s="107"/>
      <c r="I65" s="61"/>
      <c r="J65" s="61"/>
      <c r="K65" s="61"/>
      <c r="L65" s="61"/>
      <c r="M65" s="61"/>
      <c r="O65" s="108" t="str">
        <f t="shared" si="1"/>
        <v>non</v>
      </c>
      <c r="P65" s="108"/>
      <c r="Z65" s="133"/>
    </row>
    <row r="66" spans="1:47" ht="30" x14ac:dyDescent="0.25">
      <c r="A66" s="104">
        <f t="shared" si="0"/>
        <v>0</v>
      </c>
      <c r="B66" s="105" t="s">
        <v>674</v>
      </c>
      <c r="C66" s="106" t="s">
        <v>567</v>
      </c>
      <c r="D66" s="105" t="s">
        <v>606</v>
      </c>
      <c r="E66" s="105" t="s">
        <v>675</v>
      </c>
      <c r="F66" s="107"/>
      <c r="I66" s="61"/>
      <c r="J66" s="61"/>
      <c r="K66" s="61"/>
      <c r="L66" s="61"/>
      <c r="M66" s="61"/>
      <c r="O66" s="108" t="str">
        <f t="shared" si="1"/>
        <v>non</v>
      </c>
      <c r="P66" s="108"/>
      <c r="Z66" s="133"/>
    </row>
    <row r="67" spans="1:47" ht="45" x14ac:dyDescent="0.25">
      <c r="A67" s="104">
        <f t="shared" si="0"/>
        <v>0</v>
      </c>
      <c r="B67" s="105" t="s">
        <v>676</v>
      </c>
      <c r="C67" s="106" t="s">
        <v>567</v>
      </c>
      <c r="D67" s="105" t="s">
        <v>677</v>
      </c>
      <c r="E67" s="105" t="s">
        <v>678</v>
      </c>
      <c r="F67" s="107"/>
      <c r="I67" s="61"/>
      <c r="J67" s="61"/>
      <c r="K67" s="61"/>
      <c r="L67" s="61"/>
      <c r="M67" s="61"/>
      <c r="O67" s="108" t="str">
        <f t="shared" si="1"/>
        <v>non</v>
      </c>
      <c r="P67" s="108"/>
      <c r="Z67" s="133"/>
    </row>
    <row r="68" spans="1:47" s="20" customFormat="1" x14ac:dyDescent="0.25">
      <c r="A68" s="104" t="str">
        <f t="shared" si="0"/>
        <v>E-</v>
      </c>
      <c r="B68" s="17"/>
      <c r="C68" s="81" t="s">
        <v>567</v>
      </c>
      <c r="D68" s="114"/>
      <c r="E68" s="18" t="s">
        <v>1278</v>
      </c>
      <c r="F68" s="17">
        <v>22</v>
      </c>
      <c r="G68" s="6">
        <v>20</v>
      </c>
      <c r="H68" s="6"/>
      <c r="I68" s="60" t="str">
        <f>CONCATENATE("E-",VLOOKUP($F68,'Objets valorisés'!$A$4:$K$252,5,FALSE))</f>
        <v>E-</v>
      </c>
      <c r="J68" s="60">
        <f>VLOOKUP($F68,'Objets valorisés'!$A$4:$K$252,6,FALSE)</f>
        <v>0</v>
      </c>
      <c r="K68" s="60">
        <f>VLOOKUP($F68,'Objets valorisés'!$A$4:$K$252,7,FALSE)</f>
        <v>0</v>
      </c>
      <c r="L68" s="60">
        <f>VLOOKUP($F68,'Objets valorisés'!$A$4:$K$252,8,FALSE)</f>
        <v>0</v>
      </c>
      <c r="M68" s="60">
        <f>VLOOKUP($F68,'Objets valorisés'!$A$4:$K$252,9,FALSE)</f>
        <v>0</v>
      </c>
      <c r="N68" s="6"/>
      <c r="O68" s="108" t="str">
        <f t="shared" si="1"/>
        <v>non</v>
      </c>
      <c r="P68" s="108"/>
      <c r="Q68" s="71"/>
      <c r="R68" s="132"/>
      <c r="S68" s="132"/>
      <c r="T68" s="78"/>
      <c r="U68" s="78"/>
      <c r="V68" s="78"/>
      <c r="W68" s="79"/>
      <c r="X68" s="79"/>
      <c r="Y68" s="79"/>
      <c r="Z68" s="134"/>
      <c r="AA68" s="72"/>
      <c r="AB68" s="72"/>
      <c r="AC68" s="72"/>
      <c r="AD68" s="72"/>
      <c r="AE68" s="72"/>
      <c r="AF68" s="72"/>
      <c r="AG68" s="72"/>
      <c r="AH68" s="72"/>
      <c r="AI68" s="72"/>
      <c r="AJ68" s="72"/>
      <c r="AK68" s="72"/>
      <c r="AL68" s="72"/>
      <c r="AM68" s="72"/>
      <c r="AN68" s="72"/>
      <c r="AO68" s="72"/>
      <c r="AP68" s="72"/>
      <c r="AQ68" s="72"/>
      <c r="AR68" s="72"/>
      <c r="AS68" s="72"/>
      <c r="AT68" s="72"/>
      <c r="AU68" s="72"/>
    </row>
    <row r="69" spans="1:47" s="20" customFormat="1" x14ac:dyDescent="0.25">
      <c r="A69" s="104" t="str">
        <f t="shared" si="0"/>
        <v>E-</v>
      </c>
      <c r="B69" s="17"/>
      <c r="C69" s="81" t="s">
        <v>567</v>
      </c>
      <c r="D69" s="18"/>
      <c r="E69" s="18" t="s">
        <v>1277</v>
      </c>
      <c r="F69" s="17">
        <v>23</v>
      </c>
      <c r="G69" s="19">
        <v>70</v>
      </c>
      <c r="H69" s="19"/>
      <c r="I69" s="60" t="str">
        <f>CONCATENATE("E-",VLOOKUP($F69,'Objets valorisés'!$A$4:$K$252,5,FALSE))</f>
        <v>E-</v>
      </c>
      <c r="J69" s="60">
        <f>VLOOKUP($F69,'Objets valorisés'!$A$4:$K$252,6,FALSE)</f>
        <v>0</v>
      </c>
      <c r="K69" s="60">
        <f>VLOOKUP($F69,'Objets valorisés'!$A$4:$K$252,7,FALSE)</f>
        <v>0</v>
      </c>
      <c r="L69" s="60">
        <f>VLOOKUP($F69,'Objets valorisés'!$A$4:$K$252,8,FALSE)</f>
        <v>0</v>
      </c>
      <c r="M69" s="60">
        <f>VLOOKUP($F69,'Objets valorisés'!$A$4:$K$252,9,FALSE)</f>
        <v>0</v>
      </c>
      <c r="N69" s="19"/>
      <c r="O69" s="108" t="str">
        <f t="shared" si="1"/>
        <v>non</v>
      </c>
      <c r="P69" s="108"/>
      <c r="Q69" s="71"/>
      <c r="R69" s="132"/>
      <c r="S69" s="132"/>
      <c r="T69" s="78"/>
      <c r="U69" s="78"/>
      <c r="V69" s="78"/>
      <c r="W69" s="79"/>
      <c r="X69" s="79"/>
      <c r="Y69" s="79"/>
      <c r="Z69" s="134"/>
      <c r="AA69" s="72"/>
      <c r="AB69" s="72"/>
      <c r="AC69" s="72"/>
      <c r="AD69" s="72"/>
      <c r="AE69" s="72"/>
      <c r="AF69" s="72"/>
      <c r="AG69" s="72"/>
      <c r="AH69" s="72"/>
      <c r="AI69" s="72"/>
      <c r="AJ69" s="72"/>
      <c r="AK69" s="72"/>
      <c r="AL69" s="72"/>
      <c r="AM69" s="72"/>
      <c r="AN69" s="72"/>
      <c r="AO69" s="72"/>
      <c r="AP69" s="72"/>
      <c r="AQ69" s="72"/>
      <c r="AR69" s="72"/>
      <c r="AS69" s="72"/>
      <c r="AT69" s="72"/>
      <c r="AU69" s="72"/>
    </row>
    <row r="70" spans="1:47" s="20" customFormat="1" x14ac:dyDescent="0.25">
      <c r="A70" s="104" t="str">
        <f t="shared" ref="A70:A133" si="2">I70</f>
        <v>E-</v>
      </c>
      <c r="B70" s="17"/>
      <c r="C70" s="81" t="s">
        <v>567</v>
      </c>
      <c r="D70" s="18"/>
      <c r="E70" s="18" t="s">
        <v>1279</v>
      </c>
      <c r="F70" s="17">
        <v>25</v>
      </c>
      <c r="G70" s="19">
        <v>100</v>
      </c>
      <c r="H70" s="19"/>
      <c r="I70" s="60" t="str">
        <f>CONCATENATE("E-",VLOOKUP($F70,'Objets valorisés'!$A$4:$K$252,5,FALSE))</f>
        <v>E-</v>
      </c>
      <c r="J70" s="60">
        <f>VLOOKUP($F70,'Objets valorisés'!$A$4:$K$252,6,FALSE)</f>
        <v>0</v>
      </c>
      <c r="K70" s="60">
        <f>VLOOKUP($F70,'Objets valorisés'!$A$4:$K$252,7,FALSE)</f>
        <v>0</v>
      </c>
      <c r="L70" s="60">
        <f>VLOOKUP($F70,'Objets valorisés'!$A$4:$K$252,8,FALSE)</f>
        <v>0</v>
      </c>
      <c r="M70" s="60">
        <f>VLOOKUP($F70,'Objets valorisés'!$A$4:$K$252,9,FALSE)</f>
        <v>0</v>
      </c>
      <c r="N70" s="19"/>
      <c r="O70" s="108" t="str">
        <f t="shared" ref="O70:O133" si="3">IF(OR(J70="x",K70="x",L70="x",M70="x"),"oui","non")</f>
        <v>non</v>
      </c>
      <c r="P70" s="108"/>
      <c r="Q70" s="71"/>
      <c r="R70" s="132"/>
      <c r="S70" s="132"/>
      <c r="T70" s="78"/>
      <c r="U70" s="78"/>
      <c r="V70" s="78"/>
      <c r="W70" s="79"/>
      <c r="X70" s="79"/>
      <c r="Y70" s="79"/>
      <c r="Z70" s="134"/>
      <c r="AA70" s="72"/>
      <c r="AB70" s="72"/>
      <c r="AC70" s="72"/>
      <c r="AD70" s="72"/>
      <c r="AE70" s="72"/>
      <c r="AF70" s="72"/>
      <c r="AG70" s="72"/>
      <c r="AH70" s="72"/>
      <c r="AI70" s="72"/>
      <c r="AJ70" s="72"/>
      <c r="AK70" s="72"/>
      <c r="AL70" s="72"/>
      <c r="AM70" s="72"/>
      <c r="AN70" s="72"/>
      <c r="AO70" s="72"/>
      <c r="AP70" s="72"/>
      <c r="AQ70" s="72"/>
      <c r="AR70" s="72"/>
      <c r="AS70" s="72"/>
      <c r="AT70" s="72"/>
      <c r="AU70" s="72"/>
    </row>
    <row r="71" spans="1:47" s="20" customFormat="1" x14ac:dyDescent="0.25">
      <c r="A71" s="104" t="str">
        <f t="shared" si="2"/>
        <v>E-</v>
      </c>
      <c r="B71" s="17"/>
      <c r="C71" s="81" t="s">
        <v>567</v>
      </c>
      <c r="D71" s="18"/>
      <c r="E71" s="18" t="s">
        <v>1280</v>
      </c>
      <c r="F71" s="17">
        <v>26</v>
      </c>
      <c r="G71" s="19">
        <v>60</v>
      </c>
      <c r="H71" s="19"/>
      <c r="I71" s="60" t="str">
        <f>CONCATENATE("E-",VLOOKUP($F71,'Objets valorisés'!$A$4:$K$252,5,FALSE))</f>
        <v>E-</v>
      </c>
      <c r="J71" s="60">
        <f>VLOOKUP($F71,'Objets valorisés'!$A$4:$K$252,6,FALSE)</f>
        <v>0</v>
      </c>
      <c r="K71" s="60">
        <f>VLOOKUP($F71,'Objets valorisés'!$A$4:$K$252,7,FALSE)</f>
        <v>0</v>
      </c>
      <c r="L71" s="60">
        <f>VLOOKUP($F71,'Objets valorisés'!$A$4:$K$252,8,FALSE)</f>
        <v>0</v>
      </c>
      <c r="M71" s="60">
        <f>VLOOKUP($F71,'Objets valorisés'!$A$4:$K$252,9,FALSE)</f>
        <v>0</v>
      </c>
      <c r="N71" s="19"/>
      <c r="O71" s="108" t="str">
        <f t="shared" si="3"/>
        <v>non</v>
      </c>
      <c r="P71" s="108"/>
      <c r="Q71" s="71"/>
      <c r="R71" s="132"/>
      <c r="S71" s="132"/>
      <c r="T71" s="78"/>
      <c r="U71" s="78"/>
      <c r="V71" s="78"/>
      <c r="W71" s="79"/>
      <c r="X71" s="79"/>
      <c r="Y71" s="79"/>
      <c r="Z71" s="134"/>
      <c r="AA71" s="72"/>
      <c r="AB71" s="72"/>
      <c r="AC71" s="72"/>
      <c r="AD71" s="72"/>
      <c r="AE71" s="72"/>
      <c r="AF71" s="72"/>
      <c r="AG71" s="72"/>
      <c r="AH71" s="72"/>
      <c r="AI71" s="72"/>
      <c r="AJ71" s="72"/>
      <c r="AK71" s="72"/>
      <c r="AL71" s="72"/>
      <c r="AM71" s="72"/>
      <c r="AN71" s="72"/>
      <c r="AO71" s="72"/>
      <c r="AP71" s="72"/>
      <c r="AQ71" s="72"/>
      <c r="AR71" s="72"/>
      <c r="AS71" s="72"/>
      <c r="AT71" s="72"/>
      <c r="AU71" s="72"/>
    </row>
    <row r="72" spans="1:47" s="20" customFormat="1" x14ac:dyDescent="0.25">
      <c r="A72" s="104" t="str">
        <f t="shared" si="2"/>
        <v>E-</v>
      </c>
      <c r="B72" s="17"/>
      <c r="C72" s="81" t="s">
        <v>567</v>
      </c>
      <c r="D72" s="18"/>
      <c r="E72" s="18" t="s">
        <v>1281</v>
      </c>
      <c r="F72" s="17">
        <v>27</v>
      </c>
      <c r="G72" s="19">
        <v>20</v>
      </c>
      <c r="H72" s="19"/>
      <c r="I72" s="60" t="str">
        <f>CONCATENATE("E-",VLOOKUP($F72,'Objets valorisés'!$A$4:$K$252,5,FALSE))</f>
        <v>E-</v>
      </c>
      <c r="J72" s="60">
        <f>VLOOKUP($F72,'Objets valorisés'!$A$4:$K$252,6,FALSE)</f>
        <v>0</v>
      </c>
      <c r="K72" s="60">
        <f>VLOOKUP($F72,'Objets valorisés'!$A$4:$K$252,7,FALSE)</f>
        <v>0</v>
      </c>
      <c r="L72" s="60">
        <f>VLOOKUP($F72,'Objets valorisés'!$A$4:$K$252,8,FALSE)</f>
        <v>0</v>
      </c>
      <c r="M72" s="60">
        <f>VLOOKUP($F72,'Objets valorisés'!$A$4:$K$252,9,FALSE)</f>
        <v>0</v>
      </c>
      <c r="N72" s="19"/>
      <c r="O72" s="108" t="str">
        <f t="shared" si="3"/>
        <v>non</v>
      </c>
      <c r="P72" s="108"/>
      <c r="Q72" s="71"/>
      <c r="R72" s="132"/>
      <c r="S72" s="132"/>
      <c r="T72" s="78"/>
      <c r="U72" s="78"/>
      <c r="V72" s="78"/>
      <c r="W72" s="79"/>
      <c r="X72" s="79"/>
      <c r="Y72" s="79"/>
      <c r="Z72" s="134"/>
      <c r="AA72" s="72"/>
      <c r="AB72" s="72"/>
      <c r="AC72" s="72"/>
      <c r="AD72" s="72"/>
      <c r="AE72" s="72"/>
      <c r="AF72" s="72"/>
      <c r="AG72" s="72"/>
      <c r="AH72" s="72"/>
      <c r="AI72" s="72"/>
      <c r="AJ72" s="72"/>
      <c r="AK72" s="72"/>
      <c r="AL72" s="72"/>
      <c r="AM72" s="72"/>
      <c r="AN72" s="72"/>
      <c r="AO72" s="72"/>
      <c r="AP72" s="72"/>
      <c r="AQ72" s="72"/>
      <c r="AR72" s="72"/>
      <c r="AS72" s="72"/>
      <c r="AT72" s="72"/>
      <c r="AU72" s="72"/>
    </row>
    <row r="73" spans="1:47" ht="30" x14ac:dyDescent="0.25">
      <c r="A73" s="104" t="str">
        <f t="shared" si="2"/>
        <v>E-</v>
      </c>
      <c r="C73" s="81" t="s">
        <v>567</v>
      </c>
      <c r="E73" s="18" t="s">
        <v>1282</v>
      </c>
      <c r="F73" s="17">
        <v>29</v>
      </c>
      <c r="G73" s="6">
        <v>25</v>
      </c>
      <c r="I73" s="60" t="str">
        <f>CONCATENATE("E-",VLOOKUP($F73,'Objets valorisés'!$A$4:$K$252,5,FALSE))</f>
        <v>E-</v>
      </c>
      <c r="J73" s="60">
        <f>VLOOKUP($F73,'Objets valorisés'!$A$4:$K$252,6,FALSE)</f>
        <v>0</v>
      </c>
      <c r="K73" s="60">
        <f>VLOOKUP($F73,'Objets valorisés'!$A$4:$K$252,7,FALSE)</f>
        <v>0</v>
      </c>
      <c r="L73" s="60">
        <f>VLOOKUP($F73,'Objets valorisés'!$A$4:$K$252,8,FALSE)</f>
        <v>0</v>
      </c>
      <c r="M73" s="60">
        <f>VLOOKUP($F73,'Objets valorisés'!$A$4:$K$252,9,FALSE)</f>
        <v>0</v>
      </c>
      <c r="O73" s="108" t="str">
        <f t="shared" si="3"/>
        <v>non</v>
      </c>
      <c r="P73" s="108"/>
      <c r="Z73" s="133"/>
    </row>
    <row r="74" spans="1:47" ht="30" x14ac:dyDescent="0.25">
      <c r="A74" s="104" t="str">
        <f t="shared" si="2"/>
        <v>E-</v>
      </c>
      <c r="C74" s="111" t="s">
        <v>1248</v>
      </c>
      <c r="E74" s="114" t="s">
        <v>1284</v>
      </c>
      <c r="F74" s="115">
        <v>31</v>
      </c>
      <c r="G74" s="6">
        <v>15</v>
      </c>
      <c r="I74" s="60" t="str">
        <f>CONCATENATE("E-",VLOOKUP($F74,'Objets valorisés'!$A$4:$K$252,5,FALSE))</f>
        <v>E-</v>
      </c>
      <c r="J74" s="60">
        <f>VLOOKUP($F74,'Objets valorisés'!$A$4:$K$252,6,FALSE)</f>
        <v>0</v>
      </c>
      <c r="K74" s="60">
        <f>VLOOKUP($F74,'Objets valorisés'!$A$4:$K$252,7,FALSE)</f>
        <v>0</v>
      </c>
      <c r="L74" s="60">
        <f>VLOOKUP($F74,'Objets valorisés'!$A$4:$K$252,8,FALSE)</f>
        <v>0</v>
      </c>
      <c r="M74" s="60">
        <f>VLOOKUP($F74,'Objets valorisés'!$A$4:$K$252,9,FALSE)</f>
        <v>0</v>
      </c>
      <c r="O74" s="108" t="str">
        <f t="shared" si="3"/>
        <v>non</v>
      </c>
      <c r="P74" s="108"/>
      <c r="Z74" s="133"/>
    </row>
    <row r="75" spans="1:47" x14ac:dyDescent="0.25">
      <c r="A75" s="104" t="str">
        <f t="shared" si="2"/>
        <v>E-</v>
      </c>
      <c r="C75" s="111" t="s">
        <v>1248</v>
      </c>
      <c r="E75" s="18" t="s">
        <v>1283</v>
      </c>
      <c r="F75" s="17">
        <v>30</v>
      </c>
      <c r="G75" s="6">
        <v>60</v>
      </c>
      <c r="I75" s="60" t="str">
        <f>CONCATENATE("E-",VLOOKUP($F75,'Objets valorisés'!$A$4:$K$252,5,FALSE))</f>
        <v>E-</v>
      </c>
      <c r="J75" s="60">
        <f>VLOOKUP($F75,'Objets valorisés'!$A$4:$K$252,6,FALSE)</f>
        <v>0</v>
      </c>
      <c r="K75" s="60">
        <f>VLOOKUP($F75,'Objets valorisés'!$A$4:$K$252,7,FALSE)</f>
        <v>0</v>
      </c>
      <c r="L75" s="60">
        <f>VLOOKUP($F75,'Objets valorisés'!$A$4:$K$252,8,FALSE)</f>
        <v>0</v>
      </c>
      <c r="M75" s="60">
        <f>VLOOKUP($F75,'Objets valorisés'!$A$4:$K$252,9,FALSE)</f>
        <v>0</v>
      </c>
      <c r="O75" s="108" t="str">
        <f t="shared" si="3"/>
        <v>non</v>
      </c>
      <c r="P75" s="108"/>
      <c r="Z75" s="133"/>
    </row>
    <row r="76" spans="1:47" x14ac:dyDescent="0.25">
      <c r="A76" s="104" t="str">
        <f t="shared" si="2"/>
        <v>E-</v>
      </c>
      <c r="B76" s="105" t="s">
        <v>679</v>
      </c>
      <c r="C76" s="106" t="s">
        <v>680</v>
      </c>
      <c r="D76" s="105"/>
      <c r="E76" s="105" t="s">
        <v>681</v>
      </c>
      <c r="F76" s="98">
        <v>32</v>
      </c>
      <c r="G76" s="150">
        <v>80</v>
      </c>
      <c r="H76" s="87"/>
      <c r="I76" s="60" t="str">
        <f>CONCATENATE("E-",VLOOKUP($F76,'Objets valorisés'!$A$4:$K$252,5,FALSE))</f>
        <v>E-</v>
      </c>
      <c r="J76" s="60">
        <f>VLOOKUP($F76,'Objets valorisés'!$A$4:$K$252,6,FALSE)</f>
        <v>0</v>
      </c>
      <c r="K76" s="60">
        <f>VLOOKUP($F76,'Objets valorisés'!$A$4:$K$252,7,FALSE)</f>
        <v>0</v>
      </c>
      <c r="L76" s="60">
        <f>VLOOKUP($F76,'Objets valorisés'!$A$4:$K$252,8,FALSE)</f>
        <v>0</v>
      </c>
      <c r="M76" s="60">
        <f>VLOOKUP($F76,'Objets valorisés'!$A$4:$K$252,9,FALSE)</f>
        <v>0</v>
      </c>
      <c r="N76" s="87"/>
      <c r="O76" s="108" t="str">
        <f t="shared" si="3"/>
        <v>non</v>
      </c>
      <c r="P76" s="108"/>
      <c r="R76" s="78"/>
      <c r="S76" s="78"/>
      <c r="Z76" s="133"/>
    </row>
    <row r="77" spans="1:47" x14ac:dyDescent="0.25">
      <c r="A77" s="104" t="str">
        <f t="shared" si="2"/>
        <v>E-</v>
      </c>
      <c r="B77" s="105" t="s">
        <v>682</v>
      </c>
      <c r="C77" s="106" t="s">
        <v>680</v>
      </c>
      <c r="D77" s="105"/>
      <c r="E77" s="105" t="s">
        <v>683</v>
      </c>
      <c r="F77" s="98">
        <v>32</v>
      </c>
      <c r="G77" s="151"/>
      <c r="H77" s="88"/>
      <c r="I77" s="60" t="str">
        <f>CONCATENATE("E-",VLOOKUP($F77,'Objets valorisés'!$A$4:$K$252,5,FALSE))</f>
        <v>E-</v>
      </c>
      <c r="J77" s="60">
        <f>VLOOKUP($F77,'Objets valorisés'!$A$4:$K$252,6,FALSE)</f>
        <v>0</v>
      </c>
      <c r="K77" s="60">
        <f>VLOOKUP($F77,'Objets valorisés'!$A$4:$K$252,7,FALSE)</f>
        <v>0</v>
      </c>
      <c r="L77" s="60">
        <f>VLOOKUP($F77,'Objets valorisés'!$A$4:$K$252,8,FALSE)</f>
        <v>0</v>
      </c>
      <c r="M77" s="60">
        <f>VLOOKUP($F77,'Objets valorisés'!$A$4:$K$252,9,FALSE)</f>
        <v>0</v>
      </c>
      <c r="N77" s="88"/>
      <c r="O77" s="108" t="str">
        <f t="shared" si="3"/>
        <v>non</v>
      </c>
      <c r="P77" s="108"/>
      <c r="R77" s="78"/>
      <c r="S77" s="78"/>
      <c r="Z77" s="133"/>
    </row>
    <row r="78" spans="1:47" x14ac:dyDescent="0.25">
      <c r="A78" s="104">
        <f t="shared" si="2"/>
        <v>0</v>
      </c>
      <c r="C78" s="111" t="s">
        <v>1249</v>
      </c>
      <c r="E78" s="114" t="s">
        <v>1250</v>
      </c>
      <c r="F78" s="6"/>
      <c r="G78" s="98"/>
      <c r="H78" s="98"/>
      <c r="I78" s="109"/>
      <c r="J78" s="61"/>
      <c r="K78" s="61"/>
      <c r="L78" s="61"/>
      <c r="M78" s="61"/>
      <c r="N78" s="98"/>
      <c r="O78" s="108" t="str">
        <f t="shared" si="3"/>
        <v>non</v>
      </c>
      <c r="P78" s="108"/>
      <c r="R78" s="78"/>
      <c r="S78" s="78"/>
      <c r="Z78" s="133"/>
    </row>
    <row r="79" spans="1:47" x14ac:dyDescent="0.25">
      <c r="A79" s="104" t="str">
        <f t="shared" si="2"/>
        <v>E-</v>
      </c>
      <c r="B79" s="105" t="s">
        <v>298</v>
      </c>
      <c r="C79" s="106" t="s">
        <v>299</v>
      </c>
      <c r="D79" s="105"/>
      <c r="E79" s="105" t="s">
        <v>1122</v>
      </c>
      <c r="F79" s="98">
        <v>70</v>
      </c>
      <c r="G79" s="6">
        <v>4000</v>
      </c>
      <c r="I79" s="60" t="str">
        <f>CONCATENATE("E-",VLOOKUP($F79,'Objets valorisés'!$A$4:$K$252,5,FALSE))</f>
        <v>E-</v>
      </c>
      <c r="J79" s="60">
        <f>VLOOKUP($F79,'Objets valorisés'!$A$4:$K$252,6,FALSE)</f>
        <v>0</v>
      </c>
      <c r="K79" s="60">
        <f>VLOOKUP($F79,'Objets valorisés'!$A$4:$K$252,7,FALSE)</f>
        <v>0</v>
      </c>
      <c r="L79" s="60">
        <f>VLOOKUP($F79,'Objets valorisés'!$A$4:$K$252,8,FALSE)</f>
        <v>0</v>
      </c>
      <c r="M79" s="60">
        <f>VLOOKUP($F79,'Objets valorisés'!$A$4:$K$252,9,FALSE)</f>
        <v>0</v>
      </c>
      <c r="O79" s="108" t="str">
        <f t="shared" si="3"/>
        <v>non</v>
      </c>
      <c r="P79" s="108"/>
      <c r="Z79" s="133"/>
    </row>
    <row r="80" spans="1:47" x14ac:dyDescent="0.25">
      <c r="A80" s="104" t="str">
        <f t="shared" si="2"/>
        <v>E-</v>
      </c>
      <c r="B80" s="105" t="s">
        <v>444</v>
      </c>
      <c r="C80" s="106" t="s">
        <v>299</v>
      </c>
      <c r="D80" s="105"/>
      <c r="E80" s="105" t="s">
        <v>1124</v>
      </c>
      <c r="F80" s="98">
        <v>74</v>
      </c>
      <c r="G80" s="6">
        <v>400</v>
      </c>
      <c r="I80" s="60" t="str">
        <f>CONCATENATE("E-",VLOOKUP($F80,'Objets valorisés'!$A$4:$K$252,5,FALSE))</f>
        <v>E-</v>
      </c>
      <c r="J80" s="60">
        <f>VLOOKUP($F80,'Objets valorisés'!$A$4:$K$252,6,FALSE)</f>
        <v>0</v>
      </c>
      <c r="K80" s="60">
        <f>VLOOKUP($F80,'Objets valorisés'!$A$4:$K$252,7,FALSE)</f>
        <v>0</v>
      </c>
      <c r="L80" s="60">
        <f>VLOOKUP($F80,'Objets valorisés'!$A$4:$K$252,8,FALSE)</f>
        <v>0</v>
      </c>
      <c r="M80" s="60">
        <f>VLOOKUP($F80,'Objets valorisés'!$A$4:$K$252,9,FALSE)</f>
        <v>0</v>
      </c>
      <c r="O80" s="108" t="str">
        <f t="shared" si="3"/>
        <v>non</v>
      </c>
      <c r="P80" s="108"/>
      <c r="Z80" s="133"/>
    </row>
    <row r="81" spans="1:47" x14ac:dyDescent="0.25">
      <c r="A81" s="104" t="str">
        <f t="shared" si="2"/>
        <v>E-</v>
      </c>
      <c r="B81" s="105" t="s">
        <v>445</v>
      </c>
      <c r="C81" s="106" t="s">
        <v>299</v>
      </c>
      <c r="D81" s="105"/>
      <c r="E81" s="105" t="s">
        <v>1130</v>
      </c>
      <c r="F81" s="98">
        <v>87</v>
      </c>
      <c r="G81" s="6">
        <v>180</v>
      </c>
      <c r="I81" s="60" t="str">
        <f>CONCATENATE("E-",VLOOKUP($F81,'Objets valorisés'!$A$4:$K$252,5,FALSE))</f>
        <v>E-</v>
      </c>
      <c r="J81" s="60">
        <f>VLOOKUP($F81,'Objets valorisés'!$A$4:$K$252,6,FALSE)</f>
        <v>0</v>
      </c>
      <c r="K81" s="60">
        <f>VLOOKUP($F81,'Objets valorisés'!$A$4:$K$252,7,FALSE)</f>
        <v>0</v>
      </c>
      <c r="L81" s="60">
        <f>VLOOKUP($F81,'Objets valorisés'!$A$4:$K$252,8,FALSE)</f>
        <v>0</v>
      </c>
      <c r="M81" s="60">
        <f>VLOOKUP($F81,'Objets valorisés'!$A$4:$K$252,9,FALSE)</f>
        <v>0</v>
      </c>
      <c r="O81" s="108" t="str">
        <f t="shared" si="3"/>
        <v>non</v>
      </c>
      <c r="P81" s="108"/>
      <c r="Z81" s="133"/>
    </row>
    <row r="82" spans="1:47" x14ac:dyDescent="0.25">
      <c r="A82" s="104">
        <f t="shared" si="2"/>
        <v>0</v>
      </c>
      <c r="B82" s="105" t="s">
        <v>446</v>
      </c>
      <c r="C82" s="106" t="s">
        <v>299</v>
      </c>
      <c r="D82" s="105"/>
      <c r="E82" s="105" t="s">
        <v>300</v>
      </c>
      <c r="F82" s="6"/>
      <c r="G82" s="98"/>
      <c r="H82" s="98"/>
      <c r="I82" s="109"/>
      <c r="J82" s="61"/>
      <c r="K82" s="61"/>
      <c r="L82" s="61"/>
      <c r="M82" s="61"/>
      <c r="N82" s="98"/>
      <c r="O82" s="108" t="str">
        <f t="shared" si="3"/>
        <v>non</v>
      </c>
      <c r="P82" s="108"/>
      <c r="R82" s="79"/>
      <c r="S82" s="79"/>
      <c r="Z82" s="133"/>
    </row>
    <row r="83" spans="1:47" x14ac:dyDescent="0.25">
      <c r="A83" s="104">
        <f t="shared" si="2"/>
        <v>0</v>
      </c>
      <c r="B83" s="105" t="s">
        <v>447</v>
      </c>
      <c r="C83" s="106" t="s">
        <v>299</v>
      </c>
      <c r="D83" s="105"/>
      <c r="E83" s="105" t="s">
        <v>8</v>
      </c>
      <c r="F83" s="6"/>
      <c r="G83" s="98"/>
      <c r="H83" s="98"/>
      <c r="I83" s="109"/>
      <c r="J83" s="61"/>
      <c r="K83" s="61"/>
      <c r="L83" s="61"/>
      <c r="M83" s="61"/>
      <c r="N83" s="98"/>
      <c r="O83" s="108" t="str">
        <f t="shared" si="3"/>
        <v>non</v>
      </c>
      <c r="P83" s="108"/>
      <c r="Q83" s="133"/>
      <c r="R83" s="79"/>
      <c r="S83" s="79"/>
      <c r="Z83" s="133"/>
    </row>
    <row r="84" spans="1:47" x14ac:dyDescent="0.25">
      <c r="A84" s="104">
        <f t="shared" si="2"/>
        <v>0</v>
      </c>
      <c r="B84" s="105" t="s">
        <v>448</v>
      </c>
      <c r="C84" s="106" t="s">
        <v>299</v>
      </c>
      <c r="D84" s="105"/>
      <c r="E84" s="105" t="s">
        <v>301</v>
      </c>
      <c r="F84" s="107"/>
      <c r="I84" s="61"/>
      <c r="J84" s="61"/>
      <c r="K84" s="61"/>
      <c r="L84" s="61"/>
      <c r="M84" s="61"/>
      <c r="O84" s="108" t="str">
        <f t="shared" si="3"/>
        <v>non</v>
      </c>
      <c r="P84" s="108"/>
      <c r="Z84" s="133"/>
    </row>
    <row r="85" spans="1:47" x14ac:dyDescent="0.25">
      <c r="A85" s="104">
        <f t="shared" si="2"/>
        <v>0</v>
      </c>
      <c r="B85" s="105" t="s">
        <v>449</v>
      </c>
      <c r="C85" s="106" t="s">
        <v>299</v>
      </c>
      <c r="D85" s="105"/>
      <c r="E85" s="105" t="s">
        <v>302</v>
      </c>
      <c r="F85" s="107"/>
      <c r="I85" s="61"/>
      <c r="J85" s="61"/>
      <c r="K85" s="61"/>
      <c r="L85" s="61"/>
      <c r="M85" s="61"/>
      <c r="O85" s="108" t="str">
        <f t="shared" si="3"/>
        <v>non</v>
      </c>
      <c r="P85" s="108"/>
      <c r="Z85" s="133"/>
    </row>
    <row r="86" spans="1:47" s="135" customFormat="1" x14ac:dyDescent="0.25">
      <c r="A86" s="104" t="str">
        <f t="shared" si="2"/>
        <v>E-</v>
      </c>
      <c r="B86" s="105" t="s">
        <v>450</v>
      </c>
      <c r="C86" s="106" t="s">
        <v>299</v>
      </c>
      <c r="D86" s="105"/>
      <c r="E86" s="105" t="s">
        <v>1129</v>
      </c>
      <c r="F86" s="107">
        <v>86</v>
      </c>
      <c r="G86" s="6">
        <v>50</v>
      </c>
      <c r="H86" s="6"/>
      <c r="I86" s="60" t="str">
        <f>CONCATENATE("E-",VLOOKUP($F86,'Objets valorisés'!$A$4:$K$252,5,FALSE))</f>
        <v>E-</v>
      </c>
      <c r="J86" s="60">
        <f>VLOOKUP($F86,'Objets valorisés'!$A$4:$K$252,6,FALSE)</f>
        <v>0</v>
      </c>
      <c r="K86" s="60">
        <f>VLOOKUP($F86,'Objets valorisés'!$A$4:$K$252,7,FALSE)</f>
        <v>0</v>
      </c>
      <c r="L86" s="60">
        <f>VLOOKUP($F86,'Objets valorisés'!$A$4:$K$252,8,FALSE)</f>
        <v>0</v>
      </c>
      <c r="M86" s="60">
        <f>VLOOKUP($F86,'Objets valorisés'!$A$4:$K$252,9,FALSE)</f>
        <v>0</v>
      </c>
      <c r="N86" s="6"/>
      <c r="O86" s="108" t="str">
        <f t="shared" si="3"/>
        <v>non</v>
      </c>
      <c r="P86" s="108"/>
      <c r="Q86" s="109"/>
      <c r="R86" s="132"/>
      <c r="S86" s="132"/>
      <c r="T86" s="78"/>
      <c r="U86" s="78"/>
      <c r="V86" s="78"/>
      <c r="W86" s="79"/>
      <c r="X86" s="132"/>
      <c r="Y86" s="132"/>
      <c r="Z86" s="133"/>
      <c r="AA86" s="133"/>
      <c r="AB86" s="133"/>
      <c r="AC86" s="133"/>
      <c r="AD86" s="133"/>
      <c r="AE86" s="133"/>
      <c r="AF86" s="133"/>
      <c r="AG86" s="133"/>
      <c r="AH86" s="133"/>
      <c r="AI86" s="133"/>
      <c r="AJ86" s="133"/>
      <c r="AK86" s="133"/>
      <c r="AL86" s="133"/>
      <c r="AM86" s="133"/>
      <c r="AN86" s="133"/>
      <c r="AO86" s="133"/>
      <c r="AP86" s="133"/>
      <c r="AQ86" s="133"/>
      <c r="AR86" s="133"/>
      <c r="AS86" s="133"/>
      <c r="AT86" s="133"/>
      <c r="AU86" s="133"/>
    </row>
    <row r="87" spans="1:47" s="135" customFormat="1" x14ac:dyDescent="0.25">
      <c r="A87" s="104" t="str">
        <f t="shared" si="2"/>
        <v>E-</v>
      </c>
      <c r="B87" s="105" t="s">
        <v>451</v>
      </c>
      <c r="C87" s="106" t="s">
        <v>299</v>
      </c>
      <c r="D87" s="105"/>
      <c r="E87" s="105" t="s">
        <v>1137</v>
      </c>
      <c r="F87" s="107">
        <v>84</v>
      </c>
      <c r="G87" s="6">
        <v>400</v>
      </c>
      <c r="H87" s="6"/>
      <c r="I87" s="60" t="str">
        <f>CONCATENATE("E-",VLOOKUP($F87,'Objets valorisés'!$A$4:$K$252,5,FALSE))</f>
        <v>E-</v>
      </c>
      <c r="J87" s="60">
        <f>VLOOKUP($F87,'Objets valorisés'!$A$4:$K$252,6,FALSE)</f>
        <v>0</v>
      </c>
      <c r="K87" s="60">
        <f>VLOOKUP($F87,'Objets valorisés'!$A$4:$K$252,7,FALSE)</f>
        <v>0</v>
      </c>
      <c r="L87" s="60">
        <f>VLOOKUP($F87,'Objets valorisés'!$A$4:$K$252,8,FALSE)</f>
        <v>0</v>
      </c>
      <c r="M87" s="60">
        <f>VLOOKUP($F87,'Objets valorisés'!$A$4:$K$252,9,FALSE)</f>
        <v>0</v>
      </c>
      <c r="N87" s="6"/>
      <c r="O87" s="108" t="str">
        <f t="shared" si="3"/>
        <v>non</v>
      </c>
      <c r="P87" s="108"/>
      <c r="Q87" s="109"/>
      <c r="R87" s="132"/>
      <c r="S87" s="132"/>
      <c r="T87" s="78"/>
      <c r="U87" s="78"/>
      <c r="V87" s="78"/>
      <c r="W87" s="79"/>
      <c r="X87" s="132"/>
      <c r="Y87" s="132"/>
      <c r="Z87" s="133"/>
      <c r="AA87" s="133"/>
      <c r="AB87" s="133"/>
      <c r="AC87" s="133"/>
      <c r="AD87" s="133"/>
      <c r="AE87" s="133"/>
      <c r="AF87" s="133"/>
      <c r="AG87" s="133"/>
      <c r="AH87" s="133"/>
      <c r="AI87" s="133"/>
      <c r="AJ87" s="133"/>
      <c r="AK87" s="133"/>
      <c r="AL87" s="133"/>
      <c r="AM87" s="133"/>
      <c r="AN87" s="133"/>
      <c r="AO87" s="133"/>
      <c r="AP87" s="133"/>
      <c r="AQ87" s="133"/>
      <c r="AR87" s="133"/>
      <c r="AS87" s="133"/>
      <c r="AT87" s="133"/>
      <c r="AU87" s="133"/>
    </row>
    <row r="88" spans="1:47" s="135" customFormat="1" x14ac:dyDescent="0.25">
      <c r="A88" s="104" t="str">
        <f t="shared" si="2"/>
        <v>E-</v>
      </c>
      <c r="B88" s="105" t="s">
        <v>452</v>
      </c>
      <c r="C88" s="106" t="s">
        <v>299</v>
      </c>
      <c r="D88" s="105"/>
      <c r="E88" s="105" t="s">
        <v>1128</v>
      </c>
      <c r="F88" s="107">
        <v>83</v>
      </c>
      <c r="G88" s="6">
        <v>180</v>
      </c>
      <c r="H88" s="6"/>
      <c r="I88" s="60" t="str">
        <f>CONCATENATE("E-",VLOOKUP($F88,'Objets valorisés'!$A$4:$K$252,5,FALSE))</f>
        <v>E-</v>
      </c>
      <c r="J88" s="60">
        <f>VLOOKUP($F88,'Objets valorisés'!$A$4:$K$252,6,FALSE)</f>
        <v>0</v>
      </c>
      <c r="K88" s="60">
        <f>VLOOKUP($F88,'Objets valorisés'!$A$4:$K$252,7,FALSE)</f>
        <v>0</v>
      </c>
      <c r="L88" s="60">
        <f>VLOOKUP($F88,'Objets valorisés'!$A$4:$K$252,8,FALSE)</f>
        <v>0</v>
      </c>
      <c r="M88" s="60">
        <f>VLOOKUP($F88,'Objets valorisés'!$A$4:$K$252,9,FALSE)</f>
        <v>0</v>
      </c>
      <c r="N88" s="6"/>
      <c r="O88" s="108" t="str">
        <f t="shared" si="3"/>
        <v>non</v>
      </c>
      <c r="P88" s="108"/>
      <c r="Q88" s="109"/>
      <c r="R88" s="132"/>
      <c r="S88" s="132"/>
      <c r="T88" s="78"/>
      <c r="U88" s="78"/>
      <c r="V88" s="78"/>
      <c r="W88" s="79"/>
      <c r="X88" s="132"/>
      <c r="Y88" s="132"/>
      <c r="Z88" s="133"/>
      <c r="AA88" s="133"/>
      <c r="AB88" s="133"/>
      <c r="AC88" s="133"/>
      <c r="AD88" s="133"/>
      <c r="AE88" s="133"/>
      <c r="AF88" s="133"/>
      <c r="AG88" s="133"/>
      <c r="AH88" s="133"/>
      <c r="AI88" s="133"/>
      <c r="AJ88" s="133"/>
      <c r="AK88" s="133"/>
      <c r="AL88" s="133"/>
      <c r="AM88" s="133"/>
      <c r="AN88" s="133"/>
      <c r="AO88" s="133"/>
      <c r="AP88" s="133"/>
      <c r="AQ88" s="133"/>
      <c r="AR88" s="133"/>
      <c r="AS88" s="133"/>
      <c r="AT88" s="133"/>
      <c r="AU88" s="133"/>
    </row>
    <row r="89" spans="1:47" s="135" customFormat="1" ht="29.25" customHeight="1" x14ac:dyDescent="0.25">
      <c r="A89" s="104" t="str">
        <f t="shared" si="2"/>
        <v>E-</v>
      </c>
      <c r="B89" s="105" t="s">
        <v>453</v>
      </c>
      <c r="C89" s="106" t="s">
        <v>299</v>
      </c>
      <c r="D89" s="105"/>
      <c r="E89" s="105" t="s">
        <v>303</v>
      </c>
      <c r="F89" s="107">
        <v>81</v>
      </c>
      <c r="G89" s="4" t="s">
        <v>1291</v>
      </c>
      <c r="H89" s="4"/>
      <c r="I89" s="60" t="str">
        <f>CONCATENATE("E-",VLOOKUP($F89,'Objets valorisés'!$A$4:$K$252,5,FALSE))</f>
        <v>E-</v>
      </c>
      <c r="J89" s="60">
        <f>VLOOKUP($F89,'Objets valorisés'!$A$4:$K$252,6,FALSE)</f>
        <v>0</v>
      </c>
      <c r="K89" s="60">
        <f>VLOOKUP($F89,'Objets valorisés'!$A$4:$K$252,7,FALSE)</f>
        <v>0</v>
      </c>
      <c r="L89" s="60">
        <f>VLOOKUP($F89,'Objets valorisés'!$A$4:$K$252,8,FALSE)</f>
        <v>0</v>
      </c>
      <c r="M89" s="60">
        <f>VLOOKUP($F89,'Objets valorisés'!$A$4:$K$252,9,FALSE)</f>
        <v>0</v>
      </c>
      <c r="N89" s="4"/>
      <c r="O89" s="108" t="str">
        <f t="shared" si="3"/>
        <v>non</v>
      </c>
      <c r="P89" s="108"/>
      <c r="Q89" s="109"/>
      <c r="R89" s="132"/>
      <c r="S89" s="132"/>
      <c r="T89" s="78"/>
      <c r="U89" s="78"/>
      <c r="V89" s="78"/>
      <c r="W89" s="79"/>
      <c r="X89" s="132"/>
      <c r="Y89" s="132"/>
      <c r="Z89" s="133"/>
      <c r="AA89" s="133"/>
      <c r="AB89" s="133"/>
      <c r="AC89" s="133"/>
      <c r="AD89" s="133"/>
      <c r="AE89" s="133"/>
      <c r="AF89" s="133"/>
      <c r="AG89" s="133"/>
      <c r="AH89" s="133"/>
      <c r="AI89" s="133"/>
      <c r="AJ89" s="133"/>
      <c r="AK89" s="133"/>
      <c r="AL89" s="133"/>
      <c r="AM89" s="133"/>
      <c r="AN89" s="133"/>
      <c r="AO89" s="133"/>
      <c r="AP89" s="133"/>
      <c r="AQ89" s="133"/>
      <c r="AR89" s="133"/>
      <c r="AS89" s="133"/>
      <c r="AT89" s="133"/>
      <c r="AU89" s="133"/>
    </row>
    <row r="90" spans="1:47" s="135" customFormat="1" ht="30" x14ac:dyDescent="0.25">
      <c r="A90" s="104" t="str">
        <f t="shared" si="2"/>
        <v>E-</v>
      </c>
      <c r="B90" s="105" t="s">
        <v>454</v>
      </c>
      <c r="C90" s="106" t="s">
        <v>299</v>
      </c>
      <c r="D90" s="105"/>
      <c r="E90" s="105" t="s">
        <v>1136</v>
      </c>
      <c r="F90" s="107">
        <v>81</v>
      </c>
      <c r="G90" s="6">
        <v>100</v>
      </c>
      <c r="H90" s="6"/>
      <c r="I90" s="60" t="str">
        <f>CONCATENATE("E-",VLOOKUP($F90,'Objets valorisés'!$A$4:$K$252,5,FALSE))</f>
        <v>E-</v>
      </c>
      <c r="J90" s="60">
        <f>VLOOKUP($F90,'Objets valorisés'!$A$4:$K$252,6,FALSE)</f>
        <v>0</v>
      </c>
      <c r="K90" s="60">
        <f>VLOOKUP($F90,'Objets valorisés'!$A$4:$K$252,7,FALSE)</f>
        <v>0</v>
      </c>
      <c r="L90" s="60">
        <f>VLOOKUP($F90,'Objets valorisés'!$A$4:$K$252,8,FALSE)</f>
        <v>0</v>
      </c>
      <c r="M90" s="60">
        <f>VLOOKUP($F90,'Objets valorisés'!$A$4:$K$252,9,FALSE)</f>
        <v>0</v>
      </c>
      <c r="N90" s="6"/>
      <c r="O90" s="108" t="str">
        <f t="shared" si="3"/>
        <v>non</v>
      </c>
      <c r="P90" s="108"/>
      <c r="Q90" s="109"/>
      <c r="R90" s="132"/>
      <c r="S90" s="132"/>
      <c r="T90" s="78"/>
      <c r="U90" s="78"/>
      <c r="V90" s="78"/>
      <c r="W90" s="79"/>
      <c r="X90" s="132"/>
      <c r="Y90" s="132"/>
      <c r="Z90" s="133"/>
      <c r="AA90" s="133"/>
      <c r="AB90" s="133"/>
      <c r="AC90" s="133"/>
      <c r="AD90" s="133"/>
      <c r="AE90" s="133"/>
      <c r="AF90" s="133"/>
      <c r="AG90" s="133"/>
      <c r="AH90" s="133"/>
      <c r="AI90" s="133"/>
      <c r="AJ90" s="133"/>
      <c r="AK90" s="133"/>
      <c r="AL90" s="133"/>
      <c r="AM90" s="133"/>
      <c r="AN90" s="133"/>
      <c r="AO90" s="133"/>
      <c r="AP90" s="133"/>
      <c r="AQ90" s="133"/>
      <c r="AR90" s="133"/>
      <c r="AS90" s="133"/>
      <c r="AT90" s="133"/>
      <c r="AU90" s="133"/>
    </row>
    <row r="91" spans="1:47" s="135" customFormat="1" ht="45" x14ac:dyDescent="0.25">
      <c r="A91" s="104" t="str">
        <f t="shared" si="2"/>
        <v>E-</v>
      </c>
      <c r="B91" s="105" t="s">
        <v>455</v>
      </c>
      <c r="C91" s="106" t="s">
        <v>299</v>
      </c>
      <c r="D91" s="105" t="s">
        <v>481</v>
      </c>
      <c r="E91" s="105" t="s">
        <v>1292</v>
      </c>
      <c r="F91" s="107">
        <v>82</v>
      </c>
      <c r="G91" s="6">
        <v>30</v>
      </c>
      <c r="H91" s="6"/>
      <c r="I91" s="60" t="str">
        <f>CONCATENATE("E-",VLOOKUP($F91,'Objets valorisés'!$A$4:$K$252,5,FALSE))</f>
        <v>E-</v>
      </c>
      <c r="J91" s="60">
        <f>VLOOKUP($F91,'Objets valorisés'!$A$4:$K$252,6,FALSE)</f>
        <v>0</v>
      </c>
      <c r="K91" s="60">
        <f>VLOOKUP($F91,'Objets valorisés'!$A$4:$K$252,7,FALSE)</f>
        <v>0</v>
      </c>
      <c r="L91" s="60">
        <f>VLOOKUP($F91,'Objets valorisés'!$A$4:$K$252,8,FALSE)</f>
        <v>0</v>
      </c>
      <c r="M91" s="60">
        <f>VLOOKUP($F91,'Objets valorisés'!$A$4:$K$252,9,FALSE)</f>
        <v>0</v>
      </c>
      <c r="N91" s="6"/>
      <c r="O91" s="108" t="str">
        <f t="shared" si="3"/>
        <v>non</v>
      </c>
      <c r="P91" s="108"/>
      <c r="Q91" s="109"/>
      <c r="R91" s="132"/>
      <c r="S91" s="132"/>
      <c r="T91" s="78"/>
      <c r="U91" s="78"/>
      <c r="V91" s="78"/>
      <c r="W91" s="79"/>
      <c r="X91" s="132"/>
      <c r="Y91" s="132"/>
      <c r="Z91" s="133"/>
      <c r="AA91" s="133"/>
      <c r="AB91" s="133"/>
      <c r="AC91" s="133"/>
      <c r="AD91" s="133"/>
      <c r="AE91" s="133"/>
      <c r="AF91" s="133"/>
      <c r="AG91" s="133"/>
      <c r="AH91" s="133"/>
      <c r="AI91" s="133"/>
      <c r="AJ91" s="133"/>
      <c r="AK91" s="133"/>
      <c r="AL91" s="133"/>
      <c r="AM91" s="133"/>
      <c r="AN91" s="133"/>
      <c r="AO91" s="133"/>
      <c r="AP91" s="133"/>
      <c r="AQ91" s="133"/>
      <c r="AR91" s="133"/>
      <c r="AS91" s="133"/>
      <c r="AT91" s="133"/>
      <c r="AU91" s="133"/>
    </row>
    <row r="92" spans="1:47" s="135" customFormat="1" x14ac:dyDescent="0.25">
      <c r="A92" s="104" t="str">
        <f t="shared" si="2"/>
        <v>E-</v>
      </c>
      <c r="B92" s="105" t="s">
        <v>456</v>
      </c>
      <c r="C92" s="106" t="s">
        <v>299</v>
      </c>
      <c r="D92" s="105"/>
      <c r="E92" s="105" t="s">
        <v>482</v>
      </c>
      <c r="F92" s="107">
        <v>87</v>
      </c>
      <c r="G92" s="6" t="s">
        <v>1131</v>
      </c>
      <c r="H92" s="6"/>
      <c r="I92" s="60" t="str">
        <f>CONCATENATE("E-",VLOOKUP($F92,'Objets valorisés'!$A$4:$K$252,5,FALSE))</f>
        <v>E-</v>
      </c>
      <c r="J92" s="60">
        <f>VLOOKUP($F92,'Objets valorisés'!$A$4:$K$252,6,FALSE)</f>
        <v>0</v>
      </c>
      <c r="K92" s="60">
        <f>VLOOKUP($F92,'Objets valorisés'!$A$4:$K$252,7,FALSE)</f>
        <v>0</v>
      </c>
      <c r="L92" s="60">
        <f>VLOOKUP($F92,'Objets valorisés'!$A$4:$K$252,8,FALSE)</f>
        <v>0</v>
      </c>
      <c r="M92" s="60">
        <f>VLOOKUP($F92,'Objets valorisés'!$A$4:$K$252,9,FALSE)</f>
        <v>0</v>
      </c>
      <c r="N92" s="6"/>
      <c r="O92" s="108" t="str">
        <f t="shared" si="3"/>
        <v>non</v>
      </c>
      <c r="P92" s="108"/>
      <c r="Q92" s="109"/>
      <c r="R92" s="132"/>
      <c r="S92" s="132"/>
      <c r="T92" s="78"/>
      <c r="U92" s="78"/>
      <c r="V92" s="78"/>
      <c r="W92" s="79"/>
      <c r="X92" s="132"/>
      <c r="Y92" s="132"/>
      <c r="Z92" s="133"/>
      <c r="AA92" s="133"/>
      <c r="AB92" s="133"/>
      <c r="AC92" s="133"/>
      <c r="AD92" s="133"/>
      <c r="AE92" s="133"/>
      <c r="AF92" s="133"/>
      <c r="AG92" s="133"/>
      <c r="AH92" s="133"/>
      <c r="AI92" s="133"/>
      <c r="AJ92" s="133"/>
      <c r="AK92" s="133"/>
      <c r="AL92" s="133"/>
      <c r="AM92" s="133"/>
      <c r="AN92" s="133"/>
      <c r="AO92" s="133"/>
      <c r="AP92" s="133"/>
      <c r="AQ92" s="133"/>
      <c r="AR92" s="133"/>
      <c r="AS92" s="133"/>
      <c r="AT92" s="133"/>
      <c r="AU92" s="133"/>
    </row>
    <row r="93" spans="1:47" s="135" customFormat="1" x14ac:dyDescent="0.25">
      <c r="A93" s="104" t="str">
        <f t="shared" si="2"/>
        <v>E-</v>
      </c>
      <c r="B93" s="105" t="s">
        <v>457</v>
      </c>
      <c r="C93" s="106" t="s">
        <v>299</v>
      </c>
      <c r="D93" s="114"/>
      <c r="E93" s="114" t="s">
        <v>304</v>
      </c>
      <c r="F93" s="115">
        <v>87</v>
      </c>
      <c r="G93" s="6" t="s">
        <v>1131</v>
      </c>
      <c r="H93" s="6"/>
      <c r="I93" s="60" t="str">
        <f>CONCATENATE("E-",VLOOKUP($F93,'Objets valorisés'!$A$4:$K$252,5,FALSE))</f>
        <v>E-</v>
      </c>
      <c r="J93" s="60">
        <f>VLOOKUP($F93,'Objets valorisés'!$A$4:$K$252,6,FALSE)</f>
        <v>0</v>
      </c>
      <c r="K93" s="60">
        <f>VLOOKUP($F93,'Objets valorisés'!$A$4:$K$252,7,FALSE)</f>
        <v>0</v>
      </c>
      <c r="L93" s="60">
        <f>VLOOKUP($F93,'Objets valorisés'!$A$4:$K$252,8,FALSE)</f>
        <v>0</v>
      </c>
      <c r="M93" s="60">
        <f>VLOOKUP($F93,'Objets valorisés'!$A$4:$K$252,9,FALSE)</f>
        <v>0</v>
      </c>
      <c r="N93" s="6"/>
      <c r="O93" s="108" t="str">
        <f t="shared" si="3"/>
        <v>non</v>
      </c>
      <c r="P93" s="108"/>
      <c r="Q93" s="109"/>
      <c r="R93" s="132"/>
      <c r="S93" s="132"/>
      <c r="T93" s="78"/>
      <c r="U93" s="78"/>
      <c r="V93" s="78"/>
      <c r="W93" s="79"/>
      <c r="X93" s="132"/>
      <c r="Y93" s="132"/>
      <c r="Z93" s="133"/>
      <c r="AA93" s="133"/>
      <c r="AB93" s="133"/>
      <c r="AC93" s="133"/>
      <c r="AD93" s="133"/>
      <c r="AE93" s="133"/>
      <c r="AF93" s="133"/>
      <c r="AG93" s="133"/>
      <c r="AH93" s="133"/>
      <c r="AI93" s="133"/>
      <c r="AJ93" s="133"/>
      <c r="AK93" s="133"/>
      <c r="AL93" s="133"/>
      <c r="AM93" s="133"/>
      <c r="AN93" s="133"/>
      <c r="AO93" s="133"/>
      <c r="AP93" s="133"/>
      <c r="AQ93" s="133"/>
      <c r="AR93" s="133"/>
      <c r="AS93" s="133"/>
      <c r="AT93" s="133"/>
      <c r="AU93" s="133"/>
    </row>
    <row r="94" spans="1:47" s="135" customFormat="1" x14ac:dyDescent="0.25">
      <c r="A94" s="104">
        <f t="shared" si="2"/>
        <v>0</v>
      </c>
      <c r="B94" s="105" t="s">
        <v>458</v>
      </c>
      <c r="C94" s="106" t="s">
        <v>299</v>
      </c>
      <c r="D94" s="114"/>
      <c r="E94" s="114" t="s">
        <v>305</v>
      </c>
      <c r="F94" s="115"/>
      <c r="G94" s="6"/>
      <c r="H94" s="6"/>
      <c r="I94" s="61"/>
      <c r="J94" s="61"/>
      <c r="K94" s="61"/>
      <c r="L94" s="61"/>
      <c r="M94" s="61"/>
      <c r="N94" s="6"/>
      <c r="O94" s="108" t="str">
        <f t="shared" si="3"/>
        <v>non</v>
      </c>
      <c r="P94" s="108"/>
      <c r="Q94" s="109"/>
      <c r="R94" s="132"/>
      <c r="S94" s="132"/>
      <c r="T94" s="78"/>
      <c r="U94" s="78"/>
      <c r="V94" s="78"/>
      <c r="W94" s="79"/>
      <c r="X94" s="132"/>
      <c r="Y94" s="132"/>
      <c r="Z94" s="133"/>
      <c r="AA94" s="133"/>
      <c r="AB94" s="133"/>
      <c r="AC94" s="133"/>
      <c r="AD94" s="133"/>
      <c r="AE94" s="133"/>
      <c r="AF94" s="133"/>
      <c r="AG94" s="133"/>
      <c r="AH94" s="133"/>
      <c r="AI94" s="133"/>
      <c r="AJ94" s="133"/>
      <c r="AK94" s="133"/>
      <c r="AL94" s="133"/>
      <c r="AM94" s="133"/>
      <c r="AN94" s="133"/>
      <c r="AO94" s="133"/>
      <c r="AP94" s="133"/>
      <c r="AQ94" s="133"/>
      <c r="AR94" s="133"/>
      <c r="AS94" s="133"/>
      <c r="AT94" s="133"/>
      <c r="AU94" s="133"/>
    </row>
    <row r="95" spans="1:47" s="135" customFormat="1" x14ac:dyDescent="0.25">
      <c r="A95" s="104" t="str">
        <f t="shared" si="2"/>
        <v>E-</v>
      </c>
      <c r="B95" s="105" t="s">
        <v>459</v>
      </c>
      <c r="C95" s="106" t="s">
        <v>299</v>
      </c>
      <c r="D95" s="114"/>
      <c r="E95" s="114" t="s">
        <v>1290</v>
      </c>
      <c r="F95" s="115">
        <v>80</v>
      </c>
      <c r="G95" s="6">
        <v>150</v>
      </c>
      <c r="H95" s="6"/>
      <c r="I95" s="60" t="str">
        <f>CONCATENATE("E-",VLOOKUP($F95,'Objets valorisés'!$A$4:$K$252,5,FALSE))</f>
        <v>E-</v>
      </c>
      <c r="J95" s="60">
        <f>VLOOKUP($F95,'Objets valorisés'!$A$4:$K$252,6,FALSE)</f>
        <v>0</v>
      </c>
      <c r="K95" s="60">
        <f>VLOOKUP($F95,'Objets valorisés'!$A$4:$K$252,7,FALSE)</f>
        <v>0</v>
      </c>
      <c r="L95" s="60">
        <f>VLOOKUP($F95,'Objets valorisés'!$A$4:$K$252,8,FALSE)</f>
        <v>0</v>
      </c>
      <c r="M95" s="60">
        <f>VLOOKUP($F95,'Objets valorisés'!$A$4:$K$252,9,FALSE)</f>
        <v>0</v>
      </c>
      <c r="N95" s="6"/>
      <c r="O95" s="108" t="str">
        <f t="shared" si="3"/>
        <v>non</v>
      </c>
      <c r="P95" s="108"/>
      <c r="Q95" s="109"/>
      <c r="R95" s="132"/>
      <c r="S95" s="132"/>
      <c r="T95" s="78"/>
      <c r="U95" s="78"/>
      <c r="V95" s="78"/>
      <c r="W95" s="79"/>
      <c r="X95" s="132"/>
      <c r="Y95" s="132"/>
      <c r="Z95" s="133"/>
      <c r="AA95" s="133"/>
      <c r="AB95" s="133"/>
      <c r="AC95" s="133"/>
      <c r="AD95" s="133"/>
      <c r="AE95" s="133"/>
      <c r="AF95" s="133"/>
      <c r="AG95" s="133"/>
      <c r="AH95" s="133"/>
      <c r="AI95" s="133"/>
      <c r="AJ95" s="133"/>
      <c r="AK95" s="133"/>
      <c r="AL95" s="133"/>
      <c r="AM95" s="133"/>
      <c r="AN95" s="133"/>
      <c r="AO95" s="133"/>
      <c r="AP95" s="133"/>
      <c r="AQ95" s="133"/>
      <c r="AR95" s="133"/>
      <c r="AS95" s="133"/>
      <c r="AT95" s="133"/>
      <c r="AU95" s="133"/>
    </row>
    <row r="96" spans="1:47" s="135" customFormat="1" ht="30" x14ac:dyDescent="0.25">
      <c r="A96" s="104" t="str">
        <f t="shared" si="2"/>
        <v>E-</v>
      </c>
      <c r="B96" s="105" t="s">
        <v>460</v>
      </c>
      <c r="C96" s="106" t="s">
        <v>299</v>
      </c>
      <c r="D96" s="114" t="s">
        <v>480</v>
      </c>
      <c r="E96" s="114" t="s">
        <v>1140</v>
      </c>
      <c r="F96" s="115">
        <v>89</v>
      </c>
      <c r="G96" s="6">
        <v>70</v>
      </c>
      <c r="H96" s="6"/>
      <c r="I96" s="60" t="str">
        <f>CONCATENATE("E-",VLOOKUP($F96,'Objets valorisés'!$A$4:$K$252,5,FALSE))</f>
        <v>E-</v>
      </c>
      <c r="J96" s="60">
        <f>VLOOKUP($F96,'Objets valorisés'!$A$4:$K$252,6,FALSE)</f>
        <v>0</v>
      </c>
      <c r="K96" s="60">
        <f>VLOOKUP($F96,'Objets valorisés'!$A$4:$K$252,7,FALSE)</f>
        <v>0</v>
      </c>
      <c r="L96" s="60">
        <f>VLOOKUP($F96,'Objets valorisés'!$A$4:$K$252,8,FALSE)</f>
        <v>0</v>
      </c>
      <c r="M96" s="60">
        <f>VLOOKUP($F96,'Objets valorisés'!$A$4:$K$252,9,FALSE)</f>
        <v>0</v>
      </c>
      <c r="N96" s="6"/>
      <c r="O96" s="108" t="str">
        <f t="shared" si="3"/>
        <v>non</v>
      </c>
      <c r="P96" s="108"/>
      <c r="Q96" s="109"/>
      <c r="R96" s="132"/>
      <c r="S96" s="132"/>
      <c r="T96" s="78"/>
      <c r="U96" s="78"/>
      <c r="V96" s="78"/>
      <c r="W96" s="79"/>
      <c r="X96" s="132"/>
      <c r="Y96" s="132"/>
      <c r="Z96" s="133"/>
      <c r="AA96" s="133"/>
      <c r="AB96" s="133"/>
      <c r="AC96" s="133"/>
      <c r="AD96" s="133"/>
      <c r="AE96" s="133"/>
      <c r="AF96" s="133"/>
      <c r="AG96" s="133"/>
      <c r="AH96" s="133"/>
      <c r="AI96" s="133"/>
      <c r="AJ96" s="133"/>
      <c r="AK96" s="133"/>
      <c r="AL96" s="133"/>
      <c r="AM96" s="133"/>
      <c r="AN96" s="133"/>
      <c r="AO96" s="133"/>
      <c r="AP96" s="133"/>
      <c r="AQ96" s="133"/>
      <c r="AR96" s="133"/>
      <c r="AS96" s="133"/>
      <c r="AT96" s="133"/>
      <c r="AU96" s="133"/>
    </row>
    <row r="97" spans="1:47" s="135" customFormat="1" ht="30" x14ac:dyDescent="0.25">
      <c r="A97" s="104" t="str">
        <f t="shared" si="2"/>
        <v>E-</v>
      </c>
      <c r="B97" s="105" t="s">
        <v>461</v>
      </c>
      <c r="C97" s="106" t="s">
        <v>299</v>
      </c>
      <c r="D97" s="114" t="s">
        <v>480</v>
      </c>
      <c r="E97" s="114" t="s">
        <v>1127</v>
      </c>
      <c r="F97" s="115">
        <v>76</v>
      </c>
      <c r="G97" s="6">
        <v>140</v>
      </c>
      <c r="H97" s="6"/>
      <c r="I97" s="60" t="str">
        <f>CONCATENATE("E-",VLOOKUP($F97,'Objets valorisés'!$A$4:$K$252,5,FALSE))</f>
        <v>E-</v>
      </c>
      <c r="J97" s="60">
        <f>VLOOKUP($F97,'Objets valorisés'!$A$4:$K$252,6,FALSE)</f>
        <v>0</v>
      </c>
      <c r="K97" s="60">
        <f>VLOOKUP($F97,'Objets valorisés'!$A$4:$K$252,7,FALSE)</f>
        <v>0</v>
      </c>
      <c r="L97" s="60">
        <f>VLOOKUP($F97,'Objets valorisés'!$A$4:$K$252,8,FALSE)</f>
        <v>0</v>
      </c>
      <c r="M97" s="60">
        <f>VLOOKUP($F97,'Objets valorisés'!$A$4:$K$252,9,FALSE)</f>
        <v>0</v>
      </c>
      <c r="N97" s="6"/>
      <c r="O97" s="108" t="str">
        <f t="shared" si="3"/>
        <v>non</v>
      </c>
      <c r="P97" s="108"/>
      <c r="Q97" s="109"/>
      <c r="R97" s="132"/>
      <c r="S97" s="132"/>
      <c r="T97" s="78"/>
      <c r="U97" s="78"/>
      <c r="V97" s="78"/>
      <c r="W97" s="79"/>
      <c r="X97" s="132"/>
      <c r="Y97" s="132"/>
      <c r="Z97" s="133"/>
      <c r="AA97" s="133"/>
      <c r="AB97" s="133"/>
      <c r="AC97" s="133"/>
      <c r="AD97" s="133"/>
      <c r="AE97" s="133"/>
      <c r="AF97" s="133"/>
      <c r="AG97" s="133"/>
      <c r="AH97" s="133"/>
      <c r="AI97" s="133"/>
      <c r="AJ97" s="133"/>
      <c r="AK97" s="133"/>
      <c r="AL97" s="133"/>
      <c r="AM97" s="133"/>
      <c r="AN97" s="133"/>
      <c r="AO97" s="133"/>
      <c r="AP97" s="133"/>
      <c r="AQ97" s="133"/>
      <c r="AR97" s="133"/>
      <c r="AS97" s="133"/>
      <c r="AT97" s="133"/>
      <c r="AU97" s="133"/>
    </row>
    <row r="98" spans="1:47" s="135" customFormat="1" ht="45" x14ac:dyDescent="0.25">
      <c r="A98" s="104" t="str">
        <f t="shared" si="2"/>
        <v>E-</v>
      </c>
      <c r="B98" s="105" t="s">
        <v>462</v>
      </c>
      <c r="C98" s="106" t="s">
        <v>299</v>
      </c>
      <c r="D98" s="114" t="s">
        <v>480</v>
      </c>
      <c r="E98" s="114" t="s">
        <v>1141</v>
      </c>
      <c r="F98" s="115">
        <v>90</v>
      </c>
      <c r="G98" s="6">
        <v>1100</v>
      </c>
      <c r="H98" s="6"/>
      <c r="I98" s="60" t="str">
        <f>CONCATENATE("E-",VLOOKUP($F98,'Objets valorisés'!$A$4:$K$252,5,FALSE))</f>
        <v>E-</v>
      </c>
      <c r="J98" s="60">
        <f>VLOOKUP($F98,'Objets valorisés'!$A$4:$K$252,6,FALSE)</f>
        <v>0</v>
      </c>
      <c r="K98" s="60">
        <f>VLOOKUP($F98,'Objets valorisés'!$A$4:$K$252,7,FALSE)</f>
        <v>0</v>
      </c>
      <c r="L98" s="60">
        <f>VLOOKUP($F98,'Objets valorisés'!$A$4:$K$252,8,FALSE)</f>
        <v>0</v>
      </c>
      <c r="M98" s="60">
        <f>VLOOKUP($F98,'Objets valorisés'!$A$4:$K$252,9,FALSE)</f>
        <v>0</v>
      </c>
      <c r="N98" s="6"/>
      <c r="O98" s="108" t="str">
        <f t="shared" si="3"/>
        <v>non</v>
      </c>
      <c r="P98" s="108"/>
      <c r="Q98" s="109"/>
      <c r="R98" s="132"/>
      <c r="S98" s="132"/>
      <c r="T98" s="78"/>
      <c r="U98" s="78"/>
      <c r="V98" s="78"/>
      <c r="W98" s="79"/>
      <c r="X98" s="132"/>
      <c r="Y98" s="132"/>
      <c r="Z98" s="133"/>
      <c r="AA98" s="133"/>
      <c r="AB98" s="133"/>
      <c r="AC98" s="133"/>
      <c r="AD98" s="133"/>
      <c r="AE98" s="133"/>
      <c r="AF98" s="133"/>
      <c r="AG98" s="133"/>
      <c r="AH98" s="133"/>
      <c r="AI98" s="133"/>
      <c r="AJ98" s="133"/>
      <c r="AK98" s="133"/>
      <c r="AL98" s="133"/>
      <c r="AM98" s="133"/>
      <c r="AN98" s="133"/>
      <c r="AO98" s="133"/>
      <c r="AP98" s="133"/>
      <c r="AQ98" s="133"/>
      <c r="AR98" s="133"/>
      <c r="AS98" s="133"/>
      <c r="AT98" s="133"/>
      <c r="AU98" s="133"/>
    </row>
    <row r="99" spans="1:47" s="135" customFormat="1" ht="30" x14ac:dyDescent="0.25">
      <c r="A99" s="104" t="str">
        <f t="shared" si="2"/>
        <v>E-</v>
      </c>
      <c r="B99" s="105" t="s">
        <v>463</v>
      </c>
      <c r="C99" s="106" t="s">
        <v>299</v>
      </c>
      <c r="D99" s="114" t="s">
        <v>480</v>
      </c>
      <c r="E99" s="114" t="s">
        <v>1126</v>
      </c>
      <c r="F99" s="115">
        <v>77</v>
      </c>
      <c r="G99" s="6">
        <v>240</v>
      </c>
      <c r="H99" s="6"/>
      <c r="I99" s="60" t="str">
        <f>CONCATENATE("E-",VLOOKUP($F99,'Objets valorisés'!$A$4:$K$252,5,FALSE))</f>
        <v>E-</v>
      </c>
      <c r="J99" s="60">
        <f>VLOOKUP($F99,'Objets valorisés'!$A$4:$K$252,6,FALSE)</f>
        <v>0</v>
      </c>
      <c r="K99" s="60">
        <f>VLOOKUP($F99,'Objets valorisés'!$A$4:$K$252,7,FALSE)</f>
        <v>0</v>
      </c>
      <c r="L99" s="60">
        <f>VLOOKUP($F99,'Objets valorisés'!$A$4:$K$252,8,FALSE)</f>
        <v>0</v>
      </c>
      <c r="M99" s="60">
        <f>VLOOKUP($F99,'Objets valorisés'!$A$4:$K$252,9,FALSE)</f>
        <v>0</v>
      </c>
      <c r="N99" s="6"/>
      <c r="O99" s="108" t="str">
        <f t="shared" si="3"/>
        <v>non</v>
      </c>
      <c r="P99" s="108"/>
      <c r="Q99" s="109"/>
      <c r="R99" s="132"/>
      <c r="S99" s="132"/>
      <c r="T99" s="78"/>
      <c r="U99" s="78"/>
      <c r="V99" s="78"/>
      <c r="W99" s="79"/>
      <c r="X99" s="132"/>
      <c r="Y99" s="132"/>
      <c r="Z99" s="133"/>
      <c r="AA99" s="133"/>
      <c r="AB99" s="133"/>
      <c r="AC99" s="133"/>
      <c r="AD99" s="133"/>
      <c r="AE99" s="133"/>
      <c r="AF99" s="133"/>
      <c r="AG99" s="133"/>
      <c r="AH99" s="133"/>
      <c r="AI99" s="133"/>
      <c r="AJ99" s="133"/>
      <c r="AK99" s="133"/>
      <c r="AL99" s="133"/>
      <c r="AM99" s="133"/>
      <c r="AN99" s="133"/>
      <c r="AO99" s="133"/>
      <c r="AP99" s="133"/>
      <c r="AQ99" s="133"/>
      <c r="AR99" s="133"/>
      <c r="AS99" s="133"/>
      <c r="AT99" s="133"/>
      <c r="AU99" s="133"/>
    </row>
    <row r="100" spans="1:47" s="135" customFormat="1" ht="30" x14ac:dyDescent="0.25">
      <c r="A100" s="104" t="str">
        <f t="shared" si="2"/>
        <v>E-</v>
      </c>
      <c r="B100" s="105" t="s">
        <v>464</v>
      </c>
      <c r="C100" s="106" t="s">
        <v>299</v>
      </c>
      <c r="D100" s="114" t="s">
        <v>480</v>
      </c>
      <c r="E100" s="114" t="s">
        <v>1133</v>
      </c>
      <c r="F100" s="115">
        <v>73</v>
      </c>
      <c r="G100" s="6">
        <v>1100</v>
      </c>
      <c r="H100" s="6"/>
      <c r="I100" s="60" t="str">
        <f>CONCATENATE("E-",VLOOKUP($F100,'Objets valorisés'!$A$4:$K$252,5,FALSE))</f>
        <v>E-</v>
      </c>
      <c r="J100" s="60">
        <f>VLOOKUP($F100,'Objets valorisés'!$A$4:$K$252,6,FALSE)</f>
        <v>0</v>
      </c>
      <c r="K100" s="60">
        <f>VLOOKUP($F100,'Objets valorisés'!$A$4:$K$252,7,FALSE)</f>
        <v>0</v>
      </c>
      <c r="L100" s="60">
        <f>VLOOKUP($F100,'Objets valorisés'!$A$4:$K$252,8,FALSE)</f>
        <v>0</v>
      </c>
      <c r="M100" s="60">
        <f>VLOOKUP($F100,'Objets valorisés'!$A$4:$K$252,9,FALSE)</f>
        <v>0</v>
      </c>
      <c r="N100" s="6"/>
      <c r="O100" s="108" t="str">
        <f t="shared" si="3"/>
        <v>non</v>
      </c>
      <c r="P100" s="108"/>
      <c r="Q100" s="109"/>
      <c r="R100" s="132"/>
      <c r="S100" s="132"/>
      <c r="T100" s="78"/>
      <c r="U100" s="78"/>
      <c r="V100" s="78"/>
      <c r="W100" s="79"/>
      <c r="X100" s="132"/>
      <c r="Y100" s="132"/>
      <c r="Z100" s="133"/>
      <c r="AA100" s="133"/>
      <c r="AB100" s="133"/>
      <c r="AC100" s="133"/>
      <c r="AD100" s="133"/>
      <c r="AE100" s="133"/>
      <c r="AF100" s="133"/>
      <c r="AG100" s="133"/>
      <c r="AH100" s="133"/>
      <c r="AI100" s="133"/>
      <c r="AJ100" s="133"/>
      <c r="AK100" s="133"/>
      <c r="AL100" s="133"/>
      <c r="AM100" s="133"/>
      <c r="AN100" s="133"/>
      <c r="AO100" s="133"/>
      <c r="AP100" s="133"/>
      <c r="AQ100" s="133"/>
      <c r="AR100" s="133"/>
      <c r="AS100" s="133"/>
      <c r="AT100" s="133"/>
      <c r="AU100" s="133"/>
    </row>
    <row r="101" spans="1:47" s="135" customFormat="1" x14ac:dyDescent="0.25">
      <c r="A101" s="104" t="str">
        <f t="shared" si="2"/>
        <v>E-</v>
      </c>
      <c r="B101" s="105" t="s">
        <v>465</v>
      </c>
      <c r="C101" s="106" t="s">
        <v>299</v>
      </c>
      <c r="D101" s="114" t="s">
        <v>480</v>
      </c>
      <c r="E101" s="114" t="s">
        <v>306</v>
      </c>
      <c r="F101" s="115">
        <v>71</v>
      </c>
      <c r="G101" s="6">
        <v>2000</v>
      </c>
      <c r="H101" s="6"/>
      <c r="I101" s="60" t="str">
        <f>CONCATENATE("E-",VLOOKUP($F101,'Objets valorisés'!$A$4:$K$252,5,FALSE))</f>
        <v>E-</v>
      </c>
      <c r="J101" s="60">
        <f>VLOOKUP($F101,'Objets valorisés'!$A$4:$K$252,6,FALSE)</f>
        <v>0</v>
      </c>
      <c r="K101" s="60">
        <f>VLOOKUP($F101,'Objets valorisés'!$A$4:$K$252,7,FALSE)</f>
        <v>0</v>
      </c>
      <c r="L101" s="60">
        <f>VLOOKUP($F101,'Objets valorisés'!$A$4:$K$252,8,FALSE)</f>
        <v>0</v>
      </c>
      <c r="M101" s="60">
        <f>VLOOKUP($F101,'Objets valorisés'!$A$4:$K$252,9,FALSE)</f>
        <v>0</v>
      </c>
      <c r="N101" s="6"/>
      <c r="O101" s="108" t="str">
        <f t="shared" si="3"/>
        <v>non</v>
      </c>
      <c r="P101" s="108"/>
      <c r="Q101" s="109"/>
      <c r="R101" s="132"/>
      <c r="S101" s="132"/>
      <c r="T101" s="78"/>
      <c r="U101" s="78"/>
      <c r="V101" s="78"/>
      <c r="W101" s="79"/>
      <c r="X101" s="132"/>
      <c r="Y101" s="132"/>
      <c r="Z101" s="133"/>
      <c r="AA101" s="133"/>
      <c r="AB101" s="133"/>
      <c r="AC101" s="133"/>
      <c r="AD101" s="133"/>
      <c r="AE101" s="133"/>
      <c r="AF101" s="133"/>
      <c r="AG101" s="133"/>
      <c r="AH101" s="133"/>
      <c r="AI101" s="133"/>
      <c r="AJ101" s="133"/>
      <c r="AK101" s="133"/>
      <c r="AL101" s="133"/>
      <c r="AM101" s="133"/>
      <c r="AN101" s="133"/>
      <c r="AO101" s="133"/>
      <c r="AP101" s="133"/>
      <c r="AQ101" s="133"/>
      <c r="AR101" s="133"/>
      <c r="AS101" s="133"/>
      <c r="AT101" s="133"/>
      <c r="AU101" s="133"/>
    </row>
    <row r="102" spans="1:47" s="135" customFormat="1" ht="30" x14ac:dyDescent="0.25">
      <c r="A102" s="104" t="str">
        <f t="shared" si="2"/>
        <v>E-</v>
      </c>
      <c r="B102" s="105" t="s">
        <v>466</v>
      </c>
      <c r="C102" s="106" t="s">
        <v>299</v>
      </c>
      <c r="D102" s="114" t="s">
        <v>480</v>
      </c>
      <c r="E102" s="114" t="s">
        <v>1123</v>
      </c>
      <c r="F102" s="115">
        <v>72</v>
      </c>
      <c r="G102" s="6">
        <v>800</v>
      </c>
      <c r="H102" s="6"/>
      <c r="I102" s="60" t="str">
        <f>CONCATENATE("E-",VLOOKUP($F102,'Objets valorisés'!$A$4:$K$252,5,FALSE))</f>
        <v>E-</v>
      </c>
      <c r="J102" s="60">
        <f>VLOOKUP($F102,'Objets valorisés'!$A$4:$K$252,6,FALSE)</f>
        <v>0</v>
      </c>
      <c r="K102" s="60">
        <f>VLOOKUP($F102,'Objets valorisés'!$A$4:$K$252,7,FALSE)</f>
        <v>0</v>
      </c>
      <c r="L102" s="60">
        <f>VLOOKUP($F102,'Objets valorisés'!$A$4:$K$252,8,FALSE)</f>
        <v>0</v>
      </c>
      <c r="M102" s="60">
        <f>VLOOKUP($F102,'Objets valorisés'!$A$4:$K$252,9,FALSE)</f>
        <v>0</v>
      </c>
      <c r="N102" s="6"/>
      <c r="O102" s="108" t="str">
        <f t="shared" si="3"/>
        <v>non</v>
      </c>
      <c r="P102" s="108"/>
      <c r="Q102" s="109"/>
      <c r="R102" s="132"/>
      <c r="S102" s="132"/>
      <c r="T102" s="78"/>
      <c r="U102" s="78"/>
      <c r="V102" s="78"/>
      <c r="W102" s="79"/>
      <c r="X102" s="132"/>
      <c r="Y102" s="132"/>
      <c r="Z102" s="133"/>
      <c r="AA102" s="133"/>
      <c r="AB102" s="133"/>
      <c r="AC102" s="133"/>
      <c r="AD102" s="133"/>
      <c r="AE102" s="133"/>
      <c r="AF102" s="133"/>
      <c r="AG102" s="133"/>
      <c r="AH102" s="133"/>
      <c r="AI102" s="133"/>
      <c r="AJ102" s="133"/>
      <c r="AK102" s="133"/>
      <c r="AL102" s="133"/>
      <c r="AM102" s="133"/>
      <c r="AN102" s="133"/>
      <c r="AO102" s="133"/>
      <c r="AP102" s="133"/>
      <c r="AQ102" s="133"/>
      <c r="AR102" s="133"/>
      <c r="AS102" s="133"/>
      <c r="AT102" s="133"/>
      <c r="AU102" s="133"/>
    </row>
    <row r="103" spans="1:47" s="135" customFormat="1" ht="30" x14ac:dyDescent="0.25">
      <c r="A103" s="104" t="str">
        <f t="shared" si="2"/>
        <v>E-</v>
      </c>
      <c r="B103" s="105" t="s">
        <v>467</v>
      </c>
      <c r="C103" s="106" t="s">
        <v>299</v>
      </c>
      <c r="D103" s="114" t="s">
        <v>480</v>
      </c>
      <c r="E103" s="114" t="s">
        <v>1139</v>
      </c>
      <c r="F103" s="115">
        <v>88</v>
      </c>
      <c r="G103" s="6">
        <v>50</v>
      </c>
      <c r="H103" s="6"/>
      <c r="I103" s="60" t="str">
        <f>CONCATENATE("E-",VLOOKUP($F103,'Objets valorisés'!$A$4:$K$252,5,FALSE))</f>
        <v>E-</v>
      </c>
      <c r="J103" s="60">
        <f>VLOOKUP($F103,'Objets valorisés'!$A$4:$K$252,6,FALSE)</f>
        <v>0</v>
      </c>
      <c r="K103" s="60">
        <f>VLOOKUP($F103,'Objets valorisés'!$A$4:$K$252,7,FALSE)</f>
        <v>0</v>
      </c>
      <c r="L103" s="60">
        <f>VLOOKUP($F103,'Objets valorisés'!$A$4:$K$252,8,FALSE)</f>
        <v>0</v>
      </c>
      <c r="M103" s="60">
        <f>VLOOKUP($F103,'Objets valorisés'!$A$4:$K$252,9,FALSE)</f>
        <v>0</v>
      </c>
      <c r="N103" s="6"/>
      <c r="O103" s="108" t="str">
        <f t="shared" si="3"/>
        <v>non</v>
      </c>
      <c r="P103" s="108"/>
      <c r="Q103" s="109"/>
      <c r="R103" s="132"/>
      <c r="S103" s="132"/>
      <c r="T103" s="78"/>
      <c r="U103" s="78"/>
      <c r="V103" s="78"/>
      <c r="W103" s="79"/>
      <c r="X103" s="132"/>
      <c r="Y103" s="132"/>
      <c r="Z103" s="133"/>
      <c r="AA103" s="133"/>
      <c r="AB103" s="133"/>
      <c r="AC103" s="133"/>
      <c r="AD103" s="133"/>
      <c r="AE103" s="133"/>
      <c r="AF103" s="133"/>
      <c r="AG103" s="133"/>
      <c r="AH103" s="133"/>
      <c r="AI103" s="133"/>
      <c r="AJ103" s="133"/>
      <c r="AK103" s="133"/>
      <c r="AL103" s="133"/>
      <c r="AM103" s="133"/>
      <c r="AN103" s="133"/>
      <c r="AO103" s="133"/>
      <c r="AP103" s="133"/>
      <c r="AQ103" s="133"/>
      <c r="AR103" s="133"/>
      <c r="AS103" s="133"/>
      <c r="AT103" s="133"/>
      <c r="AU103" s="133"/>
    </row>
    <row r="104" spans="1:47" s="135" customFormat="1" x14ac:dyDescent="0.25">
      <c r="A104" s="104">
        <f t="shared" si="2"/>
        <v>0</v>
      </c>
      <c r="B104" s="105" t="s">
        <v>468</v>
      </c>
      <c r="C104" s="106" t="s">
        <v>299</v>
      </c>
      <c r="D104" s="114" t="s">
        <v>480</v>
      </c>
      <c r="E104" s="114" t="s">
        <v>477</v>
      </c>
      <c r="F104" s="115"/>
      <c r="G104" s="6"/>
      <c r="H104" s="6"/>
      <c r="I104" s="61"/>
      <c r="J104" s="61"/>
      <c r="K104" s="61"/>
      <c r="L104" s="61"/>
      <c r="M104" s="61"/>
      <c r="N104" s="6"/>
      <c r="O104" s="108" t="str">
        <f t="shared" si="3"/>
        <v>non</v>
      </c>
      <c r="P104" s="108"/>
      <c r="Q104" s="109"/>
      <c r="R104" s="132"/>
      <c r="S104" s="132"/>
      <c r="T104" s="78"/>
      <c r="U104" s="78"/>
      <c r="V104" s="78"/>
      <c r="W104" s="79"/>
      <c r="X104" s="132"/>
      <c r="Y104" s="132"/>
      <c r="Z104" s="133"/>
      <c r="AA104" s="133"/>
      <c r="AB104" s="133"/>
      <c r="AC104" s="133"/>
      <c r="AD104" s="133"/>
      <c r="AE104" s="133"/>
      <c r="AF104" s="133"/>
      <c r="AG104" s="133"/>
      <c r="AH104" s="133"/>
      <c r="AI104" s="133"/>
      <c r="AJ104" s="133"/>
      <c r="AK104" s="133"/>
      <c r="AL104" s="133"/>
      <c r="AM104" s="133"/>
      <c r="AN104" s="133"/>
      <c r="AO104" s="133"/>
      <c r="AP104" s="133"/>
      <c r="AQ104" s="133"/>
      <c r="AR104" s="133"/>
      <c r="AS104" s="133"/>
      <c r="AT104" s="133"/>
      <c r="AU104" s="133"/>
    </row>
    <row r="105" spans="1:47" s="135" customFormat="1" ht="30" x14ac:dyDescent="0.25">
      <c r="A105" s="104" t="str">
        <f t="shared" si="2"/>
        <v>E-</v>
      </c>
      <c r="B105" s="105" t="s">
        <v>469</v>
      </c>
      <c r="C105" s="106" t="s">
        <v>299</v>
      </c>
      <c r="D105" s="114" t="s">
        <v>480</v>
      </c>
      <c r="E105" s="114" t="s">
        <v>1138</v>
      </c>
      <c r="F105" s="116">
        <v>85</v>
      </c>
      <c r="G105" s="150">
        <v>60</v>
      </c>
      <c r="H105" s="87"/>
      <c r="I105" s="60" t="str">
        <f>CONCATENATE("E-",VLOOKUP($F105,'Objets valorisés'!$A$4:$K$252,5,FALSE))</f>
        <v>E-</v>
      </c>
      <c r="J105" s="60">
        <f>VLOOKUP($F105,'Objets valorisés'!$A$4:$K$252,6,FALSE)</f>
        <v>0</v>
      </c>
      <c r="K105" s="60">
        <f>VLOOKUP($F105,'Objets valorisés'!$A$4:$K$252,7,FALSE)</f>
        <v>0</v>
      </c>
      <c r="L105" s="60">
        <f>VLOOKUP($F105,'Objets valorisés'!$A$4:$K$252,8,FALSE)</f>
        <v>0</v>
      </c>
      <c r="M105" s="60">
        <f>VLOOKUP($F105,'Objets valorisés'!$A$4:$K$252,9,FALSE)</f>
        <v>0</v>
      </c>
      <c r="N105" s="87"/>
      <c r="O105" s="108" t="str">
        <f t="shared" si="3"/>
        <v>non</v>
      </c>
      <c r="P105" s="108"/>
      <c r="Q105" s="109"/>
      <c r="R105" s="132"/>
      <c r="S105" s="132"/>
      <c r="T105" s="78"/>
      <c r="U105" s="78"/>
      <c r="V105" s="78"/>
      <c r="W105" s="79"/>
      <c r="X105" s="132"/>
      <c r="Y105" s="132"/>
      <c r="Z105" s="133"/>
      <c r="AA105" s="133"/>
      <c r="AB105" s="133"/>
      <c r="AC105" s="133"/>
      <c r="AD105" s="133"/>
      <c r="AE105" s="133"/>
      <c r="AF105" s="133"/>
      <c r="AG105" s="133"/>
      <c r="AH105" s="133"/>
      <c r="AI105" s="133"/>
      <c r="AJ105" s="133"/>
      <c r="AK105" s="133"/>
      <c r="AL105" s="133"/>
      <c r="AM105" s="133"/>
      <c r="AN105" s="133"/>
      <c r="AO105" s="133"/>
      <c r="AP105" s="133"/>
      <c r="AQ105" s="133"/>
      <c r="AR105" s="133"/>
      <c r="AS105" s="133"/>
      <c r="AT105" s="133"/>
      <c r="AU105" s="133"/>
    </row>
    <row r="106" spans="1:47" s="135" customFormat="1" x14ac:dyDescent="0.25">
      <c r="A106" s="104">
        <f t="shared" si="2"/>
        <v>0</v>
      </c>
      <c r="B106" s="105" t="s">
        <v>470</v>
      </c>
      <c r="C106" s="106" t="s">
        <v>299</v>
      </c>
      <c r="D106" s="114" t="s">
        <v>480</v>
      </c>
      <c r="E106" s="114" t="s">
        <v>478</v>
      </c>
      <c r="F106" s="101"/>
      <c r="G106" s="151"/>
      <c r="H106" s="88"/>
      <c r="I106" s="62"/>
      <c r="J106" s="61"/>
      <c r="K106" s="61"/>
      <c r="L106" s="61"/>
      <c r="M106" s="61"/>
      <c r="N106" s="88"/>
      <c r="O106" s="108" t="str">
        <f t="shared" si="3"/>
        <v>non</v>
      </c>
      <c r="P106" s="108"/>
      <c r="Q106" s="109"/>
      <c r="R106" s="132"/>
      <c r="S106" s="132"/>
      <c r="T106" s="78"/>
      <c r="U106" s="78"/>
      <c r="V106" s="78"/>
      <c r="W106" s="79"/>
      <c r="X106" s="132"/>
      <c r="Y106" s="132"/>
      <c r="Z106" s="133"/>
      <c r="AA106" s="133"/>
      <c r="AB106" s="133"/>
      <c r="AC106" s="133"/>
      <c r="AD106" s="133"/>
      <c r="AE106" s="133"/>
      <c r="AF106" s="133"/>
      <c r="AG106" s="133"/>
      <c r="AH106" s="133"/>
      <c r="AI106" s="133"/>
      <c r="AJ106" s="133"/>
      <c r="AK106" s="133"/>
      <c r="AL106" s="133"/>
      <c r="AM106" s="133"/>
      <c r="AN106" s="133"/>
      <c r="AO106" s="133"/>
      <c r="AP106" s="133"/>
      <c r="AQ106" s="133"/>
      <c r="AR106" s="133"/>
      <c r="AS106" s="133"/>
      <c r="AT106" s="133"/>
      <c r="AU106" s="133"/>
    </row>
    <row r="107" spans="1:47" s="135" customFormat="1" x14ac:dyDescent="0.25">
      <c r="A107" s="104">
        <f t="shared" si="2"/>
        <v>0</v>
      </c>
      <c r="B107" s="105" t="s">
        <v>471</v>
      </c>
      <c r="C107" s="106" t="s">
        <v>299</v>
      </c>
      <c r="D107" s="114" t="s">
        <v>480</v>
      </c>
      <c r="E107" s="114" t="s">
        <v>479</v>
      </c>
      <c r="F107" s="115"/>
      <c r="G107" s="6"/>
      <c r="H107" s="6"/>
      <c r="I107" s="61"/>
      <c r="J107" s="61"/>
      <c r="K107" s="61"/>
      <c r="L107" s="61"/>
      <c r="M107" s="61"/>
      <c r="N107" s="6"/>
      <c r="O107" s="108" t="str">
        <f t="shared" si="3"/>
        <v>non</v>
      </c>
      <c r="P107" s="108"/>
      <c r="Q107" s="109"/>
      <c r="R107" s="132"/>
      <c r="S107" s="132"/>
      <c r="T107" s="78"/>
      <c r="U107" s="78"/>
      <c r="V107" s="78"/>
      <c r="W107" s="79"/>
      <c r="X107" s="132"/>
      <c r="Y107" s="132"/>
      <c r="Z107" s="133"/>
      <c r="AA107" s="133"/>
      <c r="AB107" s="133"/>
      <c r="AC107" s="133"/>
      <c r="AD107" s="133"/>
      <c r="AE107" s="133"/>
      <c r="AF107" s="133"/>
      <c r="AG107" s="133"/>
      <c r="AH107" s="133"/>
      <c r="AI107" s="133"/>
      <c r="AJ107" s="133"/>
      <c r="AK107" s="133"/>
      <c r="AL107" s="133"/>
      <c r="AM107" s="133"/>
      <c r="AN107" s="133"/>
      <c r="AO107" s="133"/>
      <c r="AP107" s="133"/>
      <c r="AQ107" s="133"/>
      <c r="AR107" s="133"/>
      <c r="AS107" s="133"/>
      <c r="AT107" s="133"/>
      <c r="AU107" s="133"/>
    </row>
    <row r="108" spans="1:47" s="135" customFormat="1" ht="30" x14ac:dyDescent="0.25">
      <c r="A108" s="104" t="str">
        <f t="shared" si="2"/>
        <v>E-</v>
      </c>
      <c r="B108" s="105" t="s">
        <v>472</v>
      </c>
      <c r="C108" s="106" t="s">
        <v>299</v>
      </c>
      <c r="D108" s="114" t="s">
        <v>483</v>
      </c>
      <c r="E108" s="114" t="s">
        <v>1125</v>
      </c>
      <c r="F108" s="115">
        <v>75</v>
      </c>
      <c r="G108" s="6">
        <v>120</v>
      </c>
      <c r="H108" s="6"/>
      <c r="I108" s="60" t="str">
        <f>CONCATENATE("E-",VLOOKUP($F108,'Objets valorisés'!$A$4:$K$252,5,FALSE))</f>
        <v>E-</v>
      </c>
      <c r="J108" s="60">
        <f>VLOOKUP($F108,'Objets valorisés'!$A$4:$K$252,6,FALSE)</f>
        <v>0</v>
      </c>
      <c r="K108" s="60">
        <f>VLOOKUP($F108,'Objets valorisés'!$A$4:$K$252,7,FALSE)</f>
        <v>0</v>
      </c>
      <c r="L108" s="60">
        <f>VLOOKUP($F108,'Objets valorisés'!$A$4:$K$252,8,FALSE)</f>
        <v>0</v>
      </c>
      <c r="M108" s="60">
        <f>VLOOKUP($F108,'Objets valorisés'!$A$4:$K$252,9,FALSE)</f>
        <v>0</v>
      </c>
      <c r="N108" s="6"/>
      <c r="O108" s="108" t="str">
        <f t="shared" si="3"/>
        <v>non</v>
      </c>
      <c r="P108" s="108"/>
      <c r="Q108" s="109"/>
      <c r="R108" s="132"/>
      <c r="S108" s="132"/>
      <c r="T108" s="78"/>
      <c r="U108" s="78"/>
      <c r="V108" s="78"/>
      <c r="W108" s="79"/>
      <c r="X108" s="132"/>
      <c r="Y108" s="132"/>
      <c r="Z108" s="133"/>
      <c r="AA108" s="133"/>
      <c r="AB108" s="133"/>
      <c r="AC108" s="133"/>
      <c r="AD108" s="133"/>
      <c r="AE108" s="133"/>
      <c r="AF108" s="133"/>
      <c r="AG108" s="133"/>
      <c r="AH108" s="133"/>
      <c r="AI108" s="133"/>
      <c r="AJ108" s="133"/>
      <c r="AK108" s="133"/>
      <c r="AL108" s="133"/>
      <c r="AM108" s="133"/>
      <c r="AN108" s="133"/>
      <c r="AO108" s="133"/>
      <c r="AP108" s="133"/>
      <c r="AQ108" s="133"/>
      <c r="AR108" s="133"/>
      <c r="AS108" s="133"/>
      <c r="AT108" s="133"/>
      <c r="AU108" s="133"/>
    </row>
    <row r="109" spans="1:47" s="135" customFormat="1" x14ac:dyDescent="0.25">
      <c r="A109" s="104">
        <f t="shared" si="2"/>
        <v>0</v>
      </c>
      <c r="B109" s="105" t="s">
        <v>473</v>
      </c>
      <c r="C109" s="106" t="s">
        <v>299</v>
      </c>
      <c r="D109" s="114"/>
      <c r="E109" s="114" t="s">
        <v>484</v>
      </c>
      <c r="F109" s="115"/>
      <c r="G109" s="6"/>
      <c r="H109" s="6"/>
      <c r="I109" s="61"/>
      <c r="J109" s="61"/>
      <c r="K109" s="61"/>
      <c r="L109" s="61"/>
      <c r="M109" s="61"/>
      <c r="N109" s="6"/>
      <c r="O109" s="108" t="str">
        <f t="shared" si="3"/>
        <v>non</v>
      </c>
      <c r="P109" s="108"/>
      <c r="Q109" s="109"/>
      <c r="R109" s="132"/>
      <c r="S109" s="132"/>
      <c r="T109" s="78"/>
      <c r="U109" s="78"/>
      <c r="V109" s="78"/>
      <c r="W109" s="79"/>
      <c r="X109" s="132"/>
      <c r="Y109" s="132"/>
      <c r="Z109" s="133"/>
      <c r="AA109" s="133"/>
      <c r="AB109" s="133"/>
      <c r="AC109" s="133"/>
      <c r="AD109" s="133"/>
      <c r="AE109" s="133"/>
      <c r="AF109" s="133"/>
      <c r="AG109" s="133"/>
      <c r="AH109" s="133"/>
      <c r="AI109" s="133"/>
      <c r="AJ109" s="133"/>
      <c r="AK109" s="133"/>
      <c r="AL109" s="133"/>
      <c r="AM109" s="133"/>
      <c r="AN109" s="133"/>
      <c r="AO109" s="133"/>
      <c r="AP109" s="133"/>
      <c r="AQ109" s="133"/>
      <c r="AR109" s="133"/>
      <c r="AS109" s="133"/>
      <c r="AT109" s="133"/>
      <c r="AU109" s="133"/>
    </row>
    <row r="110" spans="1:47" s="135" customFormat="1" ht="30" x14ac:dyDescent="0.25">
      <c r="A110" s="104">
        <f t="shared" si="2"/>
        <v>0</v>
      </c>
      <c r="B110" s="105" t="s">
        <v>474</v>
      </c>
      <c r="C110" s="106" t="s">
        <v>299</v>
      </c>
      <c r="D110" s="114" t="s">
        <v>2</v>
      </c>
      <c r="E110" s="105" t="s">
        <v>526</v>
      </c>
      <c r="F110" s="107"/>
      <c r="G110" s="6"/>
      <c r="H110" s="6"/>
      <c r="I110" s="61"/>
      <c r="J110" s="61"/>
      <c r="K110" s="61"/>
      <c r="L110" s="61"/>
      <c r="M110" s="61"/>
      <c r="N110" s="6"/>
      <c r="O110" s="108" t="str">
        <f t="shared" si="3"/>
        <v>non</v>
      </c>
      <c r="P110" s="108"/>
      <c r="Q110" s="109"/>
      <c r="R110" s="132"/>
      <c r="S110" s="132"/>
      <c r="T110" s="78"/>
      <c r="U110" s="78"/>
      <c r="V110" s="78"/>
      <c r="W110" s="79"/>
      <c r="X110" s="132"/>
      <c r="Y110" s="132"/>
      <c r="Z110" s="133"/>
      <c r="AA110" s="133"/>
      <c r="AB110" s="133"/>
      <c r="AC110" s="133"/>
      <c r="AD110" s="133"/>
      <c r="AE110" s="133"/>
      <c r="AF110" s="133"/>
      <c r="AG110" s="133"/>
      <c r="AH110" s="133"/>
      <c r="AI110" s="133"/>
      <c r="AJ110" s="133"/>
      <c r="AK110" s="133"/>
      <c r="AL110" s="133"/>
      <c r="AM110" s="133"/>
      <c r="AN110" s="133"/>
      <c r="AO110" s="133"/>
      <c r="AP110" s="133"/>
      <c r="AQ110" s="133"/>
      <c r="AR110" s="133"/>
      <c r="AS110" s="133"/>
      <c r="AT110" s="133"/>
      <c r="AU110" s="133"/>
    </row>
    <row r="111" spans="1:47" s="135" customFormat="1" ht="30" x14ac:dyDescent="0.25">
      <c r="A111" s="104">
        <f t="shared" si="2"/>
        <v>0</v>
      </c>
      <c r="B111" s="105" t="s">
        <v>475</v>
      </c>
      <c r="C111" s="106" t="s">
        <v>299</v>
      </c>
      <c r="D111" s="114" t="s">
        <v>2</v>
      </c>
      <c r="E111" s="105" t="s">
        <v>528</v>
      </c>
      <c r="F111" s="107"/>
      <c r="G111" s="6"/>
      <c r="H111" s="6"/>
      <c r="I111" s="61"/>
      <c r="J111" s="61"/>
      <c r="K111" s="61"/>
      <c r="L111" s="61"/>
      <c r="M111" s="61"/>
      <c r="N111" s="6"/>
      <c r="O111" s="108" t="str">
        <f t="shared" si="3"/>
        <v>non</v>
      </c>
      <c r="P111" s="108"/>
      <c r="Q111" s="109"/>
      <c r="R111" s="132"/>
      <c r="S111" s="132"/>
      <c r="T111" s="78"/>
      <c r="U111" s="78"/>
      <c r="V111" s="78"/>
      <c r="W111" s="79"/>
      <c r="X111" s="132"/>
      <c r="Y111" s="132"/>
      <c r="Z111" s="133"/>
      <c r="AA111" s="133"/>
      <c r="AB111" s="133"/>
      <c r="AC111" s="133"/>
      <c r="AD111" s="133"/>
      <c r="AE111" s="133"/>
      <c r="AF111" s="133"/>
      <c r="AG111" s="133"/>
      <c r="AH111" s="133"/>
      <c r="AI111" s="133"/>
      <c r="AJ111" s="133"/>
      <c r="AK111" s="133"/>
      <c r="AL111" s="133"/>
      <c r="AM111" s="133"/>
      <c r="AN111" s="133"/>
      <c r="AO111" s="133"/>
      <c r="AP111" s="133"/>
      <c r="AQ111" s="133"/>
      <c r="AR111" s="133"/>
      <c r="AS111" s="133"/>
      <c r="AT111" s="133"/>
      <c r="AU111" s="133"/>
    </row>
    <row r="112" spans="1:47" s="135" customFormat="1" ht="30" x14ac:dyDescent="0.25">
      <c r="A112" s="104">
        <f t="shared" si="2"/>
        <v>0</v>
      </c>
      <c r="B112" s="105" t="s">
        <v>476</v>
      </c>
      <c r="C112" s="106" t="s">
        <v>299</v>
      </c>
      <c r="D112" s="114" t="s">
        <v>2</v>
      </c>
      <c r="E112" s="105" t="s">
        <v>912</v>
      </c>
      <c r="F112" s="107"/>
      <c r="G112" s="6"/>
      <c r="H112" s="6"/>
      <c r="I112" s="61"/>
      <c r="J112" s="61"/>
      <c r="K112" s="61"/>
      <c r="L112" s="61"/>
      <c r="M112" s="61"/>
      <c r="N112" s="6"/>
      <c r="O112" s="108" t="str">
        <f t="shared" si="3"/>
        <v>non</v>
      </c>
      <c r="P112" s="108"/>
      <c r="Q112" s="109"/>
      <c r="R112" s="132"/>
      <c r="S112" s="132"/>
      <c r="T112" s="78"/>
      <c r="U112" s="78"/>
      <c r="V112" s="78"/>
      <c r="W112" s="79"/>
      <c r="X112" s="132"/>
      <c r="Y112" s="132"/>
      <c r="Z112" s="133"/>
      <c r="AA112" s="133"/>
      <c r="AB112" s="133"/>
      <c r="AC112" s="133"/>
      <c r="AD112" s="133"/>
      <c r="AE112" s="133"/>
      <c r="AF112" s="133"/>
      <c r="AG112" s="133"/>
      <c r="AH112" s="133"/>
      <c r="AI112" s="133"/>
      <c r="AJ112" s="133"/>
      <c r="AK112" s="133"/>
      <c r="AL112" s="133"/>
      <c r="AM112" s="133"/>
      <c r="AN112" s="133"/>
      <c r="AO112" s="133"/>
      <c r="AP112" s="133"/>
      <c r="AQ112" s="133"/>
      <c r="AR112" s="133"/>
      <c r="AS112" s="133"/>
      <c r="AT112" s="133"/>
      <c r="AU112" s="133"/>
    </row>
    <row r="113" spans="1:47" s="135" customFormat="1" ht="30" x14ac:dyDescent="0.25">
      <c r="A113" s="104">
        <f t="shared" si="2"/>
        <v>0</v>
      </c>
      <c r="B113" s="105" t="s">
        <v>510</v>
      </c>
      <c r="C113" s="106" t="s">
        <v>299</v>
      </c>
      <c r="D113" s="114" t="s">
        <v>2</v>
      </c>
      <c r="E113" s="105" t="s">
        <v>527</v>
      </c>
      <c r="F113" s="107"/>
      <c r="G113" s="6"/>
      <c r="H113" s="6"/>
      <c r="I113" s="61"/>
      <c r="J113" s="61"/>
      <c r="K113" s="61"/>
      <c r="L113" s="61"/>
      <c r="M113" s="61"/>
      <c r="N113" s="6"/>
      <c r="O113" s="108" t="str">
        <f t="shared" si="3"/>
        <v>non</v>
      </c>
      <c r="P113" s="108"/>
      <c r="Q113" s="109"/>
      <c r="R113" s="132"/>
      <c r="S113" s="132"/>
      <c r="T113" s="78"/>
      <c r="U113" s="78"/>
      <c r="V113" s="78"/>
      <c r="W113" s="79"/>
      <c r="X113" s="132"/>
      <c r="Y113" s="132"/>
      <c r="Z113" s="133"/>
      <c r="AA113" s="133"/>
      <c r="AB113" s="133"/>
      <c r="AC113" s="133"/>
      <c r="AD113" s="133"/>
      <c r="AE113" s="133"/>
      <c r="AF113" s="133"/>
      <c r="AG113" s="133"/>
      <c r="AH113" s="133"/>
      <c r="AI113" s="133"/>
      <c r="AJ113" s="133"/>
      <c r="AK113" s="133"/>
      <c r="AL113" s="133"/>
      <c r="AM113" s="133"/>
      <c r="AN113" s="133"/>
      <c r="AO113" s="133"/>
      <c r="AP113" s="133"/>
      <c r="AQ113" s="133"/>
      <c r="AR113" s="133"/>
      <c r="AS113" s="133"/>
      <c r="AT113" s="133"/>
      <c r="AU113" s="133"/>
    </row>
    <row r="114" spans="1:47" s="135" customFormat="1" ht="30" x14ac:dyDescent="0.25">
      <c r="A114" s="104">
        <f t="shared" si="2"/>
        <v>0</v>
      </c>
      <c r="B114" s="105" t="s">
        <v>511</v>
      </c>
      <c r="C114" s="106" t="s">
        <v>299</v>
      </c>
      <c r="D114" s="114" t="s">
        <v>2</v>
      </c>
      <c r="E114" s="105" t="s">
        <v>913</v>
      </c>
      <c r="F114" s="107"/>
      <c r="G114" s="6"/>
      <c r="H114" s="6"/>
      <c r="I114" s="61"/>
      <c r="J114" s="61"/>
      <c r="K114" s="61"/>
      <c r="L114" s="61"/>
      <c r="M114" s="61"/>
      <c r="N114" s="6"/>
      <c r="O114" s="108" t="str">
        <f t="shared" si="3"/>
        <v>non</v>
      </c>
      <c r="P114" s="108"/>
      <c r="Q114" s="109"/>
      <c r="R114" s="132"/>
      <c r="S114" s="132"/>
      <c r="T114" s="78"/>
      <c r="U114" s="78"/>
      <c r="V114" s="78"/>
      <c r="W114" s="79"/>
      <c r="X114" s="132"/>
      <c r="Y114" s="132"/>
      <c r="Z114" s="133"/>
      <c r="AA114" s="133"/>
      <c r="AB114" s="133"/>
      <c r="AC114" s="133"/>
      <c r="AD114" s="133"/>
      <c r="AE114" s="133"/>
      <c r="AF114" s="133"/>
      <c r="AG114" s="133"/>
      <c r="AH114" s="133"/>
      <c r="AI114" s="133"/>
      <c r="AJ114" s="133"/>
      <c r="AK114" s="133"/>
      <c r="AL114" s="133"/>
      <c r="AM114" s="133"/>
      <c r="AN114" s="133"/>
      <c r="AO114" s="133"/>
      <c r="AP114" s="133"/>
      <c r="AQ114" s="133"/>
      <c r="AR114" s="133"/>
      <c r="AS114" s="133"/>
      <c r="AT114" s="133"/>
      <c r="AU114" s="133"/>
    </row>
    <row r="115" spans="1:47" s="135" customFormat="1" ht="30" x14ac:dyDescent="0.25">
      <c r="A115" s="104">
        <f t="shared" si="2"/>
        <v>0</v>
      </c>
      <c r="B115" s="105" t="s">
        <v>512</v>
      </c>
      <c r="C115" s="106" t="s">
        <v>299</v>
      </c>
      <c r="D115" s="114" t="s">
        <v>2</v>
      </c>
      <c r="E115" s="105" t="s">
        <v>529</v>
      </c>
      <c r="F115" s="107"/>
      <c r="G115" s="6"/>
      <c r="H115" s="6"/>
      <c r="I115" s="61"/>
      <c r="J115" s="61"/>
      <c r="K115" s="61"/>
      <c r="L115" s="61"/>
      <c r="M115" s="61"/>
      <c r="N115" s="6"/>
      <c r="O115" s="108" t="str">
        <f t="shared" si="3"/>
        <v>non</v>
      </c>
      <c r="P115" s="108"/>
      <c r="Q115" s="109"/>
      <c r="R115" s="132"/>
      <c r="S115" s="132"/>
      <c r="T115" s="78"/>
      <c r="U115" s="78"/>
      <c r="V115" s="78"/>
      <c r="W115" s="79"/>
      <c r="X115" s="132"/>
      <c r="Y115" s="132"/>
      <c r="Z115" s="133"/>
      <c r="AA115" s="133"/>
      <c r="AB115" s="133"/>
      <c r="AC115" s="133"/>
      <c r="AD115" s="133"/>
      <c r="AE115" s="133"/>
      <c r="AF115" s="133"/>
      <c r="AG115" s="133"/>
      <c r="AH115" s="133"/>
      <c r="AI115" s="133"/>
      <c r="AJ115" s="133"/>
      <c r="AK115" s="133"/>
      <c r="AL115" s="133"/>
      <c r="AM115" s="133"/>
      <c r="AN115" s="133"/>
      <c r="AO115" s="133"/>
      <c r="AP115" s="133"/>
      <c r="AQ115" s="133"/>
      <c r="AR115" s="133"/>
      <c r="AS115" s="133"/>
      <c r="AT115" s="133"/>
      <c r="AU115" s="133"/>
    </row>
    <row r="116" spans="1:47" s="135" customFormat="1" ht="30" x14ac:dyDescent="0.25">
      <c r="A116" s="104">
        <f t="shared" si="2"/>
        <v>0</v>
      </c>
      <c r="B116" s="105" t="s">
        <v>513</v>
      </c>
      <c r="C116" s="106" t="s">
        <v>299</v>
      </c>
      <c r="D116" s="114" t="s">
        <v>2</v>
      </c>
      <c r="E116" s="105" t="s">
        <v>530</v>
      </c>
      <c r="F116" s="107"/>
      <c r="G116" s="6"/>
      <c r="H116" s="6"/>
      <c r="I116" s="61"/>
      <c r="J116" s="61"/>
      <c r="K116" s="61"/>
      <c r="L116" s="61"/>
      <c r="M116" s="61"/>
      <c r="N116" s="6"/>
      <c r="O116" s="108" t="str">
        <f t="shared" si="3"/>
        <v>non</v>
      </c>
      <c r="P116" s="108"/>
      <c r="Q116" s="109"/>
      <c r="R116" s="132"/>
      <c r="S116" s="132"/>
      <c r="T116" s="78"/>
      <c r="U116" s="78"/>
      <c r="V116" s="78"/>
      <c r="W116" s="79"/>
      <c r="X116" s="132"/>
      <c r="Y116" s="132"/>
      <c r="Z116" s="133"/>
      <c r="AA116" s="133"/>
      <c r="AB116" s="133"/>
      <c r="AC116" s="133"/>
      <c r="AD116" s="133"/>
      <c r="AE116" s="133"/>
      <c r="AF116" s="133"/>
      <c r="AG116" s="133"/>
      <c r="AH116" s="133"/>
      <c r="AI116" s="133"/>
      <c r="AJ116" s="133"/>
      <c r="AK116" s="133"/>
      <c r="AL116" s="133"/>
      <c r="AM116" s="133"/>
      <c r="AN116" s="133"/>
      <c r="AO116" s="133"/>
      <c r="AP116" s="133"/>
      <c r="AQ116" s="133"/>
      <c r="AR116" s="133"/>
      <c r="AS116" s="133"/>
      <c r="AT116" s="133"/>
      <c r="AU116" s="133"/>
    </row>
    <row r="117" spans="1:47" s="135" customFormat="1" ht="30" x14ac:dyDescent="0.25">
      <c r="A117" s="104">
        <f t="shared" si="2"/>
        <v>0</v>
      </c>
      <c r="B117" s="105" t="s">
        <v>514</v>
      </c>
      <c r="C117" s="106" t="s">
        <v>299</v>
      </c>
      <c r="D117" s="114" t="s">
        <v>2</v>
      </c>
      <c r="E117" s="105" t="s">
        <v>532</v>
      </c>
      <c r="F117" s="107"/>
      <c r="G117" s="6"/>
      <c r="H117" s="6"/>
      <c r="I117" s="61"/>
      <c r="J117" s="61"/>
      <c r="K117" s="61"/>
      <c r="L117" s="61"/>
      <c r="M117" s="61"/>
      <c r="N117" s="6"/>
      <c r="O117" s="108" t="str">
        <f t="shared" si="3"/>
        <v>non</v>
      </c>
      <c r="P117" s="108"/>
      <c r="Q117" s="109"/>
      <c r="R117" s="132"/>
      <c r="S117" s="132"/>
      <c r="T117" s="78"/>
      <c r="U117" s="78"/>
      <c r="V117" s="78"/>
      <c r="W117" s="79"/>
      <c r="X117" s="132"/>
      <c r="Y117" s="132"/>
      <c r="Z117" s="133"/>
      <c r="AA117" s="133"/>
      <c r="AB117" s="133"/>
      <c r="AC117" s="133"/>
      <c r="AD117" s="133"/>
      <c r="AE117" s="133"/>
      <c r="AF117" s="133"/>
      <c r="AG117" s="133"/>
      <c r="AH117" s="133"/>
      <c r="AI117" s="133"/>
      <c r="AJ117" s="133"/>
      <c r="AK117" s="133"/>
      <c r="AL117" s="133"/>
      <c r="AM117" s="133"/>
      <c r="AN117" s="133"/>
      <c r="AO117" s="133"/>
      <c r="AP117" s="133"/>
      <c r="AQ117" s="133"/>
      <c r="AR117" s="133"/>
      <c r="AS117" s="133"/>
      <c r="AT117" s="133"/>
      <c r="AU117" s="133"/>
    </row>
    <row r="118" spans="1:47" s="135" customFormat="1" ht="30" x14ac:dyDescent="0.25">
      <c r="A118" s="104">
        <f t="shared" si="2"/>
        <v>0</v>
      </c>
      <c r="B118" s="105" t="s">
        <v>515</v>
      </c>
      <c r="C118" s="106" t="s">
        <v>299</v>
      </c>
      <c r="D118" s="114" t="s">
        <v>2</v>
      </c>
      <c r="E118" s="105" t="s">
        <v>531</v>
      </c>
      <c r="F118" s="107"/>
      <c r="G118" s="6"/>
      <c r="H118" s="6"/>
      <c r="I118" s="61"/>
      <c r="J118" s="61"/>
      <c r="K118" s="61"/>
      <c r="L118" s="61"/>
      <c r="M118" s="61"/>
      <c r="N118" s="6"/>
      <c r="O118" s="108" t="str">
        <f t="shared" si="3"/>
        <v>non</v>
      </c>
      <c r="P118" s="108"/>
      <c r="Q118" s="109"/>
      <c r="R118" s="132"/>
      <c r="S118" s="132"/>
      <c r="T118" s="78"/>
      <c r="U118" s="78"/>
      <c r="V118" s="78"/>
      <c r="W118" s="79"/>
      <c r="X118" s="132"/>
      <c r="Y118" s="132"/>
      <c r="Z118" s="133"/>
      <c r="AA118" s="133"/>
      <c r="AB118" s="133"/>
      <c r="AC118" s="133"/>
      <c r="AD118" s="133"/>
      <c r="AE118" s="133"/>
      <c r="AF118" s="133"/>
      <c r="AG118" s="133"/>
      <c r="AH118" s="133"/>
      <c r="AI118" s="133"/>
      <c r="AJ118" s="133"/>
      <c r="AK118" s="133"/>
      <c r="AL118" s="133"/>
      <c r="AM118" s="133"/>
      <c r="AN118" s="133"/>
      <c r="AO118" s="133"/>
      <c r="AP118" s="133"/>
      <c r="AQ118" s="133"/>
      <c r="AR118" s="133"/>
      <c r="AS118" s="133"/>
      <c r="AT118" s="133"/>
      <c r="AU118" s="133"/>
    </row>
    <row r="119" spans="1:47" s="135" customFormat="1" ht="30" x14ac:dyDescent="0.25">
      <c r="A119" s="104">
        <f t="shared" si="2"/>
        <v>0</v>
      </c>
      <c r="B119" s="105" t="s">
        <v>516</v>
      </c>
      <c r="C119" s="106" t="s">
        <v>299</v>
      </c>
      <c r="D119" s="114" t="s">
        <v>2</v>
      </c>
      <c r="E119" s="105" t="s">
        <v>533</v>
      </c>
      <c r="F119" s="107"/>
      <c r="G119" s="6"/>
      <c r="H119" s="6"/>
      <c r="I119" s="61"/>
      <c r="J119" s="61"/>
      <c r="K119" s="61"/>
      <c r="L119" s="61"/>
      <c r="M119" s="61"/>
      <c r="N119" s="6"/>
      <c r="O119" s="108" t="str">
        <f t="shared" si="3"/>
        <v>non</v>
      </c>
      <c r="P119" s="108"/>
      <c r="Q119" s="109"/>
      <c r="R119" s="132"/>
      <c r="S119" s="132"/>
      <c r="T119" s="78"/>
      <c r="U119" s="78"/>
      <c r="V119" s="78"/>
      <c r="W119" s="79"/>
      <c r="X119" s="132"/>
      <c r="Y119" s="132"/>
      <c r="Z119" s="133"/>
      <c r="AA119" s="133"/>
      <c r="AB119" s="133"/>
      <c r="AC119" s="133"/>
      <c r="AD119" s="133"/>
      <c r="AE119" s="133"/>
      <c r="AF119" s="133"/>
      <c r="AG119" s="133"/>
      <c r="AH119" s="133"/>
      <c r="AI119" s="133"/>
      <c r="AJ119" s="133"/>
      <c r="AK119" s="133"/>
      <c r="AL119" s="133"/>
      <c r="AM119" s="133"/>
      <c r="AN119" s="133"/>
      <c r="AO119" s="133"/>
      <c r="AP119" s="133"/>
      <c r="AQ119" s="133"/>
      <c r="AR119" s="133"/>
      <c r="AS119" s="133"/>
      <c r="AT119" s="133"/>
      <c r="AU119" s="133"/>
    </row>
    <row r="120" spans="1:47" s="135" customFormat="1" ht="30" x14ac:dyDescent="0.25">
      <c r="A120" s="104">
        <f t="shared" si="2"/>
        <v>0</v>
      </c>
      <c r="B120" s="105" t="s">
        <v>517</v>
      </c>
      <c r="C120" s="106" t="s">
        <v>299</v>
      </c>
      <c r="D120" s="114" t="s">
        <v>2</v>
      </c>
      <c r="E120" s="105" t="s">
        <v>534</v>
      </c>
      <c r="F120" s="107"/>
      <c r="G120" s="6"/>
      <c r="H120" s="6"/>
      <c r="I120" s="61"/>
      <c r="J120" s="61"/>
      <c r="K120" s="61"/>
      <c r="L120" s="61"/>
      <c r="M120" s="61"/>
      <c r="N120" s="6"/>
      <c r="O120" s="108" t="str">
        <f t="shared" si="3"/>
        <v>non</v>
      </c>
      <c r="P120" s="108"/>
      <c r="Q120" s="109"/>
      <c r="R120" s="132"/>
      <c r="S120" s="132"/>
      <c r="T120" s="78"/>
      <c r="U120" s="78"/>
      <c r="V120" s="78"/>
      <c r="W120" s="79"/>
      <c r="X120" s="132"/>
      <c r="Y120" s="132"/>
      <c r="Z120" s="133"/>
      <c r="AA120" s="133"/>
      <c r="AB120" s="133"/>
      <c r="AC120" s="133"/>
      <c r="AD120" s="133"/>
      <c r="AE120" s="133"/>
      <c r="AF120" s="133"/>
      <c r="AG120" s="133"/>
      <c r="AH120" s="133"/>
      <c r="AI120" s="133"/>
      <c r="AJ120" s="133"/>
      <c r="AK120" s="133"/>
      <c r="AL120" s="133"/>
      <c r="AM120" s="133"/>
      <c r="AN120" s="133"/>
      <c r="AO120" s="133"/>
      <c r="AP120" s="133"/>
      <c r="AQ120" s="133"/>
      <c r="AR120" s="133"/>
      <c r="AS120" s="133"/>
      <c r="AT120" s="133"/>
      <c r="AU120" s="133"/>
    </row>
    <row r="121" spans="1:47" s="135" customFormat="1" ht="30" x14ac:dyDescent="0.25">
      <c r="A121" s="104">
        <f t="shared" si="2"/>
        <v>0</v>
      </c>
      <c r="B121" s="105" t="s">
        <v>518</v>
      </c>
      <c r="C121" s="106" t="s">
        <v>299</v>
      </c>
      <c r="D121" s="114" t="s">
        <v>2</v>
      </c>
      <c r="E121" s="105" t="s">
        <v>535</v>
      </c>
      <c r="F121" s="107"/>
      <c r="G121" s="6"/>
      <c r="H121" s="6"/>
      <c r="I121" s="61"/>
      <c r="J121" s="61"/>
      <c r="K121" s="61"/>
      <c r="L121" s="61"/>
      <c r="M121" s="61"/>
      <c r="N121" s="6"/>
      <c r="O121" s="108" t="str">
        <f t="shared" si="3"/>
        <v>non</v>
      </c>
      <c r="P121" s="108"/>
      <c r="Q121" s="109"/>
      <c r="R121" s="132"/>
      <c r="S121" s="132"/>
      <c r="T121" s="78"/>
      <c r="U121" s="78"/>
      <c r="V121" s="78"/>
      <c r="W121" s="79"/>
      <c r="X121" s="132"/>
      <c r="Y121" s="132"/>
      <c r="Z121" s="133"/>
      <c r="AA121" s="133"/>
      <c r="AB121" s="133"/>
      <c r="AC121" s="133"/>
      <c r="AD121" s="133"/>
      <c r="AE121" s="133"/>
      <c r="AF121" s="133"/>
      <c r="AG121" s="133"/>
      <c r="AH121" s="133"/>
      <c r="AI121" s="133"/>
      <c r="AJ121" s="133"/>
      <c r="AK121" s="133"/>
      <c r="AL121" s="133"/>
      <c r="AM121" s="133"/>
      <c r="AN121" s="133"/>
      <c r="AO121" s="133"/>
      <c r="AP121" s="133"/>
      <c r="AQ121" s="133"/>
      <c r="AR121" s="133"/>
      <c r="AS121" s="133"/>
      <c r="AT121" s="133"/>
      <c r="AU121" s="133"/>
    </row>
    <row r="122" spans="1:47" s="135" customFormat="1" ht="30" x14ac:dyDescent="0.25">
      <c r="A122" s="104">
        <f t="shared" si="2"/>
        <v>0</v>
      </c>
      <c r="B122" s="105" t="s">
        <v>519</v>
      </c>
      <c r="C122" s="106" t="s">
        <v>299</v>
      </c>
      <c r="D122" s="114" t="s">
        <v>2</v>
      </c>
      <c r="E122" s="105" t="s">
        <v>536</v>
      </c>
      <c r="F122" s="107"/>
      <c r="G122" s="6"/>
      <c r="H122" s="6"/>
      <c r="I122" s="61"/>
      <c r="J122" s="61"/>
      <c r="K122" s="61"/>
      <c r="L122" s="61"/>
      <c r="M122" s="61"/>
      <c r="N122" s="6"/>
      <c r="O122" s="108" t="str">
        <f t="shared" si="3"/>
        <v>non</v>
      </c>
      <c r="P122" s="108"/>
      <c r="Q122" s="109"/>
      <c r="R122" s="132"/>
      <c r="S122" s="132"/>
      <c r="T122" s="78"/>
      <c r="U122" s="78"/>
      <c r="V122" s="78"/>
      <c r="W122" s="79"/>
      <c r="X122" s="132"/>
      <c r="Y122" s="132"/>
      <c r="Z122" s="133"/>
      <c r="AA122" s="133"/>
      <c r="AB122" s="133"/>
      <c r="AC122" s="133"/>
      <c r="AD122" s="133"/>
      <c r="AE122" s="133"/>
      <c r="AF122" s="133"/>
      <c r="AG122" s="133"/>
      <c r="AH122" s="133"/>
      <c r="AI122" s="133"/>
      <c r="AJ122" s="133"/>
      <c r="AK122" s="133"/>
      <c r="AL122" s="133"/>
      <c r="AM122" s="133"/>
      <c r="AN122" s="133"/>
      <c r="AO122" s="133"/>
      <c r="AP122" s="133"/>
      <c r="AQ122" s="133"/>
      <c r="AR122" s="133"/>
      <c r="AS122" s="133"/>
      <c r="AT122" s="133"/>
      <c r="AU122" s="133"/>
    </row>
    <row r="123" spans="1:47" s="135" customFormat="1" ht="30" x14ac:dyDescent="0.25">
      <c r="A123" s="104">
        <f t="shared" si="2"/>
        <v>0</v>
      </c>
      <c r="B123" s="105" t="s">
        <v>520</v>
      </c>
      <c r="C123" s="106" t="s">
        <v>299</v>
      </c>
      <c r="D123" s="114" t="s">
        <v>2</v>
      </c>
      <c r="E123" s="105" t="s">
        <v>537</v>
      </c>
      <c r="F123" s="107"/>
      <c r="G123" s="6"/>
      <c r="H123" s="6"/>
      <c r="I123" s="61"/>
      <c r="J123" s="61"/>
      <c r="K123" s="61"/>
      <c r="L123" s="61"/>
      <c r="M123" s="61"/>
      <c r="N123" s="6"/>
      <c r="O123" s="108" t="str">
        <f t="shared" si="3"/>
        <v>non</v>
      </c>
      <c r="P123" s="108"/>
      <c r="Q123" s="109"/>
      <c r="R123" s="132"/>
      <c r="S123" s="132"/>
      <c r="T123" s="78"/>
      <c r="U123" s="78"/>
      <c r="V123" s="78"/>
      <c r="W123" s="79"/>
      <c r="X123" s="132"/>
      <c r="Y123" s="132"/>
      <c r="Z123" s="133"/>
      <c r="AA123" s="133"/>
      <c r="AB123" s="133"/>
      <c r="AC123" s="133"/>
      <c r="AD123" s="133"/>
      <c r="AE123" s="133"/>
      <c r="AF123" s="133"/>
      <c r="AG123" s="133"/>
      <c r="AH123" s="133"/>
      <c r="AI123" s="133"/>
      <c r="AJ123" s="133"/>
      <c r="AK123" s="133"/>
      <c r="AL123" s="133"/>
      <c r="AM123" s="133"/>
      <c r="AN123" s="133"/>
      <c r="AO123" s="133"/>
      <c r="AP123" s="133"/>
      <c r="AQ123" s="133"/>
      <c r="AR123" s="133"/>
      <c r="AS123" s="133"/>
      <c r="AT123" s="133"/>
      <c r="AU123" s="133"/>
    </row>
    <row r="124" spans="1:47" s="135" customFormat="1" ht="30" x14ac:dyDescent="0.25">
      <c r="A124" s="104">
        <f t="shared" si="2"/>
        <v>0</v>
      </c>
      <c r="B124" s="105" t="s">
        <v>521</v>
      </c>
      <c r="C124" s="106" t="s">
        <v>299</v>
      </c>
      <c r="D124" s="114" t="s">
        <v>2</v>
      </c>
      <c r="E124" s="105" t="s">
        <v>538</v>
      </c>
      <c r="F124" s="107"/>
      <c r="G124" s="6"/>
      <c r="H124" s="6"/>
      <c r="I124" s="61"/>
      <c r="J124" s="61"/>
      <c r="K124" s="61"/>
      <c r="L124" s="61"/>
      <c r="M124" s="61"/>
      <c r="N124" s="6"/>
      <c r="O124" s="108" t="str">
        <f t="shared" si="3"/>
        <v>non</v>
      </c>
      <c r="P124" s="108"/>
      <c r="Q124" s="109"/>
      <c r="R124" s="132"/>
      <c r="S124" s="132"/>
      <c r="T124" s="78"/>
      <c r="U124" s="78"/>
      <c r="V124" s="78"/>
      <c r="W124" s="79"/>
      <c r="X124" s="132"/>
      <c r="Y124" s="132"/>
      <c r="Z124" s="133"/>
      <c r="AA124" s="133"/>
      <c r="AB124" s="133"/>
      <c r="AC124" s="133"/>
      <c r="AD124" s="133"/>
      <c r="AE124" s="133"/>
      <c r="AF124" s="133"/>
      <c r="AG124" s="133"/>
      <c r="AH124" s="133"/>
      <c r="AI124" s="133"/>
      <c r="AJ124" s="133"/>
      <c r="AK124" s="133"/>
      <c r="AL124" s="133"/>
      <c r="AM124" s="133"/>
      <c r="AN124" s="133"/>
      <c r="AO124" s="133"/>
      <c r="AP124" s="133"/>
      <c r="AQ124" s="133"/>
      <c r="AR124" s="133"/>
      <c r="AS124" s="133"/>
      <c r="AT124" s="133"/>
      <c r="AU124" s="133"/>
    </row>
    <row r="125" spans="1:47" s="135" customFormat="1" ht="30" x14ac:dyDescent="0.25">
      <c r="A125" s="104">
        <f t="shared" si="2"/>
        <v>0</v>
      </c>
      <c r="B125" s="105" t="s">
        <v>522</v>
      </c>
      <c r="C125" s="106" t="s">
        <v>299</v>
      </c>
      <c r="D125" s="114" t="s">
        <v>2</v>
      </c>
      <c r="E125" s="105" t="s">
        <v>539</v>
      </c>
      <c r="F125" s="107"/>
      <c r="G125" s="6"/>
      <c r="H125" s="6"/>
      <c r="I125" s="61"/>
      <c r="J125" s="61"/>
      <c r="K125" s="61"/>
      <c r="L125" s="61"/>
      <c r="M125" s="61"/>
      <c r="N125" s="6"/>
      <c r="O125" s="108" t="str">
        <f t="shared" si="3"/>
        <v>non</v>
      </c>
      <c r="P125" s="108"/>
      <c r="Q125" s="109"/>
      <c r="R125" s="132"/>
      <c r="S125" s="132"/>
      <c r="T125" s="78"/>
      <c r="U125" s="78"/>
      <c r="V125" s="78"/>
      <c r="W125" s="79"/>
      <c r="X125" s="132"/>
      <c r="Y125" s="132"/>
      <c r="Z125" s="133"/>
      <c r="AA125" s="133"/>
      <c r="AB125" s="133"/>
      <c r="AC125" s="133"/>
      <c r="AD125" s="133"/>
      <c r="AE125" s="133"/>
      <c r="AF125" s="133"/>
      <c r="AG125" s="133"/>
      <c r="AH125" s="133"/>
      <c r="AI125" s="133"/>
      <c r="AJ125" s="133"/>
      <c r="AK125" s="133"/>
      <c r="AL125" s="133"/>
      <c r="AM125" s="133"/>
      <c r="AN125" s="133"/>
      <c r="AO125" s="133"/>
      <c r="AP125" s="133"/>
      <c r="AQ125" s="133"/>
      <c r="AR125" s="133"/>
      <c r="AS125" s="133"/>
      <c r="AT125" s="133"/>
      <c r="AU125" s="133"/>
    </row>
    <row r="126" spans="1:47" s="135" customFormat="1" ht="30" x14ac:dyDescent="0.25">
      <c r="A126" s="104">
        <f t="shared" si="2"/>
        <v>0</v>
      </c>
      <c r="B126" s="105" t="s">
        <v>523</v>
      </c>
      <c r="C126" s="106" t="s">
        <v>299</v>
      </c>
      <c r="D126" s="114" t="s">
        <v>2</v>
      </c>
      <c r="E126" s="105" t="s">
        <v>540</v>
      </c>
      <c r="F126" s="107"/>
      <c r="G126" s="6"/>
      <c r="H126" s="6"/>
      <c r="I126" s="61"/>
      <c r="J126" s="61"/>
      <c r="K126" s="61"/>
      <c r="L126" s="61"/>
      <c r="M126" s="61"/>
      <c r="N126" s="6"/>
      <c r="O126" s="108" t="str">
        <f t="shared" si="3"/>
        <v>non</v>
      </c>
      <c r="P126" s="108"/>
      <c r="Q126" s="109"/>
      <c r="R126" s="132"/>
      <c r="S126" s="132"/>
      <c r="T126" s="78"/>
      <c r="U126" s="78"/>
      <c r="V126" s="78"/>
      <c r="W126" s="79"/>
      <c r="X126" s="132"/>
      <c r="Y126" s="132"/>
      <c r="Z126" s="133"/>
      <c r="AA126" s="133"/>
      <c r="AB126" s="133"/>
      <c r="AC126" s="133"/>
      <c r="AD126" s="133"/>
      <c r="AE126" s="133"/>
      <c r="AF126" s="133"/>
      <c r="AG126" s="133"/>
      <c r="AH126" s="133"/>
      <c r="AI126" s="133"/>
      <c r="AJ126" s="133"/>
      <c r="AK126" s="133"/>
      <c r="AL126" s="133"/>
      <c r="AM126" s="133"/>
      <c r="AN126" s="133"/>
      <c r="AO126" s="133"/>
      <c r="AP126" s="133"/>
      <c r="AQ126" s="133"/>
      <c r="AR126" s="133"/>
      <c r="AS126" s="133"/>
      <c r="AT126" s="133"/>
      <c r="AU126" s="133"/>
    </row>
    <row r="127" spans="1:47" s="135" customFormat="1" ht="30" x14ac:dyDescent="0.25">
      <c r="A127" s="104">
        <f t="shared" si="2"/>
        <v>0</v>
      </c>
      <c r="B127" s="105" t="s">
        <v>524</v>
      </c>
      <c r="C127" s="106" t="s">
        <v>299</v>
      </c>
      <c r="D127" s="114" t="s">
        <v>2</v>
      </c>
      <c r="E127" s="105" t="s">
        <v>552</v>
      </c>
      <c r="F127" s="107"/>
      <c r="G127" s="6"/>
      <c r="H127" s="6"/>
      <c r="I127" s="61"/>
      <c r="J127" s="61"/>
      <c r="K127" s="61"/>
      <c r="L127" s="61"/>
      <c r="M127" s="61"/>
      <c r="N127" s="6"/>
      <c r="O127" s="108" t="str">
        <f t="shared" si="3"/>
        <v>non</v>
      </c>
      <c r="P127" s="108"/>
      <c r="Q127" s="109"/>
      <c r="R127" s="132"/>
      <c r="S127" s="132"/>
      <c r="T127" s="78"/>
      <c r="U127" s="78"/>
      <c r="V127" s="78"/>
      <c r="W127" s="79"/>
      <c r="X127" s="132"/>
      <c r="Y127" s="132"/>
      <c r="Z127" s="133"/>
      <c r="AA127" s="133"/>
      <c r="AB127" s="133"/>
      <c r="AC127" s="133"/>
      <c r="AD127" s="133"/>
      <c r="AE127" s="133"/>
      <c r="AF127" s="133"/>
      <c r="AG127" s="133"/>
      <c r="AH127" s="133"/>
      <c r="AI127" s="133"/>
      <c r="AJ127" s="133"/>
      <c r="AK127" s="133"/>
      <c r="AL127" s="133"/>
      <c r="AM127" s="133"/>
      <c r="AN127" s="133"/>
      <c r="AO127" s="133"/>
      <c r="AP127" s="133"/>
      <c r="AQ127" s="133"/>
      <c r="AR127" s="133"/>
      <c r="AS127" s="133"/>
      <c r="AT127" s="133"/>
      <c r="AU127" s="133"/>
    </row>
    <row r="128" spans="1:47" s="135" customFormat="1" ht="30" x14ac:dyDescent="0.25">
      <c r="A128" s="104">
        <f t="shared" si="2"/>
        <v>0</v>
      </c>
      <c r="B128" s="105" t="s">
        <v>525</v>
      </c>
      <c r="C128" s="106" t="s">
        <v>299</v>
      </c>
      <c r="D128" s="114" t="s">
        <v>2</v>
      </c>
      <c r="E128" s="105" t="s">
        <v>553</v>
      </c>
      <c r="F128" s="107"/>
      <c r="G128" s="6"/>
      <c r="H128" s="6"/>
      <c r="I128" s="61"/>
      <c r="J128" s="61"/>
      <c r="K128" s="61"/>
      <c r="L128" s="61"/>
      <c r="M128" s="61"/>
      <c r="N128" s="6"/>
      <c r="O128" s="108" t="str">
        <f t="shared" si="3"/>
        <v>non</v>
      </c>
      <c r="P128" s="108"/>
      <c r="Q128" s="109"/>
      <c r="R128" s="132"/>
      <c r="S128" s="132"/>
      <c r="T128" s="78"/>
      <c r="U128" s="78"/>
      <c r="V128" s="78"/>
      <c r="W128" s="79"/>
      <c r="X128" s="132"/>
      <c r="Y128" s="132"/>
      <c r="Z128" s="133"/>
      <c r="AA128" s="133"/>
      <c r="AB128" s="133"/>
      <c r="AC128" s="133"/>
      <c r="AD128" s="133"/>
      <c r="AE128" s="133"/>
      <c r="AF128" s="133"/>
      <c r="AG128" s="133"/>
      <c r="AH128" s="133"/>
      <c r="AI128" s="133"/>
      <c r="AJ128" s="133"/>
      <c r="AK128" s="133"/>
      <c r="AL128" s="133"/>
      <c r="AM128" s="133"/>
      <c r="AN128" s="133"/>
      <c r="AO128" s="133"/>
      <c r="AP128" s="133"/>
      <c r="AQ128" s="133"/>
      <c r="AR128" s="133"/>
      <c r="AS128" s="133"/>
      <c r="AT128" s="133"/>
      <c r="AU128" s="133"/>
    </row>
    <row r="129" spans="1:47" s="135" customFormat="1" ht="30" x14ac:dyDescent="0.25">
      <c r="A129" s="104">
        <f t="shared" si="2"/>
        <v>0</v>
      </c>
      <c r="B129" s="105" t="s">
        <v>541</v>
      </c>
      <c r="C129" s="106" t="s">
        <v>299</v>
      </c>
      <c r="D129" s="114" t="s">
        <v>2</v>
      </c>
      <c r="E129" s="105" t="s">
        <v>554</v>
      </c>
      <c r="F129" s="107"/>
      <c r="G129" s="6"/>
      <c r="H129" s="6"/>
      <c r="I129" s="61"/>
      <c r="J129" s="61"/>
      <c r="K129" s="61"/>
      <c r="L129" s="61"/>
      <c r="M129" s="61"/>
      <c r="N129" s="6"/>
      <c r="O129" s="108" t="str">
        <f t="shared" si="3"/>
        <v>non</v>
      </c>
      <c r="P129" s="108"/>
      <c r="Q129" s="109"/>
      <c r="R129" s="132"/>
      <c r="S129" s="132"/>
      <c r="T129" s="78"/>
      <c r="U129" s="78"/>
      <c r="V129" s="78"/>
      <c r="W129" s="79"/>
      <c r="X129" s="132"/>
      <c r="Y129" s="132"/>
      <c r="Z129" s="133"/>
      <c r="AA129" s="133"/>
      <c r="AB129" s="133"/>
      <c r="AC129" s="133"/>
      <c r="AD129" s="133"/>
      <c r="AE129" s="133"/>
      <c r="AF129" s="133"/>
      <c r="AG129" s="133"/>
      <c r="AH129" s="133"/>
      <c r="AI129" s="133"/>
      <c r="AJ129" s="133"/>
      <c r="AK129" s="133"/>
      <c r="AL129" s="133"/>
      <c r="AM129" s="133"/>
      <c r="AN129" s="133"/>
      <c r="AO129" s="133"/>
      <c r="AP129" s="133"/>
      <c r="AQ129" s="133"/>
      <c r="AR129" s="133"/>
      <c r="AS129" s="133"/>
      <c r="AT129" s="133"/>
      <c r="AU129" s="133"/>
    </row>
    <row r="130" spans="1:47" s="135" customFormat="1" ht="30" x14ac:dyDescent="0.25">
      <c r="A130" s="104">
        <f t="shared" si="2"/>
        <v>0</v>
      </c>
      <c r="B130" s="105" t="s">
        <v>542</v>
      </c>
      <c r="C130" s="106" t="s">
        <v>299</v>
      </c>
      <c r="D130" s="114" t="s">
        <v>2</v>
      </c>
      <c r="E130" s="105" t="s">
        <v>867</v>
      </c>
      <c r="F130" s="107"/>
      <c r="G130" s="6"/>
      <c r="H130" s="6"/>
      <c r="I130" s="61"/>
      <c r="J130" s="61"/>
      <c r="K130" s="61"/>
      <c r="L130" s="61"/>
      <c r="M130" s="61"/>
      <c r="N130" s="6"/>
      <c r="O130" s="108" t="str">
        <f t="shared" si="3"/>
        <v>non</v>
      </c>
      <c r="P130" s="108"/>
      <c r="Q130" s="109"/>
      <c r="R130" s="132"/>
      <c r="S130" s="132"/>
      <c r="T130" s="78"/>
      <c r="U130" s="78"/>
      <c r="V130" s="78"/>
      <c r="W130" s="79"/>
      <c r="X130" s="132"/>
      <c r="Y130" s="132"/>
      <c r="Z130" s="133"/>
      <c r="AA130" s="133"/>
      <c r="AB130" s="133"/>
      <c r="AC130" s="133"/>
      <c r="AD130" s="133"/>
      <c r="AE130" s="133"/>
      <c r="AF130" s="133"/>
      <c r="AG130" s="133"/>
      <c r="AH130" s="133"/>
      <c r="AI130" s="133"/>
      <c r="AJ130" s="133"/>
      <c r="AK130" s="133"/>
      <c r="AL130" s="133"/>
      <c r="AM130" s="133"/>
      <c r="AN130" s="133"/>
      <c r="AO130" s="133"/>
      <c r="AP130" s="133"/>
      <c r="AQ130" s="133"/>
      <c r="AR130" s="133"/>
      <c r="AS130" s="133"/>
      <c r="AT130" s="133"/>
      <c r="AU130" s="133"/>
    </row>
    <row r="131" spans="1:47" s="135" customFormat="1" ht="30" x14ac:dyDescent="0.25">
      <c r="A131" s="104">
        <f t="shared" si="2"/>
        <v>0</v>
      </c>
      <c r="B131" s="105" t="s">
        <v>543</v>
      </c>
      <c r="C131" s="106" t="s">
        <v>299</v>
      </c>
      <c r="D131" s="114" t="s">
        <v>2</v>
      </c>
      <c r="E131" s="105" t="s">
        <v>487</v>
      </c>
      <c r="F131" s="107"/>
      <c r="G131" s="6"/>
      <c r="H131" s="6"/>
      <c r="I131" s="61"/>
      <c r="J131" s="61"/>
      <c r="K131" s="61"/>
      <c r="L131" s="61"/>
      <c r="M131" s="61"/>
      <c r="N131" s="6"/>
      <c r="O131" s="108" t="str">
        <f t="shared" si="3"/>
        <v>non</v>
      </c>
      <c r="P131" s="108"/>
      <c r="Q131" s="109"/>
      <c r="R131" s="132"/>
      <c r="S131" s="132"/>
      <c r="T131" s="78"/>
      <c r="U131" s="78"/>
      <c r="V131" s="78"/>
      <c r="W131" s="79"/>
      <c r="X131" s="132"/>
      <c r="Y131" s="132"/>
      <c r="Z131" s="133"/>
      <c r="AA131" s="133"/>
      <c r="AB131" s="133"/>
      <c r="AC131" s="133"/>
      <c r="AD131" s="133"/>
      <c r="AE131" s="133"/>
      <c r="AF131" s="133"/>
      <c r="AG131" s="133"/>
      <c r="AH131" s="133"/>
      <c r="AI131" s="133"/>
      <c r="AJ131" s="133"/>
      <c r="AK131" s="133"/>
      <c r="AL131" s="133"/>
      <c r="AM131" s="133"/>
      <c r="AN131" s="133"/>
      <c r="AO131" s="133"/>
      <c r="AP131" s="133"/>
      <c r="AQ131" s="133"/>
      <c r="AR131" s="133"/>
      <c r="AS131" s="133"/>
      <c r="AT131" s="133"/>
      <c r="AU131" s="133"/>
    </row>
    <row r="132" spans="1:47" s="135" customFormat="1" ht="30" x14ac:dyDescent="0.25">
      <c r="A132" s="104">
        <f t="shared" si="2"/>
        <v>0</v>
      </c>
      <c r="B132" s="105" t="s">
        <v>544</v>
      </c>
      <c r="C132" s="106" t="s">
        <v>299</v>
      </c>
      <c r="D132" s="114" t="s">
        <v>2</v>
      </c>
      <c r="E132" s="105" t="s">
        <v>488</v>
      </c>
      <c r="F132" s="107"/>
      <c r="G132" s="6"/>
      <c r="H132" s="6"/>
      <c r="I132" s="61"/>
      <c r="J132" s="61"/>
      <c r="K132" s="61"/>
      <c r="L132" s="61"/>
      <c r="M132" s="61"/>
      <c r="N132" s="6"/>
      <c r="O132" s="108" t="str">
        <f t="shared" si="3"/>
        <v>non</v>
      </c>
      <c r="P132" s="108"/>
      <c r="Q132" s="109"/>
      <c r="R132" s="132"/>
      <c r="S132" s="132"/>
      <c r="T132" s="78"/>
      <c r="U132" s="78"/>
      <c r="V132" s="78"/>
      <c r="W132" s="79"/>
      <c r="X132" s="132"/>
      <c r="Y132" s="132"/>
      <c r="Z132" s="133"/>
      <c r="AA132" s="133"/>
      <c r="AB132" s="133"/>
      <c r="AC132" s="133"/>
      <c r="AD132" s="133"/>
      <c r="AE132" s="133"/>
      <c r="AF132" s="133"/>
      <c r="AG132" s="133"/>
      <c r="AH132" s="133"/>
      <c r="AI132" s="133"/>
      <c r="AJ132" s="133"/>
      <c r="AK132" s="133"/>
      <c r="AL132" s="133"/>
      <c r="AM132" s="133"/>
      <c r="AN132" s="133"/>
      <c r="AO132" s="133"/>
      <c r="AP132" s="133"/>
      <c r="AQ132" s="133"/>
      <c r="AR132" s="133"/>
      <c r="AS132" s="133"/>
      <c r="AT132" s="133"/>
      <c r="AU132" s="133"/>
    </row>
    <row r="133" spans="1:47" s="135" customFormat="1" ht="30" x14ac:dyDescent="0.25">
      <c r="A133" s="104">
        <f t="shared" si="2"/>
        <v>0</v>
      </c>
      <c r="B133" s="105" t="s">
        <v>545</v>
      </c>
      <c r="C133" s="106" t="s">
        <v>299</v>
      </c>
      <c r="D133" s="114" t="s">
        <v>2</v>
      </c>
      <c r="E133" s="105" t="s">
        <v>868</v>
      </c>
      <c r="F133" s="107"/>
      <c r="G133" s="6"/>
      <c r="H133" s="6"/>
      <c r="I133" s="61"/>
      <c r="J133" s="61"/>
      <c r="K133" s="61"/>
      <c r="L133" s="61"/>
      <c r="M133" s="61"/>
      <c r="N133" s="6"/>
      <c r="O133" s="108" t="str">
        <f t="shared" si="3"/>
        <v>non</v>
      </c>
      <c r="P133" s="108"/>
      <c r="Q133" s="109"/>
      <c r="R133" s="132"/>
      <c r="S133" s="132"/>
      <c r="T133" s="78"/>
      <c r="U133" s="78"/>
      <c r="V133" s="78"/>
      <c r="W133" s="79"/>
      <c r="X133" s="132"/>
      <c r="Y133" s="132"/>
      <c r="Z133" s="133"/>
      <c r="AA133" s="133"/>
      <c r="AB133" s="133"/>
      <c r="AC133" s="133"/>
      <c r="AD133" s="133"/>
      <c r="AE133" s="133"/>
      <c r="AF133" s="133"/>
      <c r="AG133" s="133"/>
      <c r="AH133" s="133"/>
      <c r="AI133" s="133"/>
      <c r="AJ133" s="133"/>
      <c r="AK133" s="133"/>
      <c r="AL133" s="133"/>
      <c r="AM133" s="133"/>
      <c r="AN133" s="133"/>
      <c r="AO133" s="133"/>
      <c r="AP133" s="133"/>
      <c r="AQ133" s="133"/>
      <c r="AR133" s="133"/>
      <c r="AS133" s="133"/>
      <c r="AT133" s="133"/>
      <c r="AU133" s="133"/>
    </row>
    <row r="134" spans="1:47" s="135" customFormat="1" ht="30" x14ac:dyDescent="0.25">
      <c r="A134" s="104">
        <f t="shared" ref="A134:A197" si="4">I134</f>
        <v>0</v>
      </c>
      <c r="B134" s="105" t="s">
        <v>546</v>
      </c>
      <c r="C134" s="106" t="s">
        <v>299</v>
      </c>
      <c r="D134" s="114" t="s">
        <v>2</v>
      </c>
      <c r="E134" s="105" t="s">
        <v>869</v>
      </c>
      <c r="F134" s="107"/>
      <c r="G134" s="6"/>
      <c r="H134" s="6"/>
      <c r="I134" s="61"/>
      <c r="J134" s="61"/>
      <c r="K134" s="61"/>
      <c r="L134" s="61"/>
      <c r="M134" s="61"/>
      <c r="N134" s="6"/>
      <c r="O134" s="108" t="str">
        <f t="shared" ref="O134:O197" si="5">IF(OR(J134="x",K134="x",L134="x",M134="x"),"oui","non")</f>
        <v>non</v>
      </c>
      <c r="P134" s="108"/>
      <c r="Q134" s="109"/>
      <c r="R134" s="132"/>
      <c r="S134" s="132"/>
      <c r="T134" s="78"/>
      <c r="U134" s="78"/>
      <c r="V134" s="78"/>
      <c r="W134" s="79"/>
      <c r="X134" s="132"/>
      <c r="Y134" s="132"/>
      <c r="Z134" s="133"/>
      <c r="AA134" s="133"/>
      <c r="AB134" s="133"/>
      <c r="AC134" s="133"/>
      <c r="AD134" s="133"/>
      <c r="AE134" s="133"/>
      <c r="AF134" s="133"/>
      <c r="AG134" s="133"/>
      <c r="AH134" s="133"/>
      <c r="AI134" s="133"/>
      <c r="AJ134" s="133"/>
      <c r="AK134" s="133"/>
      <c r="AL134" s="133"/>
      <c r="AM134" s="133"/>
      <c r="AN134" s="133"/>
      <c r="AO134" s="133"/>
      <c r="AP134" s="133"/>
      <c r="AQ134" s="133"/>
      <c r="AR134" s="133"/>
      <c r="AS134" s="133"/>
      <c r="AT134" s="133"/>
      <c r="AU134" s="133"/>
    </row>
    <row r="135" spans="1:47" s="135" customFormat="1" ht="30" x14ac:dyDescent="0.25">
      <c r="A135" s="104">
        <f t="shared" si="4"/>
        <v>0</v>
      </c>
      <c r="B135" s="105" t="s">
        <v>547</v>
      </c>
      <c r="C135" s="106" t="s">
        <v>299</v>
      </c>
      <c r="D135" s="114" t="s">
        <v>2</v>
      </c>
      <c r="E135" s="105" t="s">
        <v>870</v>
      </c>
      <c r="F135" s="107"/>
      <c r="G135" s="6"/>
      <c r="H135" s="6"/>
      <c r="I135" s="61"/>
      <c r="J135" s="61"/>
      <c r="K135" s="61"/>
      <c r="L135" s="61"/>
      <c r="M135" s="61"/>
      <c r="N135" s="6"/>
      <c r="O135" s="108" t="str">
        <f t="shared" si="5"/>
        <v>non</v>
      </c>
      <c r="P135" s="108"/>
      <c r="Q135" s="109"/>
      <c r="R135" s="132"/>
      <c r="S135" s="132"/>
      <c r="T135" s="78"/>
      <c r="U135" s="78"/>
      <c r="V135" s="78"/>
      <c r="W135" s="79"/>
      <c r="X135" s="132"/>
      <c r="Y135" s="132"/>
      <c r="Z135" s="133"/>
      <c r="AA135" s="133"/>
      <c r="AB135" s="133"/>
      <c r="AC135" s="133"/>
      <c r="AD135" s="133"/>
      <c r="AE135" s="133"/>
      <c r="AF135" s="133"/>
      <c r="AG135" s="133"/>
      <c r="AH135" s="133"/>
      <c r="AI135" s="133"/>
      <c r="AJ135" s="133"/>
      <c r="AK135" s="133"/>
      <c r="AL135" s="133"/>
      <c r="AM135" s="133"/>
      <c r="AN135" s="133"/>
      <c r="AO135" s="133"/>
      <c r="AP135" s="133"/>
      <c r="AQ135" s="133"/>
      <c r="AR135" s="133"/>
      <c r="AS135" s="133"/>
      <c r="AT135" s="133"/>
      <c r="AU135" s="133"/>
    </row>
    <row r="136" spans="1:47" s="135" customFormat="1" ht="30" x14ac:dyDescent="0.25">
      <c r="A136" s="104">
        <f t="shared" si="4"/>
        <v>0</v>
      </c>
      <c r="B136" s="105" t="s">
        <v>548</v>
      </c>
      <c r="C136" s="106" t="s">
        <v>299</v>
      </c>
      <c r="D136" s="114" t="s">
        <v>2</v>
      </c>
      <c r="E136" s="105" t="s">
        <v>871</v>
      </c>
      <c r="F136" s="107"/>
      <c r="G136" s="6"/>
      <c r="H136" s="6"/>
      <c r="I136" s="61"/>
      <c r="J136" s="61"/>
      <c r="K136" s="61"/>
      <c r="L136" s="61"/>
      <c r="M136" s="61"/>
      <c r="N136" s="6"/>
      <c r="O136" s="108" t="str">
        <f t="shared" si="5"/>
        <v>non</v>
      </c>
      <c r="P136" s="108"/>
      <c r="Q136" s="109"/>
      <c r="R136" s="132"/>
      <c r="S136" s="132"/>
      <c r="T136" s="78"/>
      <c r="U136" s="78"/>
      <c r="V136" s="78"/>
      <c r="W136" s="79"/>
      <c r="X136" s="132"/>
      <c r="Y136" s="132"/>
      <c r="Z136" s="133"/>
      <c r="AA136" s="133"/>
      <c r="AB136" s="133"/>
      <c r="AC136" s="133"/>
      <c r="AD136" s="133"/>
      <c r="AE136" s="133"/>
      <c r="AF136" s="133"/>
      <c r="AG136" s="133"/>
      <c r="AH136" s="133"/>
      <c r="AI136" s="133"/>
      <c r="AJ136" s="133"/>
      <c r="AK136" s="133"/>
      <c r="AL136" s="133"/>
      <c r="AM136" s="133"/>
      <c r="AN136" s="133"/>
      <c r="AO136" s="133"/>
      <c r="AP136" s="133"/>
      <c r="AQ136" s="133"/>
      <c r="AR136" s="133"/>
      <c r="AS136" s="133"/>
      <c r="AT136" s="133"/>
      <c r="AU136" s="133"/>
    </row>
    <row r="137" spans="1:47" s="135" customFormat="1" ht="30" x14ac:dyDescent="0.25">
      <c r="A137" s="104">
        <f t="shared" si="4"/>
        <v>0</v>
      </c>
      <c r="B137" s="105" t="s">
        <v>549</v>
      </c>
      <c r="C137" s="106" t="s">
        <v>299</v>
      </c>
      <c r="D137" s="114" t="s">
        <v>2</v>
      </c>
      <c r="E137" s="105" t="s">
        <v>872</v>
      </c>
      <c r="F137" s="107"/>
      <c r="G137" s="6"/>
      <c r="H137" s="6"/>
      <c r="I137" s="61"/>
      <c r="J137" s="61"/>
      <c r="K137" s="61"/>
      <c r="L137" s="61"/>
      <c r="M137" s="61"/>
      <c r="N137" s="6"/>
      <c r="O137" s="108" t="str">
        <f t="shared" si="5"/>
        <v>non</v>
      </c>
      <c r="P137" s="108"/>
      <c r="Q137" s="109"/>
      <c r="R137" s="132"/>
      <c r="S137" s="132"/>
      <c r="T137" s="78"/>
      <c r="U137" s="78"/>
      <c r="V137" s="78"/>
      <c r="W137" s="79"/>
      <c r="X137" s="132"/>
      <c r="Y137" s="132"/>
      <c r="Z137" s="133"/>
      <c r="AA137" s="133"/>
      <c r="AB137" s="133"/>
      <c r="AC137" s="133"/>
      <c r="AD137" s="133"/>
      <c r="AE137" s="133"/>
      <c r="AF137" s="133"/>
      <c r="AG137" s="133"/>
      <c r="AH137" s="133"/>
      <c r="AI137" s="133"/>
      <c r="AJ137" s="133"/>
      <c r="AK137" s="133"/>
      <c r="AL137" s="133"/>
      <c r="AM137" s="133"/>
      <c r="AN137" s="133"/>
      <c r="AO137" s="133"/>
      <c r="AP137" s="133"/>
      <c r="AQ137" s="133"/>
      <c r="AR137" s="133"/>
      <c r="AS137" s="133"/>
      <c r="AT137" s="133"/>
      <c r="AU137" s="133"/>
    </row>
    <row r="138" spans="1:47" s="135" customFormat="1" ht="30" x14ac:dyDescent="0.25">
      <c r="A138" s="104">
        <f t="shared" si="4"/>
        <v>0</v>
      </c>
      <c r="B138" s="105" t="s">
        <v>550</v>
      </c>
      <c r="C138" s="106" t="s">
        <v>299</v>
      </c>
      <c r="D138" s="114" t="s">
        <v>2</v>
      </c>
      <c r="E138" s="105" t="s">
        <v>916</v>
      </c>
      <c r="F138" s="107"/>
      <c r="G138" s="6"/>
      <c r="H138" s="6"/>
      <c r="I138" s="61"/>
      <c r="J138" s="61"/>
      <c r="K138" s="61"/>
      <c r="L138" s="61"/>
      <c r="M138" s="61"/>
      <c r="N138" s="6"/>
      <c r="O138" s="108" t="str">
        <f t="shared" si="5"/>
        <v>non</v>
      </c>
      <c r="P138" s="108"/>
      <c r="Q138" s="109"/>
      <c r="R138" s="132"/>
      <c r="S138" s="132"/>
      <c r="T138" s="78"/>
      <c r="U138" s="78"/>
      <c r="V138" s="78"/>
      <c r="W138" s="79"/>
      <c r="X138" s="132"/>
      <c r="Y138" s="132"/>
      <c r="Z138" s="133"/>
      <c r="AA138" s="133"/>
      <c r="AB138" s="133"/>
      <c r="AC138" s="133"/>
      <c r="AD138" s="133"/>
      <c r="AE138" s="133"/>
      <c r="AF138" s="133"/>
      <c r="AG138" s="133"/>
      <c r="AH138" s="133"/>
      <c r="AI138" s="133"/>
      <c r="AJ138" s="133"/>
      <c r="AK138" s="133"/>
      <c r="AL138" s="133"/>
      <c r="AM138" s="133"/>
      <c r="AN138" s="133"/>
      <c r="AO138" s="133"/>
      <c r="AP138" s="133"/>
      <c r="AQ138" s="133"/>
      <c r="AR138" s="133"/>
      <c r="AS138" s="133"/>
      <c r="AT138" s="133"/>
      <c r="AU138" s="133"/>
    </row>
    <row r="139" spans="1:47" s="135" customFormat="1" ht="30" x14ac:dyDescent="0.25">
      <c r="A139" s="104">
        <f t="shared" si="4"/>
        <v>0</v>
      </c>
      <c r="B139" s="105" t="s">
        <v>551</v>
      </c>
      <c r="C139" s="106" t="s">
        <v>299</v>
      </c>
      <c r="D139" s="114" t="s">
        <v>2</v>
      </c>
      <c r="E139" s="105" t="s">
        <v>873</v>
      </c>
      <c r="F139" s="107"/>
      <c r="G139" s="6"/>
      <c r="H139" s="6"/>
      <c r="I139" s="61"/>
      <c r="J139" s="61"/>
      <c r="K139" s="61"/>
      <c r="L139" s="61"/>
      <c r="M139" s="61"/>
      <c r="N139" s="6"/>
      <c r="O139" s="108" t="str">
        <f t="shared" si="5"/>
        <v>non</v>
      </c>
      <c r="P139" s="108"/>
      <c r="Q139" s="109"/>
      <c r="R139" s="132"/>
      <c r="S139" s="132"/>
      <c r="T139" s="78"/>
      <c r="U139" s="78"/>
      <c r="V139" s="78"/>
      <c r="W139" s="79"/>
      <c r="X139" s="132"/>
      <c r="Y139" s="132"/>
      <c r="Z139" s="133"/>
      <c r="AA139" s="133"/>
      <c r="AB139" s="133"/>
      <c r="AC139" s="133"/>
      <c r="AD139" s="133"/>
      <c r="AE139" s="133"/>
      <c r="AF139" s="133"/>
      <c r="AG139" s="133"/>
      <c r="AH139" s="133"/>
      <c r="AI139" s="133"/>
      <c r="AJ139" s="133"/>
      <c r="AK139" s="133"/>
      <c r="AL139" s="133"/>
      <c r="AM139" s="133"/>
      <c r="AN139" s="133"/>
      <c r="AO139" s="133"/>
      <c r="AP139" s="133"/>
      <c r="AQ139" s="133"/>
      <c r="AR139" s="133"/>
      <c r="AS139" s="133"/>
      <c r="AT139" s="133"/>
      <c r="AU139" s="133"/>
    </row>
    <row r="140" spans="1:47" s="135" customFormat="1" ht="30" x14ac:dyDescent="0.25">
      <c r="A140" s="104">
        <f t="shared" si="4"/>
        <v>0</v>
      </c>
      <c r="B140" s="105" t="s">
        <v>560</v>
      </c>
      <c r="C140" s="106" t="s">
        <v>299</v>
      </c>
      <c r="D140" s="114" t="s">
        <v>2</v>
      </c>
      <c r="E140" s="105" t="s">
        <v>874</v>
      </c>
      <c r="F140" s="107"/>
      <c r="G140" s="6"/>
      <c r="H140" s="6"/>
      <c r="I140" s="61"/>
      <c r="J140" s="61"/>
      <c r="K140" s="61"/>
      <c r="L140" s="61"/>
      <c r="M140" s="61"/>
      <c r="N140" s="6"/>
      <c r="O140" s="108" t="str">
        <f t="shared" si="5"/>
        <v>non</v>
      </c>
      <c r="P140" s="108"/>
      <c r="Q140" s="109"/>
      <c r="R140" s="132"/>
      <c r="S140" s="132"/>
      <c r="T140" s="78"/>
      <c r="U140" s="78"/>
      <c r="V140" s="78"/>
      <c r="W140" s="79"/>
      <c r="X140" s="132"/>
      <c r="Y140" s="132"/>
      <c r="Z140" s="133"/>
      <c r="AA140" s="133"/>
      <c r="AB140" s="133"/>
      <c r="AC140" s="133"/>
      <c r="AD140" s="133"/>
      <c r="AE140" s="133"/>
      <c r="AF140" s="133"/>
      <c r="AG140" s="133"/>
      <c r="AH140" s="133"/>
      <c r="AI140" s="133"/>
      <c r="AJ140" s="133"/>
      <c r="AK140" s="133"/>
      <c r="AL140" s="133"/>
      <c r="AM140" s="133"/>
      <c r="AN140" s="133"/>
      <c r="AO140" s="133"/>
      <c r="AP140" s="133"/>
      <c r="AQ140" s="133"/>
      <c r="AR140" s="133"/>
      <c r="AS140" s="133"/>
      <c r="AT140" s="133"/>
      <c r="AU140" s="133"/>
    </row>
    <row r="141" spans="1:47" s="135" customFormat="1" ht="30" x14ac:dyDescent="0.25">
      <c r="A141" s="104">
        <f t="shared" si="4"/>
        <v>0</v>
      </c>
      <c r="B141" s="105" t="s">
        <v>561</v>
      </c>
      <c r="C141" s="106" t="s">
        <v>299</v>
      </c>
      <c r="D141" s="114" t="s">
        <v>2</v>
      </c>
      <c r="E141" s="105" t="s">
        <v>875</v>
      </c>
      <c r="F141" s="107"/>
      <c r="G141" s="6"/>
      <c r="H141" s="6"/>
      <c r="I141" s="61"/>
      <c r="J141" s="61"/>
      <c r="K141" s="61"/>
      <c r="L141" s="61"/>
      <c r="M141" s="61"/>
      <c r="N141" s="6"/>
      <c r="O141" s="108" t="str">
        <f t="shared" si="5"/>
        <v>non</v>
      </c>
      <c r="P141" s="108"/>
      <c r="Q141" s="109"/>
      <c r="R141" s="132"/>
      <c r="S141" s="132"/>
      <c r="T141" s="78"/>
      <c r="U141" s="78"/>
      <c r="V141" s="78"/>
      <c r="W141" s="79"/>
      <c r="X141" s="132"/>
      <c r="Y141" s="132"/>
      <c r="Z141" s="133"/>
      <c r="AA141" s="133"/>
      <c r="AB141" s="133"/>
      <c r="AC141" s="133"/>
      <c r="AD141" s="133"/>
      <c r="AE141" s="133"/>
      <c r="AF141" s="133"/>
      <c r="AG141" s="133"/>
      <c r="AH141" s="133"/>
      <c r="AI141" s="133"/>
      <c r="AJ141" s="133"/>
      <c r="AK141" s="133"/>
      <c r="AL141" s="133"/>
      <c r="AM141" s="133"/>
      <c r="AN141" s="133"/>
      <c r="AO141" s="133"/>
      <c r="AP141" s="133"/>
      <c r="AQ141" s="133"/>
      <c r="AR141" s="133"/>
      <c r="AS141" s="133"/>
      <c r="AT141" s="133"/>
      <c r="AU141" s="133"/>
    </row>
    <row r="142" spans="1:47" s="135" customFormat="1" ht="30" x14ac:dyDescent="0.25">
      <c r="A142" s="104">
        <f t="shared" si="4"/>
        <v>0</v>
      </c>
      <c r="B142" s="105" t="s">
        <v>562</v>
      </c>
      <c r="C142" s="106" t="s">
        <v>299</v>
      </c>
      <c r="D142" s="114" t="s">
        <v>2</v>
      </c>
      <c r="E142" s="105" t="s">
        <v>876</v>
      </c>
      <c r="F142" s="107"/>
      <c r="G142" s="6"/>
      <c r="H142" s="6"/>
      <c r="I142" s="61"/>
      <c r="J142" s="61"/>
      <c r="K142" s="61"/>
      <c r="L142" s="61"/>
      <c r="M142" s="61"/>
      <c r="N142" s="6"/>
      <c r="O142" s="108" t="str">
        <f t="shared" si="5"/>
        <v>non</v>
      </c>
      <c r="P142" s="108"/>
      <c r="Q142" s="109"/>
      <c r="R142" s="132"/>
      <c r="S142" s="132"/>
      <c r="T142" s="78"/>
      <c r="U142" s="78"/>
      <c r="V142" s="78"/>
      <c r="W142" s="79"/>
      <c r="X142" s="132"/>
      <c r="Y142" s="132"/>
      <c r="Z142" s="133"/>
      <c r="AA142" s="133"/>
      <c r="AB142" s="133"/>
      <c r="AC142" s="133"/>
      <c r="AD142" s="133"/>
      <c r="AE142" s="133"/>
      <c r="AF142" s="133"/>
      <c r="AG142" s="133"/>
      <c r="AH142" s="133"/>
      <c r="AI142" s="133"/>
      <c r="AJ142" s="133"/>
      <c r="AK142" s="133"/>
      <c r="AL142" s="133"/>
      <c r="AM142" s="133"/>
      <c r="AN142" s="133"/>
      <c r="AO142" s="133"/>
      <c r="AP142" s="133"/>
      <c r="AQ142" s="133"/>
      <c r="AR142" s="133"/>
      <c r="AS142" s="133"/>
      <c r="AT142" s="133"/>
      <c r="AU142" s="133"/>
    </row>
    <row r="143" spans="1:47" s="135" customFormat="1" ht="30" x14ac:dyDescent="0.25">
      <c r="A143" s="104">
        <f t="shared" si="4"/>
        <v>0</v>
      </c>
      <c r="B143" s="105" t="s">
        <v>563</v>
      </c>
      <c r="C143" s="106" t="s">
        <v>299</v>
      </c>
      <c r="D143" s="114" t="s">
        <v>2</v>
      </c>
      <c r="E143" s="105" t="s">
        <v>877</v>
      </c>
      <c r="F143" s="107"/>
      <c r="G143" s="6"/>
      <c r="H143" s="6"/>
      <c r="I143" s="61"/>
      <c r="J143" s="61"/>
      <c r="K143" s="61"/>
      <c r="L143" s="61"/>
      <c r="M143" s="61"/>
      <c r="N143" s="6"/>
      <c r="O143" s="108" t="str">
        <f t="shared" si="5"/>
        <v>non</v>
      </c>
      <c r="P143" s="108"/>
      <c r="Q143" s="109"/>
      <c r="R143" s="132"/>
      <c r="S143" s="132"/>
      <c r="T143" s="78"/>
      <c r="U143" s="78"/>
      <c r="V143" s="78"/>
      <c r="W143" s="79"/>
      <c r="X143" s="132"/>
      <c r="Y143" s="132"/>
      <c r="Z143" s="133"/>
      <c r="AA143" s="133"/>
      <c r="AB143" s="133"/>
      <c r="AC143" s="133"/>
      <c r="AD143" s="133"/>
      <c r="AE143" s="133"/>
      <c r="AF143" s="133"/>
      <c r="AG143" s="133"/>
      <c r="AH143" s="133"/>
      <c r="AI143" s="133"/>
      <c r="AJ143" s="133"/>
      <c r="AK143" s="133"/>
      <c r="AL143" s="133"/>
      <c r="AM143" s="133"/>
      <c r="AN143" s="133"/>
      <c r="AO143" s="133"/>
      <c r="AP143" s="133"/>
      <c r="AQ143" s="133"/>
      <c r="AR143" s="133"/>
      <c r="AS143" s="133"/>
      <c r="AT143" s="133"/>
      <c r="AU143" s="133"/>
    </row>
    <row r="144" spans="1:47" s="135" customFormat="1" ht="30" x14ac:dyDescent="0.25">
      <c r="A144" s="104">
        <f t="shared" si="4"/>
        <v>0</v>
      </c>
      <c r="B144" s="105" t="s">
        <v>564</v>
      </c>
      <c r="C144" s="106" t="s">
        <v>299</v>
      </c>
      <c r="D144" s="114" t="s">
        <v>2</v>
      </c>
      <c r="E144" s="105" t="s">
        <v>878</v>
      </c>
      <c r="F144" s="107"/>
      <c r="G144" s="6"/>
      <c r="H144" s="6"/>
      <c r="I144" s="61"/>
      <c r="J144" s="61"/>
      <c r="K144" s="61"/>
      <c r="L144" s="61"/>
      <c r="M144" s="61"/>
      <c r="N144" s="6"/>
      <c r="O144" s="108" t="str">
        <f t="shared" si="5"/>
        <v>non</v>
      </c>
      <c r="P144" s="108"/>
      <c r="Q144" s="109"/>
      <c r="R144" s="132"/>
      <c r="S144" s="132"/>
      <c r="T144" s="78"/>
      <c r="U144" s="78"/>
      <c r="V144" s="78"/>
      <c r="W144" s="79"/>
      <c r="X144" s="132"/>
      <c r="Y144" s="132"/>
      <c r="Z144" s="133"/>
      <c r="AA144" s="133"/>
      <c r="AB144" s="133"/>
      <c r="AC144" s="133"/>
      <c r="AD144" s="133"/>
      <c r="AE144" s="133"/>
      <c r="AF144" s="133"/>
      <c r="AG144" s="133"/>
      <c r="AH144" s="133"/>
      <c r="AI144" s="133"/>
      <c r="AJ144" s="133"/>
      <c r="AK144" s="133"/>
      <c r="AL144" s="133"/>
      <c r="AM144" s="133"/>
      <c r="AN144" s="133"/>
      <c r="AO144" s="133"/>
      <c r="AP144" s="133"/>
      <c r="AQ144" s="133"/>
      <c r="AR144" s="133"/>
      <c r="AS144" s="133"/>
      <c r="AT144" s="133"/>
      <c r="AU144" s="133"/>
    </row>
    <row r="145" spans="1:47" s="135" customFormat="1" ht="30" x14ac:dyDescent="0.25">
      <c r="A145" s="104">
        <f t="shared" si="4"/>
        <v>0</v>
      </c>
      <c r="B145" s="105" t="s">
        <v>880</v>
      </c>
      <c r="C145" s="106" t="s">
        <v>299</v>
      </c>
      <c r="D145" s="114" t="s">
        <v>2</v>
      </c>
      <c r="E145" s="105" t="s">
        <v>879</v>
      </c>
      <c r="F145" s="107"/>
      <c r="G145" s="6"/>
      <c r="H145" s="6"/>
      <c r="I145" s="61"/>
      <c r="J145" s="61"/>
      <c r="K145" s="61"/>
      <c r="L145" s="61"/>
      <c r="M145" s="61"/>
      <c r="N145" s="6"/>
      <c r="O145" s="108" t="str">
        <f t="shared" si="5"/>
        <v>non</v>
      </c>
      <c r="P145" s="108"/>
      <c r="Q145" s="109"/>
      <c r="R145" s="132"/>
      <c r="S145" s="132"/>
      <c r="T145" s="78"/>
      <c r="U145" s="78"/>
      <c r="V145" s="78"/>
      <c r="W145" s="79"/>
      <c r="X145" s="132"/>
      <c r="Y145" s="132"/>
      <c r="Z145" s="133"/>
      <c r="AA145" s="133"/>
      <c r="AB145" s="133"/>
      <c r="AC145" s="133"/>
      <c r="AD145" s="133"/>
      <c r="AE145" s="133"/>
      <c r="AF145" s="133"/>
      <c r="AG145" s="133"/>
      <c r="AH145" s="133"/>
      <c r="AI145" s="133"/>
      <c r="AJ145" s="133"/>
      <c r="AK145" s="133"/>
      <c r="AL145" s="133"/>
      <c r="AM145" s="133"/>
      <c r="AN145" s="133"/>
      <c r="AO145" s="133"/>
      <c r="AP145" s="133"/>
      <c r="AQ145" s="133"/>
      <c r="AR145" s="133"/>
      <c r="AS145" s="133"/>
      <c r="AT145" s="133"/>
      <c r="AU145" s="133"/>
    </row>
    <row r="146" spans="1:47" s="135" customFormat="1" ht="30" x14ac:dyDescent="0.25">
      <c r="A146" s="104">
        <f t="shared" si="4"/>
        <v>0</v>
      </c>
      <c r="B146" s="105" t="s">
        <v>881</v>
      </c>
      <c r="C146" s="106" t="s">
        <v>299</v>
      </c>
      <c r="D146" s="114" t="s">
        <v>2</v>
      </c>
      <c r="E146" s="105" t="s">
        <v>883</v>
      </c>
      <c r="F146" s="107"/>
      <c r="G146" s="6"/>
      <c r="H146" s="6"/>
      <c r="I146" s="61"/>
      <c r="J146" s="61"/>
      <c r="K146" s="61"/>
      <c r="L146" s="61"/>
      <c r="M146" s="61"/>
      <c r="N146" s="6"/>
      <c r="O146" s="108" t="str">
        <f t="shared" si="5"/>
        <v>non</v>
      </c>
      <c r="P146" s="108"/>
      <c r="Q146" s="109"/>
      <c r="R146" s="132"/>
      <c r="S146" s="132"/>
      <c r="T146" s="78"/>
      <c r="U146" s="78"/>
      <c r="V146" s="78"/>
      <c r="W146" s="79"/>
      <c r="X146" s="132"/>
      <c r="Y146" s="132"/>
      <c r="Z146" s="133"/>
      <c r="AA146" s="133"/>
      <c r="AB146" s="133"/>
      <c r="AC146" s="133"/>
      <c r="AD146" s="133"/>
      <c r="AE146" s="133"/>
      <c r="AF146" s="133"/>
      <c r="AG146" s="133"/>
      <c r="AH146" s="133"/>
      <c r="AI146" s="133"/>
      <c r="AJ146" s="133"/>
      <c r="AK146" s="133"/>
      <c r="AL146" s="133"/>
      <c r="AM146" s="133"/>
      <c r="AN146" s="133"/>
      <c r="AO146" s="133"/>
      <c r="AP146" s="133"/>
      <c r="AQ146" s="133"/>
      <c r="AR146" s="133"/>
      <c r="AS146" s="133"/>
      <c r="AT146" s="133"/>
      <c r="AU146" s="133"/>
    </row>
    <row r="147" spans="1:47" s="135" customFormat="1" ht="30" x14ac:dyDescent="0.25">
      <c r="A147" s="104">
        <f t="shared" si="4"/>
        <v>0</v>
      </c>
      <c r="B147" s="105" t="s">
        <v>882</v>
      </c>
      <c r="C147" s="106" t="s">
        <v>299</v>
      </c>
      <c r="D147" s="114" t="s">
        <v>2</v>
      </c>
      <c r="E147" s="105" t="s">
        <v>884</v>
      </c>
      <c r="F147" s="107"/>
      <c r="G147" s="6"/>
      <c r="H147" s="6"/>
      <c r="I147" s="61"/>
      <c r="J147" s="61"/>
      <c r="K147" s="61"/>
      <c r="L147" s="61"/>
      <c r="M147" s="61"/>
      <c r="N147" s="6"/>
      <c r="O147" s="108" t="str">
        <f t="shared" si="5"/>
        <v>non</v>
      </c>
      <c r="P147" s="108"/>
      <c r="Q147" s="109"/>
      <c r="R147" s="132"/>
      <c r="S147" s="132"/>
      <c r="T147" s="78"/>
      <c r="U147" s="78"/>
      <c r="V147" s="78"/>
      <c r="W147" s="79"/>
      <c r="X147" s="132"/>
      <c r="Y147" s="132"/>
      <c r="Z147" s="133"/>
      <c r="AA147" s="133"/>
      <c r="AB147" s="133"/>
      <c r="AC147" s="133"/>
      <c r="AD147" s="133"/>
      <c r="AE147" s="133"/>
      <c r="AF147" s="133"/>
      <c r="AG147" s="133"/>
      <c r="AH147" s="133"/>
      <c r="AI147" s="133"/>
      <c r="AJ147" s="133"/>
      <c r="AK147" s="133"/>
      <c r="AL147" s="133"/>
      <c r="AM147" s="133"/>
      <c r="AN147" s="133"/>
      <c r="AO147" s="133"/>
      <c r="AP147" s="133"/>
      <c r="AQ147" s="133"/>
      <c r="AR147" s="133"/>
      <c r="AS147" s="133"/>
      <c r="AT147" s="133"/>
      <c r="AU147" s="133"/>
    </row>
    <row r="148" spans="1:47" s="135" customFormat="1" ht="30" x14ac:dyDescent="0.25">
      <c r="A148" s="104">
        <f t="shared" si="4"/>
        <v>0</v>
      </c>
      <c r="B148" s="105" t="s">
        <v>887</v>
      </c>
      <c r="C148" s="106" t="s">
        <v>299</v>
      </c>
      <c r="D148" s="114" t="s">
        <v>2</v>
      </c>
      <c r="E148" s="105" t="s">
        <v>885</v>
      </c>
      <c r="F148" s="107"/>
      <c r="G148" s="6"/>
      <c r="H148" s="6"/>
      <c r="I148" s="61"/>
      <c r="J148" s="61"/>
      <c r="K148" s="61"/>
      <c r="L148" s="61"/>
      <c r="M148" s="61"/>
      <c r="N148" s="6"/>
      <c r="O148" s="108" t="str">
        <f t="shared" si="5"/>
        <v>non</v>
      </c>
      <c r="P148" s="108"/>
      <c r="Q148" s="109"/>
      <c r="R148" s="132"/>
      <c r="S148" s="132"/>
      <c r="T148" s="78"/>
      <c r="U148" s="78"/>
      <c r="V148" s="78"/>
      <c r="W148" s="79"/>
      <c r="X148" s="132"/>
      <c r="Y148" s="132"/>
      <c r="Z148" s="133"/>
      <c r="AA148" s="133"/>
      <c r="AB148" s="133"/>
      <c r="AC148" s="133"/>
      <c r="AD148" s="133"/>
      <c r="AE148" s="133"/>
      <c r="AF148" s="133"/>
      <c r="AG148" s="133"/>
      <c r="AH148" s="133"/>
      <c r="AI148" s="133"/>
      <c r="AJ148" s="133"/>
      <c r="AK148" s="133"/>
      <c r="AL148" s="133"/>
      <c r="AM148" s="133"/>
      <c r="AN148" s="133"/>
      <c r="AO148" s="133"/>
      <c r="AP148" s="133"/>
      <c r="AQ148" s="133"/>
      <c r="AR148" s="133"/>
      <c r="AS148" s="133"/>
      <c r="AT148" s="133"/>
      <c r="AU148" s="133"/>
    </row>
    <row r="149" spans="1:47" s="135" customFormat="1" ht="30" x14ac:dyDescent="0.25">
      <c r="A149" s="104">
        <f t="shared" si="4"/>
        <v>0</v>
      </c>
      <c r="B149" s="105" t="s">
        <v>889</v>
      </c>
      <c r="C149" s="106" t="s">
        <v>299</v>
      </c>
      <c r="D149" s="114" t="s">
        <v>2</v>
      </c>
      <c r="E149" s="105" t="s">
        <v>886</v>
      </c>
      <c r="F149" s="107"/>
      <c r="G149" s="6"/>
      <c r="H149" s="6"/>
      <c r="I149" s="61"/>
      <c r="J149" s="61"/>
      <c r="K149" s="61"/>
      <c r="L149" s="61"/>
      <c r="M149" s="61"/>
      <c r="N149" s="6"/>
      <c r="O149" s="108" t="str">
        <f t="shared" si="5"/>
        <v>non</v>
      </c>
      <c r="P149" s="108"/>
      <c r="Q149" s="109"/>
      <c r="R149" s="132"/>
      <c r="S149" s="132"/>
      <c r="T149" s="78"/>
      <c r="U149" s="78"/>
      <c r="V149" s="78"/>
      <c r="W149" s="79"/>
      <c r="X149" s="132"/>
      <c r="Y149" s="132"/>
      <c r="Z149" s="133"/>
      <c r="AA149" s="133"/>
      <c r="AB149" s="133"/>
      <c r="AC149" s="133"/>
      <c r="AD149" s="133"/>
      <c r="AE149" s="133"/>
      <c r="AF149" s="133"/>
      <c r="AG149" s="133"/>
      <c r="AH149" s="133"/>
      <c r="AI149" s="133"/>
      <c r="AJ149" s="133"/>
      <c r="AK149" s="133"/>
      <c r="AL149" s="133"/>
      <c r="AM149" s="133"/>
      <c r="AN149" s="133"/>
      <c r="AO149" s="133"/>
      <c r="AP149" s="133"/>
      <c r="AQ149" s="133"/>
      <c r="AR149" s="133"/>
      <c r="AS149" s="133"/>
      <c r="AT149" s="133"/>
      <c r="AU149" s="133"/>
    </row>
    <row r="150" spans="1:47" ht="30" x14ac:dyDescent="0.25">
      <c r="A150" s="104">
        <f t="shared" si="4"/>
        <v>0</v>
      </c>
      <c r="B150" s="105" t="s">
        <v>917</v>
      </c>
      <c r="C150" s="106" t="s">
        <v>299</v>
      </c>
      <c r="D150" s="114" t="s">
        <v>2</v>
      </c>
      <c r="E150" s="114" t="s">
        <v>888</v>
      </c>
      <c r="I150" s="61"/>
      <c r="J150" s="61"/>
      <c r="K150" s="61"/>
      <c r="L150" s="61"/>
      <c r="M150" s="61"/>
      <c r="O150" s="108" t="str">
        <f t="shared" si="5"/>
        <v>non</v>
      </c>
      <c r="P150" s="108"/>
      <c r="Z150" s="133"/>
    </row>
    <row r="151" spans="1:47" ht="30" x14ac:dyDescent="0.25">
      <c r="A151" s="104">
        <f t="shared" si="4"/>
        <v>0</v>
      </c>
      <c r="B151" s="105" t="s">
        <v>918</v>
      </c>
      <c r="C151" s="106" t="s">
        <v>299</v>
      </c>
      <c r="D151" s="114" t="s">
        <v>2</v>
      </c>
      <c r="E151" s="114" t="s">
        <v>405</v>
      </c>
      <c r="I151" s="61"/>
      <c r="J151" s="61"/>
      <c r="K151" s="61"/>
      <c r="L151" s="61"/>
      <c r="M151" s="61"/>
      <c r="O151" s="108" t="str">
        <f t="shared" si="5"/>
        <v>non</v>
      </c>
      <c r="P151" s="108"/>
      <c r="Z151" s="133"/>
    </row>
    <row r="152" spans="1:47" ht="30" x14ac:dyDescent="0.25">
      <c r="A152" s="104">
        <f t="shared" si="4"/>
        <v>0</v>
      </c>
      <c r="B152" s="105" t="s">
        <v>919</v>
      </c>
      <c r="C152" s="106" t="s">
        <v>299</v>
      </c>
      <c r="D152" s="114" t="s">
        <v>2</v>
      </c>
      <c r="E152" s="114" t="s">
        <v>914</v>
      </c>
      <c r="I152" s="61"/>
      <c r="J152" s="61"/>
      <c r="K152" s="61"/>
      <c r="L152" s="61"/>
      <c r="M152" s="61"/>
      <c r="O152" s="108" t="str">
        <f t="shared" si="5"/>
        <v>non</v>
      </c>
      <c r="P152" s="108"/>
      <c r="Z152" s="133"/>
    </row>
    <row r="153" spans="1:47" ht="30" x14ac:dyDescent="0.25">
      <c r="A153" s="104">
        <f t="shared" si="4"/>
        <v>0</v>
      </c>
      <c r="B153" s="105" t="s">
        <v>920</v>
      </c>
      <c r="C153" s="106" t="s">
        <v>299</v>
      </c>
      <c r="D153" s="114" t="s">
        <v>2</v>
      </c>
      <c r="E153" s="114" t="s">
        <v>915</v>
      </c>
      <c r="I153" s="61"/>
      <c r="J153" s="61"/>
      <c r="K153" s="61"/>
      <c r="L153" s="61"/>
      <c r="M153" s="61"/>
      <c r="O153" s="108" t="str">
        <f t="shared" si="5"/>
        <v>non</v>
      </c>
      <c r="P153" s="108"/>
      <c r="Z153" s="133"/>
    </row>
    <row r="154" spans="1:47" x14ac:dyDescent="0.25">
      <c r="A154" s="104">
        <f t="shared" si="4"/>
        <v>0</v>
      </c>
      <c r="C154" s="106" t="s">
        <v>299</v>
      </c>
      <c r="D154" s="105" t="s">
        <v>559</v>
      </c>
      <c r="E154" s="114" t="s">
        <v>921</v>
      </c>
      <c r="I154" s="61"/>
      <c r="J154" s="61"/>
      <c r="K154" s="61"/>
      <c r="L154" s="61"/>
      <c r="M154" s="61"/>
      <c r="O154" s="108" t="str">
        <f t="shared" si="5"/>
        <v>non</v>
      </c>
      <c r="P154" s="108"/>
      <c r="Z154" s="133"/>
    </row>
    <row r="155" spans="1:47" x14ac:dyDescent="0.25">
      <c r="A155" s="104" t="str">
        <f t="shared" si="4"/>
        <v>E-</v>
      </c>
      <c r="C155" s="82" t="s">
        <v>299</v>
      </c>
      <c r="D155" s="7"/>
      <c r="E155" s="5" t="s">
        <v>1134</v>
      </c>
      <c r="F155" s="4">
        <v>78</v>
      </c>
      <c r="G155" s="6">
        <v>60</v>
      </c>
      <c r="I155" s="60" t="str">
        <f>CONCATENATE("E-",VLOOKUP($F155,'Objets valorisés'!$A$4:$K$252,5,FALSE))</f>
        <v>E-</v>
      </c>
      <c r="J155" s="60">
        <f>VLOOKUP($F155,'Objets valorisés'!$A$4:$K$252,6,FALSE)</f>
        <v>0</v>
      </c>
      <c r="K155" s="60">
        <f>VLOOKUP($F155,'Objets valorisés'!$A$4:$K$252,7,FALSE)</f>
        <v>0</v>
      </c>
      <c r="L155" s="60">
        <f>VLOOKUP($F155,'Objets valorisés'!$A$4:$K$252,8,FALSE)</f>
        <v>0</v>
      </c>
      <c r="M155" s="60">
        <f>VLOOKUP($F155,'Objets valorisés'!$A$4:$K$252,9,FALSE)</f>
        <v>0</v>
      </c>
      <c r="O155" s="108" t="str">
        <f t="shared" si="5"/>
        <v>non</v>
      </c>
      <c r="P155" s="108"/>
      <c r="Z155" s="133"/>
    </row>
    <row r="156" spans="1:47" x14ac:dyDescent="0.25">
      <c r="A156" s="104" t="str">
        <f t="shared" si="4"/>
        <v>E-</v>
      </c>
      <c r="C156" s="82" t="s">
        <v>299</v>
      </c>
      <c r="D156" s="7"/>
      <c r="E156" s="5" t="s">
        <v>1135</v>
      </c>
      <c r="F156" s="4">
        <v>79</v>
      </c>
      <c r="G156" s="6">
        <v>20</v>
      </c>
      <c r="I156" s="60" t="str">
        <f>CONCATENATE("E-",VLOOKUP($F156,'Objets valorisés'!$A$4:$K$252,5,FALSE))</f>
        <v>E-</v>
      </c>
      <c r="J156" s="60">
        <f>VLOOKUP($F156,'Objets valorisés'!$A$4:$K$252,6,FALSE)</f>
        <v>0</v>
      </c>
      <c r="K156" s="60">
        <f>VLOOKUP($F156,'Objets valorisés'!$A$4:$K$252,7,FALSE)</f>
        <v>0</v>
      </c>
      <c r="L156" s="60">
        <f>VLOOKUP($F156,'Objets valorisés'!$A$4:$K$252,8,FALSE)</f>
        <v>0</v>
      </c>
      <c r="M156" s="60">
        <f>VLOOKUP($F156,'Objets valorisés'!$A$4:$K$252,9,FALSE)</f>
        <v>0</v>
      </c>
      <c r="O156" s="108" t="str">
        <f t="shared" si="5"/>
        <v>non</v>
      </c>
      <c r="P156" s="108"/>
      <c r="Z156" s="133"/>
    </row>
    <row r="157" spans="1:47" s="8" customFormat="1" ht="30" x14ac:dyDescent="0.25">
      <c r="A157" s="104" t="str">
        <f t="shared" si="4"/>
        <v>E-</v>
      </c>
      <c r="B157" s="4"/>
      <c r="C157" s="82" t="s">
        <v>299</v>
      </c>
      <c r="D157" s="7"/>
      <c r="E157" s="5" t="s">
        <v>1132</v>
      </c>
      <c r="F157" s="4">
        <v>91</v>
      </c>
      <c r="G157" s="6">
        <v>40</v>
      </c>
      <c r="H157" s="6"/>
      <c r="I157" s="60" t="str">
        <f>CONCATENATE("E-",VLOOKUP($F157,'Objets valorisés'!$A$4:$K$252,5,FALSE))</f>
        <v>E-</v>
      </c>
      <c r="J157" s="60">
        <f>VLOOKUP($F157,'Objets valorisés'!$A$4:$K$252,6,FALSE)</f>
        <v>0</v>
      </c>
      <c r="K157" s="60">
        <f>VLOOKUP($F157,'Objets valorisés'!$A$4:$K$252,7,FALSE)</f>
        <v>0</v>
      </c>
      <c r="L157" s="60">
        <f>VLOOKUP($F157,'Objets valorisés'!$A$4:$K$252,8,FALSE)</f>
        <v>0</v>
      </c>
      <c r="M157" s="60">
        <f>VLOOKUP($F157,'Objets valorisés'!$A$4:$K$252,9,FALSE)</f>
        <v>0</v>
      </c>
      <c r="N157" s="6"/>
      <c r="O157" s="108" t="str">
        <f t="shared" si="5"/>
        <v>non</v>
      </c>
      <c r="P157" s="108"/>
      <c r="Q157" s="61"/>
      <c r="R157" s="132"/>
      <c r="S157" s="132"/>
      <c r="T157" s="78"/>
      <c r="U157" s="78"/>
      <c r="V157" s="78"/>
      <c r="W157" s="79"/>
      <c r="X157" s="79"/>
      <c r="Y157" s="79"/>
      <c r="Z157" s="136"/>
      <c r="AA157" s="73"/>
      <c r="AB157" s="73"/>
      <c r="AC157" s="73"/>
      <c r="AD157" s="73"/>
      <c r="AE157" s="73"/>
      <c r="AF157" s="73"/>
      <c r="AG157" s="73"/>
      <c r="AH157" s="73"/>
      <c r="AI157" s="73"/>
      <c r="AJ157" s="73"/>
      <c r="AK157" s="73"/>
      <c r="AL157" s="73"/>
      <c r="AM157" s="73"/>
      <c r="AN157" s="73"/>
      <c r="AO157" s="73"/>
      <c r="AP157" s="73"/>
      <c r="AQ157" s="73"/>
      <c r="AR157" s="73"/>
      <c r="AS157" s="73"/>
      <c r="AT157" s="73"/>
      <c r="AU157" s="73"/>
    </row>
    <row r="158" spans="1:47" ht="30" x14ac:dyDescent="0.25">
      <c r="A158" s="104" t="str">
        <f t="shared" si="4"/>
        <v>E-</v>
      </c>
      <c r="B158" s="105" t="s">
        <v>307</v>
      </c>
      <c r="C158" s="106" t="s">
        <v>308</v>
      </c>
      <c r="D158" s="105"/>
      <c r="E158" s="105" t="s">
        <v>1276</v>
      </c>
      <c r="F158" s="107">
        <v>6</v>
      </c>
      <c r="G158" s="6">
        <v>70</v>
      </c>
      <c r="I158" s="60" t="str">
        <f>CONCATENATE("E-",VLOOKUP($F158,'Objets valorisés'!$A$4:$K$252,5,FALSE))</f>
        <v>E-</v>
      </c>
      <c r="J158" s="60">
        <f>VLOOKUP($F158,'Objets valorisés'!$A$4:$K$252,6,FALSE)</f>
        <v>3</v>
      </c>
      <c r="K158" s="60">
        <f>VLOOKUP($F158,'Objets valorisés'!$A$4:$K$252,7,FALSE)</f>
        <v>0</v>
      </c>
      <c r="L158" s="60">
        <f>VLOOKUP($F158,'Objets valorisés'!$A$4:$K$252,8,FALSE)</f>
        <v>0</v>
      </c>
      <c r="M158" s="60" t="str">
        <f>VLOOKUP($F158,'Objets valorisés'!$A$4:$K$252,9,FALSE)</f>
        <v>X</v>
      </c>
      <c r="O158" s="108" t="str">
        <f t="shared" si="5"/>
        <v>oui</v>
      </c>
      <c r="P158" s="108"/>
      <c r="Z158" s="133"/>
    </row>
    <row r="159" spans="1:47" x14ac:dyDescent="0.25">
      <c r="A159" s="104" t="str">
        <f t="shared" si="4"/>
        <v>E-</v>
      </c>
      <c r="B159" s="105" t="s">
        <v>309</v>
      </c>
      <c r="C159" s="106" t="s">
        <v>308</v>
      </c>
      <c r="D159" s="105"/>
      <c r="E159" s="105" t="s">
        <v>485</v>
      </c>
      <c r="F159" s="107">
        <v>6</v>
      </c>
      <c r="G159" s="6" t="s">
        <v>1268</v>
      </c>
      <c r="I159" s="60" t="str">
        <f>CONCATENATE("E-",VLOOKUP($F159,'Objets valorisés'!$A$4:$K$252,5,FALSE))</f>
        <v>E-</v>
      </c>
      <c r="J159" s="60">
        <f>VLOOKUP($F159,'Objets valorisés'!$A$4:$K$252,6,FALSE)</f>
        <v>3</v>
      </c>
      <c r="K159" s="60">
        <f>VLOOKUP($F159,'Objets valorisés'!$A$4:$K$252,7,FALSE)</f>
        <v>0</v>
      </c>
      <c r="L159" s="60">
        <f>VLOOKUP($F159,'Objets valorisés'!$A$4:$K$252,8,FALSE)</f>
        <v>0</v>
      </c>
      <c r="M159" s="60" t="str">
        <f>VLOOKUP($F159,'Objets valorisés'!$A$4:$K$252,9,FALSE)</f>
        <v>X</v>
      </c>
      <c r="O159" s="108" t="str">
        <f t="shared" si="5"/>
        <v>oui</v>
      </c>
      <c r="P159" s="108"/>
      <c r="Z159" s="133"/>
    </row>
    <row r="160" spans="1:47" x14ac:dyDescent="0.25">
      <c r="A160" s="104">
        <f t="shared" si="4"/>
        <v>0</v>
      </c>
      <c r="B160" s="105" t="s">
        <v>310</v>
      </c>
      <c r="C160" s="106" t="s">
        <v>308</v>
      </c>
      <c r="D160" s="105"/>
      <c r="E160" s="105" t="s">
        <v>486</v>
      </c>
      <c r="F160" s="107"/>
      <c r="I160" s="61"/>
      <c r="J160" s="61"/>
      <c r="K160" s="61"/>
      <c r="L160" s="61"/>
      <c r="M160" s="61"/>
      <c r="O160" s="108" t="str">
        <f t="shared" si="5"/>
        <v>non</v>
      </c>
      <c r="P160" s="108"/>
      <c r="Z160" s="133"/>
    </row>
    <row r="161" spans="1:47" x14ac:dyDescent="0.25">
      <c r="A161" s="104" t="str">
        <f t="shared" si="4"/>
        <v>E-</v>
      </c>
      <c r="B161" s="105" t="s">
        <v>311</v>
      </c>
      <c r="C161" s="106" t="s">
        <v>308</v>
      </c>
      <c r="D161" s="105"/>
      <c r="E161" s="105" t="s">
        <v>312</v>
      </c>
      <c r="F161" s="107">
        <v>6</v>
      </c>
      <c r="G161" s="6" t="s">
        <v>1269</v>
      </c>
      <c r="I161" s="60" t="str">
        <f>CONCATENATE("E-",VLOOKUP($F161,'Objets valorisés'!$A$4:$K$252,5,FALSE))</f>
        <v>E-</v>
      </c>
      <c r="J161" s="60">
        <f>VLOOKUP($F161,'Objets valorisés'!$A$4:$K$252,6,FALSE)</f>
        <v>3</v>
      </c>
      <c r="K161" s="60">
        <f>VLOOKUP($F161,'Objets valorisés'!$A$4:$K$252,7,FALSE)</f>
        <v>0</v>
      </c>
      <c r="L161" s="60">
        <f>VLOOKUP($F161,'Objets valorisés'!$A$4:$K$252,8,FALSE)</f>
        <v>0</v>
      </c>
      <c r="M161" s="60" t="str">
        <f>VLOOKUP($F161,'Objets valorisés'!$A$4:$K$252,9,FALSE)</f>
        <v>X</v>
      </c>
      <c r="O161" s="108" t="str">
        <f t="shared" si="5"/>
        <v>oui</v>
      </c>
      <c r="P161" s="108"/>
      <c r="Z161" s="133"/>
    </row>
    <row r="162" spans="1:47" ht="30" x14ac:dyDescent="0.25">
      <c r="A162" s="104" t="str">
        <f t="shared" si="4"/>
        <v>E-</v>
      </c>
      <c r="B162" s="105" t="s">
        <v>313</v>
      </c>
      <c r="C162" s="106" t="s">
        <v>308</v>
      </c>
      <c r="D162" s="105"/>
      <c r="E162" s="105" t="s">
        <v>1275</v>
      </c>
      <c r="F162" s="107">
        <v>13</v>
      </c>
      <c r="G162" s="6">
        <v>80</v>
      </c>
      <c r="I162" s="60" t="str">
        <f>CONCATENATE("E-",VLOOKUP($F162,'Objets valorisés'!$A$4:$K$252,5,FALSE))</f>
        <v>E-</v>
      </c>
      <c r="J162" s="60">
        <f>VLOOKUP($F162,'Objets valorisés'!$A$4:$K$252,6,FALSE)</f>
        <v>0</v>
      </c>
      <c r="K162" s="60">
        <f>VLOOKUP($F162,'Objets valorisés'!$A$4:$K$252,7,FALSE)</f>
        <v>0</v>
      </c>
      <c r="L162" s="60">
        <f>VLOOKUP($F162,'Objets valorisés'!$A$4:$K$252,8,FALSE)</f>
        <v>0</v>
      </c>
      <c r="M162" s="60">
        <f>VLOOKUP($F162,'Objets valorisés'!$A$4:$K$252,9,FALSE)</f>
        <v>0</v>
      </c>
      <c r="O162" s="108" t="str">
        <f t="shared" si="5"/>
        <v>non</v>
      </c>
      <c r="P162" s="108"/>
      <c r="Z162" s="133"/>
    </row>
    <row r="163" spans="1:47" ht="30" x14ac:dyDescent="0.25">
      <c r="A163" s="104" t="str">
        <f t="shared" si="4"/>
        <v>E-</v>
      </c>
      <c r="B163" s="105" t="s">
        <v>314</v>
      </c>
      <c r="C163" s="106" t="s">
        <v>308</v>
      </c>
      <c r="D163" s="105"/>
      <c r="E163" s="105" t="s">
        <v>1271</v>
      </c>
      <c r="F163" s="107">
        <v>10</v>
      </c>
      <c r="G163" s="6">
        <v>300</v>
      </c>
      <c r="I163" s="60" t="str">
        <f>CONCATENATE("E-",VLOOKUP($F163,'Objets valorisés'!$A$4:$K$252,5,FALSE))</f>
        <v>E-</v>
      </c>
      <c r="J163" s="60">
        <f>VLOOKUP($F163,'Objets valorisés'!$A$4:$K$252,6,FALSE)</f>
        <v>0</v>
      </c>
      <c r="K163" s="60">
        <f>VLOOKUP($F163,'Objets valorisés'!$A$4:$K$252,7,FALSE)</f>
        <v>0</v>
      </c>
      <c r="L163" s="60">
        <f>VLOOKUP($F163,'Objets valorisés'!$A$4:$K$252,8,FALSE)</f>
        <v>0</v>
      </c>
      <c r="M163" s="60">
        <f>VLOOKUP($F163,'Objets valorisés'!$A$4:$K$252,9,FALSE)</f>
        <v>0</v>
      </c>
      <c r="O163" s="108" t="str">
        <f t="shared" si="5"/>
        <v>non</v>
      </c>
      <c r="P163" s="108"/>
      <c r="Z163" s="133"/>
    </row>
    <row r="164" spans="1:47" ht="30" x14ac:dyDescent="0.25">
      <c r="A164" s="104" t="str">
        <f t="shared" si="4"/>
        <v>E-</v>
      </c>
      <c r="B164" s="105" t="s">
        <v>315</v>
      </c>
      <c r="C164" s="106" t="s">
        <v>308</v>
      </c>
      <c r="D164" s="105"/>
      <c r="E164" s="105" t="s">
        <v>1402</v>
      </c>
      <c r="F164" s="107">
        <v>8</v>
      </c>
      <c r="G164" s="6">
        <v>80</v>
      </c>
      <c r="I164" s="60" t="str">
        <f>CONCATENATE("E-",VLOOKUP($F164,'Objets valorisés'!$A$4:$K$252,5,FALSE))</f>
        <v>E-</v>
      </c>
      <c r="J164" s="60">
        <f>VLOOKUP($F164,'Objets valorisés'!$A$4:$K$252,6,FALSE)</f>
        <v>0</v>
      </c>
      <c r="K164" s="60">
        <f>VLOOKUP($F164,'Objets valorisés'!$A$4:$K$252,7,FALSE)</f>
        <v>3</v>
      </c>
      <c r="L164" s="60">
        <f>VLOOKUP($F164,'Objets valorisés'!$A$4:$K$252,8,FALSE)</f>
        <v>0</v>
      </c>
      <c r="M164" s="60">
        <f>VLOOKUP($F164,'Objets valorisés'!$A$4:$K$252,9,FALSE)</f>
        <v>0</v>
      </c>
      <c r="O164" s="108" t="str">
        <f t="shared" si="5"/>
        <v>non</v>
      </c>
      <c r="P164" s="108"/>
      <c r="Z164" s="133"/>
    </row>
    <row r="165" spans="1:47" x14ac:dyDescent="0.25">
      <c r="A165" s="104" t="str">
        <f t="shared" si="4"/>
        <v>E-</v>
      </c>
      <c r="B165" s="105" t="s">
        <v>316</v>
      </c>
      <c r="C165" s="106" t="s">
        <v>308</v>
      </c>
      <c r="D165" s="105"/>
      <c r="E165" s="105" t="s">
        <v>1270</v>
      </c>
      <c r="F165" s="107">
        <v>9</v>
      </c>
      <c r="G165" s="6">
        <v>800</v>
      </c>
      <c r="I165" s="60" t="str">
        <f>CONCATENATE("E-",VLOOKUP($F165,'Objets valorisés'!$A$4:$K$252,5,FALSE))</f>
        <v>E-</v>
      </c>
      <c r="J165" s="60">
        <f>VLOOKUP($F165,'Objets valorisés'!$A$4:$K$252,6,FALSE)</f>
        <v>0</v>
      </c>
      <c r="K165" s="60">
        <f>VLOOKUP($F165,'Objets valorisés'!$A$4:$K$252,7,FALSE)</f>
        <v>0</v>
      </c>
      <c r="L165" s="60">
        <f>VLOOKUP($F165,'Objets valorisés'!$A$4:$K$252,8,FALSE)</f>
        <v>0</v>
      </c>
      <c r="M165" s="60">
        <f>VLOOKUP($F165,'Objets valorisés'!$A$4:$K$252,9,FALSE)</f>
        <v>0</v>
      </c>
      <c r="O165" s="108" t="str">
        <f t="shared" si="5"/>
        <v>non</v>
      </c>
      <c r="P165" s="108"/>
      <c r="Z165" s="133"/>
    </row>
    <row r="166" spans="1:47" x14ac:dyDescent="0.25">
      <c r="A166" s="104">
        <f t="shared" si="4"/>
        <v>0</v>
      </c>
      <c r="B166" s="105" t="s">
        <v>317</v>
      </c>
      <c r="C166" s="106" t="s">
        <v>308</v>
      </c>
      <c r="D166" s="105"/>
      <c r="E166" s="105" t="s">
        <v>318</v>
      </c>
      <c r="F166" s="107"/>
      <c r="I166" s="61"/>
      <c r="J166" s="61"/>
      <c r="K166" s="61"/>
      <c r="L166" s="61"/>
      <c r="M166" s="61"/>
      <c r="O166" s="108" t="str">
        <f t="shared" si="5"/>
        <v>non</v>
      </c>
      <c r="P166" s="108"/>
      <c r="Z166" s="133"/>
    </row>
    <row r="167" spans="1:47" ht="30" x14ac:dyDescent="0.25">
      <c r="A167" s="104" t="str">
        <f t="shared" si="4"/>
        <v>E-</v>
      </c>
      <c r="B167" s="105" t="s">
        <v>319</v>
      </c>
      <c r="C167" s="106" t="s">
        <v>308</v>
      </c>
      <c r="D167" s="105"/>
      <c r="E167" s="105" t="s">
        <v>1272</v>
      </c>
      <c r="F167" s="112">
        <v>12</v>
      </c>
      <c r="G167" s="150">
        <v>80</v>
      </c>
      <c r="H167" s="87"/>
      <c r="I167" s="60" t="str">
        <f>CONCATENATE("E-",VLOOKUP($F167,'Objets valorisés'!$A$4:$K$252,5,FALSE))</f>
        <v>E-</v>
      </c>
      <c r="J167" s="60">
        <f>VLOOKUP($F167,'Objets valorisés'!$A$4:$K$252,6,FALSE)</f>
        <v>0</v>
      </c>
      <c r="K167" s="60">
        <f>VLOOKUP($F167,'Objets valorisés'!$A$4:$K$252,7,FALSE)</f>
        <v>0</v>
      </c>
      <c r="L167" s="60">
        <f>VLOOKUP($F167,'Objets valorisés'!$A$4:$K$252,8,FALSE)</f>
        <v>0</v>
      </c>
      <c r="M167" s="60">
        <f>VLOOKUP($F167,'Objets valorisés'!$A$4:$K$252,9,FALSE)</f>
        <v>0</v>
      </c>
      <c r="N167" s="87"/>
      <c r="O167" s="108" t="str">
        <f t="shared" si="5"/>
        <v>non</v>
      </c>
      <c r="P167" s="108"/>
      <c r="Z167" s="133"/>
    </row>
    <row r="168" spans="1:47" ht="30" x14ac:dyDescent="0.25">
      <c r="A168" s="104" t="str">
        <f t="shared" si="4"/>
        <v>E-</v>
      </c>
      <c r="B168" s="105" t="s">
        <v>320</v>
      </c>
      <c r="C168" s="106" t="s">
        <v>308</v>
      </c>
      <c r="D168" s="105"/>
      <c r="E168" s="105" t="s">
        <v>321</v>
      </c>
      <c r="F168" s="113">
        <v>12</v>
      </c>
      <c r="G168" s="154"/>
      <c r="H168" s="117"/>
      <c r="I168" s="60" t="str">
        <f>CONCATENATE("E-",VLOOKUP($F168,'Objets valorisés'!$A$4:$K$252,5,FALSE))</f>
        <v>E-</v>
      </c>
      <c r="J168" s="60">
        <f>VLOOKUP($F168,'Objets valorisés'!$A$4:$K$252,6,FALSE)</f>
        <v>0</v>
      </c>
      <c r="K168" s="60">
        <f>VLOOKUP($F168,'Objets valorisés'!$A$4:$K$252,7,FALSE)</f>
        <v>0</v>
      </c>
      <c r="L168" s="60">
        <f>VLOOKUP($F168,'Objets valorisés'!$A$4:$K$252,8,FALSE)</f>
        <v>0</v>
      </c>
      <c r="M168" s="60">
        <f>VLOOKUP($F168,'Objets valorisés'!$A$4:$K$252,9,FALSE)</f>
        <v>0</v>
      </c>
      <c r="N168" s="117"/>
      <c r="O168" s="108" t="str">
        <f t="shared" si="5"/>
        <v>non</v>
      </c>
      <c r="P168" s="108"/>
      <c r="Z168" s="133"/>
    </row>
    <row r="169" spans="1:47" ht="30" x14ac:dyDescent="0.25">
      <c r="A169" s="104" t="str">
        <f t="shared" si="4"/>
        <v>E-3</v>
      </c>
      <c r="B169" s="105" t="s">
        <v>322</v>
      </c>
      <c r="C169" s="106" t="s">
        <v>308</v>
      </c>
      <c r="D169" s="105"/>
      <c r="E169" s="105" t="s">
        <v>1403</v>
      </c>
      <c r="F169" s="107">
        <v>7</v>
      </c>
      <c r="G169" s="6">
        <v>240</v>
      </c>
      <c r="I169" s="60" t="str">
        <f>CONCATENATE("E-",VLOOKUP($F169,'Objets valorisés'!$A$4:$K$252,5,FALSE))</f>
        <v>E-3</v>
      </c>
      <c r="J169" s="60">
        <f>VLOOKUP($F169,'Objets valorisés'!$A$4:$K$252,6,FALSE)</f>
        <v>0</v>
      </c>
      <c r="K169" s="60">
        <f>VLOOKUP($F169,'Objets valorisés'!$A$4:$K$252,7,FALSE)</f>
        <v>0</v>
      </c>
      <c r="L169" s="60" t="str">
        <f>VLOOKUP($F169,'Objets valorisés'!$A$4:$K$252,8,FALSE)</f>
        <v>X</v>
      </c>
      <c r="M169" s="60">
        <f>VLOOKUP($F169,'Objets valorisés'!$A$4:$K$252,9,FALSE)</f>
        <v>0</v>
      </c>
      <c r="O169" s="108" t="str">
        <f t="shared" si="5"/>
        <v>oui</v>
      </c>
      <c r="P169" s="108"/>
      <c r="Z169" s="133"/>
    </row>
    <row r="170" spans="1:47" ht="30" x14ac:dyDescent="0.25">
      <c r="A170" s="104">
        <f t="shared" si="4"/>
        <v>0</v>
      </c>
      <c r="B170" s="105" t="s">
        <v>323</v>
      </c>
      <c r="C170" s="106" t="s">
        <v>308</v>
      </c>
      <c r="D170" s="105"/>
      <c r="E170" s="105" t="s">
        <v>324</v>
      </c>
      <c r="F170" s="107"/>
      <c r="I170" s="61"/>
      <c r="J170" s="61"/>
      <c r="K170" s="61"/>
      <c r="L170" s="61"/>
      <c r="M170" s="61"/>
      <c r="O170" s="108" t="str">
        <f t="shared" si="5"/>
        <v>non</v>
      </c>
      <c r="P170" s="108"/>
      <c r="Z170" s="133"/>
    </row>
    <row r="171" spans="1:47" ht="30" x14ac:dyDescent="0.25">
      <c r="A171" s="104" t="str">
        <f t="shared" si="4"/>
        <v>E-</v>
      </c>
      <c r="B171" s="105" t="s">
        <v>325</v>
      </c>
      <c r="C171" s="106" t="s">
        <v>308</v>
      </c>
      <c r="D171" s="105"/>
      <c r="E171" s="105" t="s">
        <v>326</v>
      </c>
      <c r="F171" s="112">
        <v>14</v>
      </c>
      <c r="G171" s="150">
        <v>400</v>
      </c>
      <c r="H171" s="87"/>
      <c r="I171" s="60" t="str">
        <f>CONCATENATE("E-",VLOOKUP($F171,'Objets valorisés'!$A$4:$K$252,5,FALSE))</f>
        <v>E-</v>
      </c>
      <c r="J171" s="60">
        <f>VLOOKUP($F171,'Objets valorisés'!$A$4:$K$252,6,FALSE)</f>
        <v>0</v>
      </c>
      <c r="K171" s="60">
        <f>VLOOKUP($F171,'Objets valorisés'!$A$4:$K$252,7,FALSE)</f>
        <v>0</v>
      </c>
      <c r="L171" s="60">
        <f>VLOOKUP($F171,'Objets valorisés'!$A$4:$K$252,8,FALSE)</f>
        <v>0</v>
      </c>
      <c r="M171" s="60">
        <f>VLOOKUP($F171,'Objets valorisés'!$A$4:$K$252,9,FALSE)</f>
        <v>0</v>
      </c>
      <c r="N171" s="87"/>
      <c r="O171" s="108" t="str">
        <f t="shared" si="5"/>
        <v>non</v>
      </c>
      <c r="P171" s="108"/>
      <c r="Z171" s="133"/>
    </row>
    <row r="172" spans="1:47" ht="30" x14ac:dyDescent="0.25">
      <c r="A172" s="104" t="str">
        <f t="shared" si="4"/>
        <v>E-</v>
      </c>
      <c r="B172" s="105" t="s">
        <v>327</v>
      </c>
      <c r="C172" s="106" t="s">
        <v>308</v>
      </c>
      <c r="D172" s="105"/>
      <c r="E172" s="105" t="s">
        <v>328</v>
      </c>
      <c r="F172" s="113">
        <v>14</v>
      </c>
      <c r="G172" s="151"/>
      <c r="H172" s="88"/>
      <c r="I172" s="60" t="str">
        <f>CONCATENATE("E-",VLOOKUP($F172,'Objets valorisés'!$A$4:$K$252,5,FALSE))</f>
        <v>E-</v>
      </c>
      <c r="J172" s="60">
        <f>VLOOKUP($F172,'Objets valorisés'!$A$4:$K$252,6,FALSE)</f>
        <v>0</v>
      </c>
      <c r="K172" s="60">
        <f>VLOOKUP($F172,'Objets valorisés'!$A$4:$K$252,7,FALSE)</f>
        <v>0</v>
      </c>
      <c r="L172" s="60">
        <f>VLOOKUP($F172,'Objets valorisés'!$A$4:$K$252,8,FALSE)</f>
        <v>0</v>
      </c>
      <c r="M172" s="60">
        <f>VLOOKUP($F172,'Objets valorisés'!$A$4:$K$252,9,FALSE)</f>
        <v>0</v>
      </c>
      <c r="N172" s="88"/>
      <c r="O172" s="108" t="str">
        <f t="shared" si="5"/>
        <v>non</v>
      </c>
      <c r="P172" s="108"/>
      <c r="Z172" s="133"/>
    </row>
    <row r="173" spans="1:47" s="135" customFormat="1" ht="30" x14ac:dyDescent="0.25">
      <c r="A173" s="104">
        <f t="shared" si="4"/>
        <v>0</v>
      </c>
      <c r="B173" s="105" t="s">
        <v>329</v>
      </c>
      <c r="C173" s="106" t="s">
        <v>308</v>
      </c>
      <c r="D173" s="105"/>
      <c r="E173" s="105" t="s">
        <v>330</v>
      </c>
      <c r="F173" s="107"/>
      <c r="G173" s="6"/>
      <c r="H173" s="6"/>
      <c r="I173" s="61"/>
      <c r="J173" s="61"/>
      <c r="K173" s="61"/>
      <c r="L173" s="61"/>
      <c r="M173" s="61"/>
      <c r="N173" s="6"/>
      <c r="O173" s="108" t="str">
        <f t="shared" si="5"/>
        <v>non</v>
      </c>
      <c r="P173" s="108"/>
      <c r="Q173" s="109"/>
      <c r="R173" s="132"/>
      <c r="S173" s="132"/>
      <c r="T173" s="78"/>
      <c r="U173" s="78"/>
      <c r="V173" s="78"/>
      <c r="W173" s="79"/>
      <c r="X173" s="132"/>
      <c r="Y173" s="132"/>
      <c r="Z173" s="133"/>
      <c r="AA173" s="133"/>
      <c r="AB173" s="133"/>
      <c r="AC173" s="133"/>
      <c r="AD173" s="133"/>
      <c r="AE173" s="133"/>
      <c r="AF173" s="133"/>
      <c r="AG173" s="133"/>
      <c r="AH173" s="133"/>
      <c r="AI173" s="133"/>
      <c r="AJ173" s="133"/>
      <c r="AK173" s="133"/>
      <c r="AL173" s="133"/>
      <c r="AM173" s="133"/>
      <c r="AN173" s="133"/>
      <c r="AO173" s="133"/>
      <c r="AP173" s="133"/>
      <c r="AQ173" s="133"/>
      <c r="AR173" s="133"/>
      <c r="AS173" s="133"/>
      <c r="AT173" s="133"/>
      <c r="AU173" s="133"/>
    </row>
    <row r="174" spans="1:47" s="135" customFormat="1" ht="30" x14ac:dyDescent="0.25">
      <c r="A174" s="104" t="str">
        <f t="shared" si="4"/>
        <v>E-</v>
      </c>
      <c r="B174" s="105" t="s">
        <v>331</v>
      </c>
      <c r="C174" s="106" t="s">
        <v>308</v>
      </c>
      <c r="D174" s="105"/>
      <c r="E174" s="105" t="s">
        <v>332</v>
      </c>
      <c r="F174" s="107">
        <v>16</v>
      </c>
      <c r="G174" s="6" t="s">
        <v>1190</v>
      </c>
      <c r="H174" s="6"/>
      <c r="I174" s="60" t="str">
        <f>CONCATENATE("E-",VLOOKUP($F174,'Objets valorisés'!$A$4:$K$252,5,FALSE))</f>
        <v>E-</v>
      </c>
      <c r="J174" s="60">
        <f>VLOOKUP($F174,'Objets valorisés'!$A$4:$K$252,6,FALSE)</f>
        <v>0</v>
      </c>
      <c r="K174" s="60">
        <f>VLOOKUP($F174,'Objets valorisés'!$A$4:$K$252,7,FALSE)</f>
        <v>0</v>
      </c>
      <c r="L174" s="60">
        <f>VLOOKUP($F174,'Objets valorisés'!$A$4:$K$252,8,FALSE)</f>
        <v>0</v>
      </c>
      <c r="M174" s="60">
        <f>VLOOKUP($F174,'Objets valorisés'!$A$4:$K$252,9,FALSE)</f>
        <v>0</v>
      </c>
      <c r="N174" s="6"/>
      <c r="O174" s="108" t="str">
        <f t="shared" si="5"/>
        <v>non</v>
      </c>
      <c r="P174" s="108"/>
      <c r="Q174" s="109"/>
      <c r="R174" s="132"/>
      <c r="S174" s="132"/>
      <c r="T174" s="78"/>
      <c r="U174" s="78"/>
      <c r="V174" s="78"/>
      <c r="W174" s="79"/>
      <c r="X174" s="132"/>
      <c r="Y174" s="132"/>
      <c r="Z174" s="133"/>
      <c r="AA174" s="133"/>
      <c r="AB174" s="133"/>
      <c r="AC174" s="133"/>
      <c r="AD174" s="133"/>
      <c r="AE174" s="133"/>
      <c r="AF174" s="133"/>
      <c r="AG174" s="133"/>
      <c r="AH174" s="133"/>
      <c r="AI174" s="133"/>
      <c r="AJ174" s="133"/>
      <c r="AK174" s="133"/>
      <c r="AL174" s="133"/>
      <c r="AM174" s="133"/>
      <c r="AN174" s="133"/>
      <c r="AO174" s="133"/>
      <c r="AP174" s="133"/>
      <c r="AQ174" s="133"/>
      <c r="AR174" s="133"/>
      <c r="AS174" s="133"/>
      <c r="AT174" s="133"/>
      <c r="AU174" s="133"/>
    </row>
    <row r="175" spans="1:47" s="135" customFormat="1" ht="30" x14ac:dyDescent="0.25">
      <c r="A175" s="104" t="str">
        <f t="shared" si="4"/>
        <v>E-</v>
      </c>
      <c r="B175" s="105" t="s">
        <v>333</v>
      </c>
      <c r="C175" s="106" t="s">
        <v>308</v>
      </c>
      <c r="D175" s="105"/>
      <c r="E175" s="105" t="s">
        <v>334</v>
      </c>
      <c r="F175" s="107">
        <v>16</v>
      </c>
      <c r="G175" s="6" t="s">
        <v>1190</v>
      </c>
      <c r="H175" s="6"/>
      <c r="I175" s="60" t="str">
        <f>CONCATENATE("E-",VLOOKUP($F175,'Objets valorisés'!$A$4:$K$252,5,FALSE))</f>
        <v>E-</v>
      </c>
      <c r="J175" s="60">
        <f>VLOOKUP($F175,'Objets valorisés'!$A$4:$K$252,6,FALSE)</f>
        <v>0</v>
      </c>
      <c r="K175" s="60">
        <f>VLOOKUP($F175,'Objets valorisés'!$A$4:$K$252,7,FALSE)</f>
        <v>0</v>
      </c>
      <c r="L175" s="60">
        <f>VLOOKUP($F175,'Objets valorisés'!$A$4:$K$252,8,FALSE)</f>
        <v>0</v>
      </c>
      <c r="M175" s="60">
        <f>VLOOKUP($F175,'Objets valorisés'!$A$4:$K$252,9,FALSE)</f>
        <v>0</v>
      </c>
      <c r="N175" s="6"/>
      <c r="O175" s="108" t="str">
        <f t="shared" si="5"/>
        <v>non</v>
      </c>
      <c r="P175" s="108"/>
      <c r="Q175" s="109"/>
      <c r="R175" s="132"/>
      <c r="S175" s="132"/>
      <c r="T175" s="78"/>
      <c r="U175" s="78"/>
      <c r="V175" s="78"/>
      <c r="W175" s="79"/>
      <c r="X175" s="132"/>
      <c r="Y175" s="132"/>
      <c r="Z175" s="133"/>
      <c r="AA175" s="133"/>
      <c r="AB175" s="133"/>
      <c r="AC175" s="133"/>
      <c r="AD175" s="133"/>
      <c r="AE175" s="133"/>
      <c r="AF175" s="133"/>
      <c r="AG175" s="133"/>
      <c r="AH175" s="133"/>
      <c r="AI175" s="133"/>
      <c r="AJ175" s="133"/>
      <c r="AK175" s="133"/>
      <c r="AL175" s="133"/>
      <c r="AM175" s="133"/>
      <c r="AN175" s="133"/>
      <c r="AO175" s="133"/>
      <c r="AP175" s="133"/>
      <c r="AQ175" s="133"/>
      <c r="AR175" s="133"/>
      <c r="AS175" s="133"/>
      <c r="AT175" s="133"/>
      <c r="AU175" s="133"/>
    </row>
    <row r="176" spans="1:47" s="135" customFormat="1" ht="30" x14ac:dyDescent="0.25">
      <c r="A176" s="104" t="str">
        <f t="shared" si="4"/>
        <v>E-</v>
      </c>
      <c r="B176" s="105" t="s">
        <v>335</v>
      </c>
      <c r="C176" s="106" t="s">
        <v>308</v>
      </c>
      <c r="D176" s="105"/>
      <c r="E176" s="105" t="s">
        <v>1273</v>
      </c>
      <c r="F176" s="107">
        <v>15</v>
      </c>
      <c r="G176" s="6">
        <v>20</v>
      </c>
      <c r="H176" s="6"/>
      <c r="I176" s="60" t="str">
        <f>CONCATENATE("E-",VLOOKUP($F176,'Objets valorisés'!$A$4:$K$252,5,FALSE))</f>
        <v>E-</v>
      </c>
      <c r="J176" s="60">
        <f>VLOOKUP($F176,'Objets valorisés'!$A$4:$K$252,6,FALSE)</f>
        <v>0</v>
      </c>
      <c r="K176" s="60">
        <f>VLOOKUP($F176,'Objets valorisés'!$A$4:$K$252,7,FALSE)</f>
        <v>0</v>
      </c>
      <c r="L176" s="60">
        <f>VLOOKUP($F176,'Objets valorisés'!$A$4:$K$252,8,FALSE)</f>
        <v>0</v>
      </c>
      <c r="M176" s="60">
        <f>VLOOKUP($F176,'Objets valorisés'!$A$4:$K$252,9,FALSE)</f>
        <v>0</v>
      </c>
      <c r="N176" s="6"/>
      <c r="O176" s="108" t="str">
        <f t="shared" si="5"/>
        <v>non</v>
      </c>
      <c r="P176" s="108"/>
      <c r="Q176" s="109"/>
      <c r="R176" s="132"/>
      <c r="S176" s="132"/>
      <c r="T176" s="78"/>
      <c r="U176" s="78"/>
      <c r="V176" s="78"/>
      <c r="W176" s="79"/>
      <c r="X176" s="132"/>
      <c r="Y176" s="132"/>
      <c r="Z176" s="133"/>
      <c r="AA176" s="133"/>
      <c r="AB176" s="133"/>
      <c r="AC176" s="133"/>
      <c r="AD176" s="133"/>
      <c r="AE176" s="133"/>
      <c r="AF176" s="133"/>
      <c r="AG176" s="133"/>
      <c r="AH176" s="133"/>
      <c r="AI176" s="133"/>
      <c r="AJ176" s="133"/>
      <c r="AK176" s="133"/>
      <c r="AL176" s="133"/>
      <c r="AM176" s="133"/>
      <c r="AN176" s="133"/>
      <c r="AO176" s="133"/>
      <c r="AP176" s="133"/>
      <c r="AQ176" s="133"/>
      <c r="AR176" s="133"/>
      <c r="AS176" s="133"/>
      <c r="AT176" s="133"/>
      <c r="AU176" s="133"/>
    </row>
    <row r="177" spans="1:47" s="135" customFormat="1" ht="30" x14ac:dyDescent="0.25">
      <c r="A177" s="104" t="str">
        <f t="shared" si="4"/>
        <v>E-</v>
      </c>
      <c r="B177" s="105" t="s">
        <v>336</v>
      </c>
      <c r="C177" s="106" t="s">
        <v>308</v>
      </c>
      <c r="D177" s="105"/>
      <c r="E177" s="105" t="s">
        <v>1092</v>
      </c>
      <c r="F177" s="107">
        <v>11</v>
      </c>
      <c r="G177" s="6">
        <v>450</v>
      </c>
      <c r="H177" s="6"/>
      <c r="I177" s="60" t="str">
        <f>CONCATENATE("E-",VLOOKUP($F177,'Objets valorisés'!$A$4:$K$252,5,FALSE))</f>
        <v>E-</v>
      </c>
      <c r="J177" s="60">
        <f>VLOOKUP($F177,'Objets valorisés'!$A$4:$K$252,6,FALSE)</f>
        <v>0</v>
      </c>
      <c r="K177" s="60">
        <f>VLOOKUP($F177,'Objets valorisés'!$A$4:$K$252,7,FALSE)</f>
        <v>0</v>
      </c>
      <c r="L177" s="60">
        <f>VLOOKUP($F177,'Objets valorisés'!$A$4:$K$252,8,FALSE)</f>
        <v>0</v>
      </c>
      <c r="M177" s="60">
        <f>VLOOKUP($F177,'Objets valorisés'!$A$4:$K$252,9,FALSE)</f>
        <v>0</v>
      </c>
      <c r="N177" s="6"/>
      <c r="O177" s="108" t="str">
        <f t="shared" si="5"/>
        <v>non</v>
      </c>
      <c r="P177" s="108"/>
      <c r="Q177" s="109"/>
      <c r="R177" s="132"/>
      <c r="S177" s="132"/>
      <c r="T177" s="78"/>
      <c r="U177" s="78"/>
      <c r="V177" s="78"/>
      <c r="W177" s="79"/>
      <c r="X177" s="132"/>
      <c r="Y177" s="132"/>
      <c r="Z177" s="133"/>
      <c r="AA177" s="133"/>
      <c r="AB177" s="133"/>
      <c r="AC177" s="133"/>
      <c r="AD177" s="133"/>
      <c r="AE177" s="133"/>
      <c r="AF177" s="133"/>
      <c r="AG177" s="133"/>
      <c r="AH177" s="133"/>
      <c r="AI177" s="133"/>
      <c r="AJ177" s="133"/>
      <c r="AK177" s="133"/>
      <c r="AL177" s="133"/>
      <c r="AM177" s="133"/>
      <c r="AN177" s="133"/>
      <c r="AO177" s="133"/>
      <c r="AP177" s="133"/>
      <c r="AQ177" s="133"/>
      <c r="AR177" s="133"/>
      <c r="AS177" s="133"/>
      <c r="AT177" s="133"/>
      <c r="AU177" s="133"/>
    </row>
    <row r="178" spans="1:47" s="135" customFormat="1" ht="30" x14ac:dyDescent="0.25">
      <c r="A178" s="104">
        <f t="shared" si="4"/>
        <v>0</v>
      </c>
      <c r="B178" s="105" t="s">
        <v>489</v>
      </c>
      <c r="C178" s="106" t="s">
        <v>490</v>
      </c>
      <c r="D178" s="105"/>
      <c r="E178" s="105"/>
      <c r="F178" s="107"/>
      <c r="G178" s="6"/>
      <c r="H178" s="6"/>
      <c r="I178" s="61"/>
      <c r="J178" s="61"/>
      <c r="K178" s="61"/>
      <c r="L178" s="61"/>
      <c r="M178" s="61"/>
      <c r="N178" s="6"/>
      <c r="O178" s="108" t="str">
        <f t="shared" si="5"/>
        <v>non</v>
      </c>
      <c r="P178" s="108"/>
      <c r="Q178" s="109"/>
      <c r="R178" s="132"/>
      <c r="S178" s="132"/>
      <c r="T178" s="78"/>
      <c r="U178" s="78"/>
      <c r="V178" s="78"/>
      <c r="W178" s="79"/>
      <c r="X178" s="132"/>
      <c r="Y178" s="132"/>
      <c r="Z178" s="133"/>
      <c r="AA178" s="133"/>
      <c r="AB178" s="133"/>
      <c r="AC178" s="133"/>
      <c r="AD178" s="133"/>
      <c r="AE178" s="133"/>
      <c r="AF178" s="133"/>
      <c r="AG178" s="133"/>
      <c r="AH178" s="133"/>
      <c r="AI178" s="133"/>
      <c r="AJ178" s="133"/>
      <c r="AK178" s="133"/>
      <c r="AL178" s="133"/>
      <c r="AM178" s="133"/>
      <c r="AN178" s="133"/>
      <c r="AO178" s="133"/>
      <c r="AP178" s="133"/>
      <c r="AQ178" s="133"/>
      <c r="AR178" s="133"/>
      <c r="AS178" s="133"/>
      <c r="AT178" s="133"/>
      <c r="AU178" s="133"/>
    </row>
    <row r="179" spans="1:47" s="135" customFormat="1" ht="30" x14ac:dyDescent="0.25">
      <c r="A179" s="104">
        <f t="shared" si="4"/>
        <v>0</v>
      </c>
      <c r="B179" s="105" t="s">
        <v>491</v>
      </c>
      <c r="C179" s="106" t="s">
        <v>490</v>
      </c>
      <c r="D179" s="105"/>
      <c r="E179" s="105"/>
      <c r="F179" s="107"/>
      <c r="G179" s="6"/>
      <c r="H179" s="6"/>
      <c r="I179" s="61"/>
      <c r="J179" s="61"/>
      <c r="K179" s="61"/>
      <c r="L179" s="61"/>
      <c r="M179" s="61"/>
      <c r="N179" s="6"/>
      <c r="O179" s="108" t="str">
        <f t="shared" si="5"/>
        <v>non</v>
      </c>
      <c r="P179" s="108"/>
      <c r="Q179" s="109"/>
      <c r="R179" s="132"/>
      <c r="S179" s="132"/>
      <c r="T179" s="78"/>
      <c r="U179" s="78"/>
      <c r="V179" s="78"/>
      <c r="W179" s="79"/>
      <c r="X179" s="132"/>
      <c r="Y179" s="132"/>
      <c r="Z179" s="133"/>
      <c r="AA179" s="133"/>
      <c r="AB179" s="133"/>
      <c r="AC179" s="133"/>
      <c r="AD179" s="133"/>
      <c r="AE179" s="133"/>
      <c r="AF179" s="133"/>
      <c r="AG179" s="133"/>
      <c r="AH179" s="133"/>
      <c r="AI179" s="133"/>
      <c r="AJ179" s="133"/>
      <c r="AK179" s="133"/>
      <c r="AL179" s="133"/>
      <c r="AM179" s="133"/>
      <c r="AN179" s="133"/>
      <c r="AO179" s="133"/>
      <c r="AP179" s="133"/>
      <c r="AQ179" s="133"/>
      <c r="AR179" s="133"/>
      <c r="AS179" s="133"/>
      <c r="AT179" s="133"/>
      <c r="AU179" s="133"/>
    </row>
    <row r="180" spans="1:47" s="135" customFormat="1" ht="30" x14ac:dyDescent="0.25">
      <c r="A180" s="104" t="str">
        <f t="shared" si="4"/>
        <v>E-2</v>
      </c>
      <c r="B180" s="105" t="s">
        <v>337</v>
      </c>
      <c r="C180" s="106" t="s">
        <v>308</v>
      </c>
      <c r="D180" s="105" t="s">
        <v>1067</v>
      </c>
      <c r="E180" s="105" t="s">
        <v>338</v>
      </c>
      <c r="F180" s="107">
        <v>4</v>
      </c>
      <c r="G180" s="6" t="s">
        <v>1264</v>
      </c>
      <c r="H180" s="6"/>
      <c r="I180" s="60" t="str">
        <f>CONCATENATE("E-",VLOOKUP($F180,'Objets valorisés'!$A$4:$K$252,5,FALSE))</f>
        <v>E-2</v>
      </c>
      <c r="J180" s="60">
        <f>VLOOKUP($F180,'Objets valorisés'!$A$4:$K$252,6,FALSE)</f>
        <v>0</v>
      </c>
      <c r="K180" s="60">
        <f>VLOOKUP($F180,'Objets valorisés'!$A$4:$K$252,7,FALSE)</f>
        <v>1</v>
      </c>
      <c r="L180" s="60" t="str">
        <f>VLOOKUP($F180,'Objets valorisés'!$A$4:$K$252,8,FALSE)</f>
        <v>X</v>
      </c>
      <c r="M180" s="60">
        <f>VLOOKUP($F180,'Objets valorisés'!$A$4:$K$252,9,FALSE)</f>
        <v>0</v>
      </c>
      <c r="N180" s="6"/>
      <c r="O180" s="108" t="str">
        <f t="shared" si="5"/>
        <v>oui</v>
      </c>
      <c r="P180" s="108"/>
      <c r="Q180" s="109"/>
      <c r="R180" s="132"/>
      <c r="S180" s="132"/>
      <c r="T180" s="78"/>
      <c r="U180" s="78"/>
      <c r="V180" s="78"/>
      <c r="W180" s="79"/>
      <c r="X180" s="132"/>
      <c r="Y180" s="132"/>
      <c r="Z180" s="133"/>
      <c r="AA180" s="133"/>
      <c r="AB180" s="133"/>
      <c r="AC180" s="133"/>
      <c r="AD180" s="133"/>
      <c r="AE180" s="133"/>
      <c r="AF180" s="133"/>
      <c r="AG180" s="133"/>
      <c r="AH180" s="133"/>
      <c r="AI180" s="133"/>
      <c r="AJ180" s="133"/>
      <c r="AK180" s="133"/>
      <c r="AL180" s="133"/>
      <c r="AM180" s="133"/>
      <c r="AN180" s="133"/>
      <c r="AO180" s="133"/>
      <c r="AP180" s="133"/>
      <c r="AQ180" s="133"/>
      <c r="AR180" s="133"/>
      <c r="AS180" s="133"/>
      <c r="AT180" s="133"/>
      <c r="AU180" s="133"/>
    </row>
    <row r="181" spans="1:47" s="135" customFormat="1" ht="30" x14ac:dyDescent="0.25">
      <c r="A181" s="104" t="str">
        <f t="shared" si="4"/>
        <v>E-2</v>
      </c>
      <c r="B181" s="105" t="s">
        <v>339</v>
      </c>
      <c r="C181" s="106" t="s">
        <v>308</v>
      </c>
      <c r="D181" s="105" t="s">
        <v>1067</v>
      </c>
      <c r="E181" s="105" t="s">
        <v>340</v>
      </c>
      <c r="F181" s="107">
        <v>4</v>
      </c>
      <c r="G181" s="6" t="s">
        <v>1264</v>
      </c>
      <c r="H181" s="6"/>
      <c r="I181" s="60" t="str">
        <f>CONCATENATE("E-",VLOOKUP($F181,'Objets valorisés'!$A$4:$K$252,5,FALSE))</f>
        <v>E-2</v>
      </c>
      <c r="J181" s="60">
        <f>VLOOKUP($F181,'Objets valorisés'!$A$4:$K$252,6,FALSE)</f>
        <v>0</v>
      </c>
      <c r="K181" s="60">
        <f>VLOOKUP($F181,'Objets valorisés'!$A$4:$K$252,7,FALSE)</f>
        <v>1</v>
      </c>
      <c r="L181" s="60" t="str">
        <f>VLOOKUP($F181,'Objets valorisés'!$A$4:$K$252,8,FALSE)</f>
        <v>X</v>
      </c>
      <c r="M181" s="60">
        <f>VLOOKUP($F181,'Objets valorisés'!$A$4:$K$252,9,FALSE)</f>
        <v>0</v>
      </c>
      <c r="N181" s="6"/>
      <c r="O181" s="108" t="str">
        <f t="shared" si="5"/>
        <v>oui</v>
      </c>
      <c r="P181" s="108"/>
      <c r="Q181" s="109"/>
      <c r="R181" s="132"/>
      <c r="S181" s="132"/>
      <c r="T181" s="78"/>
      <c r="U181" s="78"/>
      <c r="V181" s="78"/>
      <c r="W181" s="79"/>
      <c r="X181" s="132"/>
      <c r="Y181" s="132"/>
      <c r="Z181" s="133"/>
      <c r="AA181" s="133"/>
      <c r="AB181" s="133"/>
      <c r="AC181" s="133"/>
      <c r="AD181" s="133"/>
      <c r="AE181" s="133"/>
      <c r="AF181" s="133"/>
      <c r="AG181" s="133"/>
      <c r="AH181" s="133"/>
      <c r="AI181" s="133"/>
      <c r="AJ181" s="133"/>
      <c r="AK181" s="133"/>
      <c r="AL181" s="133"/>
      <c r="AM181" s="133"/>
      <c r="AN181" s="133"/>
      <c r="AO181" s="133"/>
      <c r="AP181" s="133"/>
      <c r="AQ181" s="133"/>
      <c r="AR181" s="133"/>
      <c r="AS181" s="133"/>
      <c r="AT181" s="133"/>
      <c r="AU181" s="133"/>
    </row>
    <row r="182" spans="1:47" s="135" customFormat="1" ht="30" x14ac:dyDescent="0.25">
      <c r="A182" s="104" t="str">
        <f t="shared" si="4"/>
        <v>E-2</v>
      </c>
      <c r="B182" s="105" t="s">
        <v>341</v>
      </c>
      <c r="C182" s="106" t="s">
        <v>308</v>
      </c>
      <c r="D182" s="105" t="s">
        <v>1067</v>
      </c>
      <c r="E182" s="105" t="s">
        <v>952</v>
      </c>
      <c r="F182" s="107">
        <v>4</v>
      </c>
      <c r="G182" s="6" t="s">
        <v>1264</v>
      </c>
      <c r="H182" s="6"/>
      <c r="I182" s="60" t="str">
        <f>CONCATENATE("E-",VLOOKUP($F182,'Objets valorisés'!$A$4:$K$252,5,FALSE))</f>
        <v>E-2</v>
      </c>
      <c r="J182" s="60">
        <f>VLOOKUP($F182,'Objets valorisés'!$A$4:$K$252,6,FALSE)</f>
        <v>0</v>
      </c>
      <c r="K182" s="60">
        <f>VLOOKUP($F182,'Objets valorisés'!$A$4:$K$252,7,FALSE)</f>
        <v>1</v>
      </c>
      <c r="L182" s="60" t="str">
        <f>VLOOKUP($F182,'Objets valorisés'!$A$4:$K$252,8,FALSE)</f>
        <v>X</v>
      </c>
      <c r="M182" s="60">
        <f>VLOOKUP($F182,'Objets valorisés'!$A$4:$K$252,9,FALSE)</f>
        <v>0</v>
      </c>
      <c r="N182" s="6"/>
      <c r="O182" s="108" t="str">
        <f t="shared" si="5"/>
        <v>oui</v>
      </c>
      <c r="P182" s="108"/>
      <c r="Q182" s="109"/>
      <c r="R182" s="132"/>
      <c r="S182" s="132"/>
      <c r="T182" s="78"/>
      <c r="U182" s="78"/>
      <c r="V182" s="78"/>
      <c r="W182" s="79"/>
      <c r="X182" s="132"/>
      <c r="Y182" s="132"/>
      <c r="Z182" s="133"/>
      <c r="AA182" s="133"/>
      <c r="AB182" s="133"/>
      <c r="AC182" s="133"/>
      <c r="AD182" s="133"/>
      <c r="AE182" s="133"/>
      <c r="AF182" s="133"/>
      <c r="AG182" s="133"/>
      <c r="AH182" s="133"/>
      <c r="AI182" s="133"/>
      <c r="AJ182" s="133"/>
      <c r="AK182" s="133"/>
      <c r="AL182" s="133"/>
      <c r="AM182" s="133"/>
      <c r="AN182" s="133"/>
      <c r="AO182" s="133"/>
      <c r="AP182" s="133"/>
      <c r="AQ182" s="133"/>
      <c r="AR182" s="133"/>
      <c r="AS182" s="133"/>
      <c r="AT182" s="133"/>
      <c r="AU182" s="133"/>
    </row>
    <row r="183" spans="1:47" s="135" customFormat="1" ht="30" x14ac:dyDescent="0.25">
      <c r="A183" s="104" t="str">
        <f t="shared" si="4"/>
        <v>E-2</v>
      </c>
      <c r="B183" s="105" t="s">
        <v>342</v>
      </c>
      <c r="C183" s="106" t="s">
        <v>308</v>
      </c>
      <c r="D183" s="105" t="s">
        <v>1067</v>
      </c>
      <c r="E183" s="105" t="s">
        <v>343</v>
      </c>
      <c r="F183" s="107">
        <v>4</v>
      </c>
      <c r="G183" s="6" t="s">
        <v>1264</v>
      </c>
      <c r="H183" s="6"/>
      <c r="I183" s="60" t="str">
        <f>CONCATENATE("E-",VLOOKUP($F183,'Objets valorisés'!$A$4:$K$252,5,FALSE))</f>
        <v>E-2</v>
      </c>
      <c r="J183" s="60">
        <f>VLOOKUP($F183,'Objets valorisés'!$A$4:$K$252,6,FALSE)</f>
        <v>0</v>
      </c>
      <c r="K183" s="60">
        <f>VLOOKUP($F183,'Objets valorisés'!$A$4:$K$252,7,FALSE)</f>
        <v>1</v>
      </c>
      <c r="L183" s="60" t="str">
        <f>VLOOKUP($F183,'Objets valorisés'!$A$4:$K$252,8,FALSE)</f>
        <v>X</v>
      </c>
      <c r="M183" s="60">
        <f>VLOOKUP($F183,'Objets valorisés'!$A$4:$K$252,9,FALSE)</f>
        <v>0</v>
      </c>
      <c r="N183" s="6"/>
      <c r="O183" s="108" t="str">
        <f t="shared" si="5"/>
        <v>oui</v>
      </c>
      <c r="P183" s="108"/>
      <c r="Q183" s="109"/>
      <c r="R183" s="132"/>
      <c r="S183" s="132"/>
      <c r="T183" s="78"/>
      <c r="U183" s="78"/>
      <c r="V183" s="78"/>
      <c r="W183" s="79"/>
      <c r="X183" s="132"/>
      <c r="Y183" s="132"/>
      <c r="Z183" s="133"/>
      <c r="AA183" s="133"/>
      <c r="AB183" s="133"/>
      <c r="AC183" s="133"/>
      <c r="AD183" s="133"/>
      <c r="AE183" s="133"/>
      <c r="AF183" s="133"/>
      <c r="AG183" s="133"/>
      <c r="AH183" s="133"/>
      <c r="AI183" s="133"/>
      <c r="AJ183" s="133"/>
      <c r="AK183" s="133"/>
      <c r="AL183" s="133"/>
      <c r="AM183" s="133"/>
      <c r="AN183" s="133"/>
      <c r="AO183" s="133"/>
      <c r="AP183" s="133"/>
      <c r="AQ183" s="133"/>
      <c r="AR183" s="133"/>
      <c r="AS183" s="133"/>
      <c r="AT183" s="133"/>
      <c r="AU183" s="133"/>
    </row>
    <row r="184" spans="1:47" s="135" customFormat="1" ht="30" x14ac:dyDescent="0.25">
      <c r="A184" s="104" t="str">
        <f t="shared" si="4"/>
        <v>E-2</v>
      </c>
      <c r="B184" s="105" t="s">
        <v>344</v>
      </c>
      <c r="C184" s="106" t="s">
        <v>308</v>
      </c>
      <c r="D184" s="105" t="s">
        <v>1067</v>
      </c>
      <c r="E184" s="105" t="s">
        <v>1262</v>
      </c>
      <c r="F184" s="107">
        <v>4</v>
      </c>
      <c r="G184" s="6" t="s">
        <v>1264</v>
      </c>
      <c r="H184" s="6"/>
      <c r="I184" s="60" t="str">
        <f>CONCATENATE("E-",VLOOKUP($F184,'Objets valorisés'!$A$4:$K$252,5,FALSE))</f>
        <v>E-2</v>
      </c>
      <c r="J184" s="60">
        <f>VLOOKUP($F184,'Objets valorisés'!$A$4:$K$252,6,FALSE)</f>
        <v>0</v>
      </c>
      <c r="K184" s="60">
        <f>VLOOKUP($F184,'Objets valorisés'!$A$4:$K$252,7,FALSE)</f>
        <v>1</v>
      </c>
      <c r="L184" s="60" t="str">
        <f>VLOOKUP($F184,'Objets valorisés'!$A$4:$K$252,8,FALSE)</f>
        <v>X</v>
      </c>
      <c r="M184" s="60">
        <f>VLOOKUP($F184,'Objets valorisés'!$A$4:$K$252,9,FALSE)</f>
        <v>0</v>
      </c>
      <c r="N184" s="6"/>
      <c r="O184" s="108" t="str">
        <f t="shared" si="5"/>
        <v>oui</v>
      </c>
      <c r="P184" s="108"/>
      <c r="Q184" s="109"/>
      <c r="R184" s="132"/>
      <c r="S184" s="132"/>
      <c r="T184" s="78"/>
      <c r="U184" s="78"/>
      <c r="V184" s="78"/>
      <c r="W184" s="79"/>
      <c r="X184" s="132"/>
      <c r="Y184" s="132"/>
      <c r="Z184" s="133"/>
      <c r="AA184" s="133"/>
      <c r="AB184" s="133"/>
      <c r="AC184" s="133"/>
      <c r="AD184" s="133"/>
      <c r="AE184" s="133"/>
      <c r="AF184" s="133"/>
      <c r="AG184" s="133"/>
      <c r="AH184" s="133"/>
      <c r="AI184" s="133"/>
      <c r="AJ184" s="133"/>
      <c r="AK184" s="133"/>
      <c r="AL184" s="133"/>
      <c r="AM184" s="133"/>
      <c r="AN184" s="133"/>
      <c r="AO184" s="133"/>
      <c r="AP184" s="133"/>
      <c r="AQ184" s="133"/>
      <c r="AR184" s="133"/>
      <c r="AS184" s="133"/>
      <c r="AT184" s="133"/>
      <c r="AU184" s="133"/>
    </row>
    <row r="185" spans="1:47" s="135" customFormat="1" ht="30" x14ac:dyDescent="0.25">
      <c r="A185" s="104" t="str">
        <f t="shared" si="4"/>
        <v>E-2</v>
      </c>
      <c r="B185" s="105" t="s">
        <v>345</v>
      </c>
      <c r="C185" s="106" t="s">
        <v>308</v>
      </c>
      <c r="D185" s="105" t="s">
        <v>1067</v>
      </c>
      <c r="E185" s="105" t="s">
        <v>346</v>
      </c>
      <c r="F185" s="107">
        <v>4</v>
      </c>
      <c r="G185" s="6" t="s">
        <v>1264</v>
      </c>
      <c r="H185" s="6"/>
      <c r="I185" s="60" t="str">
        <f>CONCATENATE("E-",VLOOKUP($F185,'Objets valorisés'!$A$4:$K$252,5,FALSE))</f>
        <v>E-2</v>
      </c>
      <c r="J185" s="60">
        <f>VLOOKUP($F185,'Objets valorisés'!$A$4:$K$252,6,FALSE)</f>
        <v>0</v>
      </c>
      <c r="K185" s="60">
        <f>VLOOKUP($F185,'Objets valorisés'!$A$4:$K$252,7,FALSE)</f>
        <v>1</v>
      </c>
      <c r="L185" s="60" t="str">
        <f>VLOOKUP($F185,'Objets valorisés'!$A$4:$K$252,8,FALSE)</f>
        <v>X</v>
      </c>
      <c r="M185" s="60">
        <f>VLOOKUP($F185,'Objets valorisés'!$A$4:$K$252,9,FALSE)</f>
        <v>0</v>
      </c>
      <c r="N185" s="6"/>
      <c r="O185" s="108" t="str">
        <f t="shared" si="5"/>
        <v>oui</v>
      </c>
      <c r="P185" s="108"/>
      <c r="Q185" s="109"/>
      <c r="R185" s="132"/>
      <c r="S185" s="132"/>
      <c r="T185" s="78"/>
      <c r="U185" s="78"/>
      <c r="V185" s="78"/>
      <c r="W185" s="79"/>
      <c r="X185" s="132"/>
      <c r="Y185" s="132"/>
      <c r="Z185" s="133"/>
      <c r="AA185" s="133"/>
      <c r="AB185" s="133"/>
      <c r="AC185" s="133"/>
      <c r="AD185" s="133"/>
      <c r="AE185" s="133"/>
      <c r="AF185" s="133"/>
      <c r="AG185" s="133"/>
      <c r="AH185" s="133"/>
      <c r="AI185" s="133"/>
      <c r="AJ185" s="133"/>
      <c r="AK185" s="133"/>
      <c r="AL185" s="133"/>
      <c r="AM185" s="133"/>
      <c r="AN185" s="133"/>
      <c r="AO185" s="133"/>
      <c r="AP185" s="133"/>
      <c r="AQ185" s="133"/>
      <c r="AR185" s="133"/>
      <c r="AS185" s="133"/>
      <c r="AT185" s="133"/>
      <c r="AU185" s="133"/>
    </row>
    <row r="186" spans="1:47" s="135" customFormat="1" ht="30" x14ac:dyDescent="0.25">
      <c r="A186" s="104" t="str">
        <f t="shared" si="4"/>
        <v>E-2</v>
      </c>
      <c r="B186" s="105" t="s">
        <v>347</v>
      </c>
      <c r="C186" s="106" t="s">
        <v>308</v>
      </c>
      <c r="D186" s="105" t="s">
        <v>1067</v>
      </c>
      <c r="E186" s="105" t="s">
        <v>348</v>
      </c>
      <c r="F186" s="107">
        <v>4</v>
      </c>
      <c r="G186" s="6" t="s">
        <v>1264</v>
      </c>
      <c r="H186" s="6"/>
      <c r="I186" s="60" t="str">
        <f>CONCATENATE("E-",VLOOKUP($F186,'Objets valorisés'!$A$4:$K$252,5,FALSE))</f>
        <v>E-2</v>
      </c>
      <c r="J186" s="60">
        <f>VLOOKUP($F186,'Objets valorisés'!$A$4:$K$252,6,FALSE)</f>
        <v>0</v>
      </c>
      <c r="K186" s="60">
        <f>VLOOKUP($F186,'Objets valorisés'!$A$4:$K$252,7,FALSE)</f>
        <v>1</v>
      </c>
      <c r="L186" s="60" t="str">
        <f>VLOOKUP($F186,'Objets valorisés'!$A$4:$K$252,8,FALSE)</f>
        <v>X</v>
      </c>
      <c r="M186" s="60">
        <f>VLOOKUP($F186,'Objets valorisés'!$A$4:$K$252,9,FALSE)</f>
        <v>0</v>
      </c>
      <c r="N186" s="6"/>
      <c r="O186" s="108" t="str">
        <f t="shared" si="5"/>
        <v>oui</v>
      </c>
      <c r="P186" s="108"/>
      <c r="Q186" s="109"/>
      <c r="R186" s="132"/>
      <c r="S186" s="132"/>
      <c r="T186" s="78"/>
      <c r="U186" s="78"/>
      <c r="V186" s="78"/>
      <c r="W186" s="79"/>
      <c r="X186" s="132"/>
      <c r="Y186" s="132"/>
      <c r="Z186" s="133"/>
      <c r="AA186" s="133"/>
      <c r="AB186" s="133"/>
      <c r="AC186" s="133"/>
      <c r="AD186" s="133"/>
      <c r="AE186" s="133"/>
      <c r="AF186" s="133"/>
      <c r="AG186" s="133"/>
      <c r="AH186" s="133"/>
      <c r="AI186" s="133"/>
      <c r="AJ186" s="133"/>
      <c r="AK186" s="133"/>
      <c r="AL186" s="133"/>
      <c r="AM186" s="133"/>
      <c r="AN186" s="133"/>
      <c r="AO186" s="133"/>
      <c r="AP186" s="133"/>
      <c r="AQ186" s="133"/>
      <c r="AR186" s="133"/>
      <c r="AS186" s="133"/>
      <c r="AT186" s="133"/>
      <c r="AU186" s="133"/>
    </row>
    <row r="187" spans="1:47" ht="30" x14ac:dyDescent="0.25">
      <c r="A187" s="104" t="str">
        <f t="shared" si="4"/>
        <v>E-2</v>
      </c>
      <c r="B187" s="105" t="s">
        <v>349</v>
      </c>
      <c r="C187" s="106" t="s">
        <v>308</v>
      </c>
      <c r="D187" s="105" t="s">
        <v>1067</v>
      </c>
      <c r="E187" s="105" t="s">
        <v>350</v>
      </c>
      <c r="F187" s="107">
        <v>4</v>
      </c>
      <c r="G187" s="6" t="s">
        <v>1264</v>
      </c>
      <c r="I187" s="60" t="str">
        <f>CONCATENATE("E-",VLOOKUP($F187,'Objets valorisés'!$A$4:$K$252,5,FALSE))</f>
        <v>E-2</v>
      </c>
      <c r="J187" s="60">
        <f>VLOOKUP($F187,'Objets valorisés'!$A$4:$K$252,6,FALSE)</f>
        <v>0</v>
      </c>
      <c r="K187" s="60">
        <f>VLOOKUP($F187,'Objets valorisés'!$A$4:$K$252,7,FALSE)</f>
        <v>1</v>
      </c>
      <c r="L187" s="60" t="str">
        <f>VLOOKUP($F187,'Objets valorisés'!$A$4:$K$252,8,FALSE)</f>
        <v>X</v>
      </c>
      <c r="M187" s="60">
        <f>VLOOKUP($F187,'Objets valorisés'!$A$4:$K$252,9,FALSE)</f>
        <v>0</v>
      </c>
      <c r="O187" s="108" t="str">
        <f t="shared" si="5"/>
        <v>oui</v>
      </c>
      <c r="P187" s="108"/>
      <c r="Z187" s="133"/>
    </row>
    <row r="188" spans="1:47" ht="30" x14ac:dyDescent="0.25">
      <c r="A188" s="104" t="str">
        <f t="shared" si="4"/>
        <v>E-2</v>
      </c>
      <c r="B188" s="105" t="s">
        <v>351</v>
      </c>
      <c r="C188" s="106" t="s">
        <v>308</v>
      </c>
      <c r="D188" s="105" t="s">
        <v>1067</v>
      </c>
      <c r="E188" s="105" t="s">
        <v>352</v>
      </c>
      <c r="F188" s="107">
        <v>4</v>
      </c>
      <c r="G188" s="6" t="s">
        <v>1264</v>
      </c>
      <c r="I188" s="60" t="str">
        <f>CONCATENATE("E-",VLOOKUP($F188,'Objets valorisés'!$A$4:$K$252,5,FALSE))</f>
        <v>E-2</v>
      </c>
      <c r="J188" s="60">
        <f>VLOOKUP($F188,'Objets valorisés'!$A$4:$K$252,6,FALSE)</f>
        <v>0</v>
      </c>
      <c r="K188" s="60">
        <f>VLOOKUP($F188,'Objets valorisés'!$A$4:$K$252,7,FALSE)</f>
        <v>1</v>
      </c>
      <c r="L188" s="60" t="str">
        <f>VLOOKUP($F188,'Objets valorisés'!$A$4:$K$252,8,FALSE)</f>
        <v>X</v>
      </c>
      <c r="M188" s="60">
        <f>VLOOKUP($F188,'Objets valorisés'!$A$4:$K$252,9,FALSE)</f>
        <v>0</v>
      </c>
      <c r="O188" s="108" t="str">
        <f t="shared" si="5"/>
        <v>oui</v>
      </c>
      <c r="P188" s="108"/>
      <c r="Z188" s="133"/>
    </row>
    <row r="189" spans="1:47" ht="30" x14ac:dyDescent="0.25">
      <c r="A189" s="104">
        <f t="shared" si="4"/>
        <v>0</v>
      </c>
      <c r="B189" s="105" t="s">
        <v>493</v>
      </c>
      <c r="C189" s="106" t="s">
        <v>494</v>
      </c>
      <c r="D189" s="105"/>
      <c r="E189" s="105"/>
      <c r="F189" s="107"/>
      <c r="I189" s="61"/>
      <c r="J189" s="61"/>
      <c r="K189" s="61"/>
      <c r="L189" s="61"/>
      <c r="M189" s="61"/>
      <c r="O189" s="108" t="str">
        <f t="shared" si="5"/>
        <v>non</v>
      </c>
      <c r="P189" s="108"/>
      <c r="Z189" s="133"/>
    </row>
    <row r="190" spans="1:47" ht="30" x14ac:dyDescent="0.25">
      <c r="A190" s="104" t="str">
        <f t="shared" si="4"/>
        <v>E-</v>
      </c>
      <c r="B190" s="105" t="s">
        <v>353</v>
      </c>
      <c r="C190" s="106" t="s">
        <v>308</v>
      </c>
      <c r="D190" s="105" t="s">
        <v>1067</v>
      </c>
      <c r="E190" s="105" t="s">
        <v>354</v>
      </c>
      <c r="F190" s="107">
        <v>5</v>
      </c>
      <c r="G190" s="6" t="s">
        <v>1267</v>
      </c>
      <c r="I190" s="60" t="str">
        <f>CONCATENATE("E-",VLOOKUP($F190,'Objets valorisés'!$A$4:$K$252,5,FALSE))</f>
        <v>E-</v>
      </c>
      <c r="J190" s="60">
        <f>VLOOKUP($F190,'Objets valorisés'!$A$4:$K$252,6,FALSE)</f>
        <v>0</v>
      </c>
      <c r="K190" s="60">
        <f>VLOOKUP($F190,'Objets valorisés'!$A$4:$K$252,7,FALSE)</f>
        <v>0</v>
      </c>
      <c r="L190" s="60">
        <f>VLOOKUP($F190,'Objets valorisés'!$A$4:$K$252,8,FALSE)</f>
        <v>0</v>
      </c>
      <c r="M190" s="60">
        <f>VLOOKUP($F190,'Objets valorisés'!$A$4:$K$252,9,FALSE)</f>
        <v>0</v>
      </c>
      <c r="O190" s="108" t="str">
        <f t="shared" si="5"/>
        <v>non</v>
      </c>
      <c r="P190" s="108"/>
      <c r="Z190" s="133"/>
    </row>
    <row r="191" spans="1:47" ht="30" x14ac:dyDescent="0.25">
      <c r="A191" s="104" t="str">
        <f t="shared" si="4"/>
        <v>E-</v>
      </c>
      <c r="B191" s="105" t="s">
        <v>355</v>
      </c>
      <c r="C191" s="106" t="s">
        <v>308</v>
      </c>
      <c r="D191" s="105" t="s">
        <v>1067</v>
      </c>
      <c r="E191" s="105" t="s">
        <v>356</v>
      </c>
      <c r="F191" s="107">
        <v>5</v>
      </c>
      <c r="G191" s="6" t="s">
        <v>1267</v>
      </c>
      <c r="I191" s="60" t="str">
        <f>CONCATENATE("E-",VLOOKUP($F191,'Objets valorisés'!$A$4:$K$252,5,FALSE))</f>
        <v>E-</v>
      </c>
      <c r="J191" s="60">
        <f>VLOOKUP($F191,'Objets valorisés'!$A$4:$K$252,6,FALSE)</f>
        <v>0</v>
      </c>
      <c r="K191" s="60">
        <f>VLOOKUP($F191,'Objets valorisés'!$A$4:$K$252,7,FALSE)</f>
        <v>0</v>
      </c>
      <c r="L191" s="60">
        <f>VLOOKUP($F191,'Objets valorisés'!$A$4:$K$252,8,FALSE)</f>
        <v>0</v>
      </c>
      <c r="M191" s="60">
        <f>VLOOKUP($F191,'Objets valorisés'!$A$4:$K$252,9,FALSE)</f>
        <v>0</v>
      </c>
      <c r="O191" s="108" t="str">
        <f t="shared" si="5"/>
        <v>non</v>
      </c>
      <c r="P191" s="108"/>
      <c r="Z191" s="133"/>
    </row>
    <row r="192" spans="1:47" ht="14.25" customHeight="1" x14ac:dyDescent="0.25">
      <c r="A192" s="104" t="str">
        <f t="shared" si="4"/>
        <v>E-</v>
      </c>
      <c r="B192" s="105" t="s">
        <v>357</v>
      </c>
      <c r="C192" s="106" t="s">
        <v>308</v>
      </c>
      <c r="D192" s="105" t="s">
        <v>492</v>
      </c>
      <c r="E192" s="105" t="s">
        <v>358</v>
      </c>
      <c r="F192" s="107">
        <v>5</v>
      </c>
      <c r="G192" s="6" t="s">
        <v>1267</v>
      </c>
      <c r="I192" s="60" t="str">
        <f>CONCATENATE("E-",VLOOKUP($F192,'Objets valorisés'!$A$4:$K$252,5,FALSE))</f>
        <v>E-</v>
      </c>
      <c r="J192" s="60">
        <f>VLOOKUP($F192,'Objets valorisés'!$A$4:$K$252,6,FALSE)</f>
        <v>0</v>
      </c>
      <c r="K192" s="60">
        <f>VLOOKUP($F192,'Objets valorisés'!$A$4:$K$252,7,FALSE)</f>
        <v>0</v>
      </c>
      <c r="L192" s="60">
        <f>VLOOKUP($F192,'Objets valorisés'!$A$4:$K$252,8,FALSE)</f>
        <v>0</v>
      </c>
      <c r="M192" s="60">
        <f>VLOOKUP($F192,'Objets valorisés'!$A$4:$K$252,9,FALSE)</f>
        <v>0</v>
      </c>
      <c r="O192" s="108" t="str">
        <f t="shared" si="5"/>
        <v>non</v>
      </c>
      <c r="P192" s="108"/>
      <c r="Z192" s="133"/>
    </row>
    <row r="193" spans="1:47" ht="14.25" customHeight="1" x14ac:dyDescent="0.25">
      <c r="A193" s="104" t="str">
        <f t="shared" si="4"/>
        <v>E-</v>
      </c>
      <c r="B193" s="105" t="s">
        <v>359</v>
      </c>
      <c r="C193" s="106" t="s">
        <v>308</v>
      </c>
      <c r="D193" s="105" t="s">
        <v>1068</v>
      </c>
      <c r="E193" s="105" t="s">
        <v>360</v>
      </c>
      <c r="F193" s="107">
        <v>5</v>
      </c>
      <c r="G193" s="6" t="s">
        <v>1267</v>
      </c>
      <c r="I193" s="60" t="str">
        <f>CONCATENATE("E-",VLOOKUP($F193,'Objets valorisés'!$A$4:$K$252,5,FALSE))</f>
        <v>E-</v>
      </c>
      <c r="J193" s="60">
        <f>VLOOKUP($F193,'Objets valorisés'!$A$4:$K$252,6,FALSE)</f>
        <v>0</v>
      </c>
      <c r="K193" s="60">
        <f>VLOOKUP($F193,'Objets valorisés'!$A$4:$K$252,7,FALSE)</f>
        <v>0</v>
      </c>
      <c r="L193" s="60">
        <f>VLOOKUP($F193,'Objets valorisés'!$A$4:$K$252,8,FALSE)</f>
        <v>0</v>
      </c>
      <c r="M193" s="60">
        <f>VLOOKUP($F193,'Objets valorisés'!$A$4:$K$252,9,FALSE)</f>
        <v>0</v>
      </c>
      <c r="O193" s="108" t="str">
        <f t="shared" si="5"/>
        <v>non</v>
      </c>
      <c r="P193" s="108"/>
      <c r="Z193" s="133"/>
    </row>
    <row r="194" spans="1:47" ht="14.25" customHeight="1" x14ac:dyDescent="0.25">
      <c r="A194" s="104" t="str">
        <f t="shared" si="4"/>
        <v>E-</v>
      </c>
      <c r="B194" s="105" t="s">
        <v>361</v>
      </c>
      <c r="C194" s="106" t="s">
        <v>308</v>
      </c>
      <c r="D194" s="105" t="s">
        <v>1068</v>
      </c>
      <c r="E194" s="105" t="s">
        <v>362</v>
      </c>
      <c r="F194" s="107">
        <v>5</v>
      </c>
      <c r="G194" s="6" t="s">
        <v>1267</v>
      </c>
      <c r="I194" s="60" t="str">
        <f>CONCATENATE("E-",VLOOKUP($F194,'Objets valorisés'!$A$4:$K$252,5,FALSE))</f>
        <v>E-</v>
      </c>
      <c r="J194" s="60">
        <f>VLOOKUP($F194,'Objets valorisés'!$A$4:$K$252,6,FALSE)</f>
        <v>0</v>
      </c>
      <c r="K194" s="60">
        <f>VLOOKUP($F194,'Objets valorisés'!$A$4:$K$252,7,FALSE)</f>
        <v>0</v>
      </c>
      <c r="L194" s="60">
        <f>VLOOKUP($F194,'Objets valorisés'!$A$4:$K$252,8,FALSE)</f>
        <v>0</v>
      </c>
      <c r="M194" s="60">
        <f>VLOOKUP($F194,'Objets valorisés'!$A$4:$K$252,9,FALSE)</f>
        <v>0</v>
      </c>
      <c r="O194" s="108" t="str">
        <f t="shared" si="5"/>
        <v>non</v>
      </c>
      <c r="P194" s="108"/>
      <c r="Z194" s="133"/>
    </row>
    <row r="195" spans="1:47" ht="14.25" customHeight="1" x14ac:dyDescent="0.25">
      <c r="A195" s="104" t="str">
        <f t="shared" si="4"/>
        <v>E-1</v>
      </c>
      <c r="B195" s="105" t="s">
        <v>363</v>
      </c>
      <c r="C195" s="106" t="s">
        <v>308</v>
      </c>
      <c r="D195" s="105" t="s">
        <v>495</v>
      </c>
      <c r="E195" s="105" t="s">
        <v>496</v>
      </c>
      <c r="F195" s="107">
        <v>1</v>
      </c>
      <c r="G195" s="6" t="s">
        <v>1260</v>
      </c>
      <c r="I195" s="60" t="str">
        <f>CONCATENATE("E-",VLOOKUP($F195,'Objets valorisés'!$A$4:$K$252,5,FALSE))</f>
        <v>E-1</v>
      </c>
      <c r="J195" s="60">
        <f>VLOOKUP($F195,'Objets valorisés'!$A$4:$K$252,6,FALSE)</f>
        <v>0</v>
      </c>
      <c r="K195" s="60">
        <f>VLOOKUP($F195,'Objets valorisés'!$A$4:$K$252,7,FALSE)</f>
        <v>0</v>
      </c>
      <c r="L195" s="60" t="str">
        <f>VLOOKUP($F195,'Objets valorisés'!$A$4:$K$252,8,FALSE)</f>
        <v>X</v>
      </c>
      <c r="M195" s="60">
        <f>VLOOKUP($F195,'Objets valorisés'!$A$4:$K$252,9,FALSE)</f>
        <v>0</v>
      </c>
      <c r="O195" s="108" t="str">
        <f t="shared" si="5"/>
        <v>oui</v>
      </c>
      <c r="P195" s="108"/>
      <c r="Z195" s="133"/>
    </row>
    <row r="196" spans="1:47" ht="30" x14ac:dyDescent="0.25">
      <c r="A196" s="104" t="str">
        <f t="shared" si="4"/>
        <v>E-1</v>
      </c>
      <c r="B196" s="105" t="s">
        <v>364</v>
      </c>
      <c r="C196" s="106" t="s">
        <v>308</v>
      </c>
      <c r="D196" s="105" t="s">
        <v>495</v>
      </c>
      <c r="E196" s="105" t="s">
        <v>497</v>
      </c>
      <c r="F196" s="107">
        <v>1</v>
      </c>
      <c r="G196" s="6" t="s">
        <v>1260</v>
      </c>
      <c r="I196" s="60" t="str">
        <f>CONCATENATE("E-",VLOOKUP($F196,'Objets valorisés'!$A$4:$K$252,5,FALSE))</f>
        <v>E-1</v>
      </c>
      <c r="J196" s="60">
        <f>VLOOKUP($F196,'Objets valorisés'!$A$4:$K$252,6,FALSE)</f>
        <v>0</v>
      </c>
      <c r="K196" s="60">
        <f>VLOOKUP($F196,'Objets valorisés'!$A$4:$K$252,7,FALSE)</f>
        <v>0</v>
      </c>
      <c r="L196" s="60" t="str">
        <f>VLOOKUP($F196,'Objets valorisés'!$A$4:$K$252,8,FALSE)</f>
        <v>X</v>
      </c>
      <c r="M196" s="60">
        <f>VLOOKUP($F196,'Objets valorisés'!$A$4:$K$252,9,FALSE)</f>
        <v>0</v>
      </c>
      <c r="O196" s="108" t="str">
        <f t="shared" si="5"/>
        <v>oui</v>
      </c>
      <c r="P196" s="108"/>
      <c r="Z196" s="133"/>
    </row>
    <row r="197" spans="1:47" ht="30" x14ac:dyDescent="0.25">
      <c r="A197" s="104" t="str">
        <f t="shared" si="4"/>
        <v>E-1</v>
      </c>
      <c r="B197" s="105" t="s">
        <v>365</v>
      </c>
      <c r="C197" s="106" t="s">
        <v>308</v>
      </c>
      <c r="D197" s="105" t="s">
        <v>495</v>
      </c>
      <c r="E197" s="105" t="s">
        <v>498</v>
      </c>
      <c r="F197" s="107">
        <v>1</v>
      </c>
      <c r="G197" s="6" t="s">
        <v>1260</v>
      </c>
      <c r="I197" s="60" t="str">
        <f>CONCATENATE("E-",VLOOKUP($F197,'Objets valorisés'!$A$4:$K$252,5,FALSE))</f>
        <v>E-1</v>
      </c>
      <c r="J197" s="60">
        <f>VLOOKUP($F197,'Objets valorisés'!$A$4:$K$252,6,FALSE)</f>
        <v>0</v>
      </c>
      <c r="K197" s="60">
        <f>VLOOKUP($F197,'Objets valorisés'!$A$4:$K$252,7,FALSE)</f>
        <v>0</v>
      </c>
      <c r="L197" s="60" t="str">
        <f>VLOOKUP($F197,'Objets valorisés'!$A$4:$K$252,8,FALSE)</f>
        <v>X</v>
      </c>
      <c r="M197" s="60">
        <f>VLOOKUP($F197,'Objets valorisés'!$A$4:$K$252,9,FALSE)</f>
        <v>0</v>
      </c>
      <c r="O197" s="108" t="str">
        <f t="shared" si="5"/>
        <v>oui</v>
      </c>
      <c r="P197" s="108"/>
      <c r="Z197" s="133"/>
    </row>
    <row r="198" spans="1:47" ht="30" x14ac:dyDescent="0.25">
      <c r="A198" s="104" t="str">
        <f t="shared" ref="A198:A261" si="6">I198</f>
        <v>E-</v>
      </c>
      <c r="B198" s="105" t="s">
        <v>366</v>
      </c>
      <c r="C198" s="106" t="s">
        <v>308</v>
      </c>
      <c r="D198" s="105" t="s">
        <v>1068</v>
      </c>
      <c r="E198" s="105" t="s">
        <v>499</v>
      </c>
      <c r="F198" s="107">
        <v>5</v>
      </c>
      <c r="G198" s="6" t="s">
        <v>1267</v>
      </c>
      <c r="I198" s="60" t="str">
        <f>CONCATENATE("E-",VLOOKUP($F198,'Objets valorisés'!$A$4:$K$252,5,FALSE))</f>
        <v>E-</v>
      </c>
      <c r="J198" s="60">
        <f>VLOOKUP($F198,'Objets valorisés'!$A$4:$K$252,6,FALSE)</f>
        <v>0</v>
      </c>
      <c r="K198" s="60">
        <f>VLOOKUP($F198,'Objets valorisés'!$A$4:$K$252,7,FALSE)</f>
        <v>0</v>
      </c>
      <c r="L198" s="60">
        <f>VLOOKUP($F198,'Objets valorisés'!$A$4:$K$252,8,FALSE)</f>
        <v>0</v>
      </c>
      <c r="M198" s="60">
        <f>VLOOKUP($F198,'Objets valorisés'!$A$4:$K$252,9,FALSE)</f>
        <v>0</v>
      </c>
      <c r="O198" s="108" t="str">
        <f t="shared" ref="O198:O261" si="7">IF(OR(J198="x",K198="x",L198="x",M198="x"),"oui","non")</f>
        <v>non</v>
      </c>
      <c r="P198" s="108"/>
      <c r="Z198" s="133"/>
    </row>
    <row r="199" spans="1:47" x14ac:dyDescent="0.25">
      <c r="A199" s="104" t="str">
        <f t="shared" si="6"/>
        <v>E-1</v>
      </c>
      <c r="B199" s="4"/>
      <c r="C199" s="82" t="s">
        <v>308</v>
      </c>
      <c r="D199" s="5"/>
      <c r="E199" s="5" t="s">
        <v>1261</v>
      </c>
      <c r="F199" s="4">
        <v>1</v>
      </c>
      <c r="G199" s="6">
        <v>120</v>
      </c>
      <c r="I199" s="60" t="str">
        <f>CONCATENATE("E-",VLOOKUP($F199,'Objets valorisés'!$A$4:$K$252,5,FALSE))</f>
        <v>E-1</v>
      </c>
      <c r="J199" s="60">
        <f>VLOOKUP($F199,'Objets valorisés'!$A$4:$K$252,6,FALSE)</f>
        <v>0</v>
      </c>
      <c r="K199" s="60">
        <f>VLOOKUP($F199,'Objets valorisés'!$A$4:$K$252,7,FALSE)</f>
        <v>0</v>
      </c>
      <c r="L199" s="60" t="str">
        <f>VLOOKUP($F199,'Objets valorisés'!$A$4:$K$252,8,FALSE)</f>
        <v>X</v>
      </c>
      <c r="M199" s="60">
        <f>VLOOKUP($F199,'Objets valorisés'!$A$4:$K$252,9,FALSE)</f>
        <v>0</v>
      </c>
      <c r="O199" s="108" t="str">
        <f t="shared" si="7"/>
        <v>oui</v>
      </c>
      <c r="P199" s="108"/>
      <c r="Z199" s="133"/>
    </row>
    <row r="200" spans="1:47" x14ac:dyDescent="0.25">
      <c r="A200" s="104" t="str">
        <f t="shared" si="6"/>
        <v>E-</v>
      </c>
      <c r="C200" s="82" t="s">
        <v>308</v>
      </c>
      <c r="E200" s="5" t="s">
        <v>1091</v>
      </c>
      <c r="F200" s="4">
        <v>2</v>
      </c>
      <c r="G200" s="6">
        <v>30</v>
      </c>
      <c r="I200" s="60" t="str">
        <f>CONCATENATE("E-",VLOOKUP($F200,'Objets valorisés'!$A$4:$K$252,5,FALSE))</f>
        <v>E-</v>
      </c>
      <c r="J200" s="60">
        <f>VLOOKUP($F200,'Objets valorisés'!$A$4:$K$252,6,FALSE)</f>
        <v>1</v>
      </c>
      <c r="K200" s="60">
        <f>VLOOKUP($F200,'Objets valorisés'!$A$4:$K$252,7,FALSE)</f>
        <v>0</v>
      </c>
      <c r="L200" s="60">
        <f>VLOOKUP($F200,'Objets valorisés'!$A$4:$K$252,8,FALSE)</f>
        <v>0</v>
      </c>
      <c r="M200" s="60" t="str">
        <f>VLOOKUP($F200,'Objets valorisés'!$A$4:$K$252,9,FALSE)</f>
        <v>X</v>
      </c>
      <c r="O200" s="108" t="str">
        <f t="shared" si="7"/>
        <v>oui</v>
      </c>
      <c r="P200" s="108"/>
      <c r="Z200" s="133"/>
    </row>
    <row r="201" spans="1:47" x14ac:dyDescent="0.25">
      <c r="A201" s="104" t="str">
        <f t="shared" si="6"/>
        <v>E-</v>
      </c>
      <c r="B201" s="4"/>
      <c r="C201" s="82" t="s">
        <v>308</v>
      </c>
      <c r="D201" s="5"/>
      <c r="E201" s="5" t="s">
        <v>1263</v>
      </c>
      <c r="F201" s="4">
        <v>3</v>
      </c>
      <c r="G201" s="6">
        <v>30</v>
      </c>
      <c r="I201" s="60" t="str">
        <f>CONCATENATE("E-",VLOOKUP($F201,'Objets valorisés'!$A$4:$K$252,5,FALSE))</f>
        <v>E-</v>
      </c>
      <c r="J201" s="60">
        <f>VLOOKUP($F201,'Objets valorisés'!$A$4:$K$252,6,FALSE)</f>
        <v>2</v>
      </c>
      <c r="K201" s="60">
        <f>VLOOKUP($F201,'Objets valorisés'!$A$4:$K$252,7,FALSE)</f>
        <v>2</v>
      </c>
      <c r="L201" s="60">
        <f>VLOOKUP($F201,'Objets valorisés'!$A$4:$K$252,8,FALSE)</f>
        <v>0</v>
      </c>
      <c r="M201" s="60" t="str">
        <f>VLOOKUP($F201,'Objets valorisés'!$A$4:$K$252,9,FALSE)</f>
        <v>X</v>
      </c>
      <c r="O201" s="108" t="str">
        <f t="shared" si="7"/>
        <v>oui</v>
      </c>
      <c r="P201" s="108"/>
      <c r="Z201" s="133"/>
    </row>
    <row r="202" spans="1:47" x14ac:dyDescent="0.25">
      <c r="A202" s="104" t="str">
        <f t="shared" si="6"/>
        <v>E-2</v>
      </c>
      <c r="B202" s="4"/>
      <c r="C202" s="82" t="s">
        <v>308</v>
      </c>
      <c r="D202" s="5"/>
      <c r="E202" s="5" t="s">
        <v>1266</v>
      </c>
      <c r="F202" s="4">
        <v>4</v>
      </c>
      <c r="G202" s="6">
        <v>70</v>
      </c>
      <c r="I202" s="60" t="str">
        <f>CONCATENATE("E-",VLOOKUP($F202,'Objets valorisés'!$A$4:$K$252,5,FALSE))</f>
        <v>E-2</v>
      </c>
      <c r="J202" s="60">
        <f>VLOOKUP($F202,'Objets valorisés'!$A$4:$K$252,6,FALSE)</f>
        <v>0</v>
      </c>
      <c r="K202" s="60">
        <f>VLOOKUP($F202,'Objets valorisés'!$A$4:$K$252,7,FALSE)</f>
        <v>1</v>
      </c>
      <c r="L202" s="60" t="str">
        <f>VLOOKUP($F202,'Objets valorisés'!$A$4:$K$252,8,FALSE)</f>
        <v>X</v>
      </c>
      <c r="M202" s="60">
        <f>VLOOKUP($F202,'Objets valorisés'!$A$4:$K$252,9,FALSE)</f>
        <v>0</v>
      </c>
      <c r="O202" s="108" t="str">
        <f t="shared" si="7"/>
        <v>oui</v>
      </c>
      <c r="P202" s="108"/>
      <c r="Z202" s="133"/>
    </row>
    <row r="203" spans="1:47" x14ac:dyDescent="0.25">
      <c r="A203" s="104" t="str">
        <f t="shared" si="6"/>
        <v>E-</v>
      </c>
      <c r="B203" s="4"/>
      <c r="C203" s="82" t="s">
        <v>308</v>
      </c>
      <c r="D203" s="5"/>
      <c r="E203" s="5" t="s">
        <v>1265</v>
      </c>
      <c r="F203" s="4">
        <v>5</v>
      </c>
      <c r="G203" s="6">
        <v>50</v>
      </c>
      <c r="I203" s="60" t="str">
        <f>CONCATENATE("E-",VLOOKUP($F203,'Objets valorisés'!$A$4:$K$252,5,FALSE))</f>
        <v>E-</v>
      </c>
      <c r="J203" s="60">
        <f>VLOOKUP($F203,'Objets valorisés'!$A$4:$K$252,6,FALSE)</f>
        <v>0</v>
      </c>
      <c r="K203" s="60">
        <f>VLOOKUP($F203,'Objets valorisés'!$A$4:$K$252,7,FALSE)</f>
        <v>0</v>
      </c>
      <c r="L203" s="60">
        <f>VLOOKUP($F203,'Objets valorisés'!$A$4:$K$252,8,FALSE)</f>
        <v>0</v>
      </c>
      <c r="M203" s="60">
        <f>VLOOKUP($F203,'Objets valorisés'!$A$4:$K$252,9,FALSE)</f>
        <v>0</v>
      </c>
      <c r="O203" s="108" t="str">
        <f t="shared" si="7"/>
        <v>non</v>
      </c>
      <c r="P203" s="108"/>
      <c r="Z203" s="133"/>
    </row>
    <row r="204" spans="1:47" ht="30" x14ac:dyDescent="0.25">
      <c r="A204" s="104" t="str">
        <f t="shared" si="6"/>
        <v>E-</v>
      </c>
      <c r="C204" s="82" t="s">
        <v>308</v>
      </c>
      <c r="E204" s="5" t="s">
        <v>1274</v>
      </c>
      <c r="F204" s="4">
        <v>16</v>
      </c>
      <c r="G204" s="6">
        <v>20</v>
      </c>
      <c r="I204" s="60" t="str">
        <f>CONCATENATE("E-",VLOOKUP($F204,'Objets valorisés'!$A$4:$K$252,5,FALSE))</f>
        <v>E-</v>
      </c>
      <c r="J204" s="60">
        <f>VLOOKUP($F204,'Objets valorisés'!$A$4:$K$252,6,FALSE)</f>
        <v>0</v>
      </c>
      <c r="K204" s="60">
        <f>VLOOKUP($F204,'Objets valorisés'!$A$4:$K$252,7,FALSE)</f>
        <v>0</v>
      </c>
      <c r="L204" s="60">
        <f>VLOOKUP($F204,'Objets valorisés'!$A$4:$K$252,8,FALSE)</f>
        <v>0</v>
      </c>
      <c r="M204" s="60">
        <f>VLOOKUP($F204,'Objets valorisés'!$A$4:$K$252,9,FALSE)</f>
        <v>0</v>
      </c>
      <c r="O204" s="108" t="str">
        <f t="shared" si="7"/>
        <v>non</v>
      </c>
      <c r="P204" s="108"/>
      <c r="Z204" s="133"/>
    </row>
    <row r="205" spans="1:47" s="135" customFormat="1" x14ac:dyDescent="0.25">
      <c r="A205" s="104">
        <f t="shared" si="6"/>
        <v>0</v>
      </c>
      <c r="B205" s="105" t="s">
        <v>387</v>
      </c>
      <c r="C205" s="106" t="s">
        <v>388</v>
      </c>
      <c r="D205" s="105"/>
      <c r="E205" s="105" t="s">
        <v>505</v>
      </c>
      <c r="F205" s="107"/>
      <c r="G205" s="6"/>
      <c r="H205" s="6"/>
      <c r="I205" s="61"/>
      <c r="J205" s="61"/>
      <c r="K205" s="61"/>
      <c r="L205" s="61"/>
      <c r="M205" s="61"/>
      <c r="N205" s="6"/>
      <c r="O205" s="108" t="str">
        <f t="shared" si="7"/>
        <v>non</v>
      </c>
      <c r="P205" s="108"/>
      <c r="Q205" s="109"/>
      <c r="R205" s="132"/>
      <c r="S205" s="132"/>
      <c r="T205" s="78"/>
      <c r="U205" s="78"/>
      <c r="V205" s="78"/>
      <c r="W205" s="79"/>
      <c r="X205" s="132"/>
      <c r="Y205" s="132"/>
      <c r="Z205" s="133"/>
      <c r="AA205" s="133"/>
      <c r="AB205" s="133"/>
      <c r="AC205" s="133"/>
      <c r="AD205" s="133"/>
      <c r="AE205" s="133"/>
      <c r="AF205" s="133"/>
      <c r="AG205" s="133"/>
      <c r="AH205" s="133"/>
      <c r="AI205" s="133"/>
      <c r="AJ205" s="133"/>
      <c r="AK205" s="133"/>
      <c r="AL205" s="133"/>
      <c r="AM205" s="133"/>
      <c r="AN205" s="133"/>
      <c r="AO205" s="133"/>
      <c r="AP205" s="133"/>
      <c r="AQ205" s="133"/>
      <c r="AR205" s="133"/>
      <c r="AS205" s="133"/>
      <c r="AT205" s="133"/>
      <c r="AU205" s="133"/>
    </row>
    <row r="206" spans="1:47" x14ac:dyDescent="0.25">
      <c r="A206" s="104" t="str">
        <f t="shared" si="6"/>
        <v>E-</v>
      </c>
      <c r="B206" s="105" t="s">
        <v>389</v>
      </c>
      <c r="C206" s="106" t="s">
        <v>388</v>
      </c>
      <c r="D206" s="105"/>
      <c r="E206" s="105" t="s">
        <v>1105</v>
      </c>
      <c r="F206" s="107">
        <v>36</v>
      </c>
      <c r="G206" s="6">
        <v>200</v>
      </c>
      <c r="I206" s="60" t="str">
        <f>CONCATENATE("E-",VLOOKUP($F206,'Objets valorisés'!$A$4:$K$252,5,FALSE))</f>
        <v>E-</v>
      </c>
      <c r="J206" s="60">
        <f>VLOOKUP($F206,'Objets valorisés'!$A$4:$K$252,6,FALSE)</f>
        <v>0</v>
      </c>
      <c r="K206" s="60">
        <f>VLOOKUP($F206,'Objets valorisés'!$A$4:$K$252,7,FALSE)</f>
        <v>0</v>
      </c>
      <c r="L206" s="60">
        <f>VLOOKUP($F206,'Objets valorisés'!$A$4:$K$252,8,FALSE)</f>
        <v>0</v>
      </c>
      <c r="M206" s="60">
        <f>VLOOKUP($F206,'Objets valorisés'!$A$4:$K$252,9,FALSE)</f>
        <v>0</v>
      </c>
      <c r="O206" s="108" t="str">
        <f t="shared" si="7"/>
        <v>non</v>
      </c>
      <c r="P206" s="108"/>
      <c r="Z206" s="133"/>
    </row>
    <row r="207" spans="1:47" x14ac:dyDescent="0.25">
      <c r="A207" s="104" t="str">
        <f t="shared" si="6"/>
        <v>E-</v>
      </c>
      <c r="B207" s="105" t="s">
        <v>390</v>
      </c>
      <c r="C207" s="106" t="s">
        <v>388</v>
      </c>
      <c r="D207" s="105"/>
      <c r="E207" s="105" t="s">
        <v>500</v>
      </c>
      <c r="F207" s="107">
        <v>45</v>
      </c>
      <c r="G207" s="6">
        <v>40</v>
      </c>
      <c r="I207" s="60" t="str">
        <f>CONCATENATE("E-",VLOOKUP($F207,'Objets valorisés'!$A$4:$K$252,5,FALSE))</f>
        <v>E-</v>
      </c>
      <c r="J207" s="60">
        <f>VLOOKUP($F207,'Objets valorisés'!$A$4:$K$252,6,FALSE)</f>
        <v>0</v>
      </c>
      <c r="K207" s="60">
        <f>VLOOKUP($F207,'Objets valorisés'!$A$4:$K$252,7,FALSE)</f>
        <v>0</v>
      </c>
      <c r="L207" s="60">
        <f>VLOOKUP($F207,'Objets valorisés'!$A$4:$K$252,8,FALSE)</f>
        <v>0</v>
      </c>
      <c r="M207" s="60">
        <f>VLOOKUP($F207,'Objets valorisés'!$A$4:$K$252,9,FALSE)</f>
        <v>0</v>
      </c>
      <c r="O207" s="108" t="str">
        <f t="shared" si="7"/>
        <v>non</v>
      </c>
      <c r="P207" s="108"/>
      <c r="Z207" s="133"/>
    </row>
    <row r="208" spans="1:47" ht="30" x14ac:dyDescent="0.25">
      <c r="A208" s="104" t="str">
        <f t="shared" si="6"/>
        <v>E-</v>
      </c>
      <c r="B208" s="105" t="s">
        <v>391</v>
      </c>
      <c r="C208" s="106" t="s">
        <v>388</v>
      </c>
      <c r="D208" s="105"/>
      <c r="E208" s="105" t="s">
        <v>1106</v>
      </c>
      <c r="F208" s="107">
        <v>37</v>
      </c>
      <c r="G208" s="6">
        <v>200</v>
      </c>
      <c r="I208" s="60" t="str">
        <f>CONCATENATE("E-",VLOOKUP($F208,'Objets valorisés'!$A$4:$K$252,5,FALSE))</f>
        <v>E-</v>
      </c>
      <c r="J208" s="60">
        <f>VLOOKUP($F208,'Objets valorisés'!$A$4:$K$252,6,FALSE)</f>
        <v>0</v>
      </c>
      <c r="K208" s="60">
        <f>VLOOKUP($F208,'Objets valorisés'!$A$4:$K$252,7,FALSE)</f>
        <v>0</v>
      </c>
      <c r="L208" s="60">
        <f>VLOOKUP($F208,'Objets valorisés'!$A$4:$K$252,8,FALSE)</f>
        <v>0</v>
      </c>
      <c r="M208" s="60">
        <f>VLOOKUP($F208,'Objets valorisés'!$A$4:$K$252,9,FALSE)</f>
        <v>0</v>
      </c>
      <c r="O208" s="108" t="str">
        <f t="shared" si="7"/>
        <v>non</v>
      </c>
      <c r="P208" s="108"/>
      <c r="Z208" s="133"/>
    </row>
    <row r="209" spans="1:47" ht="30" x14ac:dyDescent="0.25">
      <c r="A209" s="104" t="str">
        <f t="shared" si="6"/>
        <v>E-</v>
      </c>
      <c r="B209" s="105" t="s">
        <v>392</v>
      </c>
      <c r="C209" s="106" t="s">
        <v>388</v>
      </c>
      <c r="D209" s="105"/>
      <c r="E209" s="105" t="s">
        <v>1104</v>
      </c>
      <c r="F209" s="107">
        <v>35</v>
      </c>
      <c r="G209" s="6">
        <v>250</v>
      </c>
      <c r="I209" s="60" t="str">
        <f>CONCATENATE("E-",VLOOKUP($F209,'Objets valorisés'!$A$4:$K$252,5,FALSE))</f>
        <v>E-</v>
      </c>
      <c r="J209" s="60">
        <f>VLOOKUP($F209,'Objets valorisés'!$A$4:$K$252,6,FALSE)</f>
        <v>0</v>
      </c>
      <c r="K209" s="60">
        <f>VLOOKUP($F209,'Objets valorisés'!$A$4:$K$252,7,FALSE)</f>
        <v>0</v>
      </c>
      <c r="L209" s="60">
        <f>VLOOKUP($F209,'Objets valorisés'!$A$4:$K$252,8,FALSE)</f>
        <v>0</v>
      </c>
      <c r="M209" s="60">
        <f>VLOOKUP($F209,'Objets valorisés'!$A$4:$K$252,9,FALSE)</f>
        <v>0</v>
      </c>
      <c r="O209" s="108" t="str">
        <f t="shared" si="7"/>
        <v>non</v>
      </c>
      <c r="P209" s="108"/>
      <c r="Z209" s="133"/>
    </row>
    <row r="210" spans="1:47" ht="30" x14ac:dyDescent="0.25">
      <c r="A210" s="104" t="str">
        <f t="shared" si="6"/>
        <v>E-</v>
      </c>
      <c r="B210" s="105" t="s">
        <v>393</v>
      </c>
      <c r="C210" s="106" t="s">
        <v>388</v>
      </c>
      <c r="D210" s="105"/>
      <c r="E210" s="105" t="s">
        <v>1103</v>
      </c>
      <c r="F210" s="112">
        <v>33</v>
      </c>
      <c r="G210" s="150">
        <v>300</v>
      </c>
      <c r="H210" s="87"/>
      <c r="I210" s="60" t="str">
        <f>CONCATENATE("E-",VLOOKUP($F210,'Objets valorisés'!$A$4:$K$252,5,FALSE))</f>
        <v>E-</v>
      </c>
      <c r="J210" s="60">
        <f>VLOOKUP($F210,'Objets valorisés'!$A$4:$K$252,6,FALSE)</f>
        <v>0</v>
      </c>
      <c r="K210" s="60">
        <f>VLOOKUP($F210,'Objets valorisés'!$A$4:$K$252,7,FALSE)</f>
        <v>0</v>
      </c>
      <c r="L210" s="60">
        <f>VLOOKUP($F210,'Objets valorisés'!$A$4:$K$252,8,FALSE)</f>
        <v>0</v>
      </c>
      <c r="M210" s="60">
        <f>VLOOKUP($F210,'Objets valorisés'!$A$4:$K$252,9,FALSE)</f>
        <v>0</v>
      </c>
      <c r="N210" s="87"/>
      <c r="O210" s="108" t="str">
        <f t="shared" si="7"/>
        <v>non</v>
      </c>
      <c r="P210" s="108"/>
      <c r="Z210" s="133"/>
    </row>
    <row r="211" spans="1:47" x14ac:dyDescent="0.25">
      <c r="A211" s="104" t="str">
        <f t="shared" si="6"/>
        <v>E-</v>
      </c>
      <c r="B211" s="105" t="s">
        <v>394</v>
      </c>
      <c r="C211" s="106" t="s">
        <v>388</v>
      </c>
      <c r="D211" s="105"/>
      <c r="E211" s="105" t="s">
        <v>395</v>
      </c>
      <c r="F211" s="113">
        <v>33</v>
      </c>
      <c r="G211" s="154"/>
      <c r="H211" s="117"/>
      <c r="I211" s="60" t="str">
        <f>CONCATENATE("E-",VLOOKUP($F211,'Objets valorisés'!$A$4:$K$252,5,FALSE))</f>
        <v>E-</v>
      </c>
      <c r="J211" s="60">
        <f>VLOOKUP($F211,'Objets valorisés'!$A$4:$K$252,6,FALSE)</f>
        <v>0</v>
      </c>
      <c r="K211" s="60">
        <f>VLOOKUP($F211,'Objets valorisés'!$A$4:$K$252,7,FALSE)</f>
        <v>0</v>
      </c>
      <c r="L211" s="60">
        <f>VLOOKUP($F211,'Objets valorisés'!$A$4:$K$252,8,FALSE)</f>
        <v>0</v>
      </c>
      <c r="M211" s="60">
        <f>VLOOKUP($F211,'Objets valorisés'!$A$4:$K$252,9,FALSE)</f>
        <v>0</v>
      </c>
      <c r="N211" s="117"/>
      <c r="O211" s="108" t="str">
        <f t="shared" si="7"/>
        <v>non</v>
      </c>
      <c r="P211" s="108"/>
      <c r="Z211" s="133"/>
    </row>
    <row r="212" spans="1:47" ht="15.75" customHeight="1" x14ac:dyDescent="0.25">
      <c r="A212" s="104" t="str">
        <f t="shared" si="6"/>
        <v>E-</v>
      </c>
      <c r="B212" s="105" t="s">
        <v>396</v>
      </c>
      <c r="C212" s="106" t="s">
        <v>388</v>
      </c>
      <c r="D212" s="105"/>
      <c r="E212" s="105" t="s">
        <v>1344</v>
      </c>
      <c r="F212" s="107">
        <v>34</v>
      </c>
      <c r="G212" s="6">
        <v>130</v>
      </c>
      <c r="I212" s="60" t="str">
        <f>CONCATENATE("E-",VLOOKUP($F212,'Objets valorisés'!$A$4:$K$252,5,FALSE))</f>
        <v>E-</v>
      </c>
      <c r="J212" s="60">
        <f>VLOOKUP($F212,'Objets valorisés'!$A$4:$K$252,6,FALSE)</f>
        <v>0</v>
      </c>
      <c r="K212" s="60">
        <f>VLOOKUP($F212,'Objets valorisés'!$A$4:$K$252,7,FALSE)</f>
        <v>0</v>
      </c>
      <c r="L212" s="60">
        <f>VLOOKUP($F212,'Objets valorisés'!$A$4:$K$252,8,FALSE)</f>
        <v>0</v>
      </c>
      <c r="M212" s="60">
        <f>VLOOKUP($F212,'Objets valorisés'!$A$4:$K$252,9,FALSE)</f>
        <v>0</v>
      </c>
      <c r="O212" s="108" t="str">
        <f t="shared" si="7"/>
        <v>non</v>
      </c>
      <c r="P212" s="108"/>
      <c r="Z212" s="133"/>
    </row>
    <row r="213" spans="1:47" ht="30" x14ac:dyDescent="0.25">
      <c r="A213" s="104" t="str">
        <f t="shared" si="6"/>
        <v>E-</v>
      </c>
      <c r="B213" s="105" t="s">
        <v>397</v>
      </c>
      <c r="C213" s="106" t="s">
        <v>388</v>
      </c>
      <c r="D213" s="105"/>
      <c r="E213" s="105" t="s">
        <v>1107</v>
      </c>
      <c r="F213" s="107">
        <v>38</v>
      </c>
      <c r="G213" s="6">
        <v>70</v>
      </c>
      <c r="I213" s="60" t="str">
        <f>CONCATENATE("E-",VLOOKUP($F213,'Objets valorisés'!$A$4:$K$252,5,FALSE))</f>
        <v>E-</v>
      </c>
      <c r="J213" s="60">
        <f>VLOOKUP($F213,'Objets valorisés'!$A$4:$K$252,6,FALSE)</f>
        <v>0</v>
      </c>
      <c r="K213" s="60">
        <f>VLOOKUP($F213,'Objets valorisés'!$A$4:$K$252,7,FALSE)</f>
        <v>0</v>
      </c>
      <c r="L213" s="60">
        <f>VLOOKUP($F213,'Objets valorisés'!$A$4:$K$252,8,FALSE)</f>
        <v>0</v>
      </c>
      <c r="M213" s="60">
        <f>VLOOKUP($F213,'Objets valorisés'!$A$4:$K$252,9,FALSE)</f>
        <v>0</v>
      </c>
      <c r="O213" s="108" t="str">
        <f t="shared" si="7"/>
        <v>non</v>
      </c>
      <c r="P213" s="108"/>
      <c r="Z213" s="133"/>
    </row>
    <row r="214" spans="1:47" x14ac:dyDescent="0.25">
      <c r="A214" s="104" t="str">
        <f t="shared" si="6"/>
        <v>E-</v>
      </c>
      <c r="B214" s="105"/>
      <c r="C214" s="106" t="s">
        <v>388</v>
      </c>
      <c r="D214" s="105"/>
      <c r="E214" s="7" t="s">
        <v>1108</v>
      </c>
      <c r="F214" s="24">
        <v>39</v>
      </c>
      <c r="G214" s="6">
        <v>50</v>
      </c>
      <c r="I214" s="60" t="str">
        <f>CONCATENATE("E-",VLOOKUP($F214,'Objets valorisés'!$A$4:$K$252,5,FALSE))</f>
        <v>E-</v>
      </c>
      <c r="J214" s="60">
        <f>VLOOKUP($F214,'Objets valorisés'!$A$4:$K$252,6,FALSE)</f>
        <v>0</v>
      </c>
      <c r="K214" s="60">
        <f>VLOOKUP($F214,'Objets valorisés'!$A$4:$K$252,7,FALSE)</f>
        <v>0</v>
      </c>
      <c r="L214" s="60">
        <f>VLOOKUP($F214,'Objets valorisés'!$A$4:$K$252,8,FALSE)</f>
        <v>0</v>
      </c>
      <c r="M214" s="60">
        <f>VLOOKUP($F214,'Objets valorisés'!$A$4:$K$252,9,FALSE)</f>
        <v>0</v>
      </c>
      <c r="O214" s="108" t="str">
        <f t="shared" si="7"/>
        <v>non</v>
      </c>
      <c r="P214" s="108"/>
      <c r="Z214" s="133"/>
    </row>
    <row r="215" spans="1:47" x14ac:dyDescent="0.25">
      <c r="A215" s="104" t="str">
        <f t="shared" si="6"/>
        <v>E-</v>
      </c>
      <c r="B215" s="105" t="s">
        <v>398</v>
      </c>
      <c r="C215" s="106" t="s">
        <v>388</v>
      </c>
      <c r="D215" s="105"/>
      <c r="E215" s="105" t="s">
        <v>1113</v>
      </c>
      <c r="F215" s="107">
        <v>44</v>
      </c>
      <c r="G215" s="6">
        <v>40</v>
      </c>
      <c r="I215" s="60" t="str">
        <f>CONCATENATE("E-",VLOOKUP($F215,'Objets valorisés'!$A$4:$K$252,5,FALSE))</f>
        <v>E-</v>
      </c>
      <c r="J215" s="60">
        <f>VLOOKUP($F215,'Objets valorisés'!$A$4:$K$252,6,FALSE)</f>
        <v>0</v>
      </c>
      <c r="K215" s="60">
        <f>VLOOKUP($F215,'Objets valorisés'!$A$4:$K$252,7,FALSE)</f>
        <v>0</v>
      </c>
      <c r="L215" s="60">
        <f>VLOOKUP($F215,'Objets valorisés'!$A$4:$K$252,8,FALSE)</f>
        <v>0</v>
      </c>
      <c r="M215" s="60">
        <f>VLOOKUP($F215,'Objets valorisés'!$A$4:$K$252,9,FALSE)</f>
        <v>0</v>
      </c>
      <c r="O215" s="108" t="str">
        <f t="shared" si="7"/>
        <v>non</v>
      </c>
      <c r="P215" s="108"/>
      <c r="Z215" s="133"/>
    </row>
    <row r="216" spans="1:47" x14ac:dyDescent="0.25">
      <c r="A216" s="104">
        <f t="shared" si="6"/>
        <v>0</v>
      </c>
      <c r="B216" s="105" t="s">
        <v>399</v>
      </c>
      <c r="C216" s="106" t="s">
        <v>388</v>
      </c>
      <c r="D216" s="105"/>
      <c r="E216" s="105" t="s">
        <v>400</v>
      </c>
      <c r="F216" s="107"/>
      <c r="I216" s="61"/>
      <c r="J216" s="61"/>
      <c r="K216" s="61"/>
      <c r="L216" s="61"/>
      <c r="M216" s="61"/>
      <c r="O216" s="108" t="str">
        <f t="shared" si="7"/>
        <v>non</v>
      </c>
      <c r="P216" s="108"/>
      <c r="Z216" s="133"/>
    </row>
    <row r="217" spans="1:47" ht="30" x14ac:dyDescent="0.25">
      <c r="A217" s="104" t="str">
        <f t="shared" si="6"/>
        <v>E-</v>
      </c>
      <c r="B217" s="105" t="s">
        <v>401</v>
      </c>
      <c r="C217" s="106" t="s">
        <v>388</v>
      </c>
      <c r="D217" s="105"/>
      <c r="E217" s="105" t="s">
        <v>1111</v>
      </c>
      <c r="F217" s="107">
        <v>42</v>
      </c>
      <c r="G217" s="6">
        <v>70</v>
      </c>
      <c r="I217" s="60" t="str">
        <f>CONCATENATE("E-",VLOOKUP($F217,'Objets valorisés'!$A$4:$K$252,5,FALSE))</f>
        <v>E-</v>
      </c>
      <c r="J217" s="60">
        <f>VLOOKUP($F217,'Objets valorisés'!$A$4:$K$252,6,FALSE)</f>
        <v>0</v>
      </c>
      <c r="K217" s="60">
        <f>VLOOKUP($F217,'Objets valorisés'!$A$4:$K$252,7,FALSE)</f>
        <v>0</v>
      </c>
      <c r="L217" s="60">
        <f>VLOOKUP($F217,'Objets valorisés'!$A$4:$K$252,8,FALSE)</f>
        <v>0</v>
      </c>
      <c r="M217" s="60">
        <f>VLOOKUP($F217,'Objets valorisés'!$A$4:$K$252,9,FALSE)</f>
        <v>0</v>
      </c>
      <c r="O217" s="108" t="str">
        <f t="shared" si="7"/>
        <v>non</v>
      </c>
      <c r="P217" s="108"/>
      <c r="Z217" s="133"/>
    </row>
    <row r="218" spans="1:47" x14ac:dyDescent="0.25">
      <c r="A218" s="104" t="str">
        <f t="shared" si="6"/>
        <v>E-</v>
      </c>
      <c r="B218" s="105" t="s">
        <v>402</v>
      </c>
      <c r="C218" s="106" t="s">
        <v>388</v>
      </c>
      <c r="D218" s="105"/>
      <c r="E218" s="105" t="s">
        <v>1115</v>
      </c>
      <c r="F218" s="107">
        <v>47</v>
      </c>
      <c r="G218" s="6">
        <v>30</v>
      </c>
      <c r="I218" s="60" t="str">
        <f>CONCATENATE("E-",VLOOKUP($F218,'Objets valorisés'!$A$4:$K$252,5,FALSE))</f>
        <v>E-</v>
      </c>
      <c r="J218" s="60">
        <f>VLOOKUP($F218,'Objets valorisés'!$A$4:$K$252,6,FALSE)</f>
        <v>0</v>
      </c>
      <c r="K218" s="60">
        <f>VLOOKUP($F218,'Objets valorisés'!$A$4:$K$252,7,FALSE)</f>
        <v>0</v>
      </c>
      <c r="L218" s="60">
        <f>VLOOKUP($F218,'Objets valorisés'!$A$4:$K$252,8,FALSE)</f>
        <v>0</v>
      </c>
      <c r="M218" s="60">
        <f>VLOOKUP($F218,'Objets valorisés'!$A$4:$K$252,9,FALSE)</f>
        <v>0</v>
      </c>
      <c r="O218" s="108" t="str">
        <f t="shared" si="7"/>
        <v>non</v>
      </c>
      <c r="P218" s="108"/>
      <c r="Z218" s="133"/>
    </row>
    <row r="219" spans="1:47" x14ac:dyDescent="0.25">
      <c r="A219" s="104">
        <f t="shared" si="6"/>
        <v>0</v>
      </c>
      <c r="B219" s="105" t="s">
        <v>403</v>
      </c>
      <c r="C219" s="106" t="s">
        <v>388</v>
      </c>
      <c r="D219" s="105"/>
      <c r="E219" s="105" t="s">
        <v>10</v>
      </c>
      <c r="F219" s="107"/>
      <c r="I219" s="61"/>
      <c r="J219" s="61"/>
      <c r="K219" s="61"/>
      <c r="L219" s="61"/>
      <c r="M219" s="61"/>
      <c r="O219" s="108" t="str">
        <f t="shared" si="7"/>
        <v>non</v>
      </c>
      <c r="P219" s="108"/>
      <c r="Z219" s="133"/>
    </row>
    <row r="220" spans="1:47" x14ac:dyDescent="0.25">
      <c r="A220" s="104">
        <f t="shared" si="6"/>
        <v>0</v>
      </c>
      <c r="B220" s="105" t="s">
        <v>404</v>
      </c>
      <c r="C220" s="106" t="s">
        <v>388</v>
      </c>
      <c r="D220" s="105"/>
      <c r="E220" s="105" t="s">
        <v>405</v>
      </c>
      <c r="F220" s="107"/>
      <c r="I220" s="61"/>
      <c r="J220" s="61"/>
      <c r="K220" s="61"/>
      <c r="L220" s="61"/>
      <c r="M220" s="61"/>
      <c r="O220" s="108" t="str">
        <f t="shared" si="7"/>
        <v>non</v>
      </c>
      <c r="P220" s="108"/>
      <c r="Z220" s="133"/>
    </row>
    <row r="221" spans="1:47" x14ac:dyDescent="0.25">
      <c r="A221" s="104">
        <f t="shared" si="6"/>
        <v>0</v>
      </c>
      <c r="B221" s="105" t="s">
        <v>406</v>
      </c>
      <c r="C221" s="106" t="s">
        <v>388</v>
      </c>
      <c r="D221" s="105"/>
      <c r="E221" s="105" t="s">
        <v>407</v>
      </c>
      <c r="F221" s="107"/>
      <c r="I221" s="61"/>
      <c r="J221" s="61"/>
      <c r="K221" s="61"/>
      <c r="L221" s="61"/>
      <c r="M221" s="61"/>
      <c r="O221" s="108" t="str">
        <f t="shared" si="7"/>
        <v>non</v>
      </c>
      <c r="P221" s="108"/>
      <c r="Z221" s="133"/>
    </row>
    <row r="222" spans="1:47" x14ac:dyDescent="0.25">
      <c r="A222" s="104">
        <f t="shared" si="6"/>
        <v>0</v>
      </c>
      <c r="B222" s="105" t="s">
        <v>408</v>
      </c>
      <c r="C222" s="106" t="s">
        <v>388</v>
      </c>
      <c r="D222" s="105"/>
      <c r="E222" s="105" t="s">
        <v>501</v>
      </c>
      <c r="F222" s="107"/>
      <c r="I222" s="61"/>
      <c r="J222" s="61"/>
      <c r="K222" s="61"/>
      <c r="L222" s="61"/>
      <c r="M222" s="61"/>
      <c r="O222" s="108" t="str">
        <f t="shared" si="7"/>
        <v>non</v>
      </c>
      <c r="P222" s="108"/>
      <c r="Z222" s="133"/>
    </row>
    <row r="223" spans="1:47" s="135" customFormat="1" ht="30" x14ac:dyDescent="0.25">
      <c r="A223" s="104" t="str">
        <f t="shared" si="6"/>
        <v>E-</v>
      </c>
      <c r="B223" s="105" t="s">
        <v>409</v>
      </c>
      <c r="C223" s="106" t="s">
        <v>388</v>
      </c>
      <c r="D223" s="105" t="s">
        <v>503</v>
      </c>
      <c r="E223" s="105" t="s">
        <v>1114</v>
      </c>
      <c r="F223" s="107">
        <v>46</v>
      </c>
      <c r="G223" s="6">
        <v>70</v>
      </c>
      <c r="H223" s="6"/>
      <c r="I223" s="60" t="str">
        <f>CONCATENATE("E-",VLOOKUP($F223,'Objets valorisés'!$A$4:$K$252,5,FALSE))</f>
        <v>E-</v>
      </c>
      <c r="J223" s="60">
        <f>VLOOKUP($F223,'Objets valorisés'!$A$4:$K$252,6,FALSE)</f>
        <v>0</v>
      </c>
      <c r="K223" s="60">
        <f>VLOOKUP($F223,'Objets valorisés'!$A$4:$K$252,7,FALSE)</f>
        <v>0</v>
      </c>
      <c r="L223" s="60">
        <f>VLOOKUP($F223,'Objets valorisés'!$A$4:$K$252,8,FALSE)</f>
        <v>0</v>
      </c>
      <c r="M223" s="60">
        <f>VLOOKUP($F223,'Objets valorisés'!$A$4:$K$252,9,FALSE)</f>
        <v>0</v>
      </c>
      <c r="N223" s="6"/>
      <c r="O223" s="108" t="str">
        <f t="shared" si="7"/>
        <v>non</v>
      </c>
      <c r="P223" s="108"/>
      <c r="Q223" s="109"/>
      <c r="R223" s="132"/>
      <c r="S223" s="132"/>
      <c r="T223" s="78"/>
      <c r="U223" s="78"/>
      <c r="V223" s="78"/>
      <c r="W223" s="79"/>
      <c r="X223" s="132"/>
      <c r="Y223" s="132"/>
      <c r="Z223" s="133"/>
      <c r="AA223" s="133"/>
      <c r="AB223" s="133"/>
      <c r="AC223" s="133"/>
      <c r="AD223" s="133"/>
      <c r="AE223" s="133"/>
      <c r="AF223" s="133"/>
      <c r="AG223" s="133"/>
      <c r="AH223" s="133"/>
      <c r="AI223" s="133"/>
      <c r="AJ223" s="133"/>
      <c r="AK223" s="133"/>
      <c r="AL223" s="133"/>
      <c r="AM223" s="133"/>
      <c r="AN223" s="133"/>
      <c r="AO223" s="133"/>
      <c r="AP223" s="133"/>
      <c r="AQ223" s="133"/>
      <c r="AR223" s="133"/>
      <c r="AS223" s="133"/>
      <c r="AT223" s="133"/>
      <c r="AU223" s="133"/>
    </row>
    <row r="224" spans="1:47" s="135" customFormat="1" x14ac:dyDescent="0.25">
      <c r="A224" s="104">
        <f t="shared" si="6"/>
        <v>0</v>
      </c>
      <c r="B224" s="105" t="s">
        <v>410</v>
      </c>
      <c r="C224" s="106" t="s">
        <v>388</v>
      </c>
      <c r="D224" s="105" t="s">
        <v>504</v>
      </c>
      <c r="E224" s="105" t="s">
        <v>411</v>
      </c>
      <c r="F224" s="107"/>
      <c r="G224" s="6"/>
      <c r="H224" s="6"/>
      <c r="I224" s="61"/>
      <c r="J224" s="61"/>
      <c r="K224" s="61"/>
      <c r="L224" s="61"/>
      <c r="M224" s="61"/>
      <c r="N224" s="6"/>
      <c r="O224" s="108" t="str">
        <f t="shared" si="7"/>
        <v>non</v>
      </c>
      <c r="P224" s="108"/>
      <c r="Q224" s="109"/>
      <c r="R224" s="132"/>
      <c r="S224" s="132"/>
      <c r="T224" s="78"/>
      <c r="U224" s="78"/>
      <c r="V224" s="78"/>
      <c r="W224" s="79"/>
      <c r="X224" s="132"/>
      <c r="Y224" s="132"/>
      <c r="Z224" s="133"/>
      <c r="AA224" s="133"/>
      <c r="AB224" s="133"/>
      <c r="AC224" s="133"/>
      <c r="AD224" s="133"/>
      <c r="AE224" s="133"/>
      <c r="AF224" s="133"/>
      <c r="AG224" s="133"/>
      <c r="AH224" s="133"/>
      <c r="AI224" s="133"/>
      <c r="AJ224" s="133"/>
      <c r="AK224" s="133"/>
      <c r="AL224" s="133"/>
      <c r="AM224" s="133"/>
      <c r="AN224" s="133"/>
      <c r="AO224" s="133"/>
      <c r="AP224" s="133"/>
      <c r="AQ224" s="133"/>
      <c r="AR224" s="133"/>
      <c r="AS224" s="133"/>
      <c r="AT224" s="133"/>
      <c r="AU224" s="133"/>
    </row>
    <row r="225" spans="1:47" s="135" customFormat="1" x14ac:dyDescent="0.25">
      <c r="A225" s="104">
        <f t="shared" si="6"/>
        <v>0</v>
      </c>
      <c r="B225" s="105" t="s">
        <v>412</v>
      </c>
      <c r="C225" s="106" t="s">
        <v>388</v>
      </c>
      <c r="D225" s="105" t="s">
        <v>504</v>
      </c>
      <c r="E225" s="105" t="s">
        <v>502</v>
      </c>
      <c r="F225" s="107"/>
      <c r="G225" s="6"/>
      <c r="H225" s="6"/>
      <c r="I225" s="61"/>
      <c r="J225" s="61"/>
      <c r="K225" s="61"/>
      <c r="L225" s="61"/>
      <c r="M225" s="61"/>
      <c r="N225" s="6"/>
      <c r="O225" s="108" t="str">
        <f t="shared" si="7"/>
        <v>non</v>
      </c>
      <c r="P225" s="108"/>
      <c r="Q225" s="109"/>
      <c r="R225" s="132"/>
      <c r="S225" s="132"/>
      <c r="T225" s="78"/>
      <c r="U225" s="78"/>
      <c r="V225" s="78"/>
      <c r="W225" s="79"/>
      <c r="X225" s="132"/>
      <c r="Y225" s="132"/>
      <c r="Z225" s="133"/>
      <c r="AA225" s="133"/>
      <c r="AB225" s="133"/>
      <c r="AC225" s="133"/>
      <c r="AD225" s="133"/>
      <c r="AE225" s="133"/>
      <c r="AF225" s="133"/>
      <c r="AG225" s="133"/>
      <c r="AH225" s="133"/>
      <c r="AI225" s="133"/>
      <c r="AJ225" s="133"/>
      <c r="AK225" s="133"/>
      <c r="AL225" s="133"/>
      <c r="AM225" s="133"/>
      <c r="AN225" s="133"/>
      <c r="AO225" s="133"/>
      <c r="AP225" s="133"/>
      <c r="AQ225" s="133"/>
      <c r="AR225" s="133"/>
      <c r="AS225" s="133"/>
      <c r="AT225" s="133"/>
      <c r="AU225" s="133"/>
    </row>
    <row r="226" spans="1:47" s="135" customFormat="1" x14ac:dyDescent="0.25">
      <c r="A226" s="104">
        <f t="shared" si="6"/>
        <v>0</v>
      </c>
      <c r="B226" s="105" t="s">
        <v>413</v>
      </c>
      <c r="C226" s="106" t="s">
        <v>388</v>
      </c>
      <c r="D226" s="105" t="s">
        <v>504</v>
      </c>
      <c r="E226" s="105" t="s">
        <v>414</v>
      </c>
      <c r="F226" s="107"/>
      <c r="G226" s="6"/>
      <c r="H226" s="6"/>
      <c r="I226" s="61"/>
      <c r="J226" s="61"/>
      <c r="K226" s="61"/>
      <c r="L226" s="61"/>
      <c r="M226" s="61"/>
      <c r="N226" s="6"/>
      <c r="O226" s="108" t="str">
        <f t="shared" si="7"/>
        <v>non</v>
      </c>
      <c r="P226" s="108"/>
      <c r="Q226" s="109"/>
      <c r="R226" s="132"/>
      <c r="S226" s="132"/>
      <c r="T226" s="78"/>
      <c r="U226" s="78"/>
      <c r="V226" s="78"/>
      <c r="W226" s="79"/>
      <c r="X226" s="132"/>
      <c r="Y226" s="132"/>
      <c r="Z226" s="133"/>
      <c r="AA226" s="133"/>
      <c r="AB226" s="133"/>
      <c r="AC226" s="133"/>
      <c r="AD226" s="133"/>
      <c r="AE226" s="133"/>
      <c r="AF226" s="133"/>
      <c r="AG226" s="133"/>
      <c r="AH226" s="133"/>
      <c r="AI226" s="133"/>
      <c r="AJ226" s="133"/>
      <c r="AK226" s="133"/>
      <c r="AL226" s="133"/>
      <c r="AM226" s="133"/>
      <c r="AN226" s="133"/>
      <c r="AO226" s="133"/>
      <c r="AP226" s="133"/>
      <c r="AQ226" s="133"/>
      <c r="AR226" s="133"/>
      <c r="AS226" s="133"/>
      <c r="AT226" s="133"/>
      <c r="AU226" s="133"/>
    </row>
    <row r="227" spans="1:47" s="135" customFormat="1" ht="45" x14ac:dyDescent="0.25">
      <c r="A227" s="104">
        <f t="shared" si="6"/>
        <v>0</v>
      </c>
      <c r="B227" s="105" t="s">
        <v>415</v>
      </c>
      <c r="C227" s="106" t="s">
        <v>388</v>
      </c>
      <c r="D227" s="105" t="s">
        <v>506</v>
      </c>
      <c r="E227" s="105" t="s">
        <v>416</v>
      </c>
      <c r="F227" s="107"/>
      <c r="G227" s="6"/>
      <c r="H227" s="6"/>
      <c r="I227" s="61"/>
      <c r="J227" s="61"/>
      <c r="K227" s="61"/>
      <c r="L227" s="61"/>
      <c r="M227" s="61"/>
      <c r="N227" s="6"/>
      <c r="O227" s="108" t="str">
        <f t="shared" si="7"/>
        <v>non</v>
      </c>
      <c r="P227" s="108"/>
      <c r="Q227" s="109"/>
      <c r="R227" s="132"/>
      <c r="S227" s="132"/>
      <c r="T227" s="78"/>
      <c r="U227" s="78"/>
      <c r="V227" s="78"/>
      <c r="W227" s="79"/>
      <c r="X227" s="132"/>
      <c r="Y227" s="132"/>
      <c r="Z227" s="133"/>
      <c r="AA227" s="133"/>
      <c r="AB227" s="133"/>
      <c r="AC227" s="133"/>
      <c r="AD227" s="133"/>
      <c r="AE227" s="133"/>
      <c r="AF227" s="133"/>
      <c r="AG227" s="133"/>
      <c r="AH227" s="133"/>
      <c r="AI227" s="133"/>
      <c r="AJ227" s="133"/>
      <c r="AK227" s="133"/>
      <c r="AL227" s="133"/>
      <c r="AM227" s="133"/>
      <c r="AN227" s="133"/>
      <c r="AO227" s="133"/>
      <c r="AP227" s="133"/>
      <c r="AQ227" s="133"/>
      <c r="AR227" s="133"/>
      <c r="AS227" s="133"/>
      <c r="AT227" s="133"/>
      <c r="AU227" s="133"/>
    </row>
    <row r="228" spans="1:47" s="135" customFormat="1" ht="45" x14ac:dyDescent="0.25">
      <c r="A228" s="104">
        <f t="shared" si="6"/>
        <v>0</v>
      </c>
      <c r="B228" s="105" t="s">
        <v>417</v>
      </c>
      <c r="C228" s="106" t="s">
        <v>388</v>
      </c>
      <c r="D228" s="105" t="s">
        <v>506</v>
      </c>
      <c r="E228" s="105" t="s">
        <v>418</v>
      </c>
      <c r="F228" s="107"/>
      <c r="G228" s="6"/>
      <c r="H228" s="6"/>
      <c r="I228" s="61"/>
      <c r="J228" s="61"/>
      <c r="K228" s="61"/>
      <c r="L228" s="61"/>
      <c r="M228" s="61"/>
      <c r="N228" s="6"/>
      <c r="O228" s="108" t="str">
        <f t="shared" si="7"/>
        <v>non</v>
      </c>
      <c r="P228" s="108"/>
      <c r="Q228" s="109"/>
      <c r="R228" s="132"/>
      <c r="S228" s="132"/>
      <c r="T228" s="78"/>
      <c r="U228" s="78"/>
      <c r="V228" s="78"/>
      <c r="W228" s="79"/>
      <c r="X228" s="132"/>
      <c r="Y228" s="132"/>
      <c r="Z228" s="133"/>
      <c r="AA228" s="133"/>
      <c r="AB228" s="133"/>
      <c r="AC228" s="133"/>
      <c r="AD228" s="133"/>
      <c r="AE228" s="133"/>
      <c r="AF228" s="133"/>
      <c r="AG228" s="133"/>
      <c r="AH228" s="133"/>
      <c r="AI228" s="133"/>
      <c r="AJ228" s="133"/>
      <c r="AK228" s="133"/>
      <c r="AL228" s="133"/>
      <c r="AM228" s="133"/>
      <c r="AN228" s="133"/>
      <c r="AO228" s="133"/>
      <c r="AP228" s="133"/>
      <c r="AQ228" s="133"/>
      <c r="AR228" s="133"/>
      <c r="AS228" s="133"/>
      <c r="AT228" s="133"/>
      <c r="AU228" s="133"/>
    </row>
    <row r="229" spans="1:47" s="135" customFormat="1" ht="45" x14ac:dyDescent="0.25">
      <c r="A229" s="104">
        <f t="shared" si="6"/>
        <v>0</v>
      </c>
      <c r="B229" s="105" t="s">
        <v>419</v>
      </c>
      <c r="C229" s="106" t="s">
        <v>388</v>
      </c>
      <c r="D229" s="105" t="s">
        <v>506</v>
      </c>
      <c r="E229" s="105" t="s">
        <v>420</v>
      </c>
      <c r="F229" s="107"/>
      <c r="G229" s="6"/>
      <c r="H229" s="6"/>
      <c r="I229" s="61"/>
      <c r="J229" s="61"/>
      <c r="K229" s="61"/>
      <c r="L229" s="61"/>
      <c r="M229" s="61"/>
      <c r="N229" s="6"/>
      <c r="O229" s="108" t="str">
        <f t="shared" si="7"/>
        <v>non</v>
      </c>
      <c r="P229" s="108"/>
      <c r="Q229" s="109"/>
      <c r="R229" s="132"/>
      <c r="S229" s="132"/>
      <c r="T229" s="78"/>
      <c r="U229" s="78"/>
      <c r="V229" s="78"/>
      <c r="W229" s="79"/>
      <c r="X229" s="132"/>
      <c r="Y229" s="132"/>
      <c r="Z229" s="133"/>
      <c r="AA229" s="133"/>
      <c r="AB229" s="133"/>
      <c r="AC229" s="133"/>
      <c r="AD229" s="133"/>
      <c r="AE229" s="133"/>
      <c r="AF229" s="133"/>
      <c r="AG229" s="133"/>
      <c r="AH229" s="133"/>
      <c r="AI229" s="133"/>
      <c r="AJ229" s="133"/>
      <c r="AK229" s="133"/>
      <c r="AL229" s="133"/>
      <c r="AM229" s="133"/>
      <c r="AN229" s="133"/>
      <c r="AO229" s="133"/>
      <c r="AP229" s="133"/>
      <c r="AQ229" s="133"/>
      <c r="AR229" s="133"/>
      <c r="AS229" s="133"/>
      <c r="AT229" s="133"/>
      <c r="AU229" s="133"/>
    </row>
    <row r="230" spans="1:47" s="135" customFormat="1" ht="45" x14ac:dyDescent="0.25">
      <c r="A230" s="104">
        <f t="shared" si="6"/>
        <v>0</v>
      </c>
      <c r="B230" s="105" t="s">
        <v>421</v>
      </c>
      <c r="C230" s="106" t="s">
        <v>388</v>
      </c>
      <c r="D230" s="105" t="s">
        <v>506</v>
      </c>
      <c r="E230" s="105" t="s">
        <v>422</v>
      </c>
      <c r="F230" s="107"/>
      <c r="G230" s="6"/>
      <c r="H230" s="6"/>
      <c r="I230" s="61"/>
      <c r="J230" s="61"/>
      <c r="K230" s="61"/>
      <c r="L230" s="61"/>
      <c r="M230" s="61"/>
      <c r="N230" s="6"/>
      <c r="O230" s="108" t="str">
        <f t="shared" si="7"/>
        <v>non</v>
      </c>
      <c r="P230" s="108"/>
      <c r="Q230" s="109"/>
      <c r="R230" s="132"/>
      <c r="S230" s="132"/>
      <c r="T230" s="78"/>
      <c r="U230" s="78"/>
      <c r="V230" s="78"/>
      <c r="W230" s="79"/>
      <c r="X230" s="132"/>
      <c r="Y230" s="132"/>
      <c r="Z230" s="133"/>
      <c r="AA230" s="133"/>
      <c r="AB230" s="133"/>
      <c r="AC230" s="133"/>
      <c r="AD230" s="133"/>
      <c r="AE230" s="133"/>
      <c r="AF230" s="133"/>
      <c r="AG230" s="133"/>
      <c r="AH230" s="133"/>
      <c r="AI230" s="133"/>
      <c r="AJ230" s="133"/>
      <c r="AK230" s="133"/>
      <c r="AL230" s="133"/>
      <c r="AM230" s="133"/>
      <c r="AN230" s="133"/>
      <c r="AO230" s="133"/>
      <c r="AP230" s="133"/>
      <c r="AQ230" s="133"/>
      <c r="AR230" s="133"/>
      <c r="AS230" s="133"/>
      <c r="AT230" s="133"/>
      <c r="AU230" s="133"/>
    </row>
    <row r="231" spans="1:47" s="135" customFormat="1" ht="45" x14ac:dyDescent="0.25">
      <c r="A231" s="104">
        <f t="shared" si="6"/>
        <v>0</v>
      </c>
      <c r="B231" s="105" t="s">
        <v>423</v>
      </c>
      <c r="C231" s="106" t="s">
        <v>388</v>
      </c>
      <c r="D231" s="105" t="s">
        <v>506</v>
      </c>
      <c r="E231" s="105" t="s">
        <v>424</v>
      </c>
      <c r="F231" s="107"/>
      <c r="G231" s="6"/>
      <c r="H231" s="6"/>
      <c r="I231" s="61"/>
      <c r="J231" s="61"/>
      <c r="K231" s="61"/>
      <c r="L231" s="61"/>
      <c r="M231" s="61"/>
      <c r="N231" s="6"/>
      <c r="O231" s="108" t="str">
        <f t="shared" si="7"/>
        <v>non</v>
      </c>
      <c r="P231" s="108"/>
      <c r="Q231" s="109"/>
      <c r="R231" s="132"/>
      <c r="S231" s="132"/>
      <c r="T231" s="78"/>
      <c r="U231" s="78"/>
      <c r="V231" s="78"/>
      <c r="W231" s="79"/>
      <c r="X231" s="132"/>
      <c r="Y231" s="132"/>
      <c r="Z231" s="133"/>
      <c r="AA231" s="133"/>
      <c r="AB231" s="133"/>
      <c r="AC231" s="133"/>
      <c r="AD231" s="133"/>
      <c r="AE231" s="133"/>
      <c r="AF231" s="133"/>
      <c r="AG231" s="133"/>
      <c r="AH231" s="133"/>
      <c r="AI231" s="133"/>
      <c r="AJ231" s="133"/>
      <c r="AK231" s="133"/>
      <c r="AL231" s="133"/>
      <c r="AM231" s="133"/>
      <c r="AN231" s="133"/>
      <c r="AO231" s="133"/>
      <c r="AP231" s="133"/>
      <c r="AQ231" s="133"/>
      <c r="AR231" s="133"/>
      <c r="AS231" s="133"/>
      <c r="AT231" s="133"/>
      <c r="AU231" s="133"/>
    </row>
    <row r="232" spans="1:47" s="135" customFormat="1" ht="45" x14ac:dyDescent="0.25">
      <c r="A232" s="104">
        <f t="shared" si="6"/>
        <v>0</v>
      </c>
      <c r="B232" s="105" t="s">
        <v>425</v>
      </c>
      <c r="C232" s="106" t="s">
        <v>388</v>
      </c>
      <c r="D232" s="105" t="s">
        <v>506</v>
      </c>
      <c r="E232" s="105" t="s">
        <v>426</v>
      </c>
      <c r="F232" s="107"/>
      <c r="G232" s="6"/>
      <c r="H232" s="6"/>
      <c r="I232" s="61"/>
      <c r="J232" s="61"/>
      <c r="K232" s="61"/>
      <c r="L232" s="61"/>
      <c r="M232" s="61"/>
      <c r="N232" s="6"/>
      <c r="O232" s="108" t="str">
        <f t="shared" si="7"/>
        <v>non</v>
      </c>
      <c r="P232" s="108"/>
      <c r="Q232" s="109"/>
      <c r="R232" s="132"/>
      <c r="S232" s="132"/>
      <c r="T232" s="78"/>
      <c r="U232" s="78"/>
      <c r="V232" s="78"/>
      <c r="W232" s="79"/>
      <c r="X232" s="132"/>
      <c r="Y232" s="132"/>
      <c r="Z232" s="133"/>
      <c r="AA232" s="133"/>
      <c r="AB232" s="133"/>
      <c r="AC232" s="133"/>
      <c r="AD232" s="133"/>
      <c r="AE232" s="133"/>
      <c r="AF232" s="133"/>
      <c r="AG232" s="133"/>
      <c r="AH232" s="133"/>
      <c r="AI232" s="133"/>
      <c r="AJ232" s="133"/>
      <c r="AK232" s="133"/>
      <c r="AL232" s="133"/>
      <c r="AM232" s="133"/>
      <c r="AN232" s="133"/>
      <c r="AO232" s="133"/>
      <c r="AP232" s="133"/>
      <c r="AQ232" s="133"/>
      <c r="AR232" s="133"/>
      <c r="AS232" s="133"/>
      <c r="AT232" s="133"/>
      <c r="AU232" s="133"/>
    </row>
    <row r="233" spans="1:47" s="135" customFormat="1" ht="45" x14ac:dyDescent="0.25">
      <c r="A233" s="104">
        <f t="shared" si="6"/>
        <v>0</v>
      </c>
      <c r="B233" s="105" t="s">
        <v>427</v>
      </c>
      <c r="C233" s="106" t="s">
        <v>388</v>
      </c>
      <c r="D233" s="105" t="s">
        <v>506</v>
      </c>
      <c r="E233" s="105" t="s">
        <v>428</v>
      </c>
      <c r="F233" s="107"/>
      <c r="G233" s="6"/>
      <c r="H233" s="6"/>
      <c r="I233" s="61"/>
      <c r="J233" s="61"/>
      <c r="K233" s="61"/>
      <c r="L233" s="61"/>
      <c r="M233" s="61"/>
      <c r="N233" s="6"/>
      <c r="O233" s="108" t="str">
        <f t="shared" si="7"/>
        <v>non</v>
      </c>
      <c r="P233" s="108"/>
      <c r="Q233" s="109"/>
      <c r="R233" s="132"/>
      <c r="S233" s="132"/>
      <c r="T233" s="78"/>
      <c r="U233" s="78"/>
      <c r="V233" s="78"/>
      <c r="W233" s="79"/>
      <c r="X233" s="132"/>
      <c r="Y233" s="132"/>
      <c r="Z233" s="133"/>
      <c r="AA233" s="133"/>
      <c r="AB233" s="133"/>
      <c r="AC233" s="133"/>
      <c r="AD233" s="133"/>
      <c r="AE233" s="133"/>
      <c r="AF233" s="133"/>
      <c r="AG233" s="133"/>
      <c r="AH233" s="133"/>
      <c r="AI233" s="133"/>
      <c r="AJ233" s="133"/>
      <c r="AK233" s="133"/>
      <c r="AL233" s="133"/>
      <c r="AM233" s="133"/>
      <c r="AN233" s="133"/>
      <c r="AO233" s="133"/>
      <c r="AP233" s="133"/>
      <c r="AQ233" s="133"/>
      <c r="AR233" s="133"/>
      <c r="AS233" s="133"/>
      <c r="AT233" s="133"/>
      <c r="AU233" s="133"/>
    </row>
    <row r="234" spans="1:47" s="135" customFormat="1" ht="45" x14ac:dyDescent="0.25">
      <c r="A234" s="104">
        <f t="shared" si="6"/>
        <v>0</v>
      </c>
      <c r="B234" s="105" t="s">
        <v>429</v>
      </c>
      <c r="C234" s="106" t="s">
        <v>388</v>
      </c>
      <c r="D234" s="105" t="s">
        <v>506</v>
      </c>
      <c r="E234" s="105" t="s">
        <v>430</v>
      </c>
      <c r="F234" s="107"/>
      <c r="G234" s="6"/>
      <c r="H234" s="6"/>
      <c r="I234" s="61"/>
      <c r="J234" s="61"/>
      <c r="K234" s="61"/>
      <c r="L234" s="61"/>
      <c r="M234" s="61"/>
      <c r="N234" s="6"/>
      <c r="O234" s="108" t="str">
        <f t="shared" si="7"/>
        <v>non</v>
      </c>
      <c r="P234" s="108"/>
      <c r="Q234" s="109"/>
      <c r="R234" s="132"/>
      <c r="S234" s="132"/>
      <c r="T234" s="78"/>
      <c r="U234" s="78"/>
      <c r="V234" s="78"/>
      <c r="W234" s="79"/>
      <c r="X234" s="132"/>
      <c r="Y234" s="132"/>
      <c r="Z234" s="133"/>
      <c r="AA234" s="133"/>
      <c r="AB234" s="133"/>
      <c r="AC234" s="133"/>
      <c r="AD234" s="133"/>
      <c r="AE234" s="133"/>
      <c r="AF234" s="133"/>
      <c r="AG234" s="133"/>
      <c r="AH234" s="133"/>
      <c r="AI234" s="133"/>
      <c r="AJ234" s="133"/>
      <c r="AK234" s="133"/>
      <c r="AL234" s="133"/>
      <c r="AM234" s="133"/>
      <c r="AN234" s="133"/>
      <c r="AO234" s="133"/>
      <c r="AP234" s="133"/>
      <c r="AQ234" s="133"/>
      <c r="AR234" s="133"/>
      <c r="AS234" s="133"/>
      <c r="AT234" s="133"/>
      <c r="AU234" s="133"/>
    </row>
    <row r="235" spans="1:47" s="135" customFormat="1" x14ac:dyDescent="0.25">
      <c r="A235" s="104">
        <f t="shared" si="6"/>
        <v>0</v>
      </c>
      <c r="B235" s="105" t="s">
        <v>431</v>
      </c>
      <c r="C235" s="106" t="s">
        <v>388</v>
      </c>
      <c r="D235" s="105"/>
      <c r="E235" s="105" t="s">
        <v>432</v>
      </c>
      <c r="F235" s="107"/>
      <c r="G235" s="6"/>
      <c r="H235" s="6"/>
      <c r="I235" s="61"/>
      <c r="J235" s="61"/>
      <c r="K235" s="61"/>
      <c r="L235" s="61"/>
      <c r="M235" s="61"/>
      <c r="N235" s="6"/>
      <c r="O235" s="108" t="str">
        <f t="shared" si="7"/>
        <v>non</v>
      </c>
      <c r="P235" s="108"/>
      <c r="Q235" s="109"/>
      <c r="R235" s="132"/>
      <c r="S235" s="132"/>
      <c r="T235" s="78"/>
      <c r="U235" s="78"/>
      <c r="V235" s="78"/>
      <c r="W235" s="79"/>
      <c r="X235" s="132"/>
      <c r="Y235" s="132"/>
      <c r="Z235" s="133"/>
      <c r="AA235" s="133"/>
      <c r="AB235" s="133"/>
      <c r="AC235" s="133"/>
      <c r="AD235" s="133"/>
      <c r="AE235" s="133"/>
      <c r="AF235" s="133"/>
      <c r="AG235" s="133"/>
      <c r="AH235" s="133"/>
      <c r="AI235" s="133"/>
      <c r="AJ235" s="133"/>
      <c r="AK235" s="133"/>
      <c r="AL235" s="133"/>
      <c r="AM235" s="133"/>
      <c r="AN235" s="133"/>
      <c r="AO235" s="133"/>
      <c r="AP235" s="133"/>
      <c r="AQ235" s="133"/>
      <c r="AR235" s="133"/>
      <c r="AS235" s="133"/>
      <c r="AT235" s="133"/>
      <c r="AU235" s="133"/>
    </row>
    <row r="236" spans="1:47" s="135" customFormat="1" x14ac:dyDescent="0.25">
      <c r="A236" s="104">
        <f t="shared" si="6"/>
        <v>0</v>
      </c>
      <c r="B236" s="105" t="s">
        <v>433</v>
      </c>
      <c r="C236" s="106" t="s">
        <v>388</v>
      </c>
      <c r="D236" s="105" t="s">
        <v>507</v>
      </c>
      <c r="E236" s="105" t="s">
        <v>434</v>
      </c>
      <c r="F236" s="107"/>
      <c r="G236" s="6"/>
      <c r="H236" s="6"/>
      <c r="I236" s="61"/>
      <c r="J236" s="61"/>
      <c r="K236" s="61"/>
      <c r="L236" s="61"/>
      <c r="M236" s="61"/>
      <c r="N236" s="6"/>
      <c r="O236" s="108" t="str">
        <f t="shared" si="7"/>
        <v>non</v>
      </c>
      <c r="P236" s="108"/>
      <c r="Q236" s="109"/>
      <c r="R236" s="132"/>
      <c r="S236" s="132"/>
      <c r="T236" s="78"/>
      <c r="U236" s="78"/>
      <c r="V236" s="78"/>
      <c r="W236" s="79"/>
      <c r="X236" s="132"/>
      <c r="Y236" s="132"/>
      <c r="Z236" s="133"/>
      <c r="AA236" s="133"/>
      <c r="AB236" s="133"/>
      <c r="AC236" s="133"/>
      <c r="AD236" s="133"/>
      <c r="AE236" s="133"/>
      <c r="AF236" s="133"/>
      <c r="AG236" s="133"/>
      <c r="AH236" s="133"/>
      <c r="AI236" s="133"/>
      <c r="AJ236" s="133"/>
      <c r="AK236" s="133"/>
      <c r="AL236" s="133"/>
      <c r="AM236" s="133"/>
      <c r="AN236" s="133"/>
      <c r="AO236" s="133"/>
      <c r="AP236" s="133"/>
      <c r="AQ236" s="133"/>
      <c r="AR236" s="133"/>
      <c r="AS236" s="133"/>
      <c r="AT236" s="133"/>
      <c r="AU236" s="133"/>
    </row>
    <row r="237" spans="1:47" s="135" customFormat="1" ht="14.25" customHeight="1" x14ac:dyDescent="0.25">
      <c r="A237" s="104" t="str">
        <f t="shared" si="6"/>
        <v>E-</v>
      </c>
      <c r="B237" s="105" t="s">
        <v>435</v>
      </c>
      <c r="C237" s="106" t="s">
        <v>388</v>
      </c>
      <c r="D237" s="105" t="s">
        <v>507</v>
      </c>
      <c r="E237" s="105" t="s">
        <v>1109</v>
      </c>
      <c r="F237" s="112">
        <v>40</v>
      </c>
      <c r="G237" s="150">
        <v>140</v>
      </c>
      <c r="H237" s="87"/>
      <c r="I237" s="60" t="str">
        <f>CONCATENATE("E-",VLOOKUP($F237,'Objets valorisés'!$A$4:$K$252,5,FALSE))</f>
        <v>E-</v>
      </c>
      <c r="J237" s="60">
        <f>VLOOKUP($F237,'Objets valorisés'!$A$4:$K$252,6,FALSE)</f>
        <v>0</v>
      </c>
      <c r="K237" s="60">
        <f>VLOOKUP($F237,'Objets valorisés'!$A$4:$K$252,7,FALSE)</f>
        <v>0</v>
      </c>
      <c r="L237" s="60">
        <f>VLOOKUP($F237,'Objets valorisés'!$A$4:$K$252,8,FALSE)</f>
        <v>0</v>
      </c>
      <c r="M237" s="60">
        <f>VLOOKUP($F237,'Objets valorisés'!$A$4:$K$252,9,FALSE)</f>
        <v>0</v>
      </c>
      <c r="N237" s="87"/>
      <c r="O237" s="108" t="str">
        <f t="shared" si="7"/>
        <v>non</v>
      </c>
      <c r="P237" s="108"/>
      <c r="Q237" s="109"/>
      <c r="R237" s="132"/>
      <c r="S237" s="132"/>
      <c r="T237" s="78"/>
      <c r="U237" s="78"/>
      <c r="V237" s="78"/>
      <c r="W237" s="79"/>
      <c r="X237" s="132"/>
      <c r="Y237" s="132"/>
      <c r="Z237" s="133"/>
      <c r="AA237" s="133"/>
      <c r="AB237" s="133"/>
      <c r="AC237" s="133"/>
      <c r="AD237" s="133"/>
      <c r="AE237" s="133"/>
      <c r="AF237" s="133"/>
      <c r="AG237" s="133"/>
      <c r="AH237" s="133"/>
      <c r="AI237" s="133"/>
      <c r="AJ237" s="133"/>
      <c r="AK237" s="133"/>
      <c r="AL237" s="133"/>
      <c r="AM237" s="133"/>
      <c r="AN237" s="133"/>
      <c r="AO237" s="133"/>
      <c r="AP237" s="133"/>
      <c r="AQ237" s="133"/>
      <c r="AR237" s="133"/>
      <c r="AS237" s="133"/>
      <c r="AT237" s="133"/>
      <c r="AU237" s="133"/>
    </row>
    <row r="238" spans="1:47" s="135" customFormat="1" x14ac:dyDescent="0.25">
      <c r="A238" s="104" t="str">
        <f t="shared" si="6"/>
        <v>E-</v>
      </c>
      <c r="B238" s="105" t="s">
        <v>436</v>
      </c>
      <c r="C238" s="106" t="s">
        <v>388</v>
      </c>
      <c r="D238" s="105" t="s">
        <v>507</v>
      </c>
      <c r="E238" s="105" t="s">
        <v>437</v>
      </c>
      <c r="F238" s="113">
        <v>40</v>
      </c>
      <c r="G238" s="151"/>
      <c r="H238" s="88"/>
      <c r="I238" s="60" t="str">
        <f>CONCATENATE("E-",VLOOKUP($F238,'Objets valorisés'!$A$4:$K$252,5,FALSE))</f>
        <v>E-</v>
      </c>
      <c r="J238" s="60">
        <f>VLOOKUP($F238,'Objets valorisés'!$A$4:$K$252,6,FALSE)</f>
        <v>0</v>
      </c>
      <c r="K238" s="60">
        <f>VLOOKUP($F238,'Objets valorisés'!$A$4:$K$252,7,FALSE)</f>
        <v>0</v>
      </c>
      <c r="L238" s="60">
        <f>VLOOKUP($F238,'Objets valorisés'!$A$4:$K$252,8,FALSE)</f>
        <v>0</v>
      </c>
      <c r="M238" s="60">
        <f>VLOOKUP($F238,'Objets valorisés'!$A$4:$K$252,9,FALSE)</f>
        <v>0</v>
      </c>
      <c r="N238" s="88"/>
      <c r="O238" s="108" t="str">
        <f t="shared" si="7"/>
        <v>non</v>
      </c>
      <c r="P238" s="108"/>
      <c r="Q238" s="109"/>
      <c r="R238" s="132"/>
      <c r="S238" s="132"/>
      <c r="T238" s="78"/>
      <c r="U238" s="78"/>
      <c r="V238" s="78"/>
      <c r="W238" s="79"/>
      <c r="X238" s="132"/>
      <c r="Y238" s="132"/>
      <c r="Z238" s="133"/>
      <c r="AA238" s="133"/>
      <c r="AB238" s="133"/>
      <c r="AC238" s="133"/>
      <c r="AD238" s="133"/>
      <c r="AE238" s="133"/>
      <c r="AF238" s="133"/>
      <c r="AG238" s="133"/>
      <c r="AH238" s="133"/>
      <c r="AI238" s="133"/>
      <c r="AJ238" s="133"/>
      <c r="AK238" s="133"/>
      <c r="AL238" s="133"/>
      <c r="AM238" s="133"/>
      <c r="AN238" s="133"/>
      <c r="AO238" s="133"/>
      <c r="AP238" s="133"/>
      <c r="AQ238" s="133"/>
      <c r="AR238" s="133"/>
      <c r="AS238" s="133"/>
      <c r="AT238" s="133"/>
      <c r="AU238" s="133"/>
    </row>
    <row r="239" spans="1:47" ht="30" x14ac:dyDescent="0.25">
      <c r="A239" s="104" t="str">
        <f t="shared" si="6"/>
        <v>E-</v>
      </c>
      <c r="B239" s="105" t="s">
        <v>438</v>
      </c>
      <c r="C239" s="106" t="s">
        <v>388</v>
      </c>
      <c r="D239" s="105" t="s">
        <v>507</v>
      </c>
      <c r="E239" s="105" t="s">
        <v>1112</v>
      </c>
      <c r="F239" s="107">
        <v>43</v>
      </c>
      <c r="G239" s="6">
        <v>250</v>
      </c>
      <c r="I239" s="60" t="str">
        <f>CONCATENATE("E-",VLOOKUP($F239,'Objets valorisés'!$A$4:$K$252,5,FALSE))</f>
        <v>E-</v>
      </c>
      <c r="J239" s="60">
        <f>VLOOKUP($F239,'Objets valorisés'!$A$4:$K$252,6,FALSE)</f>
        <v>0</v>
      </c>
      <c r="K239" s="60">
        <f>VLOOKUP($F239,'Objets valorisés'!$A$4:$K$252,7,FALSE)</f>
        <v>0</v>
      </c>
      <c r="L239" s="60">
        <f>VLOOKUP($F239,'Objets valorisés'!$A$4:$K$252,8,FALSE)</f>
        <v>0</v>
      </c>
      <c r="M239" s="60">
        <f>VLOOKUP($F239,'Objets valorisés'!$A$4:$K$252,9,FALSE)</f>
        <v>0</v>
      </c>
      <c r="O239" s="108" t="str">
        <f t="shared" si="7"/>
        <v>non</v>
      </c>
      <c r="P239" s="108"/>
      <c r="Z239" s="133"/>
    </row>
    <row r="240" spans="1:47" x14ac:dyDescent="0.25">
      <c r="A240" s="104">
        <f t="shared" si="6"/>
        <v>0</v>
      </c>
      <c r="B240" s="105" t="s">
        <v>439</v>
      </c>
      <c r="C240" s="106" t="s">
        <v>388</v>
      </c>
      <c r="D240" s="105"/>
      <c r="E240" s="105" t="s">
        <v>380</v>
      </c>
      <c r="F240" s="107"/>
      <c r="I240" s="61"/>
      <c r="J240" s="61"/>
      <c r="K240" s="61"/>
      <c r="L240" s="61"/>
      <c r="M240" s="61"/>
      <c r="O240" s="108" t="str">
        <f t="shared" si="7"/>
        <v>non</v>
      </c>
      <c r="P240" s="108"/>
      <c r="Z240" s="133"/>
    </row>
    <row r="241" spans="1:47" x14ac:dyDescent="0.25">
      <c r="A241" s="104">
        <f t="shared" si="6"/>
        <v>0</v>
      </c>
      <c r="B241" s="105" t="s">
        <v>440</v>
      </c>
      <c r="C241" s="106" t="s">
        <v>388</v>
      </c>
      <c r="D241" s="105"/>
      <c r="E241" s="105" t="s">
        <v>441</v>
      </c>
      <c r="F241" s="107"/>
      <c r="I241" s="61"/>
      <c r="J241" s="61"/>
      <c r="K241" s="61"/>
      <c r="L241" s="61"/>
      <c r="M241" s="61"/>
      <c r="O241" s="108" t="str">
        <f t="shared" si="7"/>
        <v>non</v>
      </c>
      <c r="P241" s="108"/>
    </row>
    <row r="242" spans="1:47" x14ac:dyDescent="0.25">
      <c r="A242" s="104">
        <f t="shared" si="6"/>
        <v>0</v>
      </c>
      <c r="B242" s="105" t="s">
        <v>442</v>
      </c>
      <c r="C242" s="106" t="s">
        <v>388</v>
      </c>
      <c r="D242" s="105" t="s">
        <v>508</v>
      </c>
      <c r="E242" s="105" t="s">
        <v>443</v>
      </c>
      <c r="F242" s="107"/>
      <c r="I242" s="61"/>
      <c r="J242" s="61"/>
      <c r="K242" s="61"/>
      <c r="L242" s="61"/>
      <c r="M242" s="61"/>
      <c r="O242" s="108" t="str">
        <f t="shared" si="7"/>
        <v>non</v>
      </c>
      <c r="P242" s="108"/>
    </row>
    <row r="243" spans="1:47" s="8" customFormat="1" x14ac:dyDescent="0.25">
      <c r="A243" s="104" t="str">
        <f t="shared" si="6"/>
        <v>E-</v>
      </c>
      <c r="B243" s="7"/>
      <c r="C243" s="82" t="s">
        <v>388</v>
      </c>
      <c r="D243" s="7"/>
      <c r="E243" s="7" t="s">
        <v>1110</v>
      </c>
      <c r="F243" s="24">
        <v>41</v>
      </c>
      <c r="G243" s="6">
        <v>40</v>
      </c>
      <c r="H243" s="6"/>
      <c r="I243" s="60" t="str">
        <f>CONCATENATE("E-",VLOOKUP($F243,'Objets valorisés'!$A$4:$K$252,5,FALSE))</f>
        <v>E-</v>
      </c>
      <c r="J243" s="60">
        <f>VLOOKUP($F243,'Objets valorisés'!$A$4:$K$252,6,FALSE)</f>
        <v>0</v>
      </c>
      <c r="K243" s="60">
        <f>VLOOKUP($F243,'Objets valorisés'!$A$4:$K$252,7,FALSE)</f>
        <v>0</v>
      </c>
      <c r="L243" s="60">
        <f>VLOOKUP($F243,'Objets valorisés'!$A$4:$K$252,8,FALSE)</f>
        <v>0</v>
      </c>
      <c r="M243" s="60">
        <f>VLOOKUP($F243,'Objets valorisés'!$A$4:$K$252,9,FALSE)</f>
        <v>0</v>
      </c>
      <c r="N243" s="6"/>
      <c r="O243" s="108" t="str">
        <f t="shared" si="7"/>
        <v>non</v>
      </c>
      <c r="P243" s="108"/>
      <c r="Q243" s="61"/>
      <c r="R243" s="132"/>
      <c r="S243" s="132"/>
      <c r="T243" s="78"/>
      <c r="U243" s="78"/>
      <c r="V243" s="78"/>
      <c r="W243" s="79"/>
      <c r="X243" s="79"/>
      <c r="Y243" s="79"/>
      <c r="Z243" s="138"/>
      <c r="AA243" s="73"/>
      <c r="AB243" s="73"/>
      <c r="AC243" s="73"/>
      <c r="AD243" s="73"/>
      <c r="AE243" s="73"/>
      <c r="AF243" s="73"/>
      <c r="AG243" s="73"/>
      <c r="AH243" s="73"/>
      <c r="AI243" s="73"/>
      <c r="AJ243" s="73"/>
      <c r="AK243" s="73"/>
      <c r="AL243" s="73"/>
      <c r="AM243" s="73"/>
      <c r="AN243" s="73"/>
      <c r="AO243" s="73"/>
      <c r="AP243" s="73"/>
      <c r="AQ243" s="73"/>
      <c r="AR243" s="73"/>
      <c r="AS243" s="73"/>
      <c r="AT243" s="73"/>
      <c r="AU243" s="73"/>
    </row>
    <row r="244" spans="1:47" s="8" customFormat="1" ht="45" x14ac:dyDescent="0.25">
      <c r="A244" s="104" t="str">
        <f t="shared" si="6"/>
        <v>E-</v>
      </c>
      <c r="B244" s="7"/>
      <c r="C244" s="82" t="s">
        <v>388</v>
      </c>
      <c r="D244" s="7"/>
      <c r="E244" s="7" t="s">
        <v>1116</v>
      </c>
      <c r="F244" s="24">
        <v>48</v>
      </c>
      <c r="G244" s="6">
        <v>70</v>
      </c>
      <c r="H244" s="6"/>
      <c r="I244" s="60" t="str">
        <f>CONCATENATE("E-",VLOOKUP($F244,'Objets valorisés'!$A$4:$K$252,5,FALSE))</f>
        <v>E-</v>
      </c>
      <c r="J244" s="60">
        <f>VLOOKUP($F244,'Objets valorisés'!$A$4:$K$252,6,FALSE)</f>
        <v>0</v>
      </c>
      <c r="K244" s="60">
        <f>VLOOKUP($F244,'Objets valorisés'!$A$4:$K$252,7,FALSE)</f>
        <v>0</v>
      </c>
      <c r="L244" s="60">
        <f>VLOOKUP($F244,'Objets valorisés'!$A$4:$K$252,8,FALSE)</f>
        <v>0</v>
      </c>
      <c r="M244" s="60">
        <f>VLOOKUP($F244,'Objets valorisés'!$A$4:$K$252,9,FALSE)</f>
        <v>0</v>
      </c>
      <c r="N244" s="6"/>
      <c r="O244" s="108" t="str">
        <f t="shared" si="7"/>
        <v>non</v>
      </c>
      <c r="P244" s="108"/>
      <c r="Q244" s="61"/>
      <c r="R244" s="132"/>
      <c r="S244" s="132"/>
      <c r="T244" s="78"/>
      <c r="U244" s="78"/>
      <c r="V244" s="78"/>
      <c r="W244" s="79"/>
      <c r="X244" s="79"/>
      <c r="Y244" s="79"/>
      <c r="Z244" s="138"/>
      <c r="AA244" s="73"/>
      <c r="AB244" s="73"/>
      <c r="AC244" s="73"/>
      <c r="AD244" s="73"/>
      <c r="AE244" s="73"/>
      <c r="AF244" s="73"/>
      <c r="AG244" s="73"/>
      <c r="AH244" s="73"/>
      <c r="AI244" s="73"/>
      <c r="AJ244" s="73"/>
      <c r="AK244" s="73"/>
      <c r="AL244" s="73"/>
      <c r="AM244" s="73"/>
      <c r="AN244" s="73"/>
      <c r="AO244" s="73"/>
      <c r="AP244" s="73"/>
      <c r="AQ244" s="73"/>
      <c r="AR244" s="73"/>
      <c r="AS244" s="73"/>
      <c r="AT244" s="73"/>
      <c r="AU244" s="73"/>
    </row>
    <row r="245" spans="1:47" ht="30" x14ac:dyDescent="0.25">
      <c r="A245" s="104" t="str">
        <f t="shared" si="6"/>
        <v>E-</v>
      </c>
      <c r="B245" s="105" t="s">
        <v>923</v>
      </c>
      <c r="C245" s="111" t="s">
        <v>388</v>
      </c>
      <c r="D245" s="114" t="s">
        <v>922</v>
      </c>
      <c r="E245" s="114" t="s">
        <v>1404</v>
      </c>
      <c r="F245" s="115">
        <v>49</v>
      </c>
      <c r="G245" s="6">
        <v>8000</v>
      </c>
      <c r="I245" s="60" t="str">
        <f>CONCATENATE("E-",VLOOKUP($F245,'Objets valorisés'!$A$4:$K$252,5,FALSE))</f>
        <v>E-</v>
      </c>
      <c r="J245" s="60">
        <f>VLOOKUP($F245,'Objets valorisés'!$A$4:$K$252,6,FALSE)</f>
        <v>0</v>
      </c>
      <c r="K245" s="60">
        <f>VLOOKUP($F245,'Objets valorisés'!$A$4:$K$252,7,FALSE)</f>
        <v>0</v>
      </c>
      <c r="L245" s="60">
        <f>VLOOKUP($F245,'Objets valorisés'!$A$4:$K$252,8,FALSE)</f>
        <v>0</v>
      </c>
      <c r="M245" s="60">
        <f>VLOOKUP($F245,'Objets valorisés'!$A$4:$K$252,9,FALSE)</f>
        <v>0</v>
      </c>
      <c r="O245" s="108" t="str">
        <f t="shared" si="7"/>
        <v>non</v>
      </c>
      <c r="P245" s="108"/>
    </row>
    <row r="246" spans="1:47" ht="30" x14ac:dyDescent="0.25">
      <c r="A246" s="104">
        <f t="shared" si="6"/>
        <v>0</v>
      </c>
      <c r="B246" s="105" t="s">
        <v>924</v>
      </c>
      <c r="C246" s="111" t="s">
        <v>388</v>
      </c>
      <c r="D246" s="114" t="s">
        <v>922</v>
      </c>
      <c r="E246" s="114" t="s">
        <v>946</v>
      </c>
      <c r="I246" s="61"/>
      <c r="J246" s="61"/>
      <c r="K246" s="61"/>
      <c r="L246" s="61"/>
      <c r="M246" s="61"/>
      <c r="O246" s="108" t="str">
        <f t="shared" si="7"/>
        <v>non</v>
      </c>
      <c r="P246" s="108"/>
    </row>
    <row r="247" spans="1:47" ht="30" x14ac:dyDescent="0.25">
      <c r="A247" s="104">
        <f t="shared" si="6"/>
        <v>0</v>
      </c>
      <c r="B247" s="105"/>
      <c r="E247" s="114" t="s">
        <v>987</v>
      </c>
      <c r="I247" s="61"/>
      <c r="J247" s="61"/>
      <c r="K247" s="61"/>
      <c r="L247" s="61"/>
      <c r="M247" s="61"/>
      <c r="O247" s="108" t="str">
        <f t="shared" si="7"/>
        <v>non</v>
      </c>
      <c r="P247" s="108"/>
    </row>
    <row r="248" spans="1:47" x14ac:dyDescent="0.25">
      <c r="A248" s="104">
        <f t="shared" si="6"/>
        <v>0</v>
      </c>
      <c r="B248" s="105"/>
      <c r="E248" s="114" t="s">
        <v>988</v>
      </c>
      <c r="I248" s="61"/>
      <c r="J248" s="61"/>
      <c r="K248" s="61"/>
      <c r="L248" s="61"/>
      <c r="M248" s="61"/>
      <c r="O248" s="108" t="str">
        <f t="shared" si="7"/>
        <v>non</v>
      </c>
      <c r="P248" s="108"/>
    </row>
    <row r="249" spans="1:47" x14ac:dyDescent="0.25">
      <c r="A249" s="104">
        <f t="shared" si="6"/>
        <v>0</v>
      </c>
      <c r="B249" s="105"/>
      <c r="E249" s="114" t="s">
        <v>989</v>
      </c>
      <c r="I249" s="61"/>
      <c r="J249" s="61"/>
      <c r="K249" s="61"/>
      <c r="L249" s="61"/>
      <c r="M249" s="61"/>
      <c r="O249" s="108" t="str">
        <f t="shared" si="7"/>
        <v>non</v>
      </c>
      <c r="P249" s="108"/>
    </row>
    <row r="250" spans="1:47" ht="30" x14ac:dyDescent="0.25">
      <c r="A250" s="104">
        <f t="shared" si="6"/>
        <v>0</v>
      </c>
      <c r="B250" s="105" t="s">
        <v>925</v>
      </c>
      <c r="C250" s="111" t="s">
        <v>388</v>
      </c>
      <c r="D250" s="114" t="s">
        <v>922</v>
      </c>
      <c r="E250" s="114" t="s">
        <v>942</v>
      </c>
      <c r="I250" s="61"/>
      <c r="J250" s="61"/>
      <c r="K250" s="61"/>
      <c r="L250" s="61"/>
      <c r="M250" s="61"/>
      <c r="O250" s="108" t="str">
        <f t="shared" si="7"/>
        <v>non</v>
      </c>
      <c r="P250" s="108"/>
    </row>
    <row r="251" spans="1:47" ht="30" x14ac:dyDescent="0.25">
      <c r="A251" s="104">
        <f t="shared" si="6"/>
        <v>0</v>
      </c>
      <c r="B251" s="105" t="s">
        <v>926</v>
      </c>
      <c r="C251" s="111" t="s">
        <v>388</v>
      </c>
      <c r="D251" s="114" t="s">
        <v>922</v>
      </c>
      <c r="E251" s="114" t="s">
        <v>943</v>
      </c>
      <c r="I251" s="61"/>
      <c r="J251" s="61"/>
      <c r="K251" s="61"/>
      <c r="L251" s="61"/>
      <c r="M251" s="61"/>
      <c r="O251" s="108" t="str">
        <f t="shared" si="7"/>
        <v>non</v>
      </c>
      <c r="P251" s="108"/>
    </row>
    <row r="252" spans="1:47" ht="30" x14ac:dyDescent="0.25">
      <c r="A252" s="104">
        <f t="shared" si="6"/>
        <v>0</v>
      </c>
      <c r="B252" s="105" t="s">
        <v>927</v>
      </c>
      <c r="C252" s="111" t="s">
        <v>388</v>
      </c>
      <c r="D252" s="114" t="s">
        <v>922</v>
      </c>
      <c r="E252" s="114" t="s">
        <v>955</v>
      </c>
      <c r="I252" s="61"/>
      <c r="J252" s="61"/>
      <c r="K252" s="61"/>
      <c r="L252" s="61"/>
      <c r="M252" s="61"/>
      <c r="O252" s="108" t="str">
        <f t="shared" si="7"/>
        <v>non</v>
      </c>
      <c r="P252" s="108"/>
    </row>
    <row r="253" spans="1:47" ht="30" x14ac:dyDescent="0.25">
      <c r="A253" s="104">
        <f t="shared" si="6"/>
        <v>0</v>
      </c>
      <c r="B253" s="105" t="s">
        <v>928</v>
      </c>
      <c r="C253" s="111" t="s">
        <v>388</v>
      </c>
      <c r="D253" s="114" t="s">
        <v>922</v>
      </c>
      <c r="E253" s="114" t="s">
        <v>944</v>
      </c>
      <c r="I253" s="61"/>
      <c r="J253" s="61"/>
      <c r="K253" s="61"/>
      <c r="L253" s="61"/>
      <c r="M253" s="61"/>
      <c r="O253" s="108" t="str">
        <f t="shared" si="7"/>
        <v>non</v>
      </c>
      <c r="P253" s="108"/>
      <c r="Q253" s="118"/>
    </row>
    <row r="254" spans="1:47" ht="30" x14ac:dyDescent="0.25">
      <c r="A254" s="104">
        <f t="shared" si="6"/>
        <v>0</v>
      </c>
      <c r="B254" s="105" t="s">
        <v>929</v>
      </c>
      <c r="C254" s="111" t="s">
        <v>388</v>
      </c>
      <c r="D254" s="114" t="s">
        <v>922</v>
      </c>
      <c r="E254" s="114" t="s">
        <v>948</v>
      </c>
      <c r="I254" s="61"/>
      <c r="J254" s="61"/>
      <c r="K254" s="61"/>
      <c r="L254" s="61"/>
      <c r="M254" s="61"/>
      <c r="O254" s="108" t="str">
        <f t="shared" si="7"/>
        <v>non</v>
      </c>
      <c r="P254" s="108"/>
    </row>
    <row r="255" spans="1:47" ht="30" x14ac:dyDescent="0.25">
      <c r="A255" s="104">
        <f t="shared" si="6"/>
        <v>0</v>
      </c>
      <c r="B255" s="105" t="s">
        <v>930</v>
      </c>
      <c r="C255" s="111" t="s">
        <v>388</v>
      </c>
      <c r="D255" s="114" t="s">
        <v>922</v>
      </c>
      <c r="E255" s="114" t="s">
        <v>945</v>
      </c>
      <c r="I255" s="61"/>
      <c r="J255" s="61"/>
      <c r="K255" s="61"/>
      <c r="L255" s="61"/>
      <c r="M255" s="61"/>
      <c r="O255" s="108" t="str">
        <f t="shared" si="7"/>
        <v>non</v>
      </c>
      <c r="P255" s="108"/>
    </row>
    <row r="256" spans="1:47" ht="30" x14ac:dyDescent="0.25">
      <c r="A256" s="104">
        <f t="shared" si="6"/>
        <v>0</v>
      </c>
      <c r="B256" s="105" t="s">
        <v>931</v>
      </c>
      <c r="C256" s="111" t="s">
        <v>388</v>
      </c>
      <c r="D256" s="114" t="s">
        <v>922</v>
      </c>
      <c r="E256" s="114" t="s">
        <v>947</v>
      </c>
      <c r="I256" s="61"/>
      <c r="J256" s="61"/>
      <c r="K256" s="61"/>
      <c r="L256" s="61"/>
      <c r="M256" s="61"/>
      <c r="O256" s="108" t="str">
        <f t="shared" si="7"/>
        <v>non</v>
      </c>
      <c r="P256" s="108"/>
    </row>
    <row r="257" spans="1:16" ht="30" x14ac:dyDescent="0.25">
      <c r="A257" s="104">
        <f t="shared" si="6"/>
        <v>0</v>
      </c>
      <c r="B257" s="105" t="s">
        <v>932</v>
      </c>
      <c r="C257" s="111" t="s">
        <v>388</v>
      </c>
      <c r="D257" s="114" t="s">
        <v>922</v>
      </c>
      <c r="E257" s="114" t="s">
        <v>951</v>
      </c>
      <c r="I257" s="61"/>
      <c r="J257" s="61"/>
      <c r="K257" s="61"/>
      <c r="L257" s="61"/>
      <c r="M257" s="61"/>
      <c r="O257" s="108" t="str">
        <f t="shared" si="7"/>
        <v>non</v>
      </c>
      <c r="P257" s="108"/>
    </row>
    <row r="258" spans="1:16" ht="30" x14ac:dyDescent="0.25">
      <c r="A258" s="104">
        <f t="shared" si="6"/>
        <v>0</v>
      </c>
      <c r="B258" s="105" t="s">
        <v>933</v>
      </c>
      <c r="C258" s="111" t="s">
        <v>388</v>
      </c>
      <c r="D258" s="114" t="s">
        <v>922</v>
      </c>
      <c r="E258" s="114" t="s">
        <v>949</v>
      </c>
      <c r="I258" s="61"/>
      <c r="J258" s="61"/>
      <c r="K258" s="61"/>
      <c r="L258" s="61"/>
      <c r="M258" s="61"/>
      <c r="O258" s="108" t="str">
        <f t="shared" si="7"/>
        <v>non</v>
      </c>
      <c r="P258" s="108"/>
    </row>
    <row r="259" spans="1:16" ht="30" x14ac:dyDescent="0.25">
      <c r="A259" s="104">
        <f t="shared" si="6"/>
        <v>0</v>
      </c>
      <c r="B259" s="105" t="s">
        <v>934</v>
      </c>
      <c r="C259" s="111" t="s">
        <v>388</v>
      </c>
      <c r="D259" s="114" t="s">
        <v>922</v>
      </c>
      <c r="E259" s="114" t="s">
        <v>950</v>
      </c>
      <c r="I259" s="61"/>
      <c r="J259" s="61"/>
      <c r="K259" s="61"/>
      <c r="L259" s="61"/>
      <c r="M259" s="61"/>
      <c r="O259" s="108" t="str">
        <f t="shared" si="7"/>
        <v>non</v>
      </c>
      <c r="P259" s="108"/>
    </row>
    <row r="260" spans="1:16" ht="30" x14ac:dyDescent="0.25">
      <c r="A260" s="104">
        <f t="shared" si="6"/>
        <v>0</v>
      </c>
      <c r="B260" s="105" t="s">
        <v>935</v>
      </c>
      <c r="C260" s="111" t="s">
        <v>388</v>
      </c>
      <c r="D260" s="114" t="s">
        <v>922</v>
      </c>
      <c r="E260" s="114" t="s">
        <v>954</v>
      </c>
      <c r="I260" s="61"/>
      <c r="J260" s="61"/>
      <c r="K260" s="61"/>
      <c r="L260" s="61"/>
      <c r="M260" s="61"/>
      <c r="O260" s="108" t="str">
        <f t="shared" si="7"/>
        <v>non</v>
      </c>
      <c r="P260" s="108"/>
    </row>
    <row r="261" spans="1:16" ht="30" x14ac:dyDescent="0.25">
      <c r="A261" s="104">
        <f t="shared" si="6"/>
        <v>0</v>
      </c>
      <c r="B261" s="105" t="s">
        <v>936</v>
      </c>
      <c r="C261" s="111" t="s">
        <v>388</v>
      </c>
      <c r="D261" s="114" t="s">
        <v>922</v>
      </c>
      <c r="E261" s="114" t="s">
        <v>953</v>
      </c>
      <c r="I261" s="61"/>
      <c r="J261" s="61"/>
      <c r="K261" s="61"/>
      <c r="L261" s="61"/>
      <c r="M261" s="61"/>
      <c r="O261" s="108" t="str">
        <f t="shared" si="7"/>
        <v>non</v>
      </c>
      <c r="P261" s="108"/>
    </row>
    <row r="262" spans="1:16" ht="30" x14ac:dyDescent="0.25">
      <c r="A262" s="104">
        <f t="shared" ref="A262:A325" si="8">I262</f>
        <v>0</v>
      </c>
      <c r="B262" s="105" t="s">
        <v>937</v>
      </c>
      <c r="C262" s="111" t="s">
        <v>388</v>
      </c>
      <c r="D262" s="114" t="s">
        <v>922</v>
      </c>
      <c r="E262" s="114" t="s">
        <v>956</v>
      </c>
      <c r="I262" s="61"/>
      <c r="J262" s="61"/>
      <c r="K262" s="61"/>
      <c r="L262" s="61"/>
      <c r="M262" s="61"/>
      <c r="O262" s="108" t="str">
        <f t="shared" ref="O262:O325" si="9">IF(OR(J262="x",K262="x",L262="x",M262="x"),"oui","non")</f>
        <v>non</v>
      </c>
      <c r="P262" s="108"/>
    </row>
    <row r="263" spans="1:16" ht="30" x14ac:dyDescent="0.25">
      <c r="A263" s="104">
        <f t="shared" si="8"/>
        <v>0</v>
      </c>
      <c r="B263" s="105" t="s">
        <v>938</v>
      </c>
      <c r="C263" s="111" t="s">
        <v>388</v>
      </c>
      <c r="D263" s="114" t="s">
        <v>922</v>
      </c>
      <c r="E263" s="114" t="s">
        <v>957</v>
      </c>
      <c r="I263" s="61"/>
      <c r="J263" s="61"/>
      <c r="K263" s="61"/>
      <c r="L263" s="61"/>
      <c r="M263" s="61"/>
      <c r="O263" s="108" t="str">
        <f t="shared" si="9"/>
        <v>non</v>
      </c>
      <c r="P263" s="108"/>
    </row>
    <row r="264" spans="1:16" ht="30" x14ac:dyDescent="0.25">
      <c r="A264" s="104">
        <f t="shared" si="8"/>
        <v>0</v>
      </c>
      <c r="B264" s="105" t="s">
        <v>939</v>
      </c>
      <c r="C264" s="111" t="s">
        <v>388</v>
      </c>
      <c r="D264" s="114" t="s">
        <v>922</v>
      </c>
      <c r="E264" s="114" t="s">
        <v>958</v>
      </c>
      <c r="I264" s="61"/>
      <c r="J264" s="61"/>
      <c r="K264" s="61"/>
      <c r="L264" s="61"/>
      <c r="M264" s="61"/>
      <c r="O264" s="108" t="str">
        <f t="shared" si="9"/>
        <v>non</v>
      </c>
      <c r="P264" s="108"/>
    </row>
    <row r="265" spans="1:16" ht="30" x14ac:dyDescent="0.25">
      <c r="A265" s="104">
        <f t="shared" si="8"/>
        <v>0</v>
      </c>
      <c r="B265" s="105" t="s">
        <v>940</v>
      </c>
      <c r="C265" s="111" t="s">
        <v>388</v>
      </c>
      <c r="D265" s="114" t="s">
        <v>922</v>
      </c>
      <c r="E265" s="114" t="s">
        <v>959</v>
      </c>
      <c r="I265" s="61"/>
      <c r="J265" s="61"/>
      <c r="K265" s="61"/>
      <c r="L265" s="61"/>
      <c r="M265" s="61"/>
      <c r="O265" s="108" t="str">
        <f t="shared" si="9"/>
        <v>non</v>
      </c>
      <c r="P265" s="108"/>
    </row>
    <row r="266" spans="1:16" ht="30" x14ac:dyDescent="0.25">
      <c r="A266" s="104">
        <f t="shared" si="8"/>
        <v>0</v>
      </c>
      <c r="B266" s="105" t="s">
        <v>941</v>
      </c>
      <c r="C266" s="111" t="s">
        <v>388</v>
      </c>
      <c r="D266" s="114" t="s">
        <v>922</v>
      </c>
      <c r="E266" s="114" t="s">
        <v>960</v>
      </c>
      <c r="I266" s="61"/>
      <c r="J266" s="61"/>
      <c r="K266" s="61"/>
      <c r="L266" s="61"/>
      <c r="M266" s="61"/>
      <c r="O266" s="108" t="str">
        <f t="shared" si="9"/>
        <v>non</v>
      </c>
      <c r="P266" s="108"/>
    </row>
    <row r="267" spans="1:16" ht="30" x14ac:dyDescent="0.25">
      <c r="A267" s="104">
        <f t="shared" si="8"/>
        <v>0</v>
      </c>
      <c r="B267" s="105" t="s">
        <v>964</v>
      </c>
      <c r="C267" s="111" t="s">
        <v>388</v>
      </c>
      <c r="D267" s="114" t="s">
        <v>922</v>
      </c>
      <c r="E267" s="114" t="s">
        <v>961</v>
      </c>
      <c r="I267" s="61"/>
      <c r="J267" s="61"/>
      <c r="K267" s="61"/>
      <c r="L267" s="61"/>
      <c r="M267" s="61"/>
      <c r="O267" s="108" t="str">
        <f t="shared" si="9"/>
        <v>non</v>
      </c>
      <c r="P267" s="108"/>
    </row>
    <row r="268" spans="1:16" ht="30" x14ac:dyDescent="0.25">
      <c r="A268" s="104">
        <f t="shared" si="8"/>
        <v>0</v>
      </c>
      <c r="B268" s="105" t="s">
        <v>965</v>
      </c>
      <c r="C268" s="111" t="s">
        <v>388</v>
      </c>
      <c r="D268" s="114" t="s">
        <v>922</v>
      </c>
      <c r="E268" s="114" t="s">
        <v>962</v>
      </c>
      <c r="I268" s="61"/>
      <c r="J268" s="61"/>
      <c r="K268" s="61"/>
      <c r="L268" s="61"/>
      <c r="M268" s="61"/>
      <c r="O268" s="108" t="str">
        <f t="shared" si="9"/>
        <v>non</v>
      </c>
      <c r="P268" s="108"/>
    </row>
    <row r="269" spans="1:16" ht="30" x14ac:dyDescent="0.25">
      <c r="A269" s="104">
        <f t="shared" si="8"/>
        <v>0</v>
      </c>
      <c r="B269" s="105" t="s">
        <v>966</v>
      </c>
      <c r="C269" s="111" t="s">
        <v>388</v>
      </c>
      <c r="D269" s="114" t="s">
        <v>922</v>
      </c>
      <c r="E269" s="114" t="s">
        <v>963</v>
      </c>
      <c r="I269" s="61"/>
      <c r="J269" s="61"/>
      <c r="K269" s="61"/>
      <c r="L269" s="61"/>
      <c r="M269" s="61"/>
      <c r="O269" s="108" t="str">
        <f t="shared" si="9"/>
        <v>non</v>
      </c>
      <c r="P269" s="108"/>
    </row>
    <row r="270" spans="1:16" ht="30" x14ac:dyDescent="0.25">
      <c r="A270" s="104">
        <f t="shared" si="8"/>
        <v>0</v>
      </c>
      <c r="B270" s="105" t="s">
        <v>967</v>
      </c>
      <c r="C270" s="111" t="s">
        <v>388</v>
      </c>
      <c r="D270" s="114" t="s">
        <v>922</v>
      </c>
      <c r="E270" s="114" t="s">
        <v>977</v>
      </c>
      <c r="I270" s="61"/>
      <c r="J270" s="61"/>
      <c r="K270" s="61"/>
      <c r="L270" s="61"/>
      <c r="M270" s="61"/>
      <c r="O270" s="108" t="str">
        <f t="shared" si="9"/>
        <v>non</v>
      </c>
      <c r="P270" s="108"/>
    </row>
    <row r="271" spans="1:16" ht="45" x14ac:dyDescent="0.25">
      <c r="A271" s="104">
        <f t="shared" si="8"/>
        <v>0</v>
      </c>
      <c r="B271" s="105" t="s">
        <v>968</v>
      </c>
      <c r="C271" s="111" t="s">
        <v>388</v>
      </c>
      <c r="D271" s="114" t="s">
        <v>922</v>
      </c>
      <c r="E271" s="114" t="s">
        <v>976</v>
      </c>
      <c r="I271" s="61"/>
      <c r="J271" s="61"/>
      <c r="K271" s="61"/>
      <c r="L271" s="61"/>
      <c r="M271" s="61"/>
      <c r="O271" s="108" t="str">
        <f t="shared" si="9"/>
        <v>non</v>
      </c>
      <c r="P271" s="108"/>
    </row>
    <row r="272" spans="1:16" ht="30" x14ac:dyDescent="0.25">
      <c r="A272" s="104">
        <f t="shared" si="8"/>
        <v>0</v>
      </c>
      <c r="B272" s="105" t="s">
        <v>969</v>
      </c>
      <c r="C272" s="111" t="s">
        <v>388</v>
      </c>
      <c r="D272" s="114" t="s">
        <v>922</v>
      </c>
      <c r="E272" s="114" t="s">
        <v>986</v>
      </c>
      <c r="I272" s="61"/>
      <c r="J272" s="61"/>
      <c r="K272" s="61"/>
      <c r="L272" s="61"/>
      <c r="M272" s="61"/>
      <c r="O272" s="108" t="str">
        <f t="shared" si="9"/>
        <v>non</v>
      </c>
      <c r="P272" s="108"/>
    </row>
    <row r="273" spans="1:47" ht="30" x14ac:dyDescent="0.25">
      <c r="A273" s="104">
        <f t="shared" si="8"/>
        <v>0</v>
      </c>
      <c r="B273" s="105" t="s">
        <v>970</v>
      </c>
      <c r="C273" s="111" t="s">
        <v>388</v>
      </c>
      <c r="D273" s="114" t="s">
        <v>922</v>
      </c>
      <c r="E273" s="114" t="s">
        <v>978</v>
      </c>
      <c r="I273" s="61"/>
      <c r="J273" s="61"/>
      <c r="K273" s="61"/>
      <c r="L273" s="61"/>
      <c r="M273" s="61"/>
      <c r="O273" s="108" t="str">
        <f t="shared" si="9"/>
        <v>non</v>
      </c>
      <c r="P273" s="108"/>
    </row>
    <row r="274" spans="1:47" ht="30" x14ac:dyDescent="0.25">
      <c r="A274" s="104" t="str">
        <f t="shared" si="8"/>
        <v>E-</v>
      </c>
      <c r="B274" s="105" t="s">
        <v>971</v>
      </c>
      <c r="C274" s="111" t="s">
        <v>388</v>
      </c>
      <c r="D274" s="114" t="s">
        <v>922</v>
      </c>
      <c r="E274" s="114" t="s">
        <v>979</v>
      </c>
      <c r="F274" s="116">
        <v>51</v>
      </c>
      <c r="G274" s="150">
        <v>50</v>
      </c>
      <c r="H274" s="87"/>
      <c r="I274" s="60" t="str">
        <f>CONCATENATE("E-",VLOOKUP($F274,'Objets valorisés'!$A$4:$K$252,5,FALSE))</f>
        <v>E-</v>
      </c>
      <c r="J274" s="60">
        <f>VLOOKUP($F274,'Objets valorisés'!$A$4:$K$252,6,FALSE)</f>
        <v>0</v>
      </c>
      <c r="K274" s="60">
        <f>VLOOKUP($F274,'Objets valorisés'!$A$4:$K$252,7,FALSE)</f>
        <v>0</v>
      </c>
      <c r="L274" s="60">
        <f>VLOOKUP($F274,'Objets valorisés'!$A$4:$K$252,8,FALSE)</f>
        <v>0</v>
      </c>
      <c r="M274" s="60">
        <f>VLOOKUP($F274,'Objets valorisés'!$A$4:$K$252,9,FALSE)</f>
        <v>0</v>
      </c>
      <c r="N274" s="87"/>
      <c r="O274" s="108" t="str">
        <f t="shared" si="9"/>
        <v>non</v>
      </c>
      <c r="P274" s="108"/>
    </row>
    <row r="275" spans="1:47" ht="30" x14ac:dyDescent="0.25">
      <c r="A275" s="104" t="str">
        <f t="shared" si="8"/>
        <v>E-</v>
      </c>
      <c r="B275" s="105" t="s">
        <v>972</v>
      </c>
      <c r="C275" s="111" t="s">
        <v>388</v>
      </c>
      <c r="D275" s="114" t="s">
        <v>922</v>
      </c>
      <c r="E275" s="114" t="s">
        <v>1119</v>
      </c>
      <c r="F275" s="101">
        <v>51</v>
      </c>
      <c r="G275" s="151"/>
      <c r="H275" s="88"/>
      <c r="I275" s="60" t="str">
        <f>CONCATENATE("E-",VLOOKUP($F275,'Objets valorisés'!$A$4:$K$252,5,FALSE))</f>
        <v>E-</v>
      </c>
      <c r="J275" s="60">
        <f>VLOOKUP($F275,'Objets valorisés'!$A$4:$K$252,6,FALSE)</f>
        <v>0</v>
      </c>
      <c r="K275" s="60">
        <f>VLOOKUP($F275,'Objets valorisés'!$A$4:$K$252,7,FALSE)</f>
        <v>0</v>
      </c>
      <c r="L275" s="60">
        <f>VLOOKUP($F275,'Objets valorisés'!$A$4:$K$252,8,FALSE)</f>
        <v>0</v>
      </c>
      <c r="M275" s="60">
        <f>VLOOKUP($F275,'Objets valorisés'!$A$4:$K$252,9,FALSE)</f>
        <v>0</v>
      </c>
      <c r="N275" s="88"/>
      <c r="O275" s="108" t="str">
        <f t="shared" si="9"/>
        <v>non</v>
      </c>
      <c r="P275" s="108"/>
    </row>
    <row r="276" spans="1:47" ht="30" x14ac:dyDescent="0.25">
      <c r="A276" s="104">
        <f t="shared" si="8"/>
        <v>0</v>
      </c>
      <c r="B276" s="105" t="s">
        <v>973</v>
      </c>
      <c r="C276" s="111" t="s">
        <v>388</v>
      </c>
      <c r="D276" s="114" t="s">
        <v>922</v>
      </c>
      <c r="E276" s="114" t="s">
        <v>980</v>
      </c>
      <c r="I276" s="61"/>
      <c r="J276" s="61"/>
      <c r="K276" s="61"/>
      <c r="L276" s="61"/>
      <c r="M276" s="61"/>
      <c r="O276" s="108" t="str">
        <f t="shared" si="9"/>
        <v>non</v>
      </c>
      <c r="P276" s="108"/>
    </row>
    <row r="277" spans="1:47" ht="30" x14ac:dyDescent="0.25">
      <c r="A277" s="104">
        <f t="shared" si="8"/>
        <v>0</v>
      </c>
      <c r="B277" s="105" t="s">
        <v>974</v>
      </c>
      <c r="C277" s="111" t="s">
        <v>388</v>
      </c>
      <c r="D277" s="114" t="s">
        <v>922</v>
      </c>
      <c r="E277" s="114" t="s">
        <v>981</v>
      </c>
      <c r="I277" s="61"/>
      <c r="J277" s="61"/>
      <c r="K277" s="61"/>
      <c r="L277" s="61"/>
      <c r="M277" s="61"/>
      <c r="O277" s="108" t="str">
        <f t="shared" si="9"/>
        <v>non</v>
      </c>
      <c r="P277" s="108"/>
    </row>
    <row r="278" spans="1:47" ht="30" x14ac:dyDescent="0.25">
      <c r="A278" s="104">
        <f t="shared" si="8"/>
        <v>0</v>
      </c>
      <c r="B278" s="105" t="s">
        <v>975</v>
      </c>
      <c r="C278" s="111" t="s">
        <v>388</v>
      </c>
      <c r="D278" s="114" t="s">
        <v>922</v>
      </c>
      <c r="E278" s="114" t="s">
        <v>983</v>
      </c>
      <c r="I278" s="61"/>
      <c r="J278" s="61"/>
      <c r="K278" s="61"/>
      <c r="L278" s="61"/>
      <c r="M278" s="61"/>
      <c r="O278" s="108" t="str">
        <f t="shared" si="9"/>
        <v>non</v>
      </c>
      <c r="P278" s="108"/>
    </row>
    <row r="279" spans="1:47" ht="30" x14ac:dyDescent="0.25">
      <c r="A279" s="104">
        <f t="shared" si="8"/>
        <v>0</v>
      </c>
      <c r="B279" s="105" t="s">
        <v>1069</v>
      </c>
      <c r="C279" s="111" t="s">
        <v>388</v>
      </c>
      <c r="D279" s="114" t="s">
        <v>922</v>
      </c>
      <c r="E279" s="114" t="s">
        <v>982</v>
      </c>
      <c r="I279" s="61"/>
      <c r="J279" s="61"/>
      <c r="K279" s="61"/>
      <c r="L279" s="61"/>
      <c r="M279" s="61"/>
      <c r="O279" s="108" t="str">
        <f t="shared" si="9"/>
        <v>non</v>
      </c>
      <c r="P279" s="108"/>
    </row>
    <row r="280" spans="1:47" ht="30" x14ac:dyDescent="0.25">
      <c r="A280" s="104" t="str">
        <f t="shared" si="8"/>
        <v>E-</v>
      </c>
      <c r="B280" s="105" t="s">
        <v>1070</v>
      </c>
      <c r="C280" s="111" t="s">
        <v>388</v>
      </c>
      <c r="D280" s="114" t="s">
        <v>922</v>
      </c>
      <c r="E280" s="114" t="s">
        <v>1118</v>
      </c>
      <c r="F280" s="115">
        <v>52</v>
      </c>
      <c r="G280" s="6">
        <v>120</v>
      </c>
      <c r="I280" s="60" t="str">
        <f>CONCATENATE("E-",VLOOKUP($F280,'Objets valorisés'!$A$4:$K$252,5,FALSE))</f>
        <v>E-</v>
      </c>
      <c r="J280" s="60">
        <f>VLOOKUP($F280,'Objets valorisés'!$A$4:$K$252,6,FALSE)</f>
        <v>0</v>
      </c>
      <c r="K280" s="60">
        <f>VLOOKUP($F280,'Objets valorisés'!$A$4:$K$252,7,FALSE)</f>
        <v>0</v>
      </c>
      <c r="L280" s="60">
        <f>VLOOKUP($F280,'Objets valorisés'!$A$4:$K$252,8,FALSE)</f>
        <v>0</v>
      </c>
      <c r="M280" s="60">
        <f>VLOOKUP($F280,'Objets valorisés'!$A$4:$K$252,9,FALSE)</f>
        <v>0</v>
      </c>
      <c r="O280" s="108" t="str">
        <f t="shared" si="9"/>
        <v>non</v>
      </c>
      <c r="P280" s="108"/>
    </row>
    <row r="281" spans="1:47" ht="45" x14ac:dyDescent="0.25">
      <c r="A281" s="104" t="str">
        <f t="shared" si="8"/>
        <v>E-</v>
      </c>
      <c r="B281" s="105" t="s">
        <v>1071</v>
      </c>
      <c r="C281" s="111" t="s">
        <v>388</v>
      </c>
      <c r="D281" s="114" t="s">
        <v>922</v>
      </c>
      <c r="E281" s="114" t="s">
        <v>1120</v>
      </c>
      <c r="F281" s="115">
        <v>53</v>
      </c>
      <c r="G281" s="6">
        <v>180</v>
      </c>
      <c r="I281" s="60" t="str">
        <f>CONCATENATE("E-",VLOOKUP($F281,'Objets valorisés'!$A$4:$K$252,5,FALSE))</f>
        <v>E-</v>
      </c>
      <c r="J281" s="60">
        <f>VLOOKUP($F281,'Objets valorisés'!$A$4:$K$252,6,FALSE)</f>
        <v>0</v>
      </c>
      <c r="K281" s="60">
        <f>VLOOKUP($F281,'Objets valorisés'!$A$4:$K$252,7,FALSE)</f>
        <v>0</v>
      </c>
      <c r="L281" s="60">
        <f>VLOOKUP($F281,'Objets valorisés'!$A$4:$K$252,8,FALSE)</f>
        <v>0</v>
      </c>
      <c r="M281" s="60">
        <f>VLOOKUP($F281,'Objets valorisés'!$A$4:$K$252,9,FALSE)</f>
        <v>0</v>
      </c>
      <c r="O281" s="108" t="str">
        <f t="shared" si="9"/>
        <v>non</v>
      </c>
      <c r="P281" s="108"/>
    </row>
    <row r="282" spans="1:47" ht="30" x14ac:dyDescent="0.25">
      <c r="A282" s="104">
        <f t="shared" si="8"/>
        <v>0</v>
      </c>
      <c r="B282" s="105" t="s">
        <v>1072</v>
      </c>
      <c r="C282" s="111" t="s">
        <v>388</v>
      </c>
      <c r="D282" s="114" t="s">
        <v>922</v>
      </c>
      <c r="E282" s="114" t="s">
        <v>984</v>
      </c>
      <c r="I282" s="61"/>
      <c r="J282" s="61"/>
      <c r="K282" s="61"/>
      <c r="L282" s="61"/>
      <c r="M282" s="61"/>
      <c r="O282" s="108" t="str">
        <f t="shared" si="9"/>
        <v>non</v>
      </c>
      <c r="P282" s="108"/>
    </row>
    <row r="283" spans="1:47" ht="30" x14ac:dyDescent="0.25">
      <c r="A283" s="104">
        <f t="shared" si="8"/>
        <v>0</v>
      </c>
      <c r="B283" s="105" t="s">
        <v>1073</v>
      </c>
      <c r="C283" s="111" t="s">
        <v>388</v>
      </c>
      <c r="D283" s="114" t="s">
        <v>922</v>
      </c>
      <c r="E283" s="114" t="s">
        <v>985</v>
      </c>
      <c r="I283" s="61"/>
      <c r="J283" s="61"/>
      <c r="K283" s="61"/>
      <c r="L283" s="61"/>
      <c r="M283" s="61"/>
      <c r="O283" s="108" t="str">
        <f t="shared" si="9"/>
        <v>non</v>
      </c>
      <c r="P283" s="108"/>
    </row>
    <row r="284" spans="1:47" ht="30" x14ac:dyDescent="0.25">
      <c r="A284" s="104" t="str">
        <f t="shared" si="8"/>
        <v>E-</v>
      </c>
      <c r="B284" s="105"/>
      <c r="C284" s="8" t="s">
        <v>388</v>
      </c>
      <c r="D284" s="5" t="s">
        <v>922</v>
      </c>
      <c r="E284" s="5" t="s">
        <v>1117</v>
      </c>
      <c r="F284" s="4">
        <v>50</v>
      </c>
      <c r="G284" s="6">
        <v>60</v>
      </c>
      <c r="I284" s="60" t="str">
        <f>CONCATENATE("E-",VLOOKUP($F284,'Objets valorisés'!$A$4:$K$252,5,FALSE))</f>
        <v>E-</v>
      </c>
      <c r="J284" s="60">
        <f>VLOOKUP($F284,'Objets valorisés'!$A$4:$K$252,6,FALSE)</f>
        <v>0</v>
      </c>
      <c r="K284" s="60">
        <f>VLOOKUP($F284,'Objets valorisés'!$A$4:$K$252,7,FALSE)</f>
        <v>0</v>
      </c>
      <c r="L284" s="60">
        <f>VLOOKUP($F284,'Objets valorisés'!$A$4:$K$252,8,FALSE)</f>
        <v>0</v>
      </c>
      <c r="M284" s="60">
        <f>VLOOKUP($F284,'Objets valorisés'!$A$4:$K$252,9,FALSE)</f>
        <v>0</v>
      </c>
      <c r="O284" s="108" t="str">
        <f t="shared" si="9"/>
        <v>non</v>
      </c>
      <c r="P284" s="108"/>
    </row>
    <row r="285" spans="1:47" s="8" customFormat="1" ht="30" x14ac:dyDescent="0.25">
      <c r="A285" s="104" t="str">
        <f t="shared" si="8"/>
        <v>E-</v>
      </c>
      <c r="B285" s="7"/>
      <c r="C285" s="8" t="s">
        <v>388</v>
      </c>
      <c r="D285" s="5" t="s">
        <v>922</v>
      </c>
      <c r="E285" s="5" t="s">
        <v>1121</v>
      </c>
      <c r="F285" s="4">
        <v>54</v>
      </c>
      <c r="G285" s="6">
        <v>100</v>
      </c>
      <c r="H285" s="6"/>
      <c r="I285" s="60" t="str">
        <f>CONCATENATE("E-",VLOOKUP($F285,'Objets valorisés'!$A$4:$K$252,5,FALSE))</f>
        <v>E-</v>
      </c>
      <c r="J285" s="60">
        <f>VLOOKUP($F285,'Objets valorisés'!$A$4:$K$252,6,FALSE)</f>
        <v>0</v>
      </c>
      <c r="K285" s="60">
        <f>VLOOKUP($F285,'Objets valorisés'!$A$4:$K$252,7,FALSE)</f>
        <v>0</v>
      </c>
      <c r="L285" s="60">
        <f>VLOOKUP($F285,'Objets valorisés'!$A$4:$K$252,8,FALSE)</f>
        <v>0</v>
      </c>
      <c r="M285" s="60">
        <f>VLOOKUP($F285,'Objets valorisés'!$A$4:$K$252,9,FALSE)</f>
        <v>0</v>
      </c>
      <c r="N285" s="6"/>
      <c r="O285" s="108" t="str">
        <f t="shared" si="9"/>
        <v>non</v>
      </c>
      <c r="P285" s="108"/>
      <c r="Q285" s="61"/>
      <c r="R285" s="132"/>
      <c r="S285" s="132"/>
      <c r="T285" s="78"/>
      <c r="U285" s="78"/>
      <c r="V285" s="78"/>
      <c r="W285" s="79"/>
      <c r="X285" s="79"/>
      <c r="Y285" s="79"/>
      <c r="Z285" s="138"/>
      <c r="AA285" s="73"/>
      <c r="AB285" s="73"/>
      <c r="AC285" s="73"/>
      <c r="AD285" s="73"/>
      <c r="AE285" s="73"/>
      <c r="AF285" s="73"/>
      <c r="AG285" s="73"/>
      <c r="AH285" s="73"/>
      <c r="AI285" s="73"/>
      <c r="AJ285" s="73"/>
      <c r="AK285" s="73"/>
      <c r="AL285" s="73"/>
      <c r="AM285" s="73"/>
      <c r="AN285" s="73"/>
      <c r="AO285" s="73"/>
      <c r="AP285" s="73"/>
      <c r="AQ285" s="73"/>
      <c r="AR285" s="73"/>
      <c r="AS285" s="73"/>
      <c r="AT285" s="73"/>
      <c r="AU285" s="73"/>
    </row>
    <row r="286" spans="1:47" x14ac:dyDescent="0.25">
      <c r="A286" s="104" t="str">
        <f t="shared" si="8"/>
        <v>E-</v>
      </c>
      <c r="B286" s="105" t="s">
        <v>367</v>
      </c>
      <c r="C286" s="106" t="s">
        <v>368</v>
      </c>
      <c r="D286" s="105"/>
      <c r="E286" s="105" t="s">
        <v>1095</v>
      </c>
      <c r="F286" s="107">
        <v>59</v>
      </c>
      <c r="G286" s="6">
        <v>20</v>
      </c>
      <c r="I286" s="60" t="str">
        <f>CONCATENATE("E-",VLOOKUP($F286,'Objets valorisés'!$A$4:$K$252,5,FALSE))</f>
        <v>E-</v>
      </c>
      <c r="J286" s="60">
        <f>VLOOKUP($F286,'Objets valorisés'!$A$4:$K$252,6,FALSE)</f>
        <v>0</v>
      </c>
      <c r="K286" s="60">
        <f>VLOOKUP($F286,'Objets valorisés'!$A$4:$K$252,7,FALSE)</f>
        <v>0</v>
      </c>
      <c r="L286" s="60">
        <f>VLOOKUP($F286,'Objets valorisés'!$A$4:$K$252,8,FALSE)</f>
        <v>0</v>
      </c>
      <c r="M286" s="60">
        <f>VLOOKUP($F286,'Objets valorisés'!$A$4:$K$252,9,FALSE)</f>
        <v>0</v>
      </c>
      <c r="O286" s="108" t="str">
        <f t="shared" si="9"/>
        <v>non</v>
      </c>
      <c r="P286" s="108"/>
      <c r="Z286" s="133"/>
    </row>
    <row r="287" spans="1:47" s="135" customFormat="1" x14ac:dyDescent="0.25">
      <c r="A287" s="104" t="str">
        <f t="shared" si="8"/>
        <v>E-</v>
      </c>
      <c r="B287" s="105" t="s">
        <v>369</v>
      </c>
      <c r="C287" s="106" t="s">
        <v>368</v>
      </c>
      <c r="D287" s="105"/>
      <c r="E287" s="105" t="s">
        <v>1241</v>
      </c>
      <c r="F287" s="107">
        <v>55</v>
      </c>
      <c r="G287" s="6">
        <v>170</v>
      </c>
      <c r="H287" s="6"/>
      <c r="I287" s="60" t="str">
        <f>CONCATENATE("E-",VLOOKUP($F287,'Objets valorisés'!$A$4:$K$252,5,FALSE))</f>
        <v>E-</v>
      </c>
      <c r="J287" s="60">
        <f>VLOOKUP($F287,'Objets valorisés'!$A$4:$K$252,6,FALSE)</f>
        <v>0</v>
      </c>
      <c r="K287" s="60">
        <f>VLOOKUP($F287,'Objets valorisés'!$A$4:$K$252,7,FALSE)</f>
        <v>0</v>
      </c>
      <c r="L287" s="60">
        <f>VLOOKUP($F287,'Objets valorisés'!$A$4:$K$252,8,FALSE)</f>
        <v>0</v>
      </c>
      <c r="M287" s="60">
        <f>VLOOKUP($F287,'Objets valorisés'!$A$4:$K$252,9,FALSE)</f>
        <v>0</v>
      </c>
      <c r="N287" s="6"/>
      <c r="O287" s="108" t="str">
        <f t="shared" si="9"/>
        <v>non</v>
      </c>
      <c r="P287" s="108"/>
      <c r="Q287" s="109"/>
      <c r="R287" s="132"/>
      <c r="S287" s="132"/>
      <c r="T287" s="78"/>
      <c r="U287" s="78"/>
      <c r="V287" s="78"/>
      <c r="W287" s="79"/>
      <c r="X287" s="132"/>
      <c r="Y287" s="132"/>
      <c r="Z287" s="133"/>
      <c r="AA287" s="133"/>
      <c r="AB287" s="133"/>
      <c r="AC287" s="133"/>
      <c r="AD287" s="133"/>
      <c r="AE287" s="133"/>
      <c r="AF287" s="133"/>
      <c r="AG287" s="133"/>
      <c r="AH287" s="133"/>
      <c r="AI287" s="133"/>
      <c r="AJ287" s="133"/>
      <c r="AK287" s="133"/>
      <c r="AL287" s="133"/>
      <c r="AM287" s="133"/>
      <c r="AN287" s="133"/>
      <c r="AO287" s="133"/>
      <c r="AP287" s="133"/>
      <c r="AQ287" s="133"/>
      <c r="AR287" s="133"/>
      <c r="AS287" s="133"/>
      <c r="AT287" s="133"/>
      <c r="AU287" s="133"/>
    </row>
    <row r="288" spans="1:47" s="135" customFormat="1" ht="30" x14ac:dyDescent="0.25">
      <c r="A288" s="104" t="str">
        <f t="shared" si="8"/>
        <v>E-</v>
      </c>
      <c r="B288" s="105" t="s">
        <v>370</v>
      </c>
      <c r="C288" s="106" t="s">
        <v>368</v>
      </c>
      <c r="D288" s="105"/>
      <c r="E288" s="105" t="s">
        <v>1094</v>
      </c>
      <c r="F288" s="107">
        <v>56</v>
      </c>
      <c r="G288" s="6">
        <v>400</v>
      </c>
      <c r="H288" s="6"/>
      <c r="I288" s="60" t="str">
        <f>CONCATENATE("E-",VLOOKUP($F288,'Objets valorisés'!$A$4:$K$252,5,FALSE))</f>
        <v>E-</v>
      </c>
      <c r="J288" s="60">
        <f>VLOOKUP($F288,'Objets valorisés'!$A$4:$K$252,6,FALSE)</f>
        <v>0</v>
      </c>
      <c r="K288" s="60">
        <f>VLOOKUP($F288,'Objets valorisés'!$A$4:$K$252,7,FALSE)</f>
        <v>0</v>
      </c>
      <c r="L288" s="60">
        <f>VLOOKUP($F288,'Objets valorisés'!$A$4:$K$252,8,FALSE)</f>
        <v>0</v>
      </c>
      <c r="M288" s="60">
        <f>VLOOKUP($F288,'Objets valorisés'!$A$4:$K$252,9,FALSE)</f>
        <v>0</v>
      </c>
      <c r="N288" s="6"/>
      <c r="O288" s="108" t="str">
        <f t="shared" si="9"/>
        <v>non</v>
      </c>
      <c r="P288" s="108"/>
      <c r="Q288" s="109"/>
      <c r="R288" s="132"/>
      <c r="S288" s="132"/>
      <c r="T288" s="78"/>
      <c r="U288" s="78"/>
      <c r="V288" s="78"/>
      <c r="W288" s="79"/>
      <c r="X288" s="132"/>
      <c r="Y288" s="132"/>
      <c r="Z288" s="133"/>
      <c r="AA288" s="133"/>
      <c r="AB288" s="133"/>
      <c r="AC288" s="133"/>
      <c r="AD288" s="133"/>
      <c r="AE288" s="133"/>
      <c r="AF288" s="133"/>
      <c r="AG288" s="133"/>
      <c r="AH288" s="133"/>
      <c r="AI288" s="133"/>
      <c r="AJ288" s="133"/>
      <c r="AK288" s="133"/>
      <c r="AL288" s="133"/>
      <c r="AM288" s="133"/>
      <c r="AN288" s="133"/>
      <c r="AO288" s="133"/>
      <c r="AP288" s="133"/>
      <c r="AQ288" s="133"/>
      <c r="AR288" s="133"/>
      <c r="AS288" s="133"/>
      <c r="AT288" s="133"/>
      <c r="AU288" s="133"/>
    </row>
    <row r="289" spans="1:47" s="135" customFormat="1" x14ac:dyDescent="0.25">
      <c r="A289" s="104" t="str">
        <f t="shared" si="8"/>
        <v>E-</v>
      </c>
      <c r="B289" s="105" t="s">
        <v>371</v>
      </c>
      <c r="C289" s="106" t="s">
        <v>368</v>
      </c>
      <c r="D289" s="105"/>
      <c r="E289" s="105" t="s">
        <v>1405</v>
      </c>
      <c r="F289" s="107">
        <v>57</v>
      </c>
      <c r="G289" s="6">
        <v>200</v>
      </c>
      <c r="H289" s="6"/>
      <c r="I289" s="60" t="str">
        <f>CONCATENATE("E-",VLOOKUP($F289,'Objets valorisés'!$A$4:$K$252,5,FALSE))</f>
        <v>E-</v>
      </c>
      <c r="J289" s="60">
        <f>VLOOKUP($F289,'Objets valorisés'!$A$4:$K$252,6,FALSE)</f>
        <v>0</v>
      </c>
      <c r="K289" s="60">
        <f>VLOOKUP($F289,'Objets valorisés'!$A$4:$K$252,7,FALSE)</f>
        <v>0</v>
      </c>
      <c r="L289" s="60">
        <f>VLOOKUP($F289,'Objets valorisés'!$A$4:$K$252,8,FALSE)</f>
        <v>0</v>
      </c>
      <c r="M289" s="60">
        <f>VLOOKUP($F289,'Objets valorisés'!$A$4:$K$252,9,FALSE)</f>
        <v>0</v>
      </c>
      <c r="N289" s="6"/>
      <c r="O289" s="108" t="str">
        <f t="shared" si="9"/>
        <v>non</v>
      </c>
      <c r="P289" s="108"/>
      <c r="Q289" s="109"/>
      <c r="R289" s="132"/>
      <c r="S289" s="132"/>
      <c r="T289" s="78"/>
      <c r="U289" s="78"/>
      <c r="V289" s="78"/>
      <c r="W289" s="79"/>
      <c r="X289" s="132"/>
      <c r="Y289" s="132"/>
      <c r="Z289" s="133"/>
      <c r="AA289" s="133"/>
      <c r="AB289" s="133"/>
      <c r="AC289" s="133"/>
      <c r="AD289" s="133"/>
      <c r="AE289" s="133"/>
      <c r="AF289" s="133"/>
      <c r="AG289" s="133"/>
      <c r="AH289" s="133"/>
      <c r="AI289" s="133"/>
      <c r="AJ289" s="133"/>
      <c r="AK289" s="133"/>
      <c r="AL289" s="133"/>
      <c r="AM289" s="133"/>
      <c r="AN289" s="133"/>
      <c r="AO289" s="133"/>
      <c r="AP289" s="133"/>
      <c r="AQ289" s="133"/>
      <c r="AR289" s="133"/>
      <c r="AS289" s="133"/>
      <c r="AT289" s="133"/>
      <c r="AU289" s="133"/>
    </row>
    <row r="290" spans="1:47" s="135" customFormat="1" ht="30" x14ac:dyDescent="0.25">
      <c r="A290" s="104" t="str">
        <f t="shared" si="8"/>
        <v>E-</v>
      </c>
      <c r="B290" s="105" t="s">
        <v>372</v>
      </c>
      <c r="C290" s="106" t="s">
        <v>368</v>
      </c>
      <c r="D290" s="105"/>
      <c r="E290" s="105" t="s">
        <v>1240</v>
      </c>
      <c r="F290" s="107">
        <v>60</v>
      </c>
      <c r="G290" s="6">
        <v>300</v>
      </c>
      <c r="H290" s="6"/>
      <c r="I290" s="60" t="str">
        <f>CONCATENATE("E-",VLOOKUP($F290,'Objets valorisés'!$A$4:$K$252,5,FALSE))</f>
        <v>E-</v>
      </c>
      <c r="J290" s="60">
        <f>VLOOKUP($F290,'Objets valorisés'!$A$4:$K$252,6,FALSE)</f>
        <v>0</v>
      </c>
      <c r="K290" s="60">
        <f>VLOOKUP($F290,'Objets valorisés'!$A$4:$K$252,7,FALSE)</f>
        <v>0</v>
      </c>
      <c r="L290" s="60">
        <f>VLOOKUP($F290,'Objets valorisés'!$A$4:$K$252,8,FALSE)</f>
        <v>0</v>
      </c>
      <c r="M290" s="60">
        <f>VLOOKUP($F290,'Objets valorisés'!$A$4:$K$252,9,FALSE)</f>
        <v>0</v>
      </c>
      <c r="N290" s="6"/>
      <c r="O290" s="108" t="str">
        <f t="shared" si="9"/>
        <v>non</v>
      </c>
      <c r="P290" s="108"/>
      <c r="Q290" s="109"/>
      <c r="R290" s="132"/>
      <c r="S290" s="132"/>
      <c r="T290" s="78"/>
      <c r="U290" s="78"/>
      <c r="V290" s="78"/>
      <c r="W290" s="79"/>
      <c r="X290" s="132"/>
      <c r="Y290" s="132"/>
      <c r="Z290" s="133"/>
      <c r="AA290" s="133"/>
      <c r="AB290" s="133"/>
      <c r="AC290" s="133"/>
      <c r="AD290" s="133"/>
      <c r="AE290" s="133"/>
      <c r="AF290" s="133"/>
      <c r="AG290" s="133"/>
      <c r="AH290" s="133"/>
      <c r="AI290" s="133"/>
      <c r="AJ290" s="133"/>
      <c r="AK290" s="133"/>
      <c r="AL290" s="133"/>
      <c r="AM290" s="133"/>
      <c r="AN290" s="133"/>
      <c r="AO290" s="133"/>
      <c r="AP290" s="133"/>
      <c r="AQ290" s="133"/>
      <c r="AR290" s="133"/>
      <c r="AS290" s="133"/>
      <c r="AT290" s="133"/>
      <c r="AU290" s="133"/>
    </row>
    <row r="291" spans="1:47" s="135" customFormat="1" x14ac:dyDescent="0.25">
      <c r="A291" s="104" t="str">
        <f t="shared" si="8"/>
        <v>E-</v>
      </c>
      <c r="B291" s="105" t="s">
        <v>373</v>
      </c>
      <c r="C291" s="106" t="s">
        <v>368</v>
      </c>
      <c r="D291" s="105"/>
      <c r="E291" s="105" t="s">
        <v>1093</v>
      </c>
      <c r="F291" s="107">
        <v>58</v>
      </c>
      <c r="G291" s="6">
        <v>100</v>
      </c>
      <c r="H291" s="6"/>
      <c r="I291" s="60" t="str">
        <f>CONCATENATE("E-",VLOOKUP($F291,'Objets valorisés'!$A$4:$K$252,5,FALSE))</f>
        <v>E-</v>
      </c>
      <c r="J291" s="60">
        <f>VLOOKUP($F291,'Objets valorisés'!$A$4:$K$252,6,FALSE)</f>
        <v>0</v>
      </c>
      <c r="K291" s="60">
        <f>VLOOKUP($F291,'Objets valorisés'!$A$4:$K$252,7,FALSE)</f>
        <v>0</v>
      </c>
      <c r="L291" s="60">
        <f>VLOOKUP($F291,'Objets valorisés'!$A$4:$K$252,8,FALSE)</f>
        <v>0</v>
      </c>
      <c r="M291" s="60">
        <f>VLOOKUP($F291,'Objets valorisés'!$A$4:$K$252,9,FALSE)</f>
        <v>0</v>
      </c>
      <c r="N291" s="6"/>
      <c r="O291" s="108" t="str">
        <f t="shared" si="9"/>
        <v>non</v>
      </c>
      <c r="P291" s="108"/>
      <c r="Q291" s="109"/>
      <c r="R291" s="132"/>
      <c r="S291" s="132"/>
      <c r="T291" s="78"/>
      <c r="U291" s="78"/>
      <c r="V291" s="78"/>
      <c r="W291" s="79"/>
      <c r="X291" s="132"/>
      <c r="Y291" s="132"/>
      <c r="Z291" s="133"/>
      <c r="AA291" s="133"/>
      <c r="AB291" s="133"/>
      <c r="AC291" s="133"/>
      <c r="AD291" s="133"/>
      <c r="AE291" s="133"/>
      <c r="AF291" s="133"/>
      <c r="AG291" s="133"/>
      <c r="AH291" s="133"/>
      <c r="AI291" s="133"/>
      <c r="AJ291" s="133"/>
      <c r="AK291" s="133"/>
      <c r="AL291" s="133"/>
      <c r="AM291" s="133"/>
      <c r="AN291" s="133"/>
      <c r="AO291" s="133"/>
      <c r="AP291" s="133"/>
      <c r="AQ291" s="133"/>
      <c r="AR291" s="133"/>
      <c r="AS291" s="133"/>
      <c r="AT291" s="133"/>
      <c r="AU291" s="133"/>
    </row>
    <row r="292" spans="1:47" s="135" customFormat="1" ht="17.25" customHeight="1" x14ac:dyDescent="0.25">
      <c r="A292" s="104" t="str">
        <f t="shared" si="8"/>
        <v>E-</v>
      </c>
      <c r="B292" s="105" t="s">
        <v>374</v>
      </c>
      <c r="C292" s="106" t="s">
        <v>368</v>
      </c>
      <c r="D292" s="105"/>
      <c r="E292" s="105" t="s">
        <v>1097</v>
      </c>
      <c r="F292" s="107">
        <v>61</v>
      </c>
      <c r="G292" s="6">
        <v>350</v>
      </c>
      <c r="H292" s="6"/>
      <c r="I292" s="60" t="str">
        <f>CONCATENATE("E-",VLOOKUP($F292,'Objets valorisés'!$A$4:$K$252,5,FALSE))</f>
        <v>E-</v>
      </c>
      <c r="J292" s="60">
        <f>VLOOKUP($F292,'Objets valorisés'!$A$4:$K$252,6,FALSE)</f>
        <v>0</v>
      </c>
      <c r="K292" s="60">
        <f>VLOOKUP($F292,'Objets valorisés'!$A$4:$K$252,7,FALSE)</f>
        <v>0</v>
      </c>
      <c r="L292" s="60">
        <f>VLOOKUP($F292,'Objets valorisés'!$A$4:$K$252,8,FALSE)</f>
        <v>0</v>
      </c>
      <c r="M292" s="60">
        <f>VLOOKUP($F292,'Objets valorisés'!$A$4:$K$252,9,FALSE)</f>
        <v>0</v>
      </c>
      <c r="N292" s="6"/>
      <c r="O292" s="108" t="str">
        <f t="shared" si="9"/>
        <v>non</v>
      </c>
      <c r="P292" s="108"/>
      <c r="Q292" s="109"/>
      <c r="R292" s="132"/>
      <c r="S292" s="132"/>
      <c r="T292" s="78"/>
      <c r="U292" s="78"/>
      <c r="V292" s="78"/>
      <c r="W292" s="79"/>
      <c r="X292" s="132"/>
      <c r="Y292" s="132"/>
      <c r="Z292" s="133"/>
      <c r="AA292" s="133"/>
      <c r="AB292" s="133"/>
      <c r="AC292" s="133"/>
      <c r="AD292" s="133"/>
      <c r="AE292" s="133"/>
      <c r="AF292" s="133"/>
      <c r="AG292" s="133"/>
      <c r="AH292" s="133"/>
      <c r="AI292" s="133"/>
      <c r="AJ292" s="133"/>
      <c r="AK292" s="133"/>
      <c r="AL292" s="133"/>
      <c r="AM292" s="133"/>
      <c r="AN292" s="133"/>
      <c r="AO292" s="133"/>
      <c r="AP292" s="133"/>
      <c r="AQ292" s="133"/>
      <c r="AR292" s="133"/>
      <c r="AS292" s="133"/>
      <c r="AT292" s="133"/>
      <c r="AU292" s="133"/>
    </row>
    <row r="293" spans="1:47" s="135" customFormat="1" x14ac:dyDescent="0.25">
      <c r="A293" s="104" t="str">
        <f t="shared" si="8"/>
        <v>E-</v>
      </c>
      <c r="B293" s="105" t="s">
        <v>375</v>
      </c>
      <c r="C293" s="106" t="s">
        <v>368</v>
      </c>
      <c r="D293" s="105"/>
      <c r="E293" s="105" t="s">
        <v>1096</v>
      </c>
      <c r="F293" s="107">
        <v>59</v>
      </c>
      <c r="G293" s="6" t="s">
        <v>1345</v>
      </c>
      <c r="H293" s="6"/>
      <c r="I293" s="60" t="str">
        <f>CONCATENATE("E-",VLOOKUP($F293,'Objets valorisés'!$A$4:$K$252,5,FALSE))</f>
        <v>E-</v>
      </c>
      <c r="J293" s="60">
        <f>VLOOKUP($F293,'Objets valorisés'!$A$4:$K$252,6,FALSE)</f>
        <v>0</v>
      </c>
      <c r="K293" s="60">
        <f>VLOOKUP($F293,'Objets valorisés'!$A$4:$K$252,7,FALSE)</f>
        <v>0</v>
      </c>
      <c r="L293" s="60">
        <f>VLOOKUP($F293,'Objets valorisés'!$A$4:$K$252,8,FALSE)</f>
        <v>0</v>
      </c>
      <c r="M293" s="60">
        <f>VLOOKUP($F293,'Objets valorisés'!$A$4:$K$252,9,FALSE)</f>
        <v>0</v>
      </c>
      <c r="N293" s="6"/>
      <c r="O293" s="108" t="str">
        <f t="shared" si="9"/>
        <v>non</v>
      </c>
      <c r="P293" s="108"/>
      <c r="Q293" s="109"/>
      <c r="R293" s="132"/>
      <c r="S293" s="132"/>
      <c r="T293" s="78"/>
      <c r="U293" s="78"/>
      <c r="V293" s="78"/>
      <c r="W293" s="79"/>
      <c r="X293" s="132"/>
      <c r="Y293" s="132"/>
      <c r="Z293" s="133"/>
      <c r="AA293" s="133"/>
      <c r="AB293" s="133"/>
      <c r="AC293" s="133"/>
      <c r="AD293" s="133"/>
      <c r="AE293" s="133"/>
      <c r="AF293" s="133"/>
      <c r="AG293" s="133"/>
      <c r="AH293" s="133"/>
      <c r="AI293" s="133"/>
      <c r="AJ293" s="133"/>
      <c r="AK293" s="133"/>
      <c r="AL293" s="133"/>
      <c r="AM293" s="133"/>
      <c r="AN293" s="133"/>
      <c r="AO293" s="133"/>
      <c r="AP293" s="133"/>
      <c r="AQ293" s="133"/>
      <c r="AR293" s="133"/>
      <c r="AS293" s="133"/>
      <c r="AT293" s="133"/>
      <c r="AU293" s="133"/>
    </row>
    <row r="294" spans="1:47" s="135" customFormat="1" x14ac:dyDescent="0.25">
      <c r="A294" s="104" t="str">
        <f t="shared" si="8"/>
        <v>E-</v>
      </c>
      <c r="B294" s="105" t="s">
        <v>376</v>
      </c>
      <c r="C294" s="106" t="s">
        <v>368</v>
      </c>
      <c r="D294" s="105"/>
      <c r="E294" s="105" t="s">
        <v>509</v>
      </c>
      <c r="F294" s="107">
        <v>65</v>
      </c>
      <c r="G294" s="6">
        <v>10</v>
      </c>
      <c r="H294" s="6"/>
      <c r="I294" s="60" t="str">
        <f>CONCATENATE("E-",VLOOKUP($F294,'Objets valorisés'!$A$4:$K$252,5,FALSE))</f>
        <v>E-</v>
      </c>
      <c r="J294" s="60">
        <f>VLOOKUP($F294,'Objets valorisés'!$A$4:$K$252,6,FALSE)</f>
        <v>0</v>
      </c>
      <c r="K294" s="60">
        <f>VLOOKUP($F294,'Objets valorisés'!$A$4:$K$252,7,FALSE)</f>
        <v>0</v>
      </c>
      <c r="L294" s="60">
        <f>VLOOKUP($F294,'Objets valorisés'!$A$4:$K$252,8,FALSE)</f>
        <v>0</v>
      </c>
      <c r="M294" s="60">
        <f>VLOOKUP($F294,'Objets valorisés'!$A$4:$K$252,9,FALSE)</f>
        <v>0</v>
      </c>
      <c r="N294" s="6"/>
      <c r="O294" s="108" t="str">
        <f t="shared" si="9"/>
        <v>non</v>
      </c>
      <c r="P294" s="108"/>
      <c r="Q294" s="109"/>
      <c r="R294" s="132"/>
      <c r="S294" s="132"/>
      <c r="T294" s="78"/>
      <c r="U294" s="78"/>
      <c r="V294" s="78"/>
      <c r="W294" s="79"/>
      <c r="X294" s="132"/>
      <c r="Y294" s="132"/>
      <c r="Z294" s="133"/>
      <c r="AA294" s="133"/>
      <c r="AB294" s="133"/>
      <c r="AC294" s="133"/>
      <c r="AD294" s="133"/>
      <c r="AE294" s="133"/>
      <c r="AF294" s="133"/>
      <c r="AG294" s="133"/>
      <c r="AH294" s="133"/>
      <c r="AI294" s="133"/>
      <c r="AJ294" s="133"/>
      <c r="AK294" s="133"/>
      <c r="AL294" s="133"/>
      <c r="AM294" s="133"/>
      <c r="AN294" s="133"/>
      <c r="AO294" s="133"/>
      <c r="AP294" s="133"/>
      <c r="AQ294" s="133"/>
      <c r="AR294" s="133"/>
      <c r="AS294" s="133"/>
      <c r="AT294" s="133"/>
      <c r="AU294" s="133"/>
    </row>
    <row r="295" spans="1:47" s="135" customFormat="1" x14ac:dyDescent="0.25">
      <c r="A295" s="104" t="str">
        <f t="shared" si="8"/>
        <v>E-</v>
      </c>
      <c r="B295" s="105" t="s">
        <v>377</v>
      </c>
      <c r="C295" s="106" t="s">
        <v>368</v>
      </c>
      <c r="D295" s="105"/>
      <c r="E295" s="105" t="s">
        <v>378</v>
      </c>
      <c r="F295" s="112">
        <v>63</v>
      </c>
      <c r="G295" s="6" t="s">
        <v>1190</v>
      </c>
      <c r="H295" s="6"/>
      <c r="I295" s="60" t="str">
        <f>CONCATENATE("E-",VLOOKUP($F295,'Objets valorisés'!$A$4:$K$252,5,FALSE))</f>
        <v>E-</v>
      </c>
      <c r="J295" s="60">
        <f>VLOOKUP($F295,'Objets valorisés'!$A$4:$K$252,6,FALSE)</f>
        <v>0</v>
      </c>
      <c r="K295" s="60">
        <f>VLOOKUP($F295,'Objets valorisés'!$A$4:$K$252,7,FALSE)</f>
        <v>0</v>
      </c>
      <c r="L295" s="60">
        <f>VLOOKUP($F295,'Objets valorisés'!$A$4:$K$252,8,FALSE)</f>
        <v>0</v>
      </c>
      <c r="M295" s="60">
        <f>VLOOKUP($F295,'Objets valorisés'!$A$4:$K$252,9,FALSE)</f>
        <v>0</v>
      </c>
      <c r="N295" s="6"/>
      <c r="O295" s="108" t="str">
        <f t="shared" si="9"/>
        <v>non</v>
      </c>
      <c r="P295" s="108"/>
      <c r="Q295" s="109"/>
      <c r="R295" s="132"/>
      <c r="S295" s="132"/>
      <c r="T295" s="78"/>
      <c r="U295" s="78"/>
      <c r="V295" s="78"/>
      <c r="W295" s="79"/>
      <c r="X295" s="132"/>
      <c r="Y295" s="132"/>
      <c r="Z295" s="133"/>
      <c r="AA295" s="133"/>
      <c r="AB295" s="133"/>
      <c r="AC295" s="133"/>
      <c r="AD295" s="133"/>
      <c r="AE295" s="133"/>
      <c r="AF295" s="133"/>
      <c r="AG295" s="133"/>
      <c r="AH295" s="133"/>
      <c r="AI295" s="133"/>
      <c r="AJ295" s="133"/>
      <c r="AK295" s="133"/>
      <c r="AL295" s="133"/>
      <c r="AM295" s="133"/>
      <c r="AN295" s="133"/>
      <c r="AO295" s="133"/>
      <c r="AP295" s="133"/>
      <c r="AQ295" s="133"/>
      <c r="AR295" s="133"/>
      <c r="AS295" s="133"/>
      <c r="AT295" s="133"/>
      <c r="AU295" s="133"/>
    </row>
    <row r="296" spans="1:47" s="135" customFormat="1" x14ac:dyDescent="0.25">
      <c r="A296" s="104" t="str">
        <f t="shared" si="8"/>
        <v>E-</v>
      </c>
      <c r="B296" s="105" t="s">
        <v>379</v>
      </c>
      <c r="C296" s="106" t="s">
        <v>368</v>
      </c>
      <c r="D296" s="105"/>
      <c r="E296" s="105" t="s">
        <v>380</v>
      </c>
      <c r="F296" s="112">
        <v>63</v>
      </c>
      <c r="G296" s="6" t="s">
        <v>1190</v>
      </c>
      <c r="H296" s="6"/>
      <c r="I296" s="60" t="str">
        <f>CONCATENATE("E-",VLOOKUP($F296,'Objets valorisés'!$A$4:$K$252,5,FALSE))</f>
        <v>E-</v>
      </c>
      <c r="J296" s="60">
        <f>VLOOKUP($F296,'Objets valorisés'!$A$4:$K$252,6,FALSE)</f>
        <v>0</v>
      </c>
      <c r="K296" s="60">
        <f>VLOOKUP($F296,'Objets valorisés'!$A$4:$K$252,7,FALSE)</f>
        <v>0</v>
      </c>
      <c r="L296" s="60">
        <f>VLOOKUP($F296,'Objets valorisés'!$A$4:$K$252,8,FALSE)</f>
        <v>0</v>
      </c>
      <c r="M296" s="60">
        <f>VLOOKUP($F296,'Objets valorisés'!$A$4:$K$252,9,FALSE)</f>
        <v>0</v>
      </c>
      <c r="N296" s="6"/>
      <c r="O296" s="108" t="str">
        <f t="shared" si="9"/>
        <v>non</v>
      </c>
      <c r="P296" s="108"/>
      <c r="Q296" s="109"/>
      <c r="R296" s="132"/>
      <c r="S296" s="132"/>
      <c r="T296" s="78"/>
      <c r="U296" s="78"/>
      <c r="V296" s="78"/>
      <c r="W296" s="79"/>
      <c r="X296" s="132"/>
      <c r="Y296" s="132"/>
      <c r="Z296" s="133"/>
      <c r="AA296" s="133"/>
      <c r="AB296" s="133"/>
      <c r="AC296" s="133"/>
      <c r="AD296" s="133"/>
      <c r="AE296" s="133"/>
      <c r="AF296" s="133"/>
      <c r="AG296" s="133"/>
      <c r="AH296" s="133"/>
      <c r="AI296" s="133"/>
      <c r="AJ296" s="133"/>
      <c r="AK296" s="133"/>
      <c r="AL296" s="133"/>
      <c r="AM296" s="133"/>
      <c r="AN296" s="133"/>
      <c r="AO296" s="133"/>
      <c r="AP296" s="133"/>
      <c r="AQ296" s="133"/>
      <c r="AR296" s="133"/>
      <c r="AS296" s="133"/>
      <c r="AT296" s="133"/>
      <c r="AU296" s="133"/>
    </row>
    <row r="297" spans="1:47" s="135" customFormat="1" x14ac:dyDescent="0.25">
      <c r="A297" s="104" t="str">
        <f t="shared" si="8"/>
        <v>E-</v>
      </c>
      <c r="B297" s="105" t="s">
        <v>381</v>
      </c>
      <c r="C297" s="106" t="s">
        <v>368</v>
      </c>
      <c r="D297" s="105"/>
      <c r="E297" s="105" t="s">
        <v>382</v>
      </c>
      <c r="F297" s="112">
        <v>63</v>
      </c>
      <c r="G297" s="6" t="s">
        <v>1190</v>
      </c>
      <c r="H297" s="6"/>
      <c r="I297" s="60" t="str">
        <f>CONCATENATE("E-",VLOOKUP($F297,'Objets valorisés'!$A$4:$K$252,5,FALSE))</f>
        <v>E-</v>
      </c>
      <c r="J297" s="60">
        <f>VLOOKUP($F297,'Objets valorisés'!$A$4:$K$252,6,FALSE)</f>
        <v>0</v>
      </c>
      <c r="K297" s="60">
        <f>VLOOKUP($F297,'Objets valorisés'!$A$4:$K$252,7,FALSE)</f>
        <v>0</v>
      </c>
      <c r="L297" s="60">
        <f>VLOOKUP($F297,'Objets valorisés'!$A$4:$K$252,8,FALSE)</f>
        <v>0</v>
      </c>
      <c r="M297" s="60">
        <f>VLOOKUP($F297,'Objets valorisés'!$A$4:$K$252,9,FALSE)</f>
        <v>0</v>
      </c>
      <c r="N297" s="6"/>
      <c r="O297" s="108" t="str">
        <f t="shared" si="9"/>
        <v>non</v>
      </c>
      <c r="P297" s="108"/>
      <c r="Q297" s="109"/>
      <c r="R297" s="132"/>
      <c r="S297" s="132"/>
      <c r="T297" s="78"/>
      <c r="U297" s="78"/>
      <c r="V297" s="78"/>
      <c r="W297" s="79"/>
      <c r="X297" s="132"/>
      <c r="Y297" s="132"/>
      <c r="Z297" s="133"/>
      <c r="AA297" s="133"/>
      <c r="AB297" s="133"/>
      <c r="AC297" s="133"/>
      <c r="AD297" s="133"/>
      <c r="AE297" s="133"/>
      <c r="AF297" s="133"/>
      <c r="AG297" s="133"/>
      <c r="AH297" s="133"/>
      <c r="AI297" s="133"/>
      <c r="AJ297" s="133"/>
      <c r="AK297" s="133"/>
      <c r="AL297" s="133"/>
      <c r="AM297" s="133"/>
      <c r="AN297" s="133"/>
      <c r="AO297" s="133"/>
      <c r="AP297" s="133"/>
      <c r="AQ297" s="133"/>
      <c r="AR297" s="133"/>
      <c r="AS297" s="133"/>
      <c r="AT297" s="133"/>
      <c r="AU297" s="133"/>
    </row>
    <row r="298" spans="1:47" s="135" customFormat="1" x14ac:dyDescent="0.25">
      <c r="A298" s="104" t="str">
        <f t="shared" si="8"/>
        <v>E-</v>
      </c>
      <c r="B298" s="105" t="s">
        <v>383</v>
      </c>
      <c r="C298" s="106" t="s">
        <v>368</v>
      </c>
      <c r="D298" s="105"/>
      <c r="E298" s="105" t="s">
        <v>384</v>
      </c>
      <c r="F298" s="112">
        <v>63</v>
      </c>
      <c r="G298" s="6" t="s">
        <v>1190</v>
      </c>
      <c r="H298" s="6"/>
      <c r="I298" s="60" t="str">
        <f>CONCATENATE("E-",VLOOKUP($F298,'Objets valorisés'!$A$4:$K$252,5,FALSE))</f>
        <v>E-</v>
      </c>
      <c r="J298" s="60">
        <f>VLOOKUP($F298,'Objets valorisés'!$A$4:$K$252,6,FALSE)</f>
        <v>0</v>
      </c>
      <c r="K298" s="60">
        <f>VLOOKUP($F298,'Objets valorisés'!$A$4:$K$252,7,FALSE)</f>
        <v>0</v>
      </c>
      <c r="L298" s="60">
        <f>VLOOKUP($F298,'Objets valorisés'!$A$4:$K$252,8,FALSE)</f>
        <v>0</v>
      </c>
      <c r="M298" s="60">
        <f>VLOOKUP($F298,'Objets valorisés'!$A$4:$K$252,9,FALSE)</f>
        <v>0</v>
      </c>
      <c r="N298" s="6"/>
      <c r="O298" s="108" t="str">
        <f t="shared" si="9"/>
        <v>non</v>
      </c>
      <c r="P298" s="108"/>
      <c r="Q298" s="109"/>
      <c r="R298" s="132"/>
      <c r="S298" s="132"/>
      <c r="T298" s="78"/>
      <c r="U298" s="78"/>
      <c r="V298" s="78"/>
      <c r="W298" s="79"/>
      <c r="X298" s="132"/>
      <c r="Y298" s="132"/>
      <c r="Z298" s="133"/>
      <c r="AA298" s="133"/>
      <c r="AB298" s="133"/>
      <c r="AC298" s="133"/>
      <c r="AD298" s="133"/>
      <c r="AE298" s="133"/>
      <c r="AF298" s="133"/>
      <c r="AG298" s="133"/>
      <c r="AH298" s="133"/>
      <c r="AI298" s="133"/>
      <c r="AJ298" s="133"/>
      <c r="AK298" s="133"/>
      <c r="AL298" s="133"/>
      <c r="AM298" s="133"/>
      <c r="AN298" s="133"/>
      <c r="AO298" s="133"/>
      <c r="AP298" s="133"/>
      <c r="AQ298" s="133"/>
      <c r="AR298" s="133"/>
      <c r="AS298" s="133"/>
      <c r="AT298" s="133"/>
      <c r="AU298" s="133"/>
    </row>
    <row r="299" spans="1:47" s="135" customFormat="1" x14ac:dyDescent="0.25">
      <c r="A299" s="104" t="str">
        <f t="shared" si="8"/>
        <v>E-</v>
      </c>
      <c r="B299" s="105" t="s">
        <v>385</v>
      </c>
      <c r="C299" s="106" t="s">
        <v>368</v>
      </c>
      <c r="D299" s="105"/>
      <c r="E299" s="105" t="s">
        <v>386</v>
      </c>
      <c r="F299" s="112">
        <v>63</v>
      </c>
      <c r="G299" s="6" t="s">
        <v>1190</v>
      </c>
      <c r="H299" s="6"/>
      <c r="I299" s="60" t="str">
        <f>CONCATENATE("E-",VLOOKUP($F299,'Objets valorisés'!$A$4:$K$252,5,FALSE))</f>
        <v>E-</v>
      </c>
      <c r="J299" s="60">
        <f>VLOOKUP($F299,'Objets valorisés'!$A$4:$K$252,6,FALSE)</f>
        <v>0</v>
      </c>
      <c r="K299" s="60">
        <f>VLOOKUP($F299,'Objets valorisés'!$A$4:$K$252,7,FALSE)</f>
        <v>0</v>
      </c>
      <c r="L299" s="60">
        <f>VLOOKUP($F299,'Objets valorisés'!$A$4:$K$252,8,FALSE)</f>
        <v>0</v>
      </c>
      <c r="M299" s="60">
        <f>VLOOKUP($F299,'Objets valorisés'!$A$4:$K$252,9,FALSE)</f>
        <v>0</v>
      </c>
      <c r="N299" s="6"/>
      <c r="O299" s="108" t="str">
        <f t="shared" si="9"/>
        <v>non</v>
      </c>
      <c r="P299" s="108"/>
      <c r="Q299" s="109"/>
      <c r="R299" s="132"/>
      <c r="S299" s="132"/>
      <c r="T299" s="78"/>
      <c r="U299" s="78"/>
      <c r="V299" s="78"/>
      <c r="W299" s="79"/>
      <c r="X299" s="132"/>
      <c r="Y299" s="132"/>
      <c r="Z299" s="133"/>
      <c r="AA299" s="133"/>
      <c r="AB299" s="133"/>
      <c r="AC299" s="133"/>
      <c r="AD299" s="133"/>
      <c r="AE299" s="133"/>
      <c r="AF299" s="133"/>
      <c r="AG299" s="133"/>
      <c r="AH299" s="133"/>
      <c r="AI299" s="133"/>
      <c r="AJ299" s="133"/>
      <c r="AK299" s="133"/>
      <c r="AL299" s="133"/>
      <c r="AM299" s="133"/>
      <c r="AN299" s="133"/>
      <c r="AO299" s="133"/>
      <c r="AP299" s="133"/>
      <c r="AQ299" s="133"/>
      <c r="AR299" s="133"/>
      <c r="AS299" s="133"/>
      <c r="AT299" s="133"/>
      <c r="AU299" s="133"/>
    </row>
    <row r="300" spans="1:47" x14ac:dyDescent="0.25">
      <c r="A300" s="104" t="str">
        <f t="shared" si="8"/>
        <v>E-</v>
      </c>
      <c r="C300" s="106" t="s">
        <v>368</v>
      </c>
      <c r="E300" s="5" t="s">
        <v>1098</v>
      </c>
      <c r="F300" s="4">
        <v>62</v>
      </c>
      <c r="G300" s="6">
        <v>50</v>
      </c>
      <c r="I300" s="60" t="str">
        <f>CONCATENATE("E-",VLOOKUP($F300,'Objets valorisés'!$A$4:$K$252,5,FALSE))</f>
        <v>E-</v>
      </c>
      <c r="J300" s="60">
        <f>VLOOKUP($F300,'Objets valorisés'!$A$4:$K$252,6,FALSE)</f>
        <v>0</v>
      </c>
      <c r="K300" s="60">
        <f>VLOOKUP($F300,'Objets valorisés'!$A$4:$K$252,7,FALSE)</f>
        <v>0</v>
      </c>
      <c r="L300" s="60">
        <f>VLOOKUP($F300,'Objets valorisés'!$A$4:$K$252,8,FALSE)</f>
        <v>0</v>
      </c>
      <c r="M300" s="60">
        <f>VLOOKUP($F300,'Objets valorisés'!$A$4:$K$252,9,FALSE)</f>
        <v>0</v>
      </c>
      <c r="O300" s="108" t="str">
        <f t="shared" si="9"/>
        <v>non</v>
      </c>
      <c r="P300" s="108"/>
    </row>
    <row r="301" spans="1:47" x14ac:dyDescent="0.25">
      <c r="A301" s="104" t="str">
        <f t="shared" si="8"/>
        <v>E-</v>
      </c>
      <c r="C301" s="106" t="s">
        <v>368</v>
      </c>
      <c r="E301" s="5" t="s">
        <v>1099</v>
      </c>
      <c r="F301" s="4">
        <v>64</v>
      </c>
      <c r="G301" s="6">
        <v>60</v>
      </c>
      <c r="I301" s="60" t="str">
        <f>CONCATENATE("E-",VLOOKUP($F301,'Objets valorisés'!$A$4:$K$252,5,FALSE))</f>
        <v>E-</v>
      </c>
      <c r="J301" s="60">
        <f>VLOOKUP($F301,'Objets valorisés'!$A$4:$K$252,6,FALSE)</f>
        <v>0</v>
      </c>
      <c r="K301" s="60">
        <f>VLOOKUP($F301,'Objets valorisés'!$A$4:$K$252,7,FALSE)</f>
        <v>0</v>
      </c>
      <c r="L301" s="60">
        <f>VLOOKUP($F301,'Objets valorisés'!$A$4:$K$252,8,FALSE)</f>
        <v>0</v>
      </c>
      <c r="M301" s="60">
        <f>VLOOKUP($F301,'Objets valorisés'!$A$4:$K$252,9,FALSE)</f>
        <v>0</v>
      </c>
      <c r="O301" s="108" t="str">
        <f t="shared" si="9"/>
        <v>non</v>
      </c>
      <c r="P301" s="108"/>
    </row>
    <row r="302" spans="1:47" ht="30" x14ac:dyDescent="0.25">
      <c r="A302" s="104" t="str">
        <f t="shared" si="8"/>
        <v>E-</v>
      </c>
      <c r="C302" s="106" t="s">
        <v>368</v>
      </c>
      <c r="E302" s="5" t="s">
        <v>1346</v>
      </c>
      <c r="F302" s="4">
        <v>63</v>
      </c>
      <c r="G302" s="6">
        <v>30</v>
      </c>
      <c r="I302" s="60" t="str">
        <f>CONCATENATE("E-",VLOOKUP($F302,'Objets valorisés'!$A$4:$K$252,5,FALSE))</f>
        <v>E-</v>
      </c>
      <c r="J302" s="60">
        <f>VLOOKUP($F302,'Objets valorisés'!$A$4:$K$252,6,FALSE)</f>
        <v>0</v>
      </c>
      <c r="K302" s="60">
        <f>VLOOKUP($F302,'Objets valorisés'!$A$4:$K$252,7,FALSE)</f>
        <v>0</v>
      </c>
      <c r="L302" s="60">
        <f>VLOOKUP($F302,'Objets valorisés'!$A$4:$K$252,8,FALSE)</f>
        <v>0</v>
      </c>
      <c r="M302" s="60">
        <f>VLOOKUP($F302,'Objets valorisés'!$A$4:$K$252,9,FALSE)</f>
        <v>0</v>
      </c>
      <c r="O302" s="108" t="str">
        <f t="shared" si="9"/>
        <v>non</v>
      </c>
      <c r="P302" s="108"/>
    </row>
    <row r="303" spans="1:47" s="14" customFormat="1" x14ac:dyDescent="0.25">
      <c r="A303" s="104" t="str">
        <f t="shared" si="8"/>
        <v>E-</v>
      </c>
      <c r="B303" s="13" t="s">
        <v>1236</v>
      </c>
      <c r="C303" s="14" t="s">
        <v>1237</v>
      </c>
      <c r="D303" s="139"/>
      <c r="E303" s="5" t="s">
        <v>1287</v>
      </c>
      <c r="F303" s="4">
        <v>66</v>
      </c>
      <c r="G303" s="6">
        <v>300</v>
      </c>
      <c r="H303" s="6"/>
      <c r="I303" s="60" t="str">
        <f>CONCATENATE("E-",VLOOKUP($F303,'Objets valorisés'!$A$4:$K$252,5,FALSE))</f>
        <v>E-</v>
      </c>
      <c r="J303" s="60">
        <f>VLOOKUP($F303,'Objets valorisés'!$A$4:$K$252,6,FALSE)</f>
        <v>0</v>
      </c>
      <c r="K303" s="60">
        <f>VLOOKUP($F303,'Objets valorisés'!$A$4:$K$252,7,FALSE)</f>
        <v>0</v>
      </c>
      <c r="L303" s="60">
        <f>VLOOKUP($F303,'Objets valorisés'!$A$4:$K$252,8,FALSE)</f>
        <v>0</v>
      </c>
      <c r="M303" s="60">
        <f>VLOOKUP($F303,'Objets valorisés'!$A$4:$K$252,9,FALSE)</f>
        <v>0</v>
      </c>
      <c r="N303" s="6"/>
      <c r="O303" s="108" t="str">
        <f t="shared" si="9"/>
        <v>non</v>
      </c>
      <c r="P303" s="108"/>
      <c r="Q303" s="74"/>
      <c r="R303" s="132"/>
      <c r="S303" s="132"/>
      <c r="T303" s="78"/>
      <c r="U303" s="78"/>
      <c r="V303" s="78"/>
      <c r="W303" s="79"/>
      <c r="X303" s="79"/>
      <c r="Y303" s="79"/>
      <c r="Z303" s="140"/>
      <c r="AA303" s="75"/>
      <c r="AB303" s="75"/>
      <c r="AC303" s="75"/>
      <c r="AD303" s="75"/>
      <c r="AE303" s="75"/>
      <c r="AF303" s="75"/>
      <c r="AG303" s="75"/>
      <c r="AH303" s="75"/>
      <c r="AI303" s="75"/>
      <c r="AJ303" s="75"/>
      <c r="AK303" s="75"/>
      <c r="AL303" s="75"/>
      <c r="AM303" s="75"/>
      <c r="AN303" s="75"/>
      <c r="AO303" s="75"/>
      <c r="AP303" s="75"/>
      <c r="AQ303" s="75"/>
      <c r="AR303" s="75"/>
      <c r="AS303" s="75"/>
      <c r="AT303" s="75"/>
      <c r="AU303" s="75"/>
    </row>
    <row r="304" spans="1:47" s="14" customFormat="1" x14ac:dyDescent="0.25">
      <c r="A304" s="104" t="str">
        <f t="shared" si="8"/>
        <v>E-</v>
      </c>
      <c r="B304" s="13" t="s">
        <v>1236</v>
      </c>
      <c r="C304" s="14" t="s">
        <v>1237</v>
      </c>
      <c r="D304" s="139"/>
      <c r="E304" s="5" t="s">
        <v>1288</v>
      </c>
      <c r="F304" s="4">
        <v>67</v>
      </c>
      <c r="G304" s="6">
        <v>140</v>
      </c>
      <c r="H304" s="6"/>
      <c r="I304" s="60" t="str">
        <f>CONCATENATE("E-",VLOOKUP($F304,'Objets valorisés'!$A$4:$K$252,5,FALSE))</f>
        <v>E-</v>
      </c>
      <c r="J304" s="60">
        <f>VLOOKUP($F304,'Objets valorisés'!$A$4:$K$252,6,FALSE)</f>
        <v>0</v>
      </c>
      <c r="K304" s="60">
        <f>VLOOKUP($F304,'Objets valorisés'!$A$4:$K$252,7,FALSE)</f>
        <v>0</v>
      </c>
      <c r="L304" s="60">
        <f>VLOOKUP($F304,'Objets valorisés'!$A$4:$K$252,8,FALSE)</f>
        <v>0</v>
      </c>
      <c r="M304" s="60">
        <f>VLOOKUP($F304,'Objets valorisés'!$A$4:$K$252,9,FALSE)</f>
        <v>0</v>
      </c>
      <c r="N304" s="6"/>
      <c r="O304" s="108" t="str">
        <f t="shared" si="9"/>
        <v>non</v>
      </c>
      <c r="P304" s="108"/>
      <c r="Q304" s="74"/>
      <c r="R304" s="132"/>
      <c r="S304" s="132"/>
      <c r="T304" s="78"/>
      <c r="U304" s="78"/>
      <c r="V304" s="78"/>
      <c r="W304" s="79"/>
      <c r="X304" s="79"/>
      <c r="Y304" s="79"/>
      <c r="Z304" s="140"/>
      <c r="AA304" s="75"/>
      <c r="AB304" s="75"/>
      <c r="AC304" s="75"/>
      <c r="AD304" s="75"/>
      <c r="AE304" s="75"/>
      <c r="AF304" s="75"/>
      <c r="AG304" s="75"/>
      <c r="AH304" s="75"/>
      <c r="AI304" s="75"/>
      <c r="AJ304" s="75"/>
      <c r="AK304" s="75"/>
      <c r="AL304" s="75"/>
      <c r="AM304" s="75"/>
      <c r="AN304" s="75"/>
      <c r="AO304" s="75"/>
      <c r="AP304" s="75"/>
      <c r="AQ304" s="75"/>
      <c r="AR304" s="75"/>
      <c r="AS304" s="75"/>
      <c r="AT304" s="75"/>
      <c r="AU304" s="75"/>
    </row>
    <row r="305" spans="1:26" x14ac:dyDescent="0.25">
      <c r="A305" s="104" t="str">
        <f t="shared" si="8"/>
        <v>E-</v>
      </c>
      <c r="B305" s="13" t="s">
        <v>1236</v>
      </c>
      <c r="C305" s="14" t="s">
        <v>1237</v>
      </c>
      <c r="D305" s="139"/>
      <c r="E305" s="5" t="s">
        <v>1238</v>
      </c>
      <c r="F305" s="4">
        <v>68</v>
      </c>
      <c r="G305" s="6">
        <v>50</v>
      </c>
      <c r="I305" s="60" t="str">
        <f>CONCATENATE("E-",VLOOKUP($F305,'Objets valorisés'!$A$4:$K$252,5,FALSE))</f>
        <v>E-</v>
      </c>
      <c r="J305" s="60">
        <f>VLOOKUP($F305,'Objets valorisés'!$A$4:$K$252,6,FALSE)</f>
        <v>0</v>
      </c>
      <c r="K305" s="60">
        <f>VLOOKUP($F305,'Objets valorisés'!$A$4:$K$252,7,FALSE)</f>
        <v>0</v>
      </c>
      <c r="L305" s="60">
        <f>VLOOKUP($F305,'Objets valorisés'!$A$4:$K$252,8,FALSE)</f>
        <v>0</v>
      </c>
      <c r="M305" s="60">
        <f>VLOOKUP($F305,'Objets valorisés'!$A$4:$K$252,9,FALSE)</f>
        <v>0</v>
      </c>
      <c r="O305" s="108" t="str">
        <f t="shared" si="9"/>
        <v>non</v>
      </c>
      <c r="P305" s="108"/>
    </row>
    <row r="306" spans="1:26" ht="30" x14ac:dyDescent="0.25">
      <c r="A306" s="104" t="str">
        <f t="shared" si="8"/>
        <v>E-</v>
      </c>
      <c r="B306" s="13" t="s">
        <v>1236</v>
      </c>
      <c r="C306" s="14" t="s">
        <v>1237</v>
      </c>
      <c r="D306" s="139"/>
      <c r="E306" s="5" t="s">
        <v>1289</v>
      </c>
      <c r="F306" s="4">
        <v>69</v>
      </c>
      <c r="G306" s="6">
        <v>30</v>
      </c>
      <c r="I306" s="60" t="str">
        <f>CONCATENATE("E-",VLOOKUP($F306,'Objets valorisés'!$A$4:$K$252,5,FALSE))</f>
        <v>E-</v>
      </c>
      <c r="J306" s="60">
        <f>VLOOKUP($F306,'Objets valorisés'!$A$4:$K$252,6,FALSE)</f>
        <v>0</v>
      </c>
      <c r="K306" s="60">
        <f>VLOOKUP($F306,'Objets valorisés'!$A$4:$K$252,7,FALSE)</f>
        <v>0</v>
      </c>
      <c r="L306" s="60">
        <f>VLOOKUP($F306,'Objets valorisés'!$A$4:$K$252,8,FALSE)</f>
        <v>0</v>
      </c>
      <c r="M306" s="60">
        <f>VLOOKUP($F306,'Objets valorisés'!$A$4:$K$252,9,FALSE)</f>
        <v>0</v>
      </c>
      <c r="O306" s="108" t="str">
        <f t="shared" si="9"/>
        <v>non</v>
      </c>
      <c r="P306" s="108"/>
    </row>
    <row r="307" spans="1:26" ht="30" x14ac:dyDescent="0.25">
      <c r="A307" s="104" t="str">
        <f t="shared" si="8"/>
        <v>E-</v>
      </c>
      <c r="B307" s="98" t="s">
        <v>26</v>
      </c>
      <c r="C307" s="111" t="s">
        <v>11</v>
      </c>
      <c r="D307" s="111"/>
      <c r="E307" s="114" t="s">
        <v>1300</v>
      </c>
      <c r="F307" s="115">
        <v>101</v>
      </c>
      <c r="G307" s="9">
        <v>180</v>
      </c>
      <c r="H307" s="9"/>
      <c r="I307" s="60" t="str">
        <f>CONCATENATE("E-",VLOOKUP($F307,'Objets valorisés'!$A$4:$K$252,5,FALSE))</f>
        <v>E-</v>
      </c>
      <c r="J307" s="60">
        <f>VLOOKUP($F307,'Objets valorisés'!$A$4:$K$252,6,FALSE)</f>
        <v>0</v>
      </c>
      <c r="K307" s="60">
        <f>VLOOKUP($F307,'Objets valorisés'!$A$4:$K$252,7,FALSE)</f>
        <v>0</v>
      </c>
      <c r="L307" s="60">
        <f>VLOOKUP($F307,'Objets valorisés'!$A$4:$K$252,8,FALSE)</f>
        <v>0</v>
      </c>
      <c r="M307" s="60">
        <f>VLOOKUP($F307,'Objets valorisés'!$A$4:$K$252,9,FALSE)</f>
        <v>0</v>
      </c>
      <c r="N307" s="9"/>
      <c r="O307" s="108" t="str">
        <f t="shared" si="9"/>
        <v>non</v>
      </c>
      <c r="P307" s="108"/>
    </row>
    <row r="308" spans="1:26" ht="30" x14ac:dyDescent="0.25">
      <c r="A308" s="104" t="str">
        <f t="shared" si="8"/>
        <v>E-</v>
      </c>
      <c r="B308" s="98" t="s">
        <v>27</v>
      </c>
      <c r="C308" s="111" t="s">
        <v>11</v>
      </c>
      <c r="D308" s="111"/>
      <c r="E308" s="114" t="s">
        <v>1295</v>
      </c>
      <c r="F308" s="115">
        <v>107</v>
      </c>
      <c r="G308" s="9">
        <v>900</v>
      </c>
      <c r="H308" s="9"/>
      <c r="I308" s="60" t="str">
        <f>CONCATENATE("E-",VLOOKUP($F308,'Objets valorisés'!$A$4:$K$252,5,FALSE))</f>
        <v>E-</v>
      </c>
      <c r="J308" s="60">
        <f>VLOOKUP($F308,'Objets valorisés'!$A$4:$K$252,6,FALSE)</f>
        <v>0</v>
      </c>
      <c r="K308" s="60">
        <f>VLOOKUP($F308,'Objets valorisés'!$A$4:$K$252,7,FALSE)</f>
        <v>0</v>
      </c>
      <c r="L308" s="60">
        <f>VLOOKUP($F308,'Objets valorisés'!$A$4:$K$252,8,FALSE)</f>
        <v>0</v>
      </c>
      <c r="M308" s="60">
        <f>VLOOKUP($F308,'Objets valorisés'!$A$4:$K$252,9,FALSE)</f>
        <v>0</v>
      </c>
      <c r="N308" s="9"/>
      <c r="O308" s="108" t="str">
        <f t="shared" si="9"/>
        <v>non</v>
      </c>
      <c r="P308" s="108"/>
    </row>
    <row r="309" spans="1:26" x14ac:dyDescent="0.25">
      <c r="A309" s="104" t="str">
        <f t="shared" si="8"/>
        <v>E-</v>
      </c>
      <c r="B309" s="98" t="s">
        <v>28</v>
      </c>
      <c r="C309" s="111" t="s">
        <v>11</v>
      </c>
      <c r="D309" s="111"/>
      <c r="E309" s="114" t="s">
        <v>1252</v>
      </c>
      <c r="F309" s="115">
        <v>98</v>
      </c>
      <c r="G309" s="9">
        <v>300</v>
      </c>
      <c r="H309" s="9"/>
      <c r="I309" s="60" t="str">
        <f>CONCATENATE("E-",VLOOKUP($F309,'Objets valorisés'!$A$4:$K$252,5,FALSE))</f>
        <v>E-</v>
      </c>
      <c r="J309" s="60">
        <f>VLOOKUP($F309,'Objets valorisés'!$A$4:$K$252,6,FALSE)</f>
        <v>0</v>
      </c>
      <c r="K309" s="60">
        <f>VLOOKUP($F309,'Objets valorisés'!$A$4:$K$252,7,FALSE)</f>
        <v>0</v>
      </c>
      <c r="L309" s="60">
        <f>VLOOKUP($F309,'Objets valorisés'!$A$4:$K$252,8,FALSE)</f>
        <v>0</v>
      </c>
      <c r="M309" s="60">
        <f>VLOOKUP($F309,'Objets valorisés'!$A$4:$K$252,9,FALSE)</f>
        <v>0</v>
      </c>
      <c r="N309" s="9"/>
      <c r="O309" s="108" t="str">
        <f t="shared" si="9"/>
        <v>non</v>
      </c>
      <c r="P309" s="108"/>
    </row>
    <row r="310" spans="1:26" x14ac:dyDescent="0.25">
      <c r="A310" s="104" t="str">
        <f t="shared" si="8"/>
        <v>E-</v>
      </c>
      <c r="B310" s="98"/>
      <c r="C310" s="111" t="s">
        <v>11</v>
      </c>
      <c r="D310" s="111" t="s">
        <v>1144</v>
      </c>
      <c r="E310" s="10" t="s">
        <v>1143</v>
      </c>
      <c r="F310" s="25">
        <v>99</v>
      </c>
      <c r="G310" s="9">
        <v>400</v>
      </c>
      <c r="H310" s="9"/>
      <c r="I310" s="60" t="str">
        <f>CONCATENATE("E-",VLOOKUP($F310,'Objets valorisés'!$A$4:$K$252,5,FALSE))</f>
        <v>E-</v>
      </c>
      <c r="J310" s="60">
        <f>VLOOKUP($F310,'Objets valorisés'!$A$4:$K$252,6,FALSE)</f>
        <v>0</v>
      </c>
      <c r="K310" s="60">
        <f>VLOOKUP($F310,'Objets valorisés'!$A$4:$K$252,7,FALSE)</f>
        <v>0</v>
      </c>
      <c r="L310" s="60">
        <f>VLOOKUP($F310,'Objets valorisés'!$A$4:$K$252,8,FALSE)</f>
        <v>0</v>
      </c>
      <c r="M310" s="60">
        <f>VLOOKUP($F310,'Objets valorisés'!$A$4:$K$252,9,FALSE)</f>
        <v>0</v>
      </c>
      <c r="N310" s="9"/>
      <c r="O310" s="108" t="str">
        <f t="shared" si="9"/>
        <v>non</v>
      </c>
      <c r="P310" s="108"/>
    </row>
    <row r="311" spans="1:26" x14ac:dyDescent="0.25">
      <c r="A311" s="104">
        <f t="shared" si="8"/>
        <v>0</v>
      </c>
      <c r="B311" s="98" t="s">
        <v>29</v>
      </c>
      <c r="C311" s="111" t="s">
        <v>11</v>
      </c>
      <c r="D311" s="111" t="s">
        <v>57</v>
      </c>
      <c r="E311" s="114" t="s">
        <v>12</v>
      </c>
      <c r="G311" s="9"/>
      <c r="H311" s="9"/>
      <c r="I311" s="63"/>
      <c r="J311" s="61"/>
      <c r="K311" s="61"/>
      <c r="L311" s="61"/>
      <c r="M311" s="61"/>
      <c r="N311" s="9"/>
      <c r="O311" s="108" t="str">
        <f t="shared" si="9"/>
        <v>non</v>
      </c>
      <c r="P311" s="108"/>
    </row>
    <row r="312" spans="1:26" x14ac:dyDescent="0.25">
      <c r="A312" s="104">
        <f t="shared" si="8"/>
        <v>0</v>
      </c>
      <c r="B312" s="98" t="s">
        <v>30</v>
      </c>
      <c r="C312" s="111" t="s">
        <v>11</v>
      </c>
      <c r="D312" s="111" t="s">
        <v>3</v>
      </c>
      <c r="E312" s="114" t="s">
        <v>13</v>
      </c>
      <c r="G312" s="9"/>
      <c r="H312" s="9"/>
      <c r="I312" s="63"/>
      <c r="J312" s="61"/>
      <c r="K312" s="61"/>
      <c r="L312" s="61"/>
      <c r="M312" s="61"/>
      <c r="N312" s="9"/>
      <c r="O312" s="108" t="str">
        <f t="shared" si="9"/>
        <v>non</v>
      </c>
      <c r="P312" s="108"/>
      <c r="Z312" s="133"/>
    </row>
    <row r="313" spans="1:26" x14ac:dyDescent="0.25">
      <c r="A313" s="104" t="str">
        <f t="shared" si="8"/>
        <v>E-</v>
      </c>
      <c r="B313" s="98" t="s">
        <v>31</v>
      </c>
      <c r="C313" s="111" t="s">
        <v>11</v>
      </c>
      <c r="D313" s="111" t="s">
        <v>3</v>
      </c>
      <c r="E313" s="114" t="s">
        <v>1150</v>
      </c>
      <c r="F313" s="115">
        <v>108</v>
      </c>
      <c r="G313" s="9">
        <v>60</v>
      </c>
      <c r="H313" s="9"/>
      <c r="I313" s="60" t="str">
        <f>CONCATENATE("E-",VLOOKUP($F313,'Objets valorisés'!$A$4:$K$252,5,FALSE))</f>
        <v>E-</v>
      </c>
      <c r="J313" s="60">
        <f>VLOOKUP($F313,'Objets valorisés'!$A$4:$K$252,6,FALSE)</f>
        <v>0</v>
      </c>
      <c r="K313" s="60">
        <f>VLOOKUP($F313,'Objets valorisés'!$A$4:$K$252,7,FALSE)</f>
        <v>0</v>
      </c>
      <c r="L313" s="60">
        <f>VLOOKUP($F313,'Objets valorisés'!$A$4:$K$252,8,FALSE)</f>
        <v>0</v>
      </c>
      <c r="M313" s="60">
        <f>VLOOKUP($F313,'Objets valorisés'!$A$4:$K$252,9,FALSE)</f>
        <v>0</v>
      </c>
      <c r="N313" s="9"/>
      <c r="O313" s="108" t="str">
        <f t="shared" si="9"/>
        <v>non</v>
      </c>
      <c r="P313" s="108"/>
      <c r="Z313" s="133"/>
    </row>
    <row r="314" spans="1:26" ht="30" x14ac:dyDescent="0.25">
      <c r="A314" s="104" t="str">
        <f t="shared" si="8"/>
        <v>E-</v>
      </c>
      <c r="B314" s="98" t="s">
        <v>32</v>
      </c>
      <c r="C314" s="111" t="s">
        <v>11</v>
      </c>
      <c r="D314" s="111" t="s">
        <v>3</v>
      </c>
      <c r="E314" s="114" t="s">
        <v>1146</v>
      </c>
      <c r="F314" s="115">
        <v>103</v>
      </c>
      <c r="G314" s="9">
        <v>300</v>
      </c>
      <c r="H314" s="9"/>
      <c r="I314" s="60" t="str">
        <f>CONCATENATE("E-",VLOOKUP($F314,'Objets valorisés'!$A$4:$K$252,5,FALSE))</f>
        <v>E-</v>
      </c>
      <c r="J314" s="60">
        <f>VLOOKUP($F314,'Objets valorisés'!$A$4:$K$252,6,FALSE)</f>
        <v>0</v>
      </c>
      <c r="K314" s="60">
        <f>VLOOKUP($F314,'Objets valorisés'!$A$4:$K$252,7,FALSE)</f>
        <v>0</v>
      </c>
      <c r="L314" s="60">
        <f>VLOOKUP($F314,'Objets valorisés'!$A$4:$K$252,8,FALSE)</f>
        <v>0</v>
      </c>
      <c r="M314" s="60">
        <f>VLOOKUP($F314,'Objets valorisés'!$A$4:$K$252,9,FALSE)</f>
        <v>0</v>
      </c>
      <c r="N314" s="9"/>
      <c r="O314" s="108" t="str">
        <f t="shared" si="9"/>
        <v>non</v>
      </c>
      <c r="P314" s="108"/>
      <c r="Z314" s="133"/>
    </row>
    <row r="315" spans="1:26" x14ac:dyDescent="0.25">
      <c r="A315" s="104" t="str">
        <f t="shared" si="8"/>
        <v>E-</v>
      </c>
      <c r="B315" s="98" t="s">
        <v>33</v>
      </c>
      <c r="C315" s="111" t="s">
        <v>11</v>
      </c>
      <c r="D315" s="111"/>
      <c r="E315" s="114" t="s">
        <v>14</v>
      </c>
      <c r="F315" s="115">
        <v>114</v>
      </c>
      <c r="G315" s="9" t="s">
        <v>1190</v>
      </c>
      <c r="H315" s="9"/>
      <c r="I315" s="60" t="str">
        <f>CONCATENATE("E-",VLOOKUP($F315,'Objets valorisés'!$A$4:$K$252,5,FALSE))</f>
        <v>E-</v>
      </c>
      <c r="J315" s="60">
        <f>VLOOKUP($F315,'Objets valorisés'!$A$4:$K$252,6,FALSE)</f>
        <v>0</v>
      </c>
      <c r="K315" s="60">
        <f>VLOOKUP($F315,'Objets valorisés'!$A$4:$K$252,7,FALSE)</f>
        <v>0</v>
      </c>
      <c r="L315" s="60">
        <f>VLOOKUP($F315,'Objets valorisés'!$A$4:$K$252,8,FALSE)</f>
        <v>0</v>
      </c>
      <c r="M315" s="60">
        <f>VLOOKUP($F315,'Objets valorisés'!$A$4:$K$252,9,FALSE)</f>
        <v>0</v>
      </c>
      <c r="N315" s="9"/>
      <c r="O315" s="108" t="str">
        <f t="shared" si="9"/>
        <v>non</v>
      </c>
      <c r="P315" s="108"/>
      <c r="Z315" s="133"/>
    </row>
    <row r="316" spans="1:26" x14ac:dyDescent="0.25">
      <c r="A316" s="104" t="str">
        <f t="shared" si="8"/>
        <v>E-</v>
      </c>
      <c r="B316" s="98" t="s">
        <v>34</v>
      </c>
      <c r="C316" s="111" t="s">
        <v>11</v>
      </c>
      <c r="D316" s="111"/>
      <c r="E316" s="114" t="s">
        <v>21</v>
      </c>
      <c r="F316" s="115">
        <v>114</v>
      </c>
      <c r="G316" s="9" t="s">
        <v>1190</v>
      </c>
      <c r="H316" s="9"/>
      <c r="I316" s="60" t="str">
        <f>CONCATENATE("E-",VLOOKUP($F316,'Objets valorisés'!$A$4:$K$252,5,FALSE))</f>
        <v>E-</v>
      </c>
      <c r="J316" s="60">
        <f>VLOOKUP($F316,'Objets valorisés'!$A$4:$K$252,6,FALSE)</f>
        <v>0</v>
      </c>
      <c r="K316" s="60">
        <f>VLOOKUP($F316,'Objets valorisés'!$A$4:$K$252,7,FALSE)</f>
        <v>0</v>
      </c>
      <c r="L316" s="60">
        <f>VLOOKUP($F316,'Objets valorisés'!$A$4:$K$252,8,FALSE)</f>
        <v>0</v>
      </c>
      <c r="M316" s="60">
        <f>VLOOKUP($F316,'Objets valorisés'!$A$4:$K$252,9,FALSE)</f>
        <v>0</v>
      </c>
      <c r="N316" s="9"/>
      <c r="O316" s="108" t="str">
        <f t="shared" si="9"/>
        <v>non</v>
      </c>
      <c r="P316" s="108"/>
      <c r="Z316" s="133"/>
    </row>
    <row r="317" spans="1:26" x14ac:dyDescent="0.25">
      <c r="A317" s="104" t="str">
        <f t="shared" si="8"/>
        <v>E-</v>
      </c>
      <c r="B317" s="98" t="s">
        <v>35</v>
      </c>
      <c r="C317" s="111" t="s">
        <v>11</v>
      </c>
      <c r="D317" s="111"/>
      <c r="E317" s="114" t="s">
        <v>1293</v>
      </c>
      <c r="F317" s="115">
        <v>97</v>
      </c>
      <c r="G317" s="9">
        <v>10</v>
      </c>
      <c r="H317" s="9"/>
      <c r="I317" s="60" t="str">
        <f>CONCATENATE("E-",VLOOKUP($F317,'Objets valorisés'!$A$4:$K$252,5,FALSE))</f>
        <v>E-</v>
      </c>
      <c r="J317" s="60">
        <f>VLOOKUP($F317,'Objets valorisés'!$A$4:$K$252,6,FALSE)</f>
        <v>0</v>
      </c>
      <c r="K317" s="60">
        <f>VLOOKUP($F317,'Objets valorisés'!$A$4:$K$252,7,FALSE)</f>
        <v>0</v>
      </c>
      <c r="L317" s="60">
        <f>VLOOKUP($F317,'Objets valorisés'!$A$4:$K$252,8,FALSE)</f>
        <v>0</v>
      </c>
      <c r="M317" s="60">
        <f>VLOOKUP($F317,'Objets valorisés'!$A$4:$K$252,9,FALSE)</f>
        <v>0</v>
      </c>
      <c r="N317" s="9"/>
      <c r="O317" s="108" t="str">
        <f t="shared" si="9"/>
        <v>non</v>
      </c>
      <c r="P317" s="108"/>
      <c r="Z317" s="133"/>
    </row>
    <row r="318" spans="1:26" x14ac:dyDescent="0.25">
      <c r="A318" s="104" t="str">
        <f t="shared" si="8"/>
        <v>E-</v>
      </c>
      <c r="B318" s="98" t="s">
        <v>36</v>
      </c>
      <c r="C318" s="111" t="s">
        <v>11</v>
      </c>
      <c r="D318" s="111"/>
      <c r="E318" s="114" t="s">
        <v>15</v>
      </c>
      <c r="F318" s="115">
        <v>96</v>
      </c>
      <c r="G318" s="9">
        <v>15</v>
      </c>
      <c r="H318" s="9"/>
      <c r="I318" s="60" t="str">
        <f>CONCATENATE("E-",VLOOKUP($F318,'Objets valorisés'!$A$4:$K$252,5,FALSE))</f>
        <v>E-</v>
      </c>
      <c r="J318" s="60">
        <f>VLOOKUP($F318,'Objets valorisés'!$A$4:$K$252,6,FALSE)</f>
        <v>0</v>
      </c>
      <c r="K318" s="60">
        <f>VLOOKUP($F318,'Objets valorisés'!$A$4:$K$252,7,FALSE)</f>
        <v>0</v>
      </c>
      <c r="L318" s="60">
        <f>VLOOKUP($F318,'Objets valorisés'!$A$4:$K$252,8,FALSE)</f>
        <v>0</v>
      </c>
      <c r="M318" s="60">
        <f>VLOOKUP($F318,'Objets valorisés'!$A$4:$K$252,9,FALSE)</f>
        <v>0</v>
      </c>
      <c r="N318" s="9"/>
      <c r="O318" s="108" t="str">
        <f t="shared" si="9"/>
        <v>non</v>
      </c>
      <c r="P318" s="108"/>
      <c r="Z318" s="133"/>
    </row>
    <row r="319" spans="1:26" x14ac:dyDescent="0.25">
      <c r="A319" s="104" t="str">
        <f t="shared" si="8"/>
        <v>E-</v>
      </c>
      <c r="B319" s="98" t="s">
        <v>37</v>
      </c>
      <c r="C319" s="111" t="s">
        <v>11</v>
      </c>
      <c r="D319" s="111"/>
      <c r="E319" s="114" t="s">
        <v>16</v>
      </c>
      <c r="F319" s="115">
        <v>106</v>
      </c>
      <c r="G319" s="9">
        <v>70</v>
      </c>
      <c r="H319" s="9"/>
      <c r="I319" s="60" t="str">
        <f>CONCATENATE("E-",VLOOKUP($F319,'Objets valorisés'!$A$4:$K$252,5,FALSE))</f>
        <v>E-</v>
      </c>
      <c r="J319" s="60">
        <f>VLOOKUP($F319,'Objets valorisés'!$A$4:$K$252,6,FALSE)</f>
        <v>0</v>
      </c>
      <c r="K319" s="60">
        <f>VLOOKUP($F319,'Objets valorisés'!$A$4:$K$252,7,FALSE)</f>
        <v>0</v>
      </c>
      <c r="L319" s="60">
        <f>VLOOKUP($F319,'Objets valorisés'!$A$4:$K$252,8,FALSE)</f>
        <v>0</v>
      </c>
      <c r="M319" s="60">
        <f>VLOOKUP($F319,'Objets valorisés'!$A$4:$K$252,9,FALSE)</f>
        <v>0</v>
      </c>
      <c r="N319" s="9"/>
      <c r="O319" s="108" t="str">
        <f t="shared" si="9"/>
        <v>non</v>
      </c>
      <c r="P319" s="108"/>
      <c r="Z319" s="133"/>
    </row>
    <row r="320" spans="1:26" x14ac:dyDescent="0.25">
      <c r="A320" s="104" t="str">
        <f t="shared" si="8"/>
        <v>E-</v>
      </c>
      <c r="B320" s="98" t="s">
        <v>38</v>
      </c>
      <c r="C320" s="111" t="s">
        <v>11</v>
      </c>
      <c r="D320" s="111"/>
      <c r="E320" s="114" t="s">
        <v>1294</v>
      </c>
      <c r="F320" s="115">
        <v>100</v>
      </c>
      <c r="G320" s="9">
        <v>20</v>
      </c>
      <c r="H320" s="9"/>
      <c r="I320" s="60" t="str">
        <f>CONCATENATE("E-",VLOOKUP($F320,'Objets valorisés'!$A$4:$K$252,5,FALSE))</f>
        <v>E-</v>
      </c>
      <c r="J320" s="60">
        <f>VLOOKUP($F320,'Objets valorisés'!$A$4:$K$252,6,FALSE)</f>
        <v>0</v>
      </c>
      <c r="K320" s="60">
        <f>VLOOKUP($F320,'Objets valorisés'!$A$4:$K$252,7,FALSE)</f>
        <v>0</v>
      </c>
      <c r="L320" s="60">
        <f>VLOOKUP($F320,'Objets valorisés'!$A$4:$K$252,8,FALSE)</f>
        <v>0</v>
      </c>
      <c r="M320" s="60">
        <f>VLOOKUP($F320,'Objets valorisés'!$A$4:$K$252,9,FALSE)</f>
        <v>0</v>
      </c>
      <c r="N320" s="9"/>
      <c r="O320" s="108" t="str">
        <f t="shared" si="9"/>
        <v>non</v>
      </c>
      <c r="P320" s="108"/>
      <c r="Z320" s="133"/>
    </row>
    <row r="321" spans="1:26" x14ac:dyDescent="0.25">
      <c r="A321" s="104" t="str">
        <f t="shared" si="8"/>
        <v>E-</v>
      </c>
      <c r="B321" s="98" t="s">
        <v>39</v>
      </c>
      <c r="C321" s="111" t="s">
        <v>11</v>
      </c>
      <c r="D321" s="111"/>
      <c r="E321" s="114" t="s">
        <v>22</v>
      </c>
      <c r="F321" s="115">
        <v>114</v>
      </c>
      <c r="G321" s="9" t="s">
        <v>1190</v>
      </c>
      <c r="H321" s="9"/>
      <c r="I321" s="60" t="str">
        <f>CONCATENATE("E-",VLOOKUP($F321,'Objets valorisés'!$A$4:$K$252,5,FALSE))</f>
        <v>E-</v>
      </c>
      <c r="J321" s="60">
        <f>VLOOKUP($F321,'Objets valorisés'!$A$4:$K$252,6,FALSE)</f>
        <v>0</v>
      </c>
      <c r="K321" s="60">
        <f>VLOOKUP($F321,'Objets valorisés'!$A$4:$K$252,7,FALSE)</f>
        <v>0</v>
      </c>
      <c r="L321" s="60">
        <f>VLOOKUP($F321,'Objets valorisés'!$A$4:$K$252,8,FALSE)</f>
        <v>0</v>
      </c>
      <c r="M321" s="60">
        <f>VLOOKUP($F321,'Objets valorisés'!$A$4:$K$252,9,FALSE)</f>
        <v>0</v>
      </c>
      <c r="N321" s="9"/>
      <c r="O321" s="108" t="str">
        <f t="shared" si="9"/>
        <v>non</v>
      </c>
      <c r="P321" s="108"/>
      <c r="Z321" s="133"/>
    </row>
    <row r="322" spans="1:26" x14ac:dyDescent="0.25">
      <c r="A322" s="104" t="str">
        <f t="shared" si="8"/>
        <v>E-</v>
      </c>
      <c r="B322" s="98" t="s">
        <v>40</v>
      </c>
      <c r="C322" s="111" t="s">
        <v>11</v>
      </c>
      <c r="D322" s="111"/>
      <c r="E322" s="114" t="s">
        <v>1147</v>
      </c>
      <c r="F322" s="115">
        <v>104</v>
      </c>
      <c r="G322" s="9">
        <v>100</v>
      </c>
      <c r="H322" s="9"/>
      <c r="I322" s="60" t="str">
        <f>CONCATENATE("E-",VLOOKUP($F322,'Objets valorisés'!$A$4:$K$252,5,FALSE))</f>
        <v>E-</v>
      </c>
      <c r="J322" s="60">
        <f>VLOOKUP($F322,'Objets valorisés'!$A$4:$K$252,6,FALSE)</f>
        <v>0</v>
      </c>
      <c r="K322" s="60">
        <f>VLOOKUP($F322,'Objets valorisés'!$A$4:$K$252,7,FALSE)</f>
        <v>0</v>
      </c>
      <c r="L322" s="60">
        <f>VLOOKUP($F322,'Objets valorisés'!$A$4:$K$252,8,FALSE)</f>
        <v>0</v>
      </c>
      <c r="M322" s="60">
        <f>VLOOKUP($F322,'Objets valorisés'!$A$4:$K$252,9,FALSE)</f>
        <v>0</v>
      </c>
      <c r="N322" s="9"/>
      <c r="O322" s="108" t="str">
        <f t="shared" si="9"/>
        <v>non</v>
      </c>
      <c r="P322" s="108"/>
      <c r="Z322" s="133"/>
    </row>
    <row r="323" spans="1:26" x14ac:dyDescent="0.25">
      <c r="A323" s="104" t="str">
        <f t="shared" si="8"/>
        <v>E-</v>
      </c>
      <c r="B323" s="98" t="s">
        <v>41</v>
      </c>
      <c r="C323" s="111" t="s">
        <v>11</v>
      </c>
      <c r="D323" s="111" t="s">
        <v>17</v>
      </c>
      <c r="E323" s="114" t="s">
        <v>1148</v>
      </c>
      <c r="F323" s="115">
        <v>105</v>
      </c>
      <c r="G323" s="9">
        <v>80</v>
      </c>
      <c r="H323" s="9"/>
      <c r="I323" s="60" t="str">
        <f>CONCATENATE("E-",VLOOKUP($F323,'Objets valorisés'!$A$4:$K$252,5,FALSE))</f>
        <v>E-</v>
      </c>
      <c r="J323" s="60">
        <f>VLOOKUP($F323,'Objets valorisés'!$A$4:$K$252,6,FALSE)</f>
        <v>0</v>
      </c>
      <c r="K323" s="60">
        <f>VLOOKUP($F323,'Objets valorisés'!$A$4:$K$252,7,FALSE)</f>
        <v>0</v>
      </c>
      <c r="L323" s="60">
        <f>VLOOKUP($F323,'Objets valorisés'!$A$4:$K$252,8,FALSE)</f>
        <v>0</v>
      </c>
      <c r="M323" s="60">
        <f>VLOOKUP($F323,'Objets valorisés'!$A$4:$K$252,9,FALSE)</f>
        <v>0</v>
      </c>
      <c r="N323" s="9"/>
      <c r="O323" s="108" t="str">
        <f t="shared" si="9"/>
        <v>non</v>
      </c>
      <c r="P323" s="108"/>
      <c r="Z323" s="133"/>
    </row>
    <row r="324" spans="1:26" x14ac:dyDescent="0.25">
      <c r="A324" s="104">
        <f t="shared" si="8"/>
        <v>0</v>
      </c>
      <c r="B324" s="98" t="s">
        <v>42</v>
      </c>
      <c r="C324" s="111" t="s">
        <v>11</v>
      </c>
      <c r="D324" s="111" t="s">
        <v>18</v>
      </c>
      <c r="E324" s="114" t="s">
        <v>294</v>
      </c>
      <c r="G324" s="9"/>
      <c r="H324" s="9"/>
      <c r="I324" s="63"/>
      <c r="J324" s="61"/>
      <c r="K324" s="61"/>
      <c r="L324" s="61"/>
      <c r="M324" s="61"/>
      <c r="N324" s="9"/>
      <c r="O324" s="108" t="str">
        <f t="shared" si="9"/>
        <v>non</v>
      </c>
      <c r="P324" s="108"/>
      <c r="Z324" s="133"/>
    </row>
    <row r="325" spans="1:26" x14ac:dyDescent="0.25">
      <c r="A325" s="104" t="str">
        <f t="shared" si="8"/>
        <v>E-</v>
      </c>
      <c r="B325" s="98" t="s">
        <v>43</v>
      </c>
      <c r="C325" s="111" t="s">
        <v>11</v>
      </c>
      <c r="D325" s="111"/>
      <c r="E325" s="114" t="s">
        <v>1145</v>
      </c>
      <c r="F325" s="115">
        <v>102</v>
      </c>
      <c r="G325" s="9">
        <v>15</v>
      </c>
      <c r="H325" s="9"/>
      <c r="I325" s="60" t="str">
        <f>CONCATENATE("E-",VLOOKUP($F325,'Objets valorisés'!$A$4:$K$252,5,FALSE))</f>
        <v>E-</v>
      </c>
      <c r="J325" s="60">
        <f>VLOOKUP($F325,'Objets valorisés'!$A$4:$K$252,6,FALSE)</f>
        <v>0</v>
      </c>
      <c r="K325" s="60">
        <f>VLOOKUP($F325,'Objets valorisés'!$A$4:$K$252,7,FALSE)</f>
        <v>0</v>
      </c>
      <c r="L325" s="60">
        <f>VLOOKUP($F325,'Objets valorisés'!$A$4:$K$252,8,FALSE)</f>
        <v>0</v>
      </c>
      <c r="M325" s="60">
        <f>VLOOKUP($F325,'Objets valorisés'!$A$4:$K$252,9,FALSE)</f>
        <v>0</v>
      </c>
      <c r="N325" s="9"/>
      <c r="O325" s="108" t="str">
        <f t="shared" si="9"/>
        <v>non</v>
      </c>
      <c r="P325" s="108"/>
      <c r="Z325" s="133"/>
    </row>
    <row r="326" spans="1:26" x14ac:dyDescent="0.25">
      <c r="A326" s="104" t="str">
        <f t="shared" ref="A326:A389" si="10">I326</f>
        <v>E-</v>
      </c>
      <c r="B326" s="98" t="s">
        <v>44</v>
      </c>
      <c r="C326" s="111" t="s">
        <v>11</v>
      </c>
      <c r="D326" s="111"/>
      <c r="E326" s="114" t="s">
        <v>20</v>
      </c>
      <c r="F326" s="115">
        <v>114</v>
      </c>
      <c r="G326" s="9" t="s">
        <v>1190</v>
      </c>
      <c r="H326" s="9"/>
      <c r="I326" s="60" t="str">
        <f>CONCATENATE("E-",VLOOKUP($F326,'Objets valorisés'!$A$4:$K$252,5,FALSE))</f>
        <v>E-</v>
      </c>
      <c r="J326" s="60">
        <f>VLOOKUP($F326,'Objets valorisés'!$A$4:$K$252,6,FALSE)</f>
        <v>0</v>
      </c>
      <c r="K326" s="60">
        <f>VLOOKUP($F326,'Objets valorisés'!$A$4:$K$252,7,FALSE)</f>
        <v>0</v>
      </c>
      <c r="L326" s="60">
        <f>VLOOKUP($F326,'Objets valorisés'!$A$4:$K$252,8,FALSE)</f>
        <v>0</v>
      </c>
      <c r="M326" s="60">
        <f>VLOOKUP($F326,'Objets valorisés'!$A$4:$K$252,9,FALSE)</f>
        <v>0</v>
      </c>
      <c r="N326" s="9"/>
      <c r="O326" s="108" t="str">
        <f t="shared" ref="O326:O389" si="11">IF(OR(J326="x",K326="x",L326="x",M326="x"),"oui","non")</f>
        <v>non</v>
      </c>
      <c r="P326" s="108"/>
      <c r="Z326" s="133"/>
    </row>
    <row r="327" spans="1:26" x14ac:dyDescent="0.25">
      <c r="A327" s="104" t="str">
        <f t="shared" si="10"/>
        <v>E-</v>
      </c>
      <c r="B327" s="98" t="s">
        <v>45</v>
      </c>
      <c r="C327" s="111" t="s">
        <v>11</v>
      </c>
      <c r="D327" s="111"/>
      <c r="E327" s="114" t="s">
        <v>154</v>
      </c>
      <c r="F327" s="115">
        <v>114</v>
      </c>
      <c r="G327" s="9" t="s">
        <v>1190</v>
      </c>
      <c r="H327" s="9"/>
      <c r="I327" s="60" t="str">
        <f>CONCATENATE("E-",VLOOKUP($F327,'Objets valorisés'!$A$4:$K$252,5,FALSE))</f>
        <v>E-</v>
      </c>
      <c r="J327" s="60">
        <f>VLOOKUP($F327,'Objets valorisés'!$A$4:$K$252,6,FALSE)</f>
        <v>0</v>
      </c>
      <c r="K327" s="60">
        <f>VLOOKUP($F327,'Objets valorisés'!$A$4:$K$252,7,FALSE)</f>
        <v>0</v>
      </c>
      <c r="L327" s="60">
        <f>VLOOKUP($F327,'Objets valorisés'!$A$4:$K$252,8,FALSE)</f>
        <v>0</v>
      </c>
      <c r="M327" s="60">
        <f>VLOOKUP($F327,'Objets valorisés'!$A$4:$K$252,9,FALSE)</f>
        <v>0</v>
      </c>
      <c r="N327" s="9"/>
      <c r="O327" s="108" t="str">
        <f t="shared" si="11"/>
        <v>non</v>
      </c>
      <c r="P327" s="108"/>
      <c r="Z327" s="133"/>
    </row>
    <row r="328" spans="1:26" x14ac:dyDescent="0.25">
      <c r="A328" s="104" t="str">
        <f t="shared" si="10"/>
        <v>E-</v>
      </c>
      <c r="B328" s="98" t="s">
        <v>46</v>
      </c>
      <c r="C328" s="111" t="s">
        <v>11</v>
      </c>
      <c r="D328" s="111"/>
      <c r="E328" s="114" t="s">
        <v>295</v>
      </c>
      <c r="F328" s="115">
        <v>114</v>
      </c>
      <c r="G328" s="9" t="s">
        <v>1190</v>
      </c>
      <c r="H328" s="9"/>
      <c r="I328" s="60" t="str">
        <f>CONCATENATE("E-",VLOOKUP($F328,'Objets valorisés'!$A$4:$K$252,5,FALSE))</f>
        <v>E-</v>
      </c>
      <c r="J328" s="60">
        <f>VLOOKUP($F328,'Objets valorisés'!$A$4:$K$252,6,FALSE)</f>
        <v>0</v>
      </c>
      <c r="K328" s="60">
        <f>VLOOKUP($F328,'Objets valorisés'!$A$4:$K$252,7,FALSE)</f>
        <v>0</v>
      </c>
      <c r="L328" s="60">
        <f>VLOOKUP($F328,'Objets valorisés'!$A$4:$K$252,8,FALSE)</f>
        <v>0</v>
      </c>
      <c r="M328" s="60">
        <f>VLOOKUP($F328,'Objets valorisés'!$A$4:$K$252,9,FALSE)</f>
        <v>0</v>
      </c>
      <c r="N328" s="9"/>
      <c r="O328" s="108" t="str">
        <f t="shared" si="11"/>
        <v>non</v>
      </c>
      <c r="P328" s="108"/>
      <c r="Z328" s="133"/>
    </row>
    <row r="329" spans="1:26" x14ac:dyDescent="0.25">
      <c r="A329" s="104" t="str">
        <f t="shared" si="10"/>
        <v>E-</v>
      </c>
      <c r="B329" s="98" t="s">
        <v>47</v>
      </c>
      <c r="C329" s="111" t="s">
        <v>11</v>
      </c>
      <c r="D329" s="111" t="s">
        <v>25</v>
      </c>
      <c r="E329" s="114" t="s">
        <v>23</v>
      </c>
      <c r="F329" s="115">
        <v>114</v>
      </c>
      <c r="G329" s="9" t="s">
        <v>1190</v>
      </c>
      <c r="H329" s="9"/>
      <c r="I329" s="60" t="str">
        <f>CONCATENATE("E-",VLOOKUP($F329,'Objets valorisés'!$A$4:$K$252,5,FALSE))</f>
        <v>E-</v>
      </c>
      <c r="J329" s="60">
        <f>VLOOKUP($F329,'Objets valorisés'!$A$4:$K$252,6,FALSE)</f>
        <v>0</v>
      </c>
      <c r="K329" s="60">
        <f>VLOOKUP($F329,'Objets valorisés'!$A$4:$K$252,7,FALSE)</f>
        <v>0</v>
      </c>
      <c r="L329" s="60">
        <f>VLOOKUP($F329,'Objets valorisés'!$A$4:$K$252,8,FALSE)</f>
        <v>0</v>
      </c>
      <c r="M329" s="60">
        <f>VLOOKUP($F329,'Objets valorisés'!$A$4:$K$252,9,FALSE)</f>
        <v>0</v>
      </c>
      <c r="N329" s="9"/>
      <c r="O329" s="108" t="str">
        <f t="shared" si="11"/>
        <v>non</v>
      </c>
      <c r="P329" s="108"/>
      <c r="Z329" s="133"/>
    </row>
    <row r="330" spans="1:26" ht="30" x14ac:dyDescent="0.25">
      <c r="A330" s="104">
        <f t="shared" si="10"/>
        <v>0</v>
      </c>
      <c r="B330" s="98" t="s">
        <v>48</v>
      </c>
      <c r="C330" s="111" t="s">
        <v>11</v>
      </c>
      <c r="D330" s="111" t="s">
        <v>25</v>
      </c>
      <c r="E330" s="114" t="s">
        <v>24</v>
      </c>
      <c r="G330" s="9"/>
      <c r="H330" s="9"/>
      <c r="I330" s="63"/>
      <c r="J330" s="61"/>
      <c r="K330" s="61"/>
      <c r="L330" s="61"/>
      <c r="M330" s="61"/>
      <c r="N330" s="9"/>
      <c r="O330" s="108" t="str">
        <f t="shared" si="11"/>
        <v>non</v>
      </c>
      <c r="P330" s="108"/>
      <c r="Z330" s="133"/>
    </row>
    <row r="331" spans="1:26" x14ac:dyDescent="0.25">
      <c r="A331" s="104">
        <f t="shared" si="10"/>
        <v>0</v>
      </c>
      <c r="B331" s="98" t="s">
        <v>59</v>
      </c>
      <c r="C331" s="111" t="s">
        <v>11</v>
      </c>
      <c r="D331" s="111" t="s">
        <v>49</v>
      </c>
      <c r="E331" s="114" t="s">
        <v>50</v>
      </c>
      <c r="G331" s="9"/>
      <c r="H331" s="9"/>
      <c r="I331" s="63"/>
      <c r="J331" s="61"/>
      <c r="K331" s="61"/>
      <c r="L331" s="61"/>
      <c r="M331" s="61"/>
      <c r="N331" s="9"/>
      <c r="O331" s="108" t="str">
        <f t="shared" si="11"/>
        <v>non</v>
      </c>
      <c r="P331" s="108"/>
      <c r="Z331" s="133"/>
    </row>
    <row r="332" spans="1:26" x14ac:dyDescent="0.25">
      <c r="A332" s="104" t="str">
        <f t="shared" si="10"/>
        <v>E-</v>
      </c>
      <c r="B332" s="98" t="s">
        <v>60</v>
      </c>
      <c r="C332" s="111" t="s">
        <v>11</v>
      </c>
      <c r="D332" s="111" t="s">
        <v>49</v>
      </c>
      <c r="E332" s="114" t="s">
        <v>51</v>
      </c>
      <c r="F332" s="115">
        <v>114</v>
      </c>
      <c r="G332" s="9" t="s">
        <v>1190</v>
      </c>
      <c r="H332" s="9"/>
      <c r="I332" s="60" t="str">
        <f>CONCATENATE("E-",VLOOKUP($F332,'Objets valorisés'!$A$4:$K$252,5,FALSE))</f>
        <v>E-</v>
      </c>
      <c r="J332" s="60">
        <f>VLOOKUP($F332,'Objets valorisés'!$A$4:$K$252,6,FALSE)</f>
        <v>0</v>
      </c>
      <c r="K332" s="60">
        <f>VLOOKUP($F332,'Objets valorisés'!$A$4:$K$252,7,FALSE)</f>
        <v>0</v>
      </c>
      <c r="L332" s="60">
        <f>VLOOKUP($F332,'Objets valorisés'!$A$4:$K$252,8,FALSE)</f>
        <v>0</v>
      </c>
      <c r="M332" s="60">
        <f>VLOOKUP($F332,'Objets valorisés'!$A$4:$K$252,9,FALSE)</f>
        <v>0</v>
      </c>
      <c r="N332" s="9"/>
      <c r="O332" s="108" t="str">
        <f t="shared" si="11"/>
        <v>non</v>
      </c>
      <c r="P332" s="108"/>
      <c r="Z332" s="133"/>
    </row>
    <row r="333" spans="1:26" x14ac:dyDescent="0.25">
      <c r="A333" s="104">
        <f t="shared" si="10"/>
        <v>0</v>
      </c>
      <c r="B333" s="98" t="s">
        <v>61</v>
      </c>
      <c r="C333" s="111" t="s">
        <v>11</v>
      </c>
      <c r="D333" s="111" t="s">
        <v>49</v>
      </c>
      <c r="E333" s="114" t="s">
        <v>52</v>
      </c>
      <c r="G333" s="9"/>
      <c r="H333" s="9"/>
      <c r="I333" s="63"/>
      <c r="J333" s="61"/>
      <c r="K333" s="61"/>
      <c r="L333" s="61"/>
      <c r="M333" s="61"/>
      <c r="N333" s="9"/>
      <c r="O333" s="108" t="str">
        <f t="shared" si="11"/>
        <v>non</v>
      </c>
      <c r="P333" s="108"/>
      <c r="Z333" s="133"/>
    </row>
    <row r="334" spans="1:26" x14ac:dyDescent="0.25">
      <c r="A334" s="104">
        <f t="shared" si="10"/>
        <v>0</v>
      </c>
      <c r="B334" s="98" t="s">
        <v>62</v>
      </c>
      <c r="C334" s="111" t="s">
        <v>11</v>
      </c>
      <c r="D334" s="111" t="s">
        <v>49</v>
      </c>
      <c r="E334" s="114" t="s">
        <v>53</v>
      </c>
      <c r="G334" s="9"/>
      <c r="H334" s="9"/>
      <c r="I334" s="63"/>
      <c r="J334" s="61"/>
      <c r="K334" s="61"/>
      <c r="L334" s="61"/>
      <c r="M334" s="61"/>
      <c r="N334" s="9"/>
      <c r="O334" s="108" t="str">
        <f t="shared" si="11"/>
        <v>non</v>
      </c>
      <c r="P334" s="108"/>
      <c r="Z334" s="133"/>
    </row>
    <row r="335" spans="1:26" x14ac:dyDescent="0.25">
      <c r="A335" s="104">
        <f t="shared" si="10"/>
        <v>0</v>
      </c>
      <c r="B335" s="98" t="s">
        <v>63</v>
      </c>
      <c r="C335" s="111" t="s">
        <v>11</v>
      </c>
      <c r="D335" s="111" t="s">
        <v>49</v>
      </c>
      <c r="E335" s="114" t="s">
        <v>54</v>
      </c>
      <c r="G335" s="9"/>
      <c r="H335" s="9"/>
      <c r="I335" s="63"/>
      <c r="J335" s="61"/>
      <c r="K335" s="61"/>
      <c r="L335" s="61"/>
      <c r="M335" s="61"/>
      <c r="N335" s="9"/>
      <c r="O335" s="108" t="str">
        <f t="shared" si="11"/>
        <v>non</v>
      </c>
      <c r="P335" s="108"/>
      <c r="Z335" s="133"/>
    </row>
    <row r="336" spans="1:26" x14ac:dyDescent="0.25">
      <c r="A336" s="104">
        <f t="shared" si="10"/>
        <v>0</v>
      </c>
      <c r="B336" s="98" t="s">
        <v>64</v>
      </c>
      <c r="C336" s="111" t="s">
        <v>11</v>
      </c>
      <c r="D336" s="111" t="s">
        <v>49</v>
      </c>
      <c r="E336" s="114" t="s">
        <v>55</v>
      </c>
      <c r="G336" s="9"/>
      <c r="H336" s="9"/>
      <c r="I336" s="63"/>
      <c r="J336" s="61"/>
      <c r="K336" s="61"/>
      <c r="L336" s="61"/>
      <c r="M336" s="61"/>
      <c r="N336" s="9"/>
      <c r="O336" s="108" t="str">
        <f t="shared" si="11"/>
        <v>non</v>
      </c>
      <c r="P336" s="108"/>
      <c r="Z336" s="133"/>
    </row>
    <row r="337" spans="1:26" x14ac:dyDescent="0.25">
      <c r="A337" s="104">
        <f t="shared" si="10"/>
        <v>0</v>
      </c>
      <c r="B337" s="98" t="s">
        <v>65</v>
      </c>
      <c r="C337" s="111" t="s">
        <v>11</v>
      </c>
      <c r="D337" s="111" t="s">
        <v>49</v>
      </c>
      <c r="E337" s="114" t="s">
        <v>56</v>
      </c>
      <c r="G337" s="9"/>
      <c r="H337" s="9"/>
      <c r="I337" s="63"/>
      <c r="J337" s="61"/>
      <c r="K337" s="61"/>
      <c r="L337" s="61"/>
      <c r="M337" s="61"/>
      <c r="N337" s="9"/>
      <c r="O337" s="108" t="str">
        <f t="shared" si="11"/>
        <v>non</v>
      </c>
      <c r="P337" s="108"/>
      <c r="Z337" s="133"/>
    </row>
    <row r="338" spans="1:26" x14ac:dyDescent="0.25">
      <c r="A338" s="104">
        <f t="shared" si="10"/>
        <v>0</v>
      </c>
      <c r="B338" s="98" t="s">
        <v>66</v>
      </c>
      <c r="C338" s="111" t="s">
        <v>11</v>
      </c>
      <c r="D338" s="111"/>
      <c r="E338" s="114" t="s">
        <v>58</v>
      </c>
      <c r="G338" s="9"/>
      <c r="H338" s="9"/>
      <c r="I338" s="63"/>
      <c r="J338" s="61"/>
      <c r="K338" s="61"/>
      <c r="L338" s="61"/>
      <c r="M338" s="61"/>
      <c r="N338" s="9"/>
      <c r="O338" s="108" t="str">
        <f t="shared" si="11"/>
        <v>non</v>
      </c>
      <c r="P338" s="108"/>
      <c r="Z338" s="133"/>
    </row>
    <row r="339" spans="1:26" x14ac:dyDescent="0.25">
      <c r="A339" s="104" t="str">
        <f t="shared" si="10"/>
        <v>E-</v>
      </c>
      <c r="B339" s="98" t="s">
        <v>891</v>
      </c>
      <c r="C339" s="111" t="s">
        <v>11</v>
      </c>
      <c r="D339" s="111" t="s">
        <v>901</v>
      </c>
      <c r="E339" s="114" t="s">
        <v>1152</v>
      </c>
      <c r="F339" s="115">
        <v>113</v>
      </c>
      <c r="G339" s="9">
        <v>140</v>
      </c>
      <c r="H339" s="9"/>
      <c r="I339" s="60" t="str">
        <f>CONCATENATE("E-",VLOOKUP($F339,'Objets valorisés'!$A$4:$K$252,5,FALSE))</f>
        <v>E-</v>
      </c>
      <c r="J339" s="60">
        <f>VLOOKUP($F339,'Objets valorisés'!$A$4:$K$252,6,FALSE)</f>
        <v>0</v>
      </c>
      <c r="K339" s="60">
        <f>VLOOKUP($F339,'Objets valorisés'!$A$4:$K$252,7,FALSE)</f>
        <v>0</v>
      </c>
      <c r="L339" s="60">
        <f>VLOOKUP($F339,'Objets valorisés'!$A$4:$K$252,8,FALSE)</f>
        <v>0</v>
      </c>
      <c r="M339" s="60">
        <f>VLOOKUP($F339,'Objets valorisés'!$A$4:$K$252,9,FALSE)</f>
        <v>0</v>
      </c>
      <c r="N339" s="9"/>
      <c r="O339" s="108" t="str">
        <f t="shared" si="11"/>
        <v>non</v>
      </c>
      <c r="P339" s="108"/>
      <c r="Z339" s="133"/>
    </row>
    <row r="340" spans="1:26" x14ac:dyDescent="0.25">
      <c r="A340" s="104" t="str">
        <f t="shared" si="10"/>
        <v>E-</v>
      </c>
      <c r="B340" s="98" t="s">
        <v>892</v>
      </c>
      <c r="C340" s="111" t="s">
        <v>11</v>
      </c>
      <c r="D340" s="111" t="s">
        <v>900</v>
      </c>
      <c r="E340" s="114" t="s">
        <v>903</v>
      </c>
      <c r="F340" s="115">
        <v>111</v>
      </c>
      <c r="G340" s="9" t="s">
        <v>1297</v>
      </c>
      <c r="H340" s="9"/>
      <c r="I340" s="60" t="str">
        <f>CONCATENATE("E-",VLOOKUP($F340,'Objets valorisés'!$A$4:$K$252,5,FALSE))</f>
        <v>E-</v>
      </c>
      <c r="J340" s="60">
        <f>VLOOKUP($F340,'Objets valorisés'!$A$4:$K$252,6,FALSE)</f>
        <v>0</v>
      </c>
      <c r="K340" s="60">
        <f>VLOOKUP($F340,'Objets valorisés'!$A$4:$K$252,7,FALSE)</f>
        <v>0</v>
      </c>
      <c r="L340" s="60">
        <f>VLOOKUP($F340,'Objets valorisés'!$A$4:$K$252,8,FALSE)</f>
        <v>0</v>
      </c>
      <c r="M340" s="60">
        <f>VLOOKUP($F340,'Objets valorisés'!$A$4:$K$252,9,FALSE)</f>
        <v>0</v>
      </c>
      <c r="N340" s="9"/>
      <c r="O340" s="108" t="str">
        <f t="shared" si="11"/>
        <v>non</v>
      </c>
      <c r="P340" s="108"/>
      <c r="Z340" s="133"/>
    </row>
    <row r="341" spans="1:26" x14ac:dyDescent="0.25">
      <c r="A341" s="104" t="str">
        <f t="shared" si="10"/>
        <v>E-</v>
      </c>
      <c r="B341" s="98" t="s">
        <v>893</v>
      </c>
      <c r="C341" s="111" t="s">
        <v>11</v>
      </c>
      <c r="D341" s="111" t="s">
        <v>900</v>
      </c>
      <c r="E341" s="114" t="s">
        <v>904</v>
      </c>
      <c r="F341" s="115">
        <v>111</v>
      </c>
      <c r="G341" s="9" t="s">
        <v>1297</v>
      </c>
      <c r="H341" s="9"/>
      <c r="I341" s="60" t="str">
        <f>CONCATENATE("E-",VLOOKUP($F341,'Objets valorisés'!$A$4:$K$252,5,FALSE))</f>
        <v>E-</v>
      </c>
      <c r="J341" s="60">
        <f>VLOOKUP($F341,'Objets valorisés'!$A$4:$K$252,6,FALSE)</f>
        <v>0</v>
      </c>
      <c r="K341" s="60">
        <f>VLOOKUP($F341,'Objets valorisés'!$A$4:$K$252,7,FALSE)</f>
        <v>0</v>
      </c>
      <c r="L341" s="60">
        <f>VLOOKUP($F341,'Objets valorisés'!$A$4:$K$252,8,FALSE)</f>
        <v>0</v>
      </c>
      <c r="M341" s="60">
        <f>VLOOKUP($F341,'Objets valorisés'!$A$4:$K$252,9,FALSE)</f>
        <v>0</v>
      </c>
      <c r="N341" s="9"/>
      <c r="O341" s="108" t="str">
        <f t="shared" si="11"/>
        <v>non</v>
      </c>
      <c r="P341" s="108"/>
      <c r="Z341" s="133"/>
    </row>
    <row r="342" spans="1:26" x14ac:dyDescent="0.25">
      <c r="A342" s="104" t="str">
        <f t="shared" si="10"/>
        <v>E-</v>
      </c>
      <c r="B342" s="98" t="s">
        <v>894</v>
      </c>
      <c r="C342" s="111" t="s">
        <v>11</v>
      </c>
      <c r="D342" s="111" t="s">
        <v>900</v>
      </c>
      <c r="E342" s="114" t="s">
        <v>905</v>
      </c>
      <c r="F342" s="115">
        <v>111</v>
      </c>
      <c r="G342" s="9" t="s">
        <v>1297</v>
      </c>
      <c r="H342" s="9"/>
      <c r="I342" s="60" t="str">
        <f>CONCATENATE("E-",VLOOKUP($F342,'Objets valorisés'!$A$4:$K$252,5,FALSE))</f>
        <v>E-</v>
      </c>
      <c r="J342" s="60">
        <f>VLOOKUP($F342,'Objets valorisés'!$A$4:$K$252,6,FALSE)</f>
        <v>0</v>
      </c>
      <c r="K342" s="60">
        <f>VLOOKUP($F342,'Objets valorisés'!$A$4:$K$252,7,FALSE)</f>
        <v>0</v>
      </c>
      <c r="L342" s="60">
        <f>VLOOKUP($F342,'Objets valorisés'!$A$4:$K$252,8,FALSE)</f>
        <v>0</v>
      </c>
      <c r="M342" s="60">
        <f>VLOOKUP($F342,'Objets valorisés'!$A$4:$K$252,9,FALSE)</f>
        <v>0</v>
      </c>
      <c r="N342" s="9"/>
      <c r="O342" s="108" t="str">
        <f t="shared" si="11"/>
        <v>non</v>
      </c>
      <c r="P342" s="108"/>
      <c r="Z342" s="133"/>
    </row>
    <row r="343" spans="1:26" x14ac:dyDescent="0.25">
      <c r="A343" s="104" t="str">
        <f t="shared" si="10"/>
        <v>E-</v>
      </c>
      <c r="B343" s="98" t="s">
        <v>895</v>
      </c>
      <c r="C343" s="111" t="s">
        <v>11</v>
      </c>
      <c r="D343" s="111" t="s">
        <v>900</v>
      </c>
      <c r="E343" s="114" t="s">
        <v>9</v>
      </c>
      <c r="F343" s="115">
        <v>111</v>
      </c>
      <c r="G343" s="9" t="s">
        <v>1297</v>
      </c>
      <c r="H343" s="9"/>
      <c r="I343" s="60" t="str">
        <f>CONCATENATE("E-",VLOOKUP($F343,'Objets valorisés'!$A$4:$K$252,5,FALSE))</f>
        <v>E-</v>
      </c>
      <c r="J343" s="60">
        <f>VLOOKUP($F343,'Objets valorisés'!$A$4:$K$252,6,FALSE)</f>
        <v>0</v>
      </c>
      <c r="K343" s="60">
        <f>VLOOKUP($F343,'Objets valorisés'!$A$4:$K$252,7,FALSE)</f>
        <v>0</v>
      </c>
      <c r="L343" s="60">
        <f>VLOOKUP($F343,'Objets valorisés'!$A$4:$K$252,8,FALSE)</f>
        <v>0</v>
      </c>
      <c r="M343" s="60">
        <f>VLOOKUP($F343,'Objets valorisés'!$A$4:$K$252,9,FALSE)</f>
        <v>0</v>
      </c>
      <c r="N343" s="9"/>
      <c r="O343" s="108" t="str">
        <f t="shared" si="11"/>
        <v>non</v>
      </c>
      <c r="P343" s="108"/>
      <c r="Z343" s="133"/>
    </row>
    <row r="344" spans="1:26" x14ac:dyDescent="0.25">
      <c r="A344" s="104" t="str">
        <f t="shared" si="10"/>
        <v>E-</v>
      </c>
      <c r="B344" s="98" t="s">
        <v>896</v>
      </c>
      <c r="C344" s="111" t="s">
        <v>11</v>
      </c>
      <c r="D344" s="111" t="s">
        <v>900</v>
      </c>
      <c r="E344" s="114" t="s">
        <v>906</v>
      </c>
      <c r="F344" s="115">
        <v>111</v>
      </c>
      <c r="G344" s="9" t="s">
        <v>1297</v>
      </c>
      <c r="H344" s="9"/>
      <c r="I344" s="60" t="str">
        <f>CONCATENATE("E-",VLOOKUP($F344,'Objets valorisés'!$A$4:$K$252,5,FALSE))</f>
        <v>E-</v>
      </c>
      <c r="J344" s="60">
        <f>VLOOKUP($F344,'Objets valorisés'!$A$4:$K$252,6,FALSE)</f>
        <v>0</v>
      </c>
      <c r="K344" s="60">
        <f>VLOOKUP($F344,'Objets valorisés'!$A$4:$K$252,7,FALSE)</f>
        <v>0</v>
      </c>
      <c r="L344" s="60">
        <f>VLOOKUP($F344,'Objets valorisés'!$A$4:$K$252,8,FALSE)</f>
        <v>0</v>
      </c>
      <c r="M344" s="60">
        <f>VLOOKUP($F344,'Objets valorisés'!$A$4:$K$252,9,FALSE)</f>
        <v>0</v>
      </c>
      <c r="N344" s="9"/>
      <c r="O344" s="108" t="str">
        <f t="shared" si="11"/>
        <v>non</v>
      </c>
      <c r="P344" s="108"/>
      <c r="Z344" s="133"/>
    </row>
    <row r="345" spans="1:26" x14ac:dyDescent="0.25">
      <c r="A345" s="104" t="str">
        <f t="shared" si="10"/>
        <v>E-</v>
      </c>
      <c r="B345" s="98" t="s">
        <v>897</v>
      </c>
      <c r="C345" s="111" t="s">
        <v>11</v>
      </c>
      <c r="D345" s="111" t="s">
        <v>900</v>
      </c>
      <c r="E345" s="114" t="s">
        <v>907</v>
      </c>
      <c r="F345" s="115">
        <v>111</v>
      </c>
      <c r="G345" s="9" t="s">
        <v>1297</v>
      </c>
      <c r="H345" s="9"/>
      <c r="I345" s="60" t="str">
        <f>CONCATENATE("E-",VLOOKUP($F345,'Objets valorisés'!$A$4:$K$252,5,FALSE))</f>
        <v>E-</v>
      </c>
      <c r="J345" s="60">
        <f>VLOOKUP($F345,'Objets valorisés'!$A$4:$K$252,6,FALSE)</f>
        <v>0</v>
      </c>
      <c r="K345" s="60">
        <f>VLOOKUP($F345,'Objets valorisés'!$A$4:$K$252,7,FALSE)</f>
        <v>0</v>
      </c>
      <c r="L345" s="60">
        <f>VLOOKUP($F345,'Objets valorisés'!$A$4:$K$252,8,FALSE)</f>
        <v>0</v>
      </c>
      <c r="M345" s="60">
        <f>VLOOKUP($F345,'Objets valorisés'!$A$4:$K$252,9,FALSE)</f>
        <v>0</v>
      </c>
      <c r="N345" s="9"/>
      <c r="O345" s="108" t="str">
        <f t="shared" si="11"/>
        <v>non</v>
      </c>
      <c r="P345" s="108"/>
      <c r="Z345" s="133"/>
    </row>
    <row r="346" spans="1:26" ht="30" x14ac:dyDescent="0.25">
      <c r="A346" s="104" t="str">
        <f t="shared" si="10"/>
        <v>E-</v>
      </c>
      <c r="B346" s="98" t="s">
        <v>898</v>
      </c>
      <c r="C346" s="111" t="s">
        <v>11</v>
      </c>
      <c r="D346" s="111" t="s">
        <v>900</v>
      </c>
      <c r="E346" s="114" t="s">
        <v>1149</v>
      </c>
      <c r="F346" s="115">
        <v>109</v>
      </c>
      <c r="G346" s="9">
        <v>800</v>
      </c>
      <c r="H346" s="9"/>
      <c r="I346" s="60" t="str">
        <f>CONCATENATE("E-",VLOOKUP($F346,'Objets valorisés'!$A$4:$K$252,5,FALSE))</f>
        <v>E-</v>
      </c>
      <c r="J346" s="60">
        <f>VLOOKUP($F346,'Objets valorisés'!$A$4:$K$252,6,FALSE)</f>
        <v>0</v>
      </c>
      <c r="K346" s="60">
        <f>VLOOKUP($F346,'Objets valorisés'!$A$4:$K$252,7,FALSE)</f>
        <v>0</v>
      </c>
      <c r="L346" s="60">
        <f>VLOOKUP($F346,'Objets valorisés'!$A$4:$K$252,8,FALSE)</f>
        <v>0</v>
      </c>
      <c r="M346" s="60">
        <f>VLOOKUP($F346,'Objets valorisés'!$A$4:$K$252,9,FALSE)</f>
        <v>0</v>
      </c>
      <c r="N346" s="9"/>
      <c r="O346" s="108" t="str">
        <f t="shared" si="11"/>
        <v>non</v>
      </c>
      <c r="P346" s="108"/>
      <c r="Z346" s="133"/>
    </row>
    <row r="347" spans="1:26" x14ac:dyDescent="0.25">
      <c r="A347" s="104" t="str">
        <f t="shared" si="10"/>
        <v>E-</v>
      </c>
      <c r="B347" s="98" t="s">
        <v>899</v>
      </c>
      <c r="C347" s="111" t="s">
        <v>11</v>
      </c>
      <c r="D347" s="111" t="s">
        <v>900</v>
      </c>
      <c r="E347" s="114" t="s">
        <v>1151</v>
      </c>
      <c r="F347" s="115">
        <v>112</v>
      </c>
      <c r="G347" s="9">
        <v>110</v>
      </c>
      <c r="H347" s="9"/>
      <c r="I347" s="60" t="str">
        <f>CONCATENATE("E-",VLOOKUP($F347,'Objets valorisés'!$A$4:$K$252,5,FALSE))</f>
        <v>E-</v>
      </c>
      <c r="J347" s="60">
        <f>VLOOKUP($F347,'Objets valorisés'!$A$4:$K$252,6,FALSE)</f>
        <v>0</v>
      </c>
      <c r="K347" s="60">
        <f>VLOOKUP($F347,'Objets valorisés'!$A$4:$K$252,7,FALSE)</f>
        <v>0</v>
      </c>
      <c r="L347" s="60">
        <f>VLOOKUP($F347,'Objets valorisés'!$A$4:$K$252,8,FALSE)</f>
        <v>0</v>
      </c>
      <c r="M347" s="60">
        <f>VLOOKUP($F347,'Objets valorisés'!$A$4:$K$252,9,FALSE)</f>
        <v>0</v>
      </c>
      <c r="N347" s="9"/>
      <c r="O347" s="108" t="str">
        <f t="shared" si="11"/>
        <v>non</v>
      </c>
      <c r="P347" s="108"/>
      <c r="Z347" s="133"/>
    </row>
    <row r="348" spans="1:26" x14ac:dyDescent="0.25">
      <c r="A348" s="104" t="str">
        <f t="shared" si="10"/>
        <v>E-</v>
      </c>
      <c r="B348" s="98" t="s">
        <v>909</v>
      </c>
      <c r="C348" s="111" t="s">
        <v>11</v>
      </c>
      <c r="D348" s="111" t="s">
        <v>900</v>
      </c>
      <c r="E348" s="114" t="s">
        <v>908</v>
      </c>
      <c r="F348" s="115">
        <v>111</v>
      </c>
      <c r="G348" s="9">
        <v>80</v>
      </c>
      <c r="H348" s="9"/>
      <c r="I348" s="60" t="str">
        <f>CONCATENATE("E-",VLOOKUP($F348,'Objets valorisés'!$A$4:$K$252,5,FALSE))</f>
        <v>E-</v>
      </c>
      <c r="J348" s="60">
        <f>VLOOKUP($F348,'Objets valorisés'!$A$4:$K$252,6,FALSE)</f>
        <v>0</v>
      </c>
      <c r="K348" s="60">
        <f>VLOOKUP($F348,'Objets valorisés'!$A$4:$K$252,7,FALSE)</f>
        <v>0</v>
      </c>
      <c r="L348" s="60">
        <f>VLOOKUP($F348,'Objets valorisés'!$A$4:$K$252,8,FALSE)</f>
        <v>0</v>
      </c>
      <c r="M348" s="60">
        <f>VLOOKUP($F348,'Objets valorisés'!$A$4:$K$252,9,FALSE)</f>
        <v>0</v>
      </c>
      <c r="N348" s="9"/>
      <c r="O348" s="108" t="str">
        <f t="shared" si="11"/>
        <v>non</v>
      </c>
      <c r="P348" s="108"/>
      <c r="Z348" s="133"/>
    </row>
    <row r="349" spans="1:26" x14ac:dyDescent="0.25">
      <c r="A349" s="104" t="str">
        <f t="shared" si="10"/>
        <v>E-</v>
      </c>
      <c r="B349" s="98" t="s">
        <v>910</v>
      </c>
      <c r="C349" s="111" t="s">
        <v>11</v>
      </c>
      <c r="D349" s="111" t="s">
        <v>900</v>
      </c>
      <c r="E349" s="114" t="s">
        <v>1296</v>
      </c>
      <c r="F349" s="115">
        <v>110</v>
      </c>
      <c r="G349" s="9">
        <v>70</v>
      </c>
      <c r="H349" s="9"/>
      <c r="I349" s="60" t="str">
        <f>CONCATENATE("E-",VLOOKUP($F349,'Objets valorisés'!$A$4:$K$252,5,FALSE))</f>
        <v>E-</v>
      </c>
      <c r="J349" s="60">
        <f>VLOOKUP($F349,'Objets valorisés'!$A$4:$K$252,6,FALSE)</f>
        <v>0</v>
      </c>
      <c r="K349" s="60">
        <f>VLOOKUP($F349,'Objets valorisés'!$A$4:$K$252,7,FALSE)</f>
        <v>0</v>
      </c>
      <c r="L349" s="60">
        <f>VLOOKUP($F349,'Objets valorisés'!$A$4:$K$252,8,FALSE)</f>
        <v>0</v>
      </c>
      <c r="M349" s="60">
        <f>VLOOKUP($F349,'Objets valorisés'!$A$4:$K$252,9,FALSE)</f>
        <v>0</v>
      </c>
      <c r="N349" s="9"/>
      <c r="O349" s="108" t="str">
        <f t="shared" si="11"/>
        <v>non</v>
      </c>
      <c r="P349" s="108"/>
      <c r="Z349" s="133"/>
    </row>
    <row r="350" spans="1:26" x14ac:dyDescent="0.25">
      <c r="A350" s="104" t="str">
        <f t="shared" si="10"/>
        <v>E-</v>
      </c>
      <c r="B350" s="98" t="s">
        <v>911</v>
      </c>
      <c r="C350" s="111" t="s">
        <v>11</v>
      </c>
      <c r="D350" s="111" t="s">
        <v>900</v>
      </c>
      <c r="E350" s="114" t="s">
        <v>1298</v>
      </c>
      <c r="F350" s="115">
        <v>111</v>
      </c>
      <c r="G350" s="9" t="s">
        <v>1297</v>
      </c>
      <c r="H350" s="9"/>
      <c r="I350" s="60" t="str">
        <f>CONCATENATE("E-",VLOOKUP($F350,'Objets valorisés'!$A$4:$K$252,5,FALSE))</f>
        <v>E-</v>
      </c>
      <c r="J350" s="60">
        <f>VLOOKUP($F350,'Objets valorisés'!$A$4:$K$252,6,FALSE)</f>
        <v>0</v>
      </c>
      <c r="K350" s="60">
        <f>VLOOKUP($F350,'Objets valorisés'!$A$4:$K$252,7,FALSE)</f>
        <v>0</v>
      </c>
      <c r="L350" s="60">
        <f>VLOOKUP($F350,'Objets valorisés'!$A$4:$K$252,8,FALSE)</f>
        <v>0</v>
      </c>
      <c r="M350" s="60">
        <f>VLOOKUP($F350,'Objets valorisés'!$A$4:$K$252,9,FALSE)</f>
        <v>0</v>
      </c>
      <c r="N350" s="9"/>
      <c r="O350" s="108" t="str">
        <f t="shared" si="11"/>
        <v>non</v>
      </c>
      <c r="P350" s="108"/>
      <c r="Z350" s="133"/>
    </row>
    <row r="351" spans="1:26" ht="60" x14ac:dyDescent="0.25">
      <c r="A351" s="104" t="str">
        <f t="shared" si="10"/>
        <v>E-</v>
      </c>
      <c r="B351" s="98"/>
      <c r="C351" s="8" t="s">
        <v>11</v>
      </c>
      <c r="D351" s="8"/>
      <c r="E351" s="5" t="s">
        <v>1299</v>
      </c>
      <c r="F351" s="4">
        <v>114</v>
      </c>
      <c r="G351" s="9">
        <v>90</v>
      </c>
      <c r="H351" s="9"/>
      <c r="I351" s="60" t="str">
        <f>CONCATENATE("E-",VLOOKUP($F351,'Objets valorisés'!$A$4:$K$252,5,FALSE))</f>
        <v>E-</v>
      </c>
      <c r="J351" s="60">
        <f>VLOOKUP($F351,'Objets valorisés'!$A$4:$K$252,6,FALSE)</f>
        <v>0</v>
      </c>
      <c r="K351" s="60">
        <f>VLOOKUP($F351,'Objets valorisés'!$A$4:$K$252,7,FALSE)</f>
        <v>0</v>
      </c>
      <c r="L351" s="60">
        <f>VLOOKUP($F351,'Objets valorisés'!$A$4:$K$252,8,FALSE)</f>
        <v>0</v>
      </c>
      <c r="M351" s="60">
        <f>VLOOKUP($F351,'Objets valorisés'!$A$4:$K$252,9,FALSE)</f>
        <v>0</v>
      </c>
      <c r="N351" s="9"/>
      <c r="O351" s="108" t="str">
        <f t="shared" si="11"/>
        <v>non</v>
      </c>
      <c r="P351" s="108"/>
      <c r="Z351" s="133"/>
    </row>
    <row r="352" spans="1:26" x14ac:dyDescent="0.25">
      <c r="A352" s="104" t="str">
        <f t="shared" si="10"/>
        <v>E-</v>
      </c>
      <c r="C352" s="111" t="s">
        <v>1309</v>
      </c>
      <c r="D352" s="111" t="s">
        <v>902</v>
      </c>
      <c r="E352" s="114" t="s">
        <v>1310</v>
      </c>
      <c r="F352" s="115">
        <v>152</v>
      </c>
      <c r="G352" s="6">
        <v>450</v>
      </c>
      <c r="I352" s="60" t="str">
        <f>CONCATENATE("E-",VLOOKUP($F352,'Objets valorisés'!$A$4:$K$252,5,FALSE))</f>
        <v>E-</v>
      </c>
      <c r="J352" s="60">
        <f>VLOOKUP($F352,'Objets valorisés'!$A$4:$K$252,6,FALSE)</f>
        <v>0</v>
      </c>
      <c r="K352" s="60">
        <f>VLOOKUP($F352,'Objets valorisés'!$A$4:$K$252,7,FALSE)</f>
        <v>0</v>
      </c>
      <c r="L352" s="60">
        <f>VLOOKUP($F352,'Objets valorisés'!$A$4:$K$252,8,FALSE)</f>
        <v>0</v>
      </c>
      <c r="M352" s="60">
        <f>VLOOKUP($F352,'Objets valorisés'!$A$4:$K$252,9,FALSE)</f>
        <v>0</v>
      </c>
      <c r="O352" s="108" t="str">
        <f t="shared" si="11"/>
        <v>non</v>
      </c>
      <c r="P352" s="108"/>
    </row>
    <row r="353" spans="1:26" ht="30" x14ac:dyDescent="0.25">
      <c r="A353" s="104" t="str">
        <f t="shared" si="10"/>
        <v>E-</v>
      </c>
      <c r="B353" s="98"/>
      <c r="C353" s="111" t="s">
        <v>1309</v>
      </c>
      <c r="D353" s="111" t="s">
        <v>902</v>
      </c>
      <c r="E353" s="114" t="s">
        <v>1308</v>
      </c>
      <c r="F353" s="115">
        <v>153</v>
      </c>
      <c r="G353" s="9">
        <v>100</v>
      </c>
      <c r="H353" s="9"/>
      <c r="I353" s="60" t="str">
        <f>CONCATENATE("E-",VLOOKUP($F353,'Objets valorisés'!$A$4:$K$252,5,FALSE))</f>
        <v>E-</v>
      </c>
      <c r="J353" s="60">
        <f>VLOOKUP($F353,'Objets valorisés'!$A$4:$K$252,6,FALSE)</f>
        <v>0</v>
      </c>
      <c r="K353" s="60">
        <f>VLOOKUP($F353,'Objets valorisés'!$A$4:$K$252,7,FALSE)</f>
        <v>0</v>
      </c>
      <c r="L353" s="60">
        <f>VLOOKUP($F353,'Objets valorisés'!$A$4:$K$252,8,FALSE)</f>
        <v>0</v>
      </c>
      <c r="M353" s="60">
        <f>VLOOKUP($F353,'Objets valorisés'!$A$4:$K$252,9,FALSE)</f>
        <v>0</v>
      </c>
      <c r="N353" s="9"/>
      <c r="O353" s="108" t="str">
        <f t="shared" si="11"/>
        <v>non</v>
      </c>
      <c r="P353" s="108"/>
      <c r="Z353" s="133"/>
    </row>
    <row r="354" spans="1:26" x14ac:dyDescent="0.25">
      <c r="A354" s="104" t="str">
        <f t="shared" si="10"/>
        <v>E-</v>
      </c>
      <c r="B354" s="119" t="s">
        <v>67</v>
      </c>
      <c r="C354" s="120" t="s">
        <v>556</v>
      </c>
      <c r="D354" s="111"/>
      <c r="E354" s="119" t="s">
        <v>1153</v>
      </c>
      <c r="F354" s="121">
        <v>117</v>
      </c>
      <c r="G354" s="9">
        <v>100</v>
      </c>
      <c r="H354" s="9"/>
      <c r="I354" s="60" t="str">
        <f>CONCATENATE("E-",VLOOKUP($F354,'Objets valorisés'!$A$4:$K$252,5,FALSE))</f>
        <v>E-</v>
      </c>
      <c r="J354" s="60">
        <f>VLOOKUP($F354,'Objets valorisés'!$A$4:$K$252,6,FALSE)</f>
        <v>0</v>
      </c>
      <c r="K354" s="60">
        <f>VLOOKUP($F354,'Objets valorisés'!$A$4:$K$252,7,FALSE)</f>
        <v>0</v>
      </c>
      <c r="L354" s="60">
        <f>VLOOKUP($F354,'Objets valorisés'!$A$4:$K$252,8,FALSE)</f>
        <v>0</v>
      </c>
      <c r="M354" s="60">
        <f>VLOOKUP($F354,'Objets valorisés'!$A$4:$K$252,9,FALSE)</f>
        <v>0</v>
      </c>
      <c r="N354" s="9"/>
      <c r="O354" s="108" t="str">
        <f t="shared" si="11"/>
        <v>non</v>
      </c>
      <c r="P354" s="108"/>
      <c r="Z354" s="133"/>
    </row>
    <row r="355" spans="1:26" ht="30" x14ac:dyDescent="0.25">
      <c r="A355" s="104" t="str">
        <f t="shared" si="10"/>
        <v>E-</v>
      </c>
      <c r="B355" s="119" t="s">
        <v>68</v>
      </c>
      <c r="C355" s="120" t="s">
        <v>556</v>
      </c>
      <c r="D355" s="111"/>
      <c r="E355" s="119" t="s">
        <v>1157</v>
      </c>
      <c r="F355" s="121">
        <v>120</v>
      </c>
      <c r="G355" s="9">
        <v>60</v>
      </c>
      <c r="H355" s="9"/>
      <c r="I355" s="60" t="str">
        <f>CONCATENATE("E-",VLOOKUP($F355,'Objets valorisés'!$A$4:$K$252,5,FALSE))</f>
        <v>E-</v>
      </c>
      <c r="J355" s="60">
        <f>VLOOKUP($F355,'Objets valorisés'!$A$4:$K$252,6,FALSE)</f>
        <v>0</v>
      </c>
      <c r="K355" s="60">
        <f>VLOOKUP($F355,'Objets valorisés'!$A$4:$K$252,7,FALSE)</f>
        <v>0</v>
      </c>
      <c r="L355" s="60">
        <f>VLOOKUP($F355,'Objets valorisés'!$A$4:$K$252,8,FALSE)</f>
        <v>0</v>
      </c>
      <c r="M355" s="60">
        <f>VLOOKUP($F355,'Objets valorisés'!$A$4:$K$252,9,FALSE)</f>
        <v>0</v>
      </c>
      <c r="N355" s="9"/>
      <c r="O355" s="108" t="str">
        <f t="shared" si="11"/>
        <v>non</v>
      </c>
      <c r="P355" s="108"/>
    </row>
    <row r="356" spans="1:26" x14ac:dyDescent="0.25">
      <c r="A356" s="104" t="str">
        <f t="shared" si="10"/>
        <v>E-</v>
      </c>
      <c r="B356" s="119" t="s">
        <v>69</v>
      </c>
      <c r="C356" s="120" t="s">
        <v>556</v>
      </c>
      <c r="D356" s="111"/>
      <c r="E356" s="119" t="s">
        <v>1158</v>
      </c>
      <c r="F356" s="121">
        <v>122</v>
      </c>
      <c r="G356" s="9">
        <v>20</v>
      </c>
      <c r="H356" s="9"/>
      <c r="I356" s="60" t="str">
        <f>CONCATENATE("E-",VLOOKUP($F356,'Objets valorisés'!$A$4:$K$252,5,FALSE))</f>
        <v>E-</v>
      </c>
      <c r="J356" s="60">
        <f>VLOOKUP($F356,'Objets valorisés'!$A$4:$K$252,6,FALSE)</f>
        <v>0</v>
      </c>
      <c r="K356" s="60">
        <f>VLOOKUP($F356,'Objets valorisés'!$A$4:$K$252,7,FALSE)</f>
        <v>0</v>
      </c>
      <c r="L356" s="60">
        <f>VLOOKUP($F356,'Objets valorisés'!$A$4:$K$252,8,FALSE)</f>
        <v>0</v>
      </c>
      <c r="M356" s="60">
        <f>VLOOKUP($F356,'Objets valorisés'!$A$4:$K$252,9,FALSE)</f>
        <v>0</v>
      </c>
      <c r="N356" s="9"/>
      <c r="O356" s="108" t="str">
        <f t="shared" si="11"/>
        <v>non</v>
      </c>
      <c r="P356" s="108"/>
      <c r="Z356" s="133"/>
    </row>
    <row r="357" spans="1:26" x14ac:dyDescent="0.25">
      <c r="A357" s="104" t="str">
        <f t="shared" si="10"/>
        <v>E-</v>
      </c>
      <c r="B357" s="119" t="s">
        <v>70</v>
      </c>
      <c r="C357" s="120" t="s">
        <v>556</v>
      </c>
      <c r="D357" s="111"/>
      <c r="E357" s="119" t="s">
        <v>71</v>
      </c>
      <c r="F357" s="121">
        <v>128</v>
      </c>
      <c r="G357" s="9" t="s">
        <v>1190</v>
      </c>
      <c r="H357" s="9"/>
      <c r="I357" s="60" t="str">
        <f>CONCATENATE("E-",VLOOKUP($F357,'Objets valorisés'!$A$4:$K$252,5,FALSE))</f>
        <v>E-</v>
      </c>
      <c r="J357" s="60">
        <f>VLOOKUP($F357,'Objets valorisés'!$A$4:$K$252,6,FALSE)</f>
        <v>0</v>
      </c>
      <c r="K357" s="60">
        <f>VLOOKUP($F357,'Objets valorisés'!$A$4:$K$252,7,FALSE)</f>
        <v>0</v>
      </c>
      <c r="L357" s="60">
        <f>VLOOKUP($F357,'Objets valorisés'!$A$4:$K$252,8,FALSE)</f>
        <v>0</v>
      </c>
      <c r="M357" s="60">
        <f>VLOOKUP($F357,'Objets valorisés'!$A$4:$K$252,9,FALSE)</f>
        <v>0</v>
      </c>
      <c r="N357" s="9"/>
      <c r="O357" s="108" t="str">
        <f t="shared" si="11"/>
        <v>non</v>
      </c>
      <c r="P357" s="108"/>
      <c r="Z357" s="133"/>
    </row>
    <row r="358" spans="1:26" x14ac:dyDescent="0.25">
      <c r="A358" s="104" t="str">
        <f t="shared" si="10"/>
        <v>E-</v>
      </c>
      <c r="B358" s="119" t="s">
        <v>72</v>
      </c>
      <c r="C358" s="120" t="s">
        <v>556</v>
      </c>
      <c r="D358" s="111"/>
      <c r="E358" s="119" t="s">
        <v>1159</v>
      </c>
      <c r="F358" s="121">
        <v>121</v>
      </c>
      <c r="G358" s="9">
        <v>10</v>
      </c>
      <c r="H358" s="9"/>
      <c r="I358" s="60" t="str">
        <f>CONCATENATE("E-",VLOOKUP($F358,'Objets valorisés'!$A$4:$K$252,5,FALSE))</f>
        <v>E-</v>
      </c>
      <c r="J358" s="60">
        <f>VLOOKUP($F358,'Objets valorisés'!$A$4:$K$252,6,FALSE)</f>
        <v>0</v>
      </c>
      <c r="K358" s="60">
        <f>VLOOKUP($F358,'Objets valorisés'!$A$4:$K$252,7,FALSE)</f>
        <v>0</v>
      </c>
      <c r="L358" s="60">
        <f>VLOOKUP($F358,'Objets valorisés'!$A$4:$K$252,8,FALSE)</f>
        <v>0</v>
      </c>
      <c r="M358" s="60">
        <f>VLOOKUP($F358,'Objets valorisés'!$A$4:$K$252,9,FALSE)</f>
        <v>0</v>
      </c>
      <c r="N358" s="9"/>
      <c r="O358" s="108" t="str">
        <f t="shared" si="11"/>
        <v>non</v>
      </c>
      <c r="P358" s="108"/>
      <c r="Z358" s="133"/>
    </row>
    <row r="359" spans="1:26" x14ac:dyDescent="0.25">
      <c r="A359" s="104" t="str">
        <f t="shared" si="10"/>
        <v>E-</v>
      </c>
      <c r="B359" s="119" t="s">
        <v>74</v>
      </c>
      <c r="C359" s="120" t="s">
        <v>556</v>
      </c>
      <c r="D359" s="111"/>
      <c r="E359" s="119" t="s">
        <v>84</v>
      </c>
      <c r="F359" s="121">
        <v>128</v>
      </c>
      <c r="G359" s="9" t="s">
        <v>1190</v>
      </c>
      <c r="H359" s="9"/>
      <c r="I359" s="60" t="str">
        <f>CONCATENATE("E-",VLOOKUP($F359,'Objets valorisés'!$A$4:$K$252,5,FALSE))</f>
        <v>E-</v>
      </c>
      <c r="J359" s="60">
        <f>VLOOKUP($F359,'Objets valorisés'!$A$4:$K$252,6,FALSE)</f>
        <v>0</v>
      </c>
      <c r="K359" s="60">
        <f>VLOOKUP($F359,'Objets valorisés'!$A$4:$K$252,7,FALSE)</f>
        <v>0</v>
      </c>
      <c r="L359" s="60">
        <f>VLOOKUP($F359,'Objets valorisés'!$A$4:$K$252,8,FALSE)</f>
        <v>0</v>
      </c>
      <c r="M359" s="60">
        <f>VLOOKUP($F359,'Objets valorisés'!$A$4:$K$252,9,FALSE)</f>
        <v>0</v>
      </c>
      <c r="N359" s="9"/>
      <c r="O359" s="108" t="str">
        <f t="shared" si="11"/>
        <v>non</v>
      </c>
      <c r="P359" s="108"/>
      <c r="Z359" s="133"/>
    </row>
    <row r="360" spans="1:26" ht="30" x14ac:dyDescent="0.25">
      <c r="A360" s="104" t="str">
        <f t="shared" si="10"/>
        <v>E-</v>
      </c>
      <c r="B360" s="119" t="s">
        <v>75</v>
      </c>
      <c r="C360" s="120" t="s">
        <v>556</v>
      </c>
      <c r="D360" s="111"/>
      <c r="E360" s="119" t="s">
        <v>1161</v>
      </c>
      <c r="F360" s="122">
        <v>125</v>
      </c>
      <c r="G360" s="85">
        <v>350</v>
      </c>
      <c r="H360" s="85"/>
      <c r="I360" s="60" t="str">
        <f>CONCATENATE("E-",VLOOKUP($F360,'Objets valorisés'!$A$4:$K$252,5,FALSE))</f>
        <v>E-</v>
      </c>
      <c r="J360" s="60">
        <f>VLOOKUP($F360,'Objets valorisés'!$A$4:$K$252,6,FALSE)</f>
        <v>0</v>
      </c>
      <c r="K360" s="60">
        <f>VLOOKUP($F360,'Objets valorisés'!$A$4:$K$252,7,FALSE)</f>
        <v>0</v>
      </c>
      <c r="L360" s="60">
        <f>VLOOKUP($F360,'Objets valorisés'!$A$4:$K$252,8,FALSE)</f>
        <v>0</v>
      </c>
      <c r="M360" s="60">
        <f>VLOOKUP($F360,'Objets valorisés'!$A$4:$K$252,9,FALSE)</f>
        <v>0</v>
      </c>
      <c r="N360" s="85"/>
      <c r="O360" s="108" t="str">
        <f t="shared" si="11"/>
        <v>non</v>
      </c>
      <c r="P360" s="108"/>
      <c r="Z360" s="133"/>
    </row>
    <row r="361" spans="1:26" x14ac:dyDescent="0.25">
      <c r="A361" s="104">
        <f t="shared" si="10"/>
        <v>0</v>
      </c>
      <c r="B361" s="119" t="s">
        <v>76</v>
      </c>
      <c r="C361" s="120" t="s">
        <v>556</v>
      </c>
      <c r="D361" s="111"/>
      <c r="E361" s="119" t="s">
        <v>83</v>
      </c>
      <c r="F361" s="121"/>
      <c r="G361" s="9"/>
      <c r="H361" s="9"/>
      <c r="I361" s="63"/>
      <c r="J361" s="61"/>
      <c r="K361" s="61"/>
      <c r="L361" s="61"/>
      <c r="M361" s="61"/>
      <c r="N361" s="9"/>
      <c r="O361" s="108" t="str">
        <f t="shared" si="11"/>
        <v>non</v>
      </c>
      <c r="P361" s="108"/>
      <c r="Z361" s="133"/>
    </row>
    <row r="362" spans="1:26" x14ac:dyDescent="0.25">
      <c r="A362" s="104">
        <f t="shared" si="10"/>
        <v>0</v>
      </c>
      <c r="B362" s="119" t="s">
        <v>77</v>
      </c>
      <c r="C362" s="120" t="s">
        <v>556</v>
      </c>
      <c r="D362" s="111"/>
      <c r="E362" s="119" t="s">
        <v>19</v>
      </c>
      <c r="F362" s="121"/>
      <c r="G362" s="9"/>
      <c r="H362" s="9"/>
      <c r="I362" s="63"/>
      <c r="J362" s="61"/>
      <c r="K362" s="61"/>
      <c r="L362" s="61"/>
      <c r="M362" s="61"/>
      <c r="N362" s="9"/>
      <c r="O362" s="108" t="str">
        <f t="shared" si="11"/>
        <v>non</v>
      </c>
      <c r="P362" s="108"/>
      <c r="Z362" s="133"/>
    </row>
    <row r="363" spans="1:26" x14ac:dyDescent="0.25">
      <c r="A363" s="104" t="str">
        <f t="shared" si="10"/>
        <v>E-</v>
      </c>
      <c r="B363" s="119" t="s">
        <v>78</v>
      </c>
      <c r="C363" s="120" t="s">
        <v>556</v>
      </c>
      <c r="D363" s="111"/>
      <c r="E363" s="119" t="s">
        <v>79</v>
      </c>
      <c r="F363" s="121">
        <v>126</v>
      </c>
      <c r="G363" s="9">
        <v>20</v>
      </c>
      <c r="H363" s="9"/>
      <c r="I363" s="60" t="str">
        <f>CONCATENATE("E-",VLOOKUP($F363,'Objets valorisés'!$A$4:$K$252,5,FALSE))</f>
        <v>E-</v>
      </c>
      <c r="J363" s="60">
        <f>VLOOKUP($F363,'Objets valorisés'!$A$4:$K$252,6,FALSE)</f>
        <v>0</v>
      </c>
      <c r="K363" s="60">
        <f>VLOOKUP($F363,'Objets valorisés'!$A$4:$K$252,7,FALSE)</f>
        <v>0</v>
      </c>
      <c r="L363" s="60">
        <f>VLOOKUP($F363,'Objets valorisés'!$A$4:$K$252,8,FALSE)</f>
        <v>0</v>
      </c>
      <c r="M363" s="60">
        <f>VLOOKUP($F363,'Objets valorisés'!$A$4:$K$252,9,FALSE)</f>
        <v>0</v>
      </c>
      <c r="N363" s="9"/>
      <c r="O363" s="108" t="str">
        <f t="shared" si="11"/>
        <v>non</v>
      </c>
      <c r="P363" s="108"/>
      <c r="Z363" s="133"/>
    </row>
    <row r="364" spans="1:26" x14ac:dyDescent="0.25">
      <c r="A364" s="104">
        <f t="shared" si="10"/>
        <v>0</v>
      </c>
      <c r="B364" s="119" t="s">
        <v>80</v>
      </c>
      <c r="C364" s="120" t="s">
        <v>556</v>
      </c>
      <c r="D364" s="111"/>
      <c r="E364" s="114" t="s">
        <v>81</v>
      </c>
      <c r="G364" s="9"/>
      <c r="H364" s="9"/>
      <c r="I364" s="63"/>
      <c r="J364" s="61"/>
      <c r="K364" s="61"/>
      <c r="L364" s="61"/>
      <c r="M364" s="61"/>
      <c r="N364" s="9"/>
      <c r="O364" s="108" t="str">
        <f t="shared" si="11"/>
        <v>non</v>
      </c>
      <c r="P364" s="108"/>
      <c r="Z364" s="133"/>
    </row>
    <row r="365" spans="1:26" x14ac:dyDescent="0.25">
      <c r="A365" s="104">
        <f t="shared" si="10"/>
        <v>0</v>
      </c>
      <c r="B365" s="119" t="s">
        <v>85</v>
      </c>
      <c r="C365" s="120" t="s">
        <v>556</v>
      </c>
      <c r="D365" s="111"/>
      <c r="E365" s="114" t="s">
        <v>82</v>
      </c>
      <c r="G365" s="9"/>
      <c r="H365" s="9"/>
      <c r="I365" s="63"/>
      <c r="J365" s="61"/>
      <c r="K365" s="61"/>
      <c r="L365" s="61"/>
      <c r="M365" s="61"/>
      <c r="N365" s="9"/>
      <c r="O365" s="108" t="str">
        <f t="shared" si="11"/>
        <v>non</v>
      </c>
      <c r="P365" s="108"/>
      <c r="Z365" s="133"/>
    </row>
    <row r="366" spans="1:26" ht="30" x14ac:dyDescent="0.25">
      <c r="A366" s="104" t="str">
        <f t="shared" si="10"/>
        <v>E-</v>
      </c>
      <c r="B366" s="119" t="s">
        <v>86</v>
      </c>
      <c r="C366" s="120" t="s">
        <v>556</v>
      </c>
      <c r="D366" s="111"/>
      <c r="E366" s="114" t="s">
        <v>1160</v>
      </c>
      <c r="F366" s="115">
        <v>124</v>
      </c>
      <c r="G366" s="9">
        <v>100</v>
      </c>
      <c r="H366" s="9"/>
      <c r="I366" s="60" t="str">
        <f>CONCATENATE("E-",VLOOKUP($F366,'Objets valorisés'!$A$4:$K$252,5,FALSE))</f>
        <v>E-</v>
      </c>
      <c r="J366" s="60">
        <f>VLOOKUP($F366,'Objets valorisés'!$A$4:$K$252,6,FALSE)</f>
        <v>0</v>
      </c>
      <c r="K366" s="60">
        <f>VLOOKUP($F366,'Objets valorisés'!$A$4:$K$252,7,FALSE)</f>
        <v>0</v>
      </c>
      <c r="L366" s="60">
        <f>VLOOKUP($F366,'Objets valorisés'!$A$4:$K$252,8,FALSE)</f>
        <v>0</v>
      </c>
      <c r="M366" s="60">
        <f>VLOOKUP($F366,'Objets valorisés'!$A$4:$K$252,9,FALSE)</f>
        <v>0</v>
      </c>
      <c r="N366" s="9"/>
      <c r="O366" s="108" t="str">
        <f t="shared" si="11"/>
        <v>non</v>
      </c>
      <c r="P366" s="108"/>
      <c r="Z366" s="133"/>
    </row>
    <row r="367" spans="1:26" ht="45" x14ac:dyDescent="0.25">
      <c r="A367" s="104" t="str">
        <f t="shared" si="10"/>
        <v>E-</v>
      </c>
      <c r="B367" s="119" t="s">
        <v>87</v>
      </c>
      <c r="C367" s="120" t="s">
        <v>556</v>
      </c>
      <c r="D367" s="111"/>
      <c r="E367" s="114" t="s">
        <v>1155</v>
      </c>
      <c r="F367" s="115">
        <v>115</v>
      </c>
      <c r="G367" s="9">
        <v>80</v>
      </c>
      <c r="H367" s="9"/>
      <c r="I367" s="60" t="str">
        <f>CONCATENATE("E-",VLOOKUP($F367,'Objets valorisés'!$A$4:$K$252,5,FALSE))</f>
        <v>E-</v>
      </c>
      <c r="J367" s="60">
        <f>VLOOKUP($F367,'Objets valorisés'!$A$4:$K$252,6,FALSE)</f>
        <v>0</v>
      </c>
      <c r="K367" s="60">
        <f>VLOOKUP($F367,'Objets valorisés'!$A$4:$K$252,7,FALSE)</f>
        <v>0</v>
      </c>
      <c r="L367" s="60">
        <f>VLOOKUP($F367,'Objets valorisés'!$A$4:$K$252,8,FALSE)</f>
        <v>0</v>
      </c>
      <c r="M367" s="60">
        <f>VLOOKUP($F367,'Objets valorisés'!$A$4:$K$252,9,FALSE)</f>
        <v>0</v>
      </c>
      <c r="N367" s="9"/>
      <c r="O367" s="108" t="str">
        <f t="shared" si="11"/>
        <v>non</v>
      </c>
      <c r="P367" s="108"/>
      <c r="Z367" s="133"/>
    </row>
    <row r="368" spans="1:26" ht="30" x14ac:dyDescent="0.25">
      <c r="A368" s="104" t="str">
        <f t="shared" si="10"/>
        <v>E-</v>
      </c>
      <c r="B368" s="119" t="s">
        <v>88</v>
      </c>
      <c r="C368" s="120" t="s">
        <v>556</v>
      </c>
      <c r="D368" s="111"/>
      <c r="E368" s="114" t="s">
        <v>1154</v>
      </c>
      <c r="F368" s="116">
        <v>116</v>
      </c>
      <c r="G368" s="148">
        <v>10</v>
      </c>
      <c r="H368" s="85"/>
      <c r="I368" s="60" t="str">
        <f>CONCATENATE("E-",VLOOKUP($F368,'Objets valorisés'!$A$4:$K$252,5,FALSE))</f>
        <v>E-</v>
      </c>
      <c r="J368" s="60">
        <f>VLOOKUP($F368,'Objets valorisés'!$A$4:$K$252,6,FALSE)</f>
        <v>0</v>
      </c>
      <c r="K368" s="60">
        <f>VLOOKUP($F368,'Objets valorisés'!$A$4:$K$252,7,FALSE)</f>
        <v>0</v>
      </c>
      <c r="L368" s="60">
        <f>VLOOKUP($F368,'Objets valorisés'!$A$4:$K$252,8,FALSE)</f>
        <v>0</v>
      </c>
      <c r="M368" s="60">
        <f>VLOOKUP($F368,'Objets valorisés'!$A$4:$K$252,9,FALSE)</f>
        <v>0</v>
      </c>
      <c r="N368" s="85"/>
      <c r="O368" s="108" t="str">
        <f t="shared" si="11"/>
        <v>non</v>
      </c>
      <c r="P368" s="108"/>
      <c r="Z368" s="133"/>
    </row>
    <row r="369" spans="1:26" x14ac:dyDescent="0.25">
      <c r="A369" s="104">
        <f t="shared" si="10"/>
        <v>0</v>
      </c>
      <c r="B369" s="119" t="s">
        <v>89</v>
      </c>
      <c r="C369" s="120" t="s">
        <v>556</v>
      </c>
      <c r="D369" s="111"/>
      <c r="E369" s="114" t="s">
        <v>101</v>
      </c>
      <c r="F369" s="101"/>
      <c r="G369" s="149"/>
      <c r="H369" s="86"/>
      <c r="I369" s="64"/>
      <c r="J369" s="61"/>
      <c r="K369" s="61"/>
      <c r="L369" s="61"/>
      <c r="M369" s="61"/>
      <c r="N369" s="86"/>
      <c r="O369" s="108" t="str">
        <f t="shared" si="11"/>
        <v>non</v>
      </c>
      <c r="P369" s="108"/>
      <c r="Z369" s="133"/>
    </row>
    <row r="370" spans="1:26" ht="30" x14ac:dyDescent="0.25">
      <c r="A370" s="104" t="str">
        <f t="shared" si="10"/>
        <v>E-</v>
      </c>
      <c r="B370" s="119" t="s">
        <v>90</v>
      </c>
      <c r="C370" s="120" t="s">
        <v>556</v>
      </c>
      <c r="D370" s="111"/>
      <c r="E370" s="114" t="s">
        <v>103</v>
      </c>
      <c r="F370" s="115">
        <v>115</v>
      </c>
      <c r="G370" s="9" t="s">
        <v>1354</v>
      </c>
      <c r="H370" s="9"/>
      <c r="I370" s="60" t="str">
        <f>CONCATENATE("E-",VLOOKUP($F370,'Objets valorisés'!$A$4:$K$252,5,FALSE))</f>
        <v>E-</v>
      </c>
      <c r="J370" s="60">
        <f>VLOOKUP($F370,'Objets valorisés'!$A$4:$K$252,6,FALSE)</f>
        <v>0</v>
      </c>
      <c r="K370" s="60">
        <f>VLOOKUP($F370,'Objets valorisés'!$A$4:$K$252,7,FALSE)</f>
        <v>0</v>
      </c>
      <c r="L370" s="60">
        <f>VLOOKUP($F370,'Objets valorisés'!$A$4:$K$252,8,FALSE)</f>
        <v>0</v>
      </c>
      <c r="M370" s="60">
        <f>VLOOKUP($F370,'Objets valorisés'!$A$4:$K$252,9,FALSE)</f>
        <v>0</v>
      </c>
      <c r="N370" s="9"/>
      <c r="O370" s="108" t="str">
        <f t="shared" si="11"/>
        <v>non</v>
      </c>
      <c r="P370" s="108"/>
      <c r="Z370" s="133"/>
    </row>
    <row r="371" spans="1:26" x14ac:dyDescent="0.25">
      <c r="A371" s="104" t="str">
        <f t="shared" si="10"/>
        <v>E-</v>
      </c>
      <c r="B371" s="119" t="s">
        <v>91</v>
      </c>
      <c r="C371" s="120" t="s">
        <v>556</v>
      </c>
      <c r="D371" s="111"/>
      <c r="E371" s="114" t="s">
        <v>102</v>
      </c>
      <c r="F371" s="115">
        <v>118</v>
      </c>
      <c r="G371" s="9">
        <v>20</v>
      </c>
      <c r="H371" s="9"/>
      <c r="I371" s="60" t="str">
        <f>CONCATENATE("E-",VLOOKUP($F371,'Objets valorisés'!$A$4:$K$252,5,FALSE))</f>
        <v>E-</v>
      </c>
      <c r="J371" s="60">
        <f>VLOOKUP($F371,'Objets valorisés'!$A$4:$K$252,6,FALSE)</f>
        <v>0</v>
      </c>
      <c r="K371" s="60">
        <f>VLOOKUP($F371,'Objets valorisés'!$A$4:$K$252,7,FALSE)</f>
        <v>0</v>
      </c>
      <c r="L371" s="60">
        <f>VLOOKUP($F371,'Objets valorisés'!$A$4:$K$252,8,FALSE)</f>
        <v>0</v>
      </c>
      <c r="M371" s="60">
        <f>VLOOKUP($F371,'Objets valorisés'!$A$4:$K$252,9,FALSE)</f>
        <v>0</v>
      </c>
      <c r="N371" s="9"/>
      <c r="O371" s="108" t="str">
        <f t="shared" si="11"/>
        <v>non</v>
      </c>
      <c r="P371" s="108"/>
      <c r="Z371" s="133"/>
    </row>
    <row r="372" spans="1:26" x14ac:dyDescent="0.25">
      <c r="A372" s="104">
        <f t="shared" si="10"/>
        <v>0</v>
      </c>
      <c r="B372" s="119" t="s">
        <v>92</v>
      </c>
      <c r="C372" s="120" t="s">
        <v>556</v>
      </c>
      <c r="D372" s="111"/>
      <c r="E372" s="114" t="s">
        <v>104</v>
      </c>
      <c r="G372" s="9"/>
      <c r="H372" s="9"/>
      <c r="I372" s="63"/>
      <c r="J372" s="61"/>
      <c r="K372" s="61"/>
      <c r="L372" s="61"/>
      <c r="M372" s="61"/>
      <c r="N372" s="9"/>
      <c r="O372" s="108" t="str">
        <f t="shared" si="11"/>
        <v>non</v>
      </c>
      <c r="P372" s="108"/>
      <c r="Z372" s="133"/>
    </row>
    <row r="373" spans="1:26" x14ac:dyDescent="0.25">
      <c r="A373" s="104">
        <f t="shared" si="10"/>
        <v>0</v>
      </c>
      <c r="B373" s="119" t="s">
        <v>93</v>
      </c>
      <c r="C373" s="120" t="s">
        <v>556</v>
      </c>
      <c r="D373" s="111"/>
      <c r="E373" s="114" t="s">
        <v>106</v>
      </c>
      <c r="G373" s="9"/>
      <c r="H373" s="9"/>
      <c r="I373" s="63"/>
      <c r="J373" s="61"/>
      <c r="K373" s="61"/>
      <c r="L373" s="61"/>
      <c r="M373" s="61"/>
      <c r="N373" s="9"/>
      <c r="O373" s="108" t="str">
        <f t="shared" si="11"/>
        <v>non</v>
      </c>
      <c r="P373" s="108"/>
      <c r="Z373" s="133"/>
    </row>
    <row r="374" spans="1:26" x14ac:dyDescent="0.25">
      <c r="A374" s="104">
        <f t="shared" si="10"/>
        <v>0</v>
      </c>
      <c r="B374" s="119" t="s">
        <v>94</v>
      </c>
      <c r="C374" s="120" t="s">
        <v>556</v>
      </c>
      <c r="D374" s="111"/>
      <c r="E374" s="114" t="s">
        <v>105</v>
      </c>
      <c r="G374" s="9"/>
      <c r="H374" s="9"/>
      <c r="I374" s="63"/>
      <c r="J374" s="61"/>
      <c r="K374" s="61"/>
      <c r="L374" s="61"/>
      <c r="M374" s="61"/>
      <c r="N374" s="9"/>
      <c r="O374" s="108" t="str">
        <f t="shared" si="11"/>
        <v>non</v>
      </c>
      <c r="P374" s="108"/>
      <c r="Z374" s="133"/>
    </row>
    <row r="375" spans="1:26" x14ac:dyDescent="0.25">
      <c r="A375" s="104" t="str">
        <f t="shared" si="10"/>
        <v>E-</v>
      </c>
      <c r="B375" s="119" t="s">
        <v>95</v>
      </c>
      <c r="C375" s="120" t="s">
        <v>556</v>
      </c>
      <c r="D375" s="111"/>
      <c r="E375" s="114" t="s">
        <v>1156</v>
      </c>
      <c r="F375" s="115">
        <v>119</v>
      </c>
      <c r="G375" s="9">
        <v>40</v>
      </c>
      <c r="H375" s="9"/>
      <c r="I375" s="60" t="str">
        <f>CONCATENATE("E-",VLOOKUP($F375,'Objets valorisés'!$A$4:$K$252,5,FALSE))</f>
        <v>E-</v>
      </c>
      <c r="J375" s="60">
        <f>VLOOKUP($F375,'Objets valorisés'!$A$4:$K$252,6,FALSE)</f>
        <v>0</v>
      </c>
      <c r="K375" s="60">
        <f>VLOOKUP($F375,'Objets valorisés'!$A$4:$K$252,7,FALSE)</f>
        <v>0</v>
      </c>
      <c r="L375" s="60">
        <f>VLOOKUP($F375,'Objets valorisés'!$A$4:$K$252,8,FALSE)</f>
        <v>0</v>
      </c>
      <c r="M375" s="60">
        <f>VLOOKUP($F375,'Objets valorisés'!$A$4:$K$252,9,FALSE)</f>
        <v>0</v>
      </c>
      <c r="N375" s="9"/>
      <c r="O375" s="108" t="str">
        <f t="shared" si="11"/>
        <v>non</v>
      </c>
      <c r="P375" s="108"/>
      <c r="Z375" s="133"/>
    </row>
    <row r="376" spans="1:26" ht="30" x14ac:dyDescent="0.25">
      <c r="A376" s="104">
        <f t="shared" si="10"/>
        <v>0</v>
      </c>
      <c r="B376" s="119" t="s">
        <v>96</v>
      </c>
      <c r="C376" s="120" t="s">
        <v>556</v>
      </c>
      <c r="D376" s="111"/>
      <c r="E376" s="114" t="s">
        <v>107</v>
      </c>
      <c r="G376" s="9"/>
      <c r="H376" s="9"/>
      <c r="I376" s="63"/>
      <c r="J376" s="61"/>
      <c r="K376" s="61"/>
      <c r="L376" s="61"/>
      <c r="M376" s="61"/>
      <c r="N376" s="9"/>
      <c r="O376" s="108" t="str">
        <f t="shared" si="11"/>
        <v>non</v>
      </c>
      <c r="P376" s="108"/>
      <c r="Z376" s="133"/>
    </row>
    <row r="377" spans="1:26" x14ac:dyDescent="0.25">
      <c r="A377" s="104">
        <f t="shared" si="10"/>
        <v>0</v>
      </c>
      <c r="B377" s="119" t="s">
        <v>97</v>
      </c>
      <c r="C377" s="120" t="s">
        <v>556</v>
      </c>
      <c r="D377" s="111"/>
      <c r="E377" s="114" t="s">
        <v>108</v>
      </c>
      <c r="G377" s="9"/>
      <c r="H377" s="9"/>
      <c r="I377" s="63"/>
      <c r="J377" s="61"/>
      <c r="K377" s="61"/>
      <c r="L377" s="61"/>
      <c r="M377" s="61"/>
      <c r="N377" s="9"/>
      <c r="O377" s="108" t="str">
        <f t="shared" si="11"/>
        <v>non</v>
      </c>
      <c r="P377" s="108"/>
      <c r="Z377" s="133"/>
    </row>
    <row r="378" spans="1:26" x14ac:dyDescent="0.25">
      <c r="A378" s="104" t="str">
        <f t="shared" si="10"/>
        <v>E-</v>
      </c>
      <c r="B378" s="119" t="s">
        <v>98</v>
      </c>
      <c r="C378" s="120" t="s">
        <v>556</v>
      </c>
      <c r="D378" s="111"/>
      <c r="E378" s="114" t="s">
        <v>109</v>
      </c>
      <c r="F378" s="115">
        <v>128</v>
      </c>
      <c r="G378" s="9" t="s">
        <v>1190</v>
      </c>
      <c r="H378" s="9"/>
      <c r="I378" s="60" t="str">
        <f>CONCATENATE("E-",VLOOKUP($F378,'Objets valorisés'!$A$4:$K$252,5,FALSE))</f>
        <v>E-</v>
      </c>
      <c r="J378" s="60">
        <f>VLOOKUP($F378,'Objets valorisés'!$A$4:$K$252,6,FALSE)</f>
        <v>0</v>
      </c>
      <c r="K378" s="60">
        <f>VLOOKUP($F378,'Objets valorisés'!$A$4:$K$252,7,FALSE)</f>
        <v>0</v>
      </c>
      <c r="L378" s="60">
        <f>VLOOKUP($F378,'Objets valorisés'!$A$4:$K$252,8,FALSE)</f>
        <v>0</v>
      </c>
      <c r="M378" s="60">
        <f>VLOOKUP($F378,'Objets valorisés'!$A$4:$K$252,9,FALSE)</f>
        <v>0</v>
      </c>
      <c r="N378" s="9"/>
      <c r="O378" s="108" t="str">
        <f t="shared" si="11"/>
        <v>non</v>
      </c>
      <c r="P378" s="108"/>
      <c r="Z378" s="133"/>
    </row>
    <row r="379" spans="1:26" ht="45" x14ac:dyDescent="0.25">
      <c r="A379" s="104" t="str">
        <f t="shared" si="10"/>
        <v>E-</v>
      </c>
      <c r="B379" s="119" t="s">
        <v>99</v>
      </c>
      <c r="C379" s="120" t="s">
        <v>556</v>
      </c>
      <c r="D379" s="111" t="s">
        <v>111</v>
      </c>
      <c r="E379" s="114" t="s">
        <v>1414</v>
      </c>
      <c r="F379" s="116">
        <v>123</v>
      </c>
      <c r="G379" s="148">
        <v>120</v>
      </c>
      <c r="H379" s="85"/>
      <c r="I379" s="60" t="str">
        <f>CONCATENATE("E-",VLOOKUP($F379,'Objets valorisés'!$A$4:$K$252,5,FALSE))</f>
        <v>E-</v>
      </c>
      <c r="J379" s="60">
        <f>VLOOKUP($F379,'Objets valorisés'!$A$4:$K$252,6,FALSE)</f>
        <v>0</v>
      </c>
      <c r="K379" s="60">
        <f>VLOOKUP($F379,'Objets valorisés'!$A$4:$K$252,7,FALSE)</f>
        <v>0</v>
      </c>
      <c r="L379" s="60">
        <f>VLOOKUP($F379,'Objets valorisés'!$A$4:$K$252,8,FALSE)</f>
        <v>0</v>
      </c>
      <c r="M379" s="60">
        <f>VLOOKUP($F379,'Objets valorisés'!$A$4:$K$252,9,FALSE)</f>
        <v>0</v>
      </c>
      <c r="N379" s="85"/>
      <c r="O379" s="108" t="str">
        <f t="shared" si="11"/>
        <v>non</v>
      </c>
      <c r="P379" s="108"/>
      <c r="Z379" s="133"/>
    </row>
    <row r="380" spans="1:26" x14ac:dyDescent="0.25">
      <c r="A380" s="104">
        <f t="shared" si="10"/>
        <v>0</v>
      </c>
      <c r="B380" s="119" t="s">
        <v>100</v>
      </c>
      <c r="C380" s="120" t="s">
        <v>556</v>
      </c>
      <c r="D380" s="111" t="s">
        <v>111</v>
      </c>
      <c r="E380" s="114" t="s">
        <v>110</v>
      </c>
      <c r="F380" s="123"/>
      <c r="G380" s="153"/>
      <c r="H380" s="89"/>
      <c r="I380" s="65"/>
      <c r="J380" s="61"/>
      <c r="K380" s="61"/>
      <c r="L380" s="61"/>
      <c r="M380" s="61"/>
      <c r="N380" s="89"/>
      <c r="O380" s="108" t="str">
        <f t="shared" si="11"/>
        <v>non</v>
      </c>
      <c r="P380" s="108"/>
      <c r="Z380" s="133"/>
    </row>
    <row r="381" spans="1:26" x14ac:dyDescent="0.25">
      <c r="A381" s="104">
        <f t="shared" si="10"/>
        <v>0</v>
      </c>
      <c r="B381" s="119" t="s">
        <v>156</v>
      </c>
      <c r="C381" s="120" t="s">
        <v>556</v>
      </c>
      <c r="D381" s="111" t="s">
        <v>111</v>
      </c>
      <c r="E381" s="114" t="s">
        <v>155</v>
      </c>
      <c r="F381" s="101"/>
      <c r="G381" s="149"/>
      <c r="H381" s="86"/>
      <c r="I381" s="64"/>
      <c r="J381" s="61"/>
      <c r="K381" s="61"/>
      <c r="L381" s="61"/>
      <c r="M381" s="61"/>
      <c r="N381" s="86"/>
      <c r="O381" s="108" t="str">
        <f t="shared" si="11"/>
        <v>non</v>
      </c>
      <c r="P381" s="108"/>
      <c r="Z381" s="133"/>
    </row>
    <row r="382" spans="1:26" x14ac:dyDescent="0.25">
      <c r="A382" s="104">
        <f t="shared" si="10"/>
        <v>0</v>
      </c>
      <c r="B382" s="119" t="s">
        <v>157</v>
      </c>
      <c r="C382" s="120" t="s">
        <v>556</v>
      </c>
      <c r="D382" s="111" t="s">
        <v>111</v>
      </c>
      <c r="E382" s="114" t="s">
        <v>158</v>
      </c>
      <c r="G382" s="9"/>
      <c r="H382" s="9"/>
      <c r="I382" s="63"/>
      <c r="J382" s="61"/>
      <c r="K382" s="61"/>
      <c r="L382" s="61"/>
      <c r="M382" s="61"/>
      <c r="N382" s="9"/>
      <c r="O382" s="108" t="str">
        <f t="shared" si="11"/>
        <v>non</v>
      </c>
      <c r="P382" s="108"/>
      <c r="Z382" s="133"/>
    </row>
    <row r="383" spans="1:26" x14ac:dyDescent="0.25">
      <c r="A383" s="104" t="str">
        <f t="shared" si="10"/>
        <v>E-</v>
      </c>
      <c r="B383" s="119" t="s">
        <v>555</v>
      </c>
      <c r="C383" s="120" t="s">
        <v>556</v>
      </c>
      <c r="D383" s="111" t="s">
        <v>557</v>
      </c>
      <c r="E383" s="114" t="s">
        <v>1406</v>
      </c>
      <c r="F383" s="115">
        <v>127</v>
      </c>
      <c r="G383" s="9">
        <v>10</v>
      </c>
      <c r="H383" s="9"/>
      <c r="I383" s="60" t="str">
        <f>CONCATENATE("E-",VLOOKUP($F383,'Objets valorisés'!$A$4:$K$252,5,FALSE))</f>
        <v>E-</v>
      </c>
      <c r="J383" s="60">
        <f>VLOOKUP($F383,'Objets valorisés'!$A$4:$K$252,6,FALSE)</f>
        <v>0</v>
      </c>
      <c r="K383" s="60">
        <f>VLOOKUP($F383,'Objets valorisés'!$A$4:$K$252,7,FALSE)</f>
        <v>0</v>
      </c>
      <c r="L383" s="60">
        <f>VLOOKUP($F383,'Objets valorisés'!$A$4:$K$252,8,FALSE)</f>
        <v>0</v>
      </c>
      <c r="M383" s="60">
        <f>VLOOKUP($F383,'Objets valorisés'!$A$4:$K$252,9,FALSE)</f>
        <v>0</v>
      </c>
      <c r="N383" s="9"/>
      <c r="O383" s="108" t="str">
        <f t="shared" si="11"/>
        <v>non</v>
      </c>
      <c r="P383" s="108"/>
      <c r="Z383" s="133"/>
    </row>
    <row r="384" spans="1:26" x14ac:dyDescent="0.25">
      <c r="A384" s="104" t="str">
        <f t="shared" si="10"/>
        <v>E-</v>
      </c>
      <c r="B384" s="119" t="s">
        <v>890</v>
      </c>
      <c r="C384" s="120" t="s">
        <v>556</v>
      </c>
      <c r="D384" s="111" t="s">
        <v>557</v>
      </c>
      <c r="E384" s="114" t="s">
        <v>81</v>
      </c>
      <c r="F384" s="115">
        <v>128</v>
      </c>
      <c r="G384" s="9">
        <v>15</v>
      </c>
      <c r="H384" s="9"/>
      <c r="I384" s="60" t="str">
        <f>CONCATENATE("E-",VLOOKUP($F384,'Objets valorisés'!$A$4:$K$252,5,FALSE))</f>
        <v>E-</v>
      </c>
      <c r="J384" s="60">
        <f>VLOOKUP($F384,'Objets valorisés'!$A$4:$K$252,6,FALSE)</f>
        <v>0</v>
      </c>
      <c r="K384" s="60">
        <f>VLOOKUP($F384,'Objets valorisés'!$A$4:$K$252,7,FALSE)</f>
        <v>0</v>
      </c>
      <c r="L384" s="60">
        <f>VLOOKUP($F384,'Objets valorisés'!$A$4:$K$252,8,FALSE)</f>
        <v>0</v>
      </c>
      <c r="M384" s="60">
        <f>VLOOKUP($F384,'Objets valorisés'!$A$4:$K$252,9,FALSE)</f>
        <v>0</v>
      </c>
      <c r="N384" s="9"/>
      <c r="O384" s="108" t="str">
        <f t="shared" si="11"/>
        <v>non</v>
      </c>
      <c r="P384" s="108"/>
      <c r="Z384" s="133"/>
    </row>
    <row r="385" spans="1:26" x14ac:dyDescent="0.25">
      <c r="A385" s="104" t="str">
        <f t="shared" si="10"/>
        <v>E-</v>
      </c>
      <c r="B385" s="119"/>
      <c r="C385" s="120" t="s">
        <v>556</v>
      </c>
      <c r="D385" s="111" t="s">
        <v>1162</v>
      </c>
      <c r="E385" s="114" t="s">
        <v>1163</v>
      </c>
      <c r="F385" s="115">
        <v>129</v>
      </c>
      <c r="G385" s="9">
        <v>30</v>
      </c>
      <c r="H385" s="9"/>
      <c r="I385" s="60" t="str">
        <f>CONCATENATE("E-",VLOOKUP($F385,'Objets valorisés'!$A$4:$K$252,5,FALSE))</f>
        <v>E-</v>
      </c>
      <c r="J385" s="60">
        <f>VLOOKUP($F385,'Objets valorisés'!$A$4:$K$252,6,FALSE)</f>
        <v>0</v>
      </c>
      <c r="K385" s="60">
        <f>VLOOKUP($F385,'Objets valorisés'!$A$4:$K$252,7,FALSE)</f>
        <v>0</v>
      </c>
      <c r="L385" s="60">
        <f>VLOOKUP($F385,'Objets valorisés'!$A$4:$K$252,8,FALSE)</f>
        <v>0</v>
      </c>
      <c r="M385" s="60">
        <f>VLOOKUP($F385,'Objets valorisés'!$A$4:$K$252,9,FALSE)</f>
        <v>0</v>
      </c>
      <c r="N385" s="9"/>
      <c r="O385" s="108" t="str">
        <f t="shared" si="11"/>
        <v>non</v>
      </c>
      <c r="P385" s="108"/>
      <c r="Z385" s="133"/>
    </row>
    <row r="386" spans="1:26" x14ac:dyDescent="0.25">
      <c r="A386" s="104" t="str">
        <f t="shared" si="10"/>
        <v>E-</v>
      </c>
      <c r="B386" s="98" t="s">
        <v>159</v>
      </c>
      <c r="C386" s="111" t="s">
        <v>160</v>
      </c>
      <c r="D386" s="111"/>
      <c r="E386" s="114" t="s">
        <v>1170</v>
      </c>
      <c r="F386" s="115">
        <v>130</v>
      </c>
      <c r="G386" s="9">
        <v>40</v>
      </c>
      <c r="H386" s="9"/>
      <c r="I386" s="60" t="str">
        <f>CONCATENATE("E-",VLOOKUP($F386,'Objets valorisés'!$A$4:$K$252,5,FALSE))</f>
        <v>E-</v>
      </c>
      <c r="J386" s="60">
        <f>VLOOKUP($F386,'Objets valorisés'!$A$4:$K$252,6,FALSE)</f>
        <v>0</v>
      </c>
      <c r="K386" s="60">
        <f>VLOOKUP($F386,'Objets valorisés'!$A$4:$K$252,7,FALSE)</f>
        <v>0</v>
      </c>
      <c r="L386" s="60">
        <f>VLOOKUP($F386,'Objets valorisés'!$A$4:$K$252,8,FALSE)</f>
        <v>0</v>
      </c>
      <c r="M386" s="60">
        <f>VLOOKUP($F386,'Objets valorisés'!$A$4:$K$252,9,FALSE)</f>
        <v>0</v>
      </c>
      <c r="N386" s="9"/>
      <c r="O386" s="108" t="str">
        <f t="shared" si="11"/>
        <v>non</v>
      </c>
      <c r="P386" s="108"/>
      <c r="Z386" s="133"/>
    </row>
    <row r="387" spans="1:26" x14ac:dyDescent="0.25">
      <c r="A387" s="104" t="str">
        <f t="shared" si="10"/>
        <v>E-</v>
      </c>
      <c r="B387" s="98" t="s">
        <v>173</v>
      </c>
      <c r="C387" s="111" t="s">
        <v>160</v>
      </c>
      <c r="D387" s="111"/>
      <c r="E387" s="114" t="s">
        <v>1171</v>
      </c>
      <c r="F387" s="115">
        <v>131</v>
      </c>
      <c r="G387" s="9">
        <v>30</v>
      </c>
      <c r="H387" s="9"/>
      <c r="I387" s="60" t="str">
        <f>CONCATENATE("E-",VLOOKUP($F387,'Objets valorisés'!$A$4:$K$252,5,FALSE))</f>
        <v>E-</v>
      </c>
      <c r="J387" s="60">
        <f>VLOOKUP($F387,'Objets valorisés'!$A$4:$K$252,6,FALSE)</f>
        <v>0</v>
      </c>
      <c r="K387" s="60">
        <f>VLOOKUP($F387,'Objets valorisés'!$A$4:$K$252,7,FALSE)</f>
        <v>0</v>
      </c>
      <c r="L387" s="60">
        <f>VLOOKUP($F387,'Objets valorisés'!$A$4:$K$252,8,FALSE)</f>
        <v>0</v>
      </c>
      <c r="M387" s="60">
        <f>VLOOKUP($F387,'Objets valorisés'!$A$4:$K$252,9,FALSE)</f>
        <v>0</v>
      </c>
      <c r="N387" s="9"/>
      <c r="O387" s="108" t="str">
        <f t="shared" si="11"/>
        <v>non</v>
      </c>
      <c r="P387" s="108"/>
      <c r="Z387" s="133"/>
    </row>
    <row r="388" spans="1:26" x14ac:dyDescent="0.25">
      <c r="A388" s="104">
        <f t="shared" si="10"/>
        <v>0</v>
      </c>
      <c r="B388" s="98" t="s">
        <v>174</v>
      </c>
      <c r="C388" s="111" t="s">
        <v>160</v>
      </c>
      <c r="D388" s="111" t="s">
        <v>162</v>
      </c>
      <c r="E388" s="114" t="s">
        <v>161</v>
      </c>
      <c r="G388" s="9"/>
      <c r="H388" s="9"/>
      <c r="I388" s="63"/>
      <c r="J388" s="61"/>
      <c r="K388" s="61"/>
      <c r="L388" s="61"/>
      <c r="M388" s="61"/>
      <c r="N388" s="9"/>
      <c r="O388" s="108" t="str">
        <f t="shared" si="11"/>
        <v>non</v>
      </c>
      <c r="P388" s="108"/>
      <c r="Z388" s="133"/>
    </row>
    <row r="389" spans="1:26" x14ac:dyDescent="0.25">
      <c r="A389" s="104" t="str">
        <f t="shared" si="10"/>
        <v>E-</v>
      </c>
      <c r="B389" s="98" t="s">
        <v>175</v>
      </c>
      <c r="C389" s="111" t="s">
        <v>160</v>
      </c>
      <c r="D389" s="111"/>
      <c r="E389" s="114" t="s">
        <v>1174</v>
      </c>
      <c r="F389" s="115">
        <v>135</v>
      </c>
      <c r="G389" s="9">
        <v>200</v>
      </c>
      <c r="H389" s="9"/>
      <c r="I389" s="60" t="str">
        <f>CONCATENATE("E-",VLOOKUP($F389,'Objets valorisés'!$A$4:$K$252,5,FALSE))</f>
        <v>E-</v>
      </c>
      <c r="J389" s="60">
        <f>VLOOKUP($F389,'Objets valorisés'!$A$4:$K$252,6,FALSE)</f>
        <v>0</v>
      </c>
      <c r="K389" s="60">
        <f>VLOOKUP($F389,'Objets valorisés'!$A$4:$K$252,7,FALSE)</f>
        <v>0</v>
      </c>
      <c r="L389" s="60">
        <f>VLOOKUP($F389,'Objets valorisés'!$A$4:$K$252,8,FALSE)</f>
        <v>0</v>
      </c>
      <c r="M389" s="60">
        <f>VLOOKUP($F389,'Objets valorisés'!$A$4:$K$252,9,FALSE)</f>
        <v>0</v>
      </c>
      <c r="N389" s="9"/>
      <c r="O389" s="108" t="str">
        <f t="shared" si="11"/>
        <v>non</v>
      </c>
      <c r="P389" s="108"/>
      <c r="Z389" s="133"/>
    </row>
    <row r="390" spans="1:26" x14ac:dyDescent="0.25">
      <c r="A390" s="104" t="str">
        <f t="shared" ref="A390:A453" si="12">I390</f>
        <v>E-</v>
      </c>
      <c r="B390" s="98" t="s">
        <v>176</v>
      </c>
      <c r="C390" s="111" t="s">
        <v>160</v>
      </c>
      <c r="D390" s="111"/>
      <c r="E390" s="114" t="s">
        <v>1176</v>
      </c>
      <c r="F390" s="115">
        <v>137</v>
      </c>
      <c r="G390" s="9">
        <v>80</v>
      </c>
      <c r="H390" s="9"/>
      <c r="I390" s="60" t="str">
        <f>CONCATENATE("E-",VLOOKUP($F390,'Objets valorisés'!$A$4:$K$252,5,FALSE))</f>
        <v>E-</v>
      </c>
      <c r="J390" s="60">
        <f>VLOOKUP($F390,'Objets valorisés'!$A$4:$K$252,6,FALSE)</f>
        <v>0</v>
      </c>
      <c r="K390" s="60">
        <f>VLOOKUP($F390,'Objets valorisés'!$A$4:$K$252,7,FALSE)</f>
        <v>0</v>
      </c>
      <c r="L390" s="60">
        <f>VLOOKUP($F390,'Objets valorisés'!$A$4:$K$252,8,FALSE)</f>
        <v>0</v>
      </c>
      <c r="M390" s="60">
        <f>VLOOKUP($F390,'Objets valorisés'!$A$4:$K$252,9,FALSE)</f>
        <v>0</v>
      </c>
      <c r="N390" s="9"/>
      <c r="O390" s="108" t="str">
        <f t="shared" ref="O390:O453" si="13">IF(OR(J390="x",K390="x",L390="x",M390="x"),"oui","non")</f>
        <v>non</v>
      </c>
      <c r="P390" s="108"/>
      <c r="Z390" s="133"/>
    </row>
    <row r="391" spans="1:26" x14ac:dyDescent="0.25">
      <c r="A391" s="104">
        <f t="shared" si="12"/>
        <v>0</v>
      </c>
      <c r="B391" s="98" t="s">
        <v>177</v>
      </c>
      <c r="C391" s="111" t="s">
        <v>160</v>
      </c>
      <c r="D391" s="111"/>
      <c r="E391" s="114" t="s">
        <v>163</v>
      </c>
      <c r="G391" s="9"/>
      <c r="H391" s="9"/>
      <c r="I391" s="63"/>
      <c r="J391" s="61"/>
      <c r="K391" s="61"/>
      <c r="L391" s="61"/>
      <c r="M391" s="61"/>
      <c r="N391" s="9"/>
      <c r="O391" s="108" t="str">
        <f t="shared" si="13"/>
        <v>non</v>
      </c>
      <c r="P391" s="108"/>
      <c r="Z391" s="133"/>
    </row>
    <row r="392" spans="1:26" x14ac:dyDescent="0.25">
      <c r="A392" s="104" t="str">
        <f t="shared" si="12"/>
        <v>E-</v>
      </c>
      <c r="B392" s="98" t="s">
        <v>178</v>
      </c>
      <c r="C392" s="111" t="s">
        <v>160</v>
      </c>
      <c r="D392" s="111"/>
      <c r="E392" s="114" t="s">
        <v>1173</v>
      </c>
      <c r="F392" s="115">
        <v>134</v>
      </c>
      <c r="G392" s="9">
        <v>40</v>
      </c>
      <c r="H392" s="9"/>
      <c r="I392" s="60" t="str">
        <f>CONCATENATE("E-",VLOOKUP($F392,'Objets valorisés'!$A$4:$K$252,5,FALSE))</f>
        <v>E-</v>
      </c>
      <c r="J392" s="60">
        <f>VLOOKUP($F392,'Objets valorisés'!$A$4:$K$252,6,FALSE)</f>
        <v>0</v>
      </c>
      <c r="K392" s="60">
        <f>VLOOKUP($F392,'Objets valorisés'!$A$4:$K$252,7,FALSE)</f>
        <v>0</v>
      </c>
      <c r="L392" s="60">
        <f>VLOOKUP($F392,'Objets valorisés'!$A$4:$K$252,8,FALSE)</f>
        <v>0</v>
      </c>
      <c r="M392" s="60">
        <f>VLOOKUP($F392,'Objets valorisés'!$A$4:$K$252,9,FALSE)</f>
        <v>0</v>
      </c>
      <c r="N392" s="9"/>
      <c r="O392" s="108" t="str">
        <f t="shared" si="13"/>
        <v>non</v>
      </c>
      <c r="P392" s="108"/>
      <c r="Z392" s="133"/>
    </row>
    <row r="393" spans="1:26" x14ac:dyDescent="0.25">
      <c r="A393" s="104">
        <f t="shared" si="12"/>
        <v>0</v>
      </c>
      <c r="B393" s="98" t="s">
        <v>179</v>
      </c>
      <c r="C393" s="111" t="s">
        <v>160</v>
      </c>
      <c r="D393" s="111"/>
      <c r="E393" s="114" t="s">
        <v>164</v>
      </c>
      <c r="G393" s="9"/>
      <c r="H393" s="9"/>
      <c r="I393" s="63"/>
      <c r="J393" s="61"/>
      <c r="K393" s="61"/>
      <c r="L393" s="61"/>
      <c r="M393" s="61"/>
      <c r="N393" s="9"/>
      <c r="O393" s="108" t="str">
        <f t="shared" si="13"/>
        <v>non</v>
      </c>
      <c r="P393" s="108"/>
      <c r="Z393" s="133"/>
    </row>
    <row r="394" spans="1:26" x14ac:dyDescent="0.25">
      <c r="A394" s="104" t="str">
        <f t="shared" si="12"/>
        <v>E-</v>
      </c>
      <c r="B394" s="98" t="s">
        <v>180</v>
      </c>
      <c r="C394" s="111" t="s">
        <v>160</v>
      </c>
      <c r="D394" s="111"/>
      <c r="E394" s="114" t="s">
        <v>1177</v>
      </c>
      <c r="F394" s="115">
        <v>139</v>
      </c>
      <c r="G394" s="9">
        <v>15</v>
      </c>
      <c r="H394" s="9"/>
      <c r="I394" s="60" t="str">
        <f>CONCATENATE("E-",VLOOKUP($F394,'Objets valorisés'!$A$4:$K$252,5,FALSE))</f>
        <v>E-</v>
      </c>
      <c r="J394" s="60">
        <f>VLOOKUP($F394,'Objets valorisés'!$A$4:$K$252,6,FALSE)</f>
        <v>0</v>
      </c>
      <c r="K394" s="60">
        <f>VLOOKUP($F394,'Objets valorisés'!$A$4:$K$252,7,FALSE)</f>
        <v>0</v>
      </c>
      <c r="L394" s="60">
        <f>VLOOKUP($F394,'Objets valorisés'!$A$4:$K$252,8,FALSE)</f>
        <v>0</v>
      </c>
      <c r="M394" s="60">
        <f>VLOOKUP($F394,'Objets valorisés'!$A$4:$K$252,9,FALSE)</f>
        <v>0</v>
      </c>
      <c r="N394" s="9"/>
      <c r="O394" s="108" t="str">
        <f t="shared" si="13"/>
        <v>non</v>
      </c>
      <c r="P394" s="108"/>
      <c r="Z394" s="133"/>
    </row>
    <row r="395" spans="1:26" x14ac:dyDescent="0.25">
      <c r="A395" s="104" t="str">
        <f t="shared" si="12"/>
        <v>E-</v>
      </c>
      <c r="B395" s="98" t="s">
        <v>181</v>
      </c>
      <c r="C395" s="111" t="s">
        <v>160</v>
      </c>
      <c r="D395" s="111" t="s">
        <v>169</v>
      </c>
      <c r="E395" s="114" t="s">
        <v>1251</v>
      </c>
      <c r="F395" s="115">
        <v>132</v>
      </c>
      <c r="G395" s="9">
        <v>20</v>
      </c>
      <c r="H395" s="9"/>
      <c r="I395" s="60" t="str">
        <f>CONCATENATE("E-",VLOOKUP($F395,'Objets valorisés'!$A$4:$K$252,5,FALSE))</f>
        <v>E-</v>
      </c>
      <c r="J395" s="60">
        <f>VLOOKUP($F395,'Objets valorisés'!$A$4:$K$252,6,FALSE)</f>
        <v>0</v>
      </c>
      <c r="K395" s="60">
        <f>VLOOKUP($F395,'Objets valorisés'!$A$4:$K$252,7,FALSE)</f>
        <v>0</v>
      </c>
      <c r="L395" s="60">
        <f>VLOOKUP($F395,'Objets valorisés'!$A$4:$K$252,8,FALSE)</f>
        <v>0</v>
      </c>
      <c r="M395" s="60">
        <f>VLOOKUP($F395,'Objets valorisés'!$A$4:$K$252,9,FALSE)</f>
        <v>0</v>
      </c>
      <c r="N395" s="9"/>
      <c r="O395" s="108" t="str">
        <f t="shared" si="13"/>
        <v>non</v>
      </c>
      <c r="P395" s="108"/>
      <c r="Z395" s="133"/>
    </row>
    <row r="396" spans="1:26" x14ac:dyDescent="0.25">
      <c r="A396" s="104" t="str">
        <f t="shared" si="12"/>
        <v>E-</v>
      </c>
      <c r="B396" s="98" t="s">
        <v>182</v>
      </c>
      <c r="C396" s="111" t="s">
        <v>160</v>
      </c>
      <c r="D396" s="111" t="s">
        <v>166</v>
      </c>
      <c r="E396" s="114" t="s">
        <v>1172</v>
      </c>
      <c r="F396" s="115">
        <v>133</v>
      </c>
      <c r="G396" s="9">
        <v>50</v>
      </c>
      <c r="H396" s="9"/>
      <c r="I396" s="60" t="str">
        <f>CONCATENATE("E-",VLOOKUP($F396,'Objets valorisés'!$A$4:$K$252,5,FALSE))</f>
        <v>E-</v>
      </c>
      <c r="J396" s="60">
        <f>VLOOKUP($F396,'Objets valorisés'!$A$4:$K$252,6,FALSE)</f>
        <v>0</v>
      </c>
      <c r="K396" s="60">
        <f>VLOOKUP($F396,'Objets valorisés'!$A$4:$K$252,7,FALSE)</f>
        <v>0</v>
      </c>
      <c r="L396" s="60">
        <f>VLOOKUP($F396,'Objets valorisés'!$A$4:$K$252,8,FALSE)</f>
        <v>0</v>
      </c>
      <c r="M396" s="60">
        <f>VLOOKUP($F396,'Objets valorisés'!$A$4:$K$252,9,FALSE)</f>
        <v>0</v>
      </c>
      <c r="N396" s="9"/>
      <c r="O396" s="108" t="str">
        <f t="shared" si="13"/>
        <v>non</v>
      </c>
      <c r="P396" s="108"/>
      <c r="Z396" s="133"/>
    </row>
    <row r="397" spans="1:26" x14ac:dyDescent="0.25">
      <c r="A397" s="104">
        <f t="shared" si="12"/>
        <v>0</v>
      </c>
      <c r="B397" s="98" t="s">
        <v>183</v>
      </c>
      <c r="C397" s="111" t="s">
        <v>160</v>
      </c>
      <c r="D397" s="111" t="s">
        <v>166</v>
      </c>
      <c r="E397" s="114" t="s">
        <v>165</v>
      </c>
      <c r="G397" s="9"/>
      <c r="H397" s="9"/>
      <c r="I397" s="63"/>
      <c r="J397" s="61"/>
      <c r="K397" s="61"/>
      <c r="L397" s="61"/>
      <c r="M397" s="61"/>
      <c r="N397" s="9"/>
      <c r="O397" s="108" t="str">
        <f t="shared" si="13"/>
        <v>non</v>
      </c>
      <c r="P397" s="108"/>
      <c r="Z397" s="133"/>
    </row>
    <row r="398" spans="1:26" x14ac:dyDescent="0.25">
      <c r="A398" s="104">
        <f t="shared" si="12"/>
        <v>0</v>
      </c>
      <c r="B398" s="98" t="s">
        <v>184</v>
      </c>
      <c r="C398" s="111" t="s">
        <v>160</v>
      </c>
      <c r="D398" s="111" t="s">
        <v>166</v>
      </c>
      <c r="E398" s="114" t="s">
        <v>167</v>
      </c>
      <c r="G398" s="9"/>
      <c r="H398" s="9"/>
      <c r="I398" s="63"/>
      <c r="J398" s="61"/>
      <c r="K398" s="61"/>
      <c r="L398" s="61"/>
      <c r="M398" s="61"/>
      <c r="N398" s="9"/>
      <c r="O398" s="108" t="str">
        <f t="shared" si="13"/>
        <v>non</v>
      </c>
      <c r="P398" s="108"/>
      <c r="Z398" s="133"/>
    </row>
    <row r="399" spans="1:26" x14ac:dyDescent="0.25">
      <c r="A399" s="104">
        <f t="shared" si="12"/>
        <v>0</v>
      </c>
      <c r="B399" s="98" t="s">
        <v>185</v>
      </c>
      <c r="C399" s="111" t="s">
        <v>160</v>
      </c>
      <c r="D399" s="111" t="s">
        <v>166</v>
      </c>
      <c r="E399" s="114" t="s">
        <v>168</v>
      </c>
      <c r="G399" s="9"/>
      <c r="H399" s="9"/>
      <c r="I399" s="63"/>
      <c r="J399" s="61"/>
      <c r="K399" s="61"/>
      <c r="L399" s="61"/>
      <c r="M399" s="61"/>
      <c r="N399" s="9"/>
      <c r="O399" s="108" t="str">
        <f t="shared" si="13"/>
        <v>non</v>
      </c>
      <c r="P399" s="108"/>
      <c r="Z399" s="133"/>
    </row>
    <row r="400" spans="1:26" x14ac:dyDescent="0.25">
      <c r="A400" s="104">
        <f t="shared" si="12"/>
        <v>0</v>
      </c>
      <c r="B400" s="98" t="s">
        <v>186</v>
      </c>
      <c r="C400" s="111" t="s">
        <v>160</v>
      </c>
      <c r="D400" s="111" t="s">
        <v>166</v>
      </c>
      <c r="E400" s="114" t="s">
        <v>296</v>
      </c>
      <c r="G400" s="9"/>
      <c r="H400" s="9"/>
      <c r="I400" s="63"/>
      <c r="J400" s="61"/>
      <c r="K400" s="61"/>
      <c r="L400" s="61"/>
      <c r="M400" s="61"/>
      <c r="N400" s="9"/>
      <c r="O400" s="108" t="str">
        <f t="shared" si="13"/>
        <v>non</v>
      </c>
      <c r="P400" s="108"/>
      <c r="Z400" s="133"/>
    </row>
    <row r="401" spans="1:26" ht="30" x14ac:dyDescent="0.25">
      <c r="A401" s="104" t="str">
        <f t="shared" si="12"/>
        <v>E-</v>
      </c>
      <c r="B401" s="98" t="s">
        <v>187</v>
      </c>
      <c r="C401" s="111" t="s">
        <v>160</v>
      </c>
      <c r="D401" s="111" t="s">
        <v>169</v>
      </c>
      <c r="E401" s="114" t="s">
        <v>1301</v>
      </c>
      <c r="F401" s="115">
        <v>140</v>
      </c>
      <c r="G401" s="9">
        <v>120</v>
      </c>
      <c r="H401" s="9"/>
      <c r="I401" s="60" t="str">
        <f>CONCATENATE("E-",VLOOKUP($F401,'Objets valorisés'!$A$4:$K$252,5,FALSE))</f>
        <v>E-</v>
      </c>
      <c r="J401" s="60">
        <f>VLOOKUP($F401,'Objets valorisés'!$A$4:$K$252,6,FALSE)</f>
        <v>0</v>
      </c>
      <c r="K401" s="60">
        <f>VLOOKUP($F401,'Objets valorisés'!$A$4:$K$252,7,FALSE)</f>
        <v>0</v>
      </c>
      <c r="L401" s="60">
        <f>VLOOKUP($F401,'Objets valorisés'!$A$4:$K$252,8,FALSE)</f>
        <v>0</v>
      </c>
      <c r="M401" s="60">
        <f>VLOOKUP($F401,'Objets valorisés'!$A$4:$K$252,9,FALSE)</f>
        <v>0</v>
      </c>
      <c r="N401" s="9"/>
      <c r="O401" s="108" t="str">
        <f t="shared" si="13"/>
        <v>non</v>
      </c>
      <c r="P401" s="108"/>
      <c r="Z401" s="133"/>
    </row>
    <row r="402" spans="1:26" ht="30" x14ac:dyDescent="0.25">
      <c r="A402" s="104" t="str">
        <f t="shared" si="12"/>
        <v>E-</v>
      </c>
      <c r="B402" s="98" t="s">
        <v>188</v>
      </c>
      <c r="C402" s="111" t="s">
        <v>160</v>
      </c>
      <c r="D402" s="111" t="s">
        <v>169</v>
      </c>
      <c r="E402" s="114" t="s">
        <v>1175</v>
      </c>
      <c r="F402" s="115">
        <v>136</v>
      </c>
      <c r="G402" s="9">
        <v>30</v>
      </c>
      <c r="H402" s="9"/>
      <c r="I402" s="60" t="str">
        <f>CONCATENATE("E-",VLOOKUP($F402,'Objets valorisés'!$A$4:$K$252,5,FALSE))</f>
        <v>E-</v>
      </c>
      <c r="J402" s="60">
        <f>VLOOKUP($F402,'Objets valorisés'!$A$4:$K$252,6,FALSE)</f>
        <v>0</v>
      </c>
      <c r="K402" s="60">
        <f>VLOOKUP($F402,'Objets valorisés'!$A$4:$K$252,7,FALSE)</f>
        <v>0</v>
      </c>
      <c r="L402" s="60">
        <f>VLOOKUP($F402,'Objets valorisés'!$A$4:$K$252,8,FALSE)</f>
        <v>0</v>
      </c>
      <c r="M402" s="60">
        <f>VLOOKUP($F402,'Objets valorisés'!$A$4:$K$252,9,FALSE)</f>
        <v>0</v>
      </c>
      <c r="N402" s="9"/>
      <c r="O402" s="108" t="str">
        <f t="shared" si="13"/>
        <v>non</v>
      </c>
      <c r="P402" s="108"/>
      <c r="Z402" s="133"/>
    </row>
    <row r="403" spans="1:26" x14ac:dyDescent="0.25">
      <c r="A403" s="104" t="str">
        <f t="shared" si="12"/>
        <v>E-</v>
      </c>
      <c r="B403" s="98" t="s">
        <v>189</v>
      </c>
      <c r="C403" s="111" t="s">
        <v>160</v>
      </c>
      <c r="D403" s="111" t="s">
        <v>169</v>
      </c>
      <c r="E403" s="114" t="s">
        <v>172</v>
      </c>
      <c r="F403" s="115">
        <v>138</v>
      </c>
      <c r="G403" s="9">
        <v>50</v>
      </c>
      <c r="H403" s="9"/>
      <c r="I403" s="60" t="str">
        <f>CONCATENATE("E-",VLOOKUP($F403,'Objets valorisés'!$A$4:$K$252,5,FALSE))</f>
        <v>E-</v>
      </c>
      <c r="J403" s="60">
        <f>VLOOKUP($F403,'Objets valorisés'!$A$4:$K$252,6,FALSE)</f>
        <v>0</v>
      </c>
      <c r="K403" s="60">
        <f>VLOOKUP($F403,'Objets valorisés'!$A$4:$K$252,7,FALSE)</f>
        <v>0</v>
      </c>
      <c r="L403" s="60">
        <f>VLOOKUP($F403,'Objets valorisés'!$A$4:$K$252,8,FALSE)</f>
        <v>0</v>
      </c>
      <c r="M403" s="60">
        <f>VLOOKUP($F403,'Objets valorisés'!$A$4:$K$252,9,FALSE)</f>
        <v>0</v>
      </c>
      <c r="N403" s="9"/>
      <c r="O403" s="108" t="str">
        <f t="shared" si="13"/>
        <v>non</v>
      </c>
      <c r="P403" s="108"/>
      <c r="Z403" s="133"/>
    </row>
    <row r="404" spans="1:26" x14ac:dyDescent="0.25">
      <c r="A404" s="104">
        <f t="shared" si="12"/>
        <v>0</v>
      </c>
      <c r="B404" s="98" t="s">
        <v>190</v>
      </c>
      <c r="C404" s="111" t="s">
        <v>160</v>
      </c>
      <c r="D404" s="111"/>
      <c r="E404" s="114" t="s">
        <v>170</v>
      </c>
      <c r="G404" s="9"/>
      <c r="H404" s="9"/>
      <c r="I404" s="63"/>
      <c r="J404" s="61"/>
      <c r="K404" s="61"/>
      <c r="L404" s="61"/>
      <c r="M404" s="61"/>
      <c r="N404" s="9"/>
      <c r="O404" s="108" t="str">
        <f t="shared" si="13"/>
        <v>non</v>
      </c>
      <c r="P404" s="108"/>
      <c r="Z404" s="133"/>
    </row>
    <row r="405" spans="1:26" x14ac:dyDescent="0.25">
      <c r="A405" s="104">
        <f t="shared" si="12"/>
        <v>0</v>
      </c>
      <c r="B405" s="98" t="s">
        <v>191</v>
      </c>
      <c r="C405" s="111" t="s">
        <v>160</v>
      </c>
      <c r="D405" s="111"/>
      <c r="E405" s="114" t="s">
        <v>171</v>
      </c>
      <c r="G405" s="9"/>
      <c r="H405" s="9"/>
      <c r="I405" s="63"/>
      <c r="J405" s="61"/>
      <c r="K405" s="61"/>
      <c r="L405" s="61"/>
      <c r="M405" s="61"/>
      <c r="N405" s="9"/>
      <c r="O405" s="108" t="str">
        <f t="shared" si="13"/>
        <v>non</v>
      </c>
      <c r="P405" s="108"/>
      <c r="Z405" s="133"/>
    </row>
    <row r="406" spans="1:26" ht="30" x14ac:dyDescent="0.25">
      <c r="A406" s="104" t="str">
        <f t="shared" si="12"/>
        <v>E-</v>
      </c>
      <c r="B406" s="98"/>
      <c r="C406" s="8" t="s">
        <v>160</v>
      </c>
      <c r="D406" s="8"/>
      <c r="E406" s="5" t="s">
        <v>1178</v>
      </c>
      <c r="F406" s="4">
        <v>141</v>
      </c>
      <c r="G406" s="6">
        <v>20</v>
      </c>
      <c r="I406" s="60" t="str">
        <f>CONCATENATE("E-",VLOOKUP($F406,'Objets valorisés'!$A$4:$K$252,5,FALSE))</f>
        <v>E-</v>
      </c>
      <c r="J406" s="60">
        <f>VLOOKUP($F406,'Objets valorisés'!$A$4:$K$252,6,FALSE)</f>
        <v>0</v>
      </c>
      <c r="K406" s="60">
        <f>VLOOKUP($F406,'Objets valorisés'!$A$4:$K$252,7,FALSE)</f>
        <v>0</v>
      </c>
      <c r="L406" s="60">
        <f>VLOOKUP($F406,'Objets valorisés'!$A$4:$K$252,8,FALSE)</f>
        <v>0</v>
      </c>
      <c r="M406" s="60">
        <f>VLOOKUP($F406,'Objets valorisés'!$A$4:$K$252,9,FALSE)</f>
        <v>0</v>
      </c>
      <c r="O406" s="108" t="str">
        <f t="shared" si="13"/>
        <v>non</v>
      </c>
      <c r="P406" s="108"/>
      <c r="Z406" s="133"/>
    </row>
    <row r="407" spans="1:26" x14ac:dyDescent="0.25">
      <c r="A407" s="104" t="str">
        <f t="shared" si="12"/>
        <v>E-</v>
      </c>
      <c r="B407" s="98"/>
      <c r="C407" s="8" t="s">
        <v>160</v>
      </c>
      <c r="D407" s="8"/>
      <c r="E407" s="5" t="s">
        <v>1179</v>
      </c>
      <c r="F407" s="4">
        <v>142</v>
      </c>
      <c r="G407" s="6">
        <v>50</v>
      </c>
      <c r="I407" s="60" t="str">
        <f>CONCATENATE("E-",VLOOKUP($F407,'Objets valorisés'!$A$4:$K$252,5,FALSE))</f>
        <v>E-</v>
      </c>
      <c r="J407" s="60">
        <f>VLOOKUP($F407,'Objets valorisés'!$A$4:$K$252,6,FALSE)</f>
        <v>0</v>
      </c>
      <c r="K407" s="60">
        <f>VLOOKUP($F407,'Objets valorisés'!$A$4:$K$252,7,FALSE)</f>
        <v>0</v>
      </c>
      <c r="L407" s="60">
        <f>VLOOKUP($F407,'Objets valorisés'!$A$4:$K$252,8,FALSE)</f>
        <v>0</v>
      </c>
      <c r="M407" s="60">
        <f>VLOOKUP($F407,'Objets valorisés'!$A$4:$K$252,9,FALSE)</f>
        <v>0</v>
      </c>
      <c r="O407" s="108" t="str">
        <f t="shared" si="13"/>
        <v>non</v>
      </c>
      <c r="P407" s="108"/>
      <c r="Z407" s="133"/>
    </row>
    <row r="408" spans="1:26" x14ac:dyDescent="0.25">
      <c r="A408" s="104" t="str">
        <f t="shared" si="12"/>
        <v>E-</v>
      </c>
      <c r="B408" s="98"/>
      <c r="C408" s="8" t="s">
        <v>160</v>
      </c>
      <c r="D408" s="8"/>
      <c r="E408" s="5" t="s">
        <v>1180</v>
      </c>
      <c r="F408" s="4">
        <v>143</v>
      </c>
      <c r="G408" s="6">
        <v>40</v>
      </c>
      <c r="I408" s="60" t="str">
        <f>CONCATENATE("E-",VLOOKUP($F408,'Objets valorisés'!$A$4:$K$252,5,FALSE))</f>
        <v>E-</v>
      </c>
      <c r="J408" s="60">
        <f>VLOOKUP($F408,'Objets valorisés'!$A$4:$K$252,6,FALSE)</f>
        <v>0</v>
      </c>
      <c r="K408" s="60">
        <f>VLOOKUP($F408,'Objets valorisés'!$A$4:$K$252,7,FALSE)</f>
        <v>0</v>
      </c>
      <c r="L408" s="60">
        <f>VLOOKUP($F408,'Objets valorisés'!$A$4:$K$252,8,FALSE)</f>
        <v>0</v>
      </c>
      <c r="M408" s="60">
        <f>VLOOKUP($F408,'Objets valorisés'!$A$4:$K$252,9,FALSE)</f>
        <v>0</v>
      </c>
      <c r="O408" s="108" t="str">
        <f t="shared" si="13"/>
        <v>non</v>
      </c>
      <c r="P408" s="108"/>
      <c r="Z408" s="133"/>
    </row>
    <row r="409" spans="1:26" ht="30" x14ac:dyDescent="0.25">
      <c r="A409" s="104" t="str">
        <f t="shared" si="12"/>
        <v>E-</v>
      </c>
      <c r="B409" s="98" t="s">
        <v>192</v>
      </c>
      <c r="C409" s="124" t="s">
        <v>558</v>
      </c>
      <c r="D409" s="111"/>
      <c r="E409" s="114" t="s">
        <v>1347</v>
      </c>
      <c r="F409" s="115">
        <v>93</v>
      </c>
      <c r="G409" s="9">
        <v>200</v>
      </c>
      <c r="H409" s="9"/>
      <c r="I409" s="60" t="str">
        <f>CONCATENATE("E-",VLOOKUP($F409,'Objets valorisés'!$A$4:$K$252,5,FALSE))</f>
        <v>E-</v>
      </c>
      <c r="J409" s="60">
        <f>VLOOKUP($F409,'Objets valorisés'!$A$4:$K$252,6,FALSE)</f>
        <v>0</v>
      </c>
      <c r="K409" s="60">
        <f>VLOOKUP($F409,'Objets valorisés'!$A$4:$K$252,7,FALSE)</f>
        <v>0</v>
      </c>
      <c r="L409" s="60">
        <f>VLOOKUP($F409,'Objets valorisés'!$A$4:$K$252,8,FALSE)</f>
        <v>0</v>
      </c>
      <c r="M409" s="60">
        <f>VLOOKUP($F409,'Objets valorisés'!$A$4:$K$252,9,FALSE)</f>
        <v>0</v>
      </c>
      <c r="N409" s="9"/>
      <c r="O409" s="108" t="str">
        <f t="shared" si="13"/>
        <v>non</v>
      </c>
      <c r="P409" s="108"/>
      <c r="Z409" s="133"/>
    </row>
    <row r="410" spans="1:26" x14ac:dyDescent="0.25">
      <c r="A410" s="104">
        <f t="shared" si="12"/>
        <v>0</v>
      </c>
      <c r="B410" s="98" t="s">
        <v>194</v>
      </c>
      <c r="C410" s="124" t="s">
        <v>558</v>
      </c>
      <c r="D410" s="111"/>
      <c r="E410" s="114" t="s">
        <v>193</v>
      </c>
      <c r="G410" s="9"/>
      <c r="H410" s="9"/>
      <c r="I410" s="63"/>
      <c r="J410" s="61"/>
      <c r="K410" s="61"/>
      <c r="L410" s="61"/>
      <c r="M410" s="61"/>
      <c r="N410" s="9"/>
      <c r="O410" s="108" t="str">
        <f t="shared" si="13"/>
        <v>non</v>
      </c>
      <c r="P410" s="108"/>
      <c r="Z410" s="133"/>
    </row>
    <row r="411" spans="1:26" x14ac:dyDescent="0.25">
      <c r="A411" s="104" t="str">
        <f t="shared" si="12"/>
        <v>E-</v>
      </c>
      <c r="B411" s="98"/>
      <c r="C411" s="11" t="s">
        <v>558</v>
      </c>
      <c r="D411" s="8"/>
      <c r="E411" s="5" t="s">
        <v>1348</v>
      </c>
      <c r="F411" s="115">
        <v>94</v>
      </c>
      <c r="G411" s="9">
        <v>50</v>
      </c>
      <c r="H411" s="9"/>
      <c r="I411" s="60" t="str">
        <f>CONCATENATE("E-",VLOOKUP($F411,'Objets valorisés'!$A$4:$K$252,5,FALSE))</f>
        <v>E-</v>
      </c>
      <c r="J411" s="60">
        <f>VLOOKUP($F411,'Objets valorisés'!$A$4:$K$252,6,FALSE)</f>
        <v>0</v>
      </c>
      <c r="K411" s="60">
        <f>VLOOKUP($F411,'Objets valorisés'!$A$4:$K$252,7,FALSE)</f>
        <v>0</v>
      </c>
      <c r="L411" s="60">
        <f>VLOOKUP($F411,'Objets valorisés'!$A$4:$K$252,8,FALSE)</f>
        <v>0</v>
      </c>
      <c r="M411" s="60">
        <f>VLOOKUP($F411,'Objets valorisés'!$A$4:$K$252,9,FALSE)</f>
        <v>0</v>
      </c>
      <c r="N411" s="9"/>
      <c r="O411" s="108" t="str">
        <f t="shared" si="13"/>
        <v>non</v>
      </c>
      <c r="P411" s="108"/>
      <c r="Z411" s="133"/>
    </row>
    <row r="412" spans="1:26" x14ac:dyDescent="0.25">
      <c r="A412" s="104" t="str">
        <f t="shared" si="12"/>
        <v>E-</v>
      </c>
      <c r="B412" s="125" t="s">
        <v>195</v>
      </c>
      <c r="C412" s="106" t="s">
        <v>196</v>
      </c>
      <c r="D412" s="111"/>
      <c r="E412" s="114" t="s">
        <v>1303</v>
      </c>
      <c r="F412" s="115">
        <v>145</v>
      </c>
      <c r="G412" s="9">
        <v>50</v>
      </c>
      <c r="H412" s="9"/>
      <c r="I412" s="60" t="str">
        <f>CONCATENATE("E-",VLOOKUP($F412,'Objets valorisés'!$A$4:$K$252,5,FALSE))</f>
        <v>E-</v>
      </c>
      <c r="J412" s="60">
        <f>VLOOKUP($F412,'Objets valorisés'!$A$4:$K$252,6,FALSE)</f>
        <v>0</v>
      </c>
      <c r="K412" s="60">
        <f>VLOOKUP($F412,'Objets valorisés'!$A$4:$K$252,7,FALSE)</f>
        <v>0</v>
      </c>
      <c r="L412" s="60">
        <f>VLOOKUP($F412,'Objets valorisés'!$A$4:$K$252,8,FALSE)</f>
        <v>0</v>
      </c>
      <c r="M412" s="60">
        <f>VLOOKUP($F412,'Objets valorisés'!$A$4:$K$252,9,FALSE)</f>
        <v>0</v>
      </c>
      <c r="N412" s="9"/>
      <c r="O412" s="108" t="str">
        <f t="shared" si="13"/>
        <v>non</v>
      </c>
      <c r="P412" s="108"/>
      <c r="Z412" s="133"/>
    </row>
    <row r="413" spans="1:26" x14ac:dyDescent="0.25">
      <c r="A413" s="104" t="str">
        <f t="shared" si="12"/>
        <v>E-</v>
      </c>
      <c r="B413" s="125" t="s">
        <v>205</v>
      </c>
      <c r="C413" s="106" t="s">
        <v>196</v>
      </c>
      <c r="D413" s="111"/>
      <c r="E413" s="114" t="s">
        <v>197</v>
      </c>
      <c r="F413" s="115">
        <v>147</v>
      </c>
      <c r="G413" s="9" t="s">
        <v>1190</v>
      </c>
      <c r="H413" s="9"/>
      <c r="I413" s="60" t="str">
        <f>CONCATENATE("E-",VLOOKUP($F413,'Objets valorisés'!$A$4:$K$252,5,FALSE))</f>
        <v>E-</v>
      </c>
      <c r="J413" s="60">
        <f>VLOOKUP($F413,'Objets valorisés'!$A$4:$K$252,6,FALSE)</f>
        <v>0</v>
      </c>
      <c r="K413" s="60">
        <f>VLOOKUP($F413,'Objets valorisés'!$A$4:$K$252,7,FALSE)</f>
        <v>0</v>
      </c>
      <c r="L413" s="60">
        <f>VLOOKUP($F413,'Objets valorisés'!$A$4:$K$252,8,FALSE)</f>
        <v>0</v>
      </c>
      <c r="M413" s="60">
        <f>VLOOKUP($F413,'Objets valorisés'!$A$4:$K$252,9,FALSE)</f>
        <v>0</v>
      </c>
      <c r="N413" s="9"/>
      <c r="O413" s="108" t="str">
        <f t="shared" si="13"/>
        <v>non</v>
      </c>
      <c r="P413" s="108"/>
      <c r="Z413" s="133"/>
    </row>
    <row r="414" spans="1:26" ht="30" x14ac:dyDescent="0.25">
      <c r="A414" s="104" t="str">
        <f t="shared" si="12"/>
        <v>E-</v>
      </c>
      <c r="B414" s="125" t="s">
        <v>206</v>
      </c>
      <c r="C414" s="106" t="s">
        <v>196</v>
      </c>
      <c r="D414" s="111"/>
      <c r="E414" s="114" t="s">
        <v>1304</v>
      </c>
      <c r="F414" s="115">
        <v>146</v>
      </c>
      <c r="G414" s="9">
        <v>10</v>
      </c>
      <c r="H414" s="9"/>
      <c r="I414" s="60" t="str">
        <f>CONCATENATE("E-",VLOOKUP($F414,'Objets valorisés'!$A$4:$K$252,5,FALSE))</f>
        <v>E-</v>
      </c>
      <c r="J414" s="60">
        <f>VLOOKUP($F414,'Objets valorisés'!$A$4:$K$252,6,FALSE)</f>
        <v>0</v>
      </c>
      <c r="K414" s="60">
        <f>VLOOKUP($F414,'Objets valorisés'!$A$4:$K$252,7,FALSE)</f>
        <v>0</v>
      </c>
      <c r="L414" s="60">
        <f>VLOOKUP($F414,'Objets valorisés'!$A$4:$K$252,8,FALSE)</f>
        <v>0</v>
      </c>
      <c r="M414" s="60">
        <f>VLOOKUP($F414,'Objets valorisés'!$A$4:$K$252,9,FALSE)</f>
        <v>0</v>
      </c>
      <c r="N414" s="9"/>
      <c r="O414" s="108" t="str">
        <f t="shared" si="13"/>
        <v>non</v>
      </c>
      <c r="P414" s="108"/>
      <c r="Z414" s="133"/>
    </row>
    <row r="415" spans="1:26" x14ac:dyDescent="0.25">
      <c r="A415" s="104" t="str">
        <f t="shared" si="12"/>
        <v>E-</v>
      </c>
      <c r="B415" s="125" t="s">
        <v>207</v>
      </c>
      <c r="C415" s="106" t="s">
        <v>196</v>
      </c>
      <c r="D415" s="111"/>
      <c r="E415" s="114" t="s">
        <v>1302</v>
      </c>
      <c r="F415" s="115">
        <v>144</v>
      </c>
      <c r="G415" s="9">
        <v>20</v>
      </c>
      <c r="H415" s="9"/>
      <c r="I415" s="60" t="str">
        <f>CONCATENATE("E-",VLOOKUP($F415,'Objets valorisés'!$A$4:$K$252,5,FALSE))</f>
        <v>E-</v>
      </c>
      <c r="J415" s="60">
        <f>VLOOKUP($F415,'Objets valorisés'!$A$4:$K$252,6,FALSE)</f>
        <v>0</v>
      </c>
      <c r="K415" s="60">
        <f>VLOOKUP($F415,'Objets valorisés'!$A$4:$K$252,7,FALSE)</f>
        <v>0</v>
      </c>
      <c r="L415" s="60">
        <f>VLOOKUP($F415,'Objets valorisés'!$A$4:$K$252,8,FALSE)</f>
        <v>0</v>
      </c>
      <c r="M415" s="60">
        <f>VLOOKUP($F415,'Objets valorisés'!$A$4:$K$252,9,FALSE)</f>
        <v>0</v>
      </c>
      <c r="N415" s="9"/>
      <c r="O415" s="108" t="str">
        <f t="shared" si="13"/>
        <v>non</v>
      </c>
      <c r="P415" s="108"/>
      <c r="Z415" s="133"/>
    </row>
    <row r="416" spans="1:26" x14ac:dyDescent="0.25">
      <c r="A416" s="104" t="str">
        <f t="shared" si="12"/>
        <v>E-</v>
      </c>
      <c r="B416" s="125" t="s">
        <v>208</v>
      </c>
      <c r="C416" s="106" t="s">
        <v>196</v>
      </c>
      <c r="D416" s="111"/>
      <c r="E416" s="114" t="s">
        <v>198</v>
      </c>
      <c r="F416" s="115">
        <v>147</v>
      </c>
      <c r="G416" s="9">
        <v>10</v>
      </c>
      <c r="H416" s="9"/>
      <c r="I416" s="60" t="str">
        <f>CONCATENATE("E-",VLOOKUP($F416,'Objets valorisés'!$A$4:$K$252,5,FALSE))</f>
        <v>E-</v>
      </c>
      <c r="J416" s="60">
        <f>VLOOKUP($F416,'Objets valorisés'!$A$4:$K$252,6,FALSE)</f>
        <v>0</v>
      </c>
      <c r="K416" s="60">
        <f>VLOOKUP($F416,'Objets valorisés'!$A$4:$K$252,7,FALSE)</f>
        <v>0</v>
      </c>
      <c r="L416" s="60">
        <f>VLOOKUP($F416,'Objets valorisés'!$A$4:$K$252,8,FALSE)</f>
        <v>0</v>
      </c>
      <c r="M416" s="60">
        <f>VLOOKUP($F416,'Objets valorisés'!$A$4:$K$252,9,FALSE)</f>
        <v>0</v>
      </c>
      <c r="N416" s="9"/>
      <c r="O416" s="108" t="str">
        <f t="shared" si="13"/>
        <v>non</v>
      </c>
      <c r="P416" s="108"/>
      <c r="Z416" s="133"/>
    </row>
    <row r="417" spans="1:26" x14ac:dyDescent="0.25">
      <c r="A417" s="104" t="str">
        <f t="shared" si="12"/>
        <v>E-</v>
      </c>
      <c r="B417" s="125" t="s">
        <v>209</v>
      </c>
      <c r="C417" s="106" t="s">
        <v>196</v>
      </c>
      <c r="D417" s="111"/>
      <c r="E417" s="114" t="s">
        <v>199</v>
      </c>
      <c r="F417" s="115">
        <v>147</v>
      </c>
      <c r="G417" s="9" t="s">
        <v>1190</v>
      </c>
      <c r="H417" s="9"/>
      <c r="I417" s="60" t="str">
        <f>CONCATENATE("E-",VLOOKUP($F417,'Objets valorisés'!$A$4:$K$252,5,FALSE))</f>
        <v>E-</v>
      </c>
      <c r="J417" s="60">
        <f>VLOOKUP($F417,'Objets valorisés'!$A$4:$K$252,6,FALSE)</f>
        <v>0</v>
      </c>
      <c r="K417" s="60">
        <f>VLOOKUP($F417,'Objets valorisés'!$A$4:$K$252,7,FALSE)</f>
        <v>0</v>
      </c>
      <c r="L417" s="60">
        <f>VLOOKUP($F417,'Objets valorisés'!$A$4:$K$252,8,FALSE)</f>
        <v>0</v>
      </c>
      <c r="M417" s="60">
        <f>VLOOKUP($F417,'Objets valorisés'!$A$4:$K$252,9,FALSE)</f>
        <v>0</v>
      </c>
      <c r="N417" s="9"/>
      <c r="O417" s="108" t="str">
        <f t="shared" si="13"/>
        <v>non</v>
      </c>
      <c r="P417" s="108"/>
      <c r="Z417" s="133"/>
    </row>
    <row r="418" spans="1:26" x14ac:dyDescent="0.25">
      <c r="A418" s="104" t="str">
        <f t="shared" si="12"/>
        <v>E-</v>
      </c>
      <c r="B418" s="125"/>
      <c r="C418" s="106" t="s">
        <v>196</v>
      </c>
      <c r="D418" s="111"/>
      <c r="E418" s="114" t="s">
        <v>134</v>
      </c>
      <c r="F418" s="115">
        <v>147</v>
      </c>
      <c r="G418" s="9" t="s">
        <v>1190</v>
      </c>
      <c r="H418" s="9"/>
      <c r="I418" s="60" t="str">
        <f>CONCATENATE("E-",VLOOKUP($F418,'Objets valorisés'!$A$4:$K$252,5,FALSE))</f>
        <v>E-</v>
      </c>
      <c r="J418" s="60">
        <f>VLOOKUP($F418,'Objets valorisés'!$A$4:$K$252,6,FALSE)</f>
        <v>0</v>
      </c>
      <c r="K418" s="60">
        <f>VLOOKUP($F418,'Objets valorisés'!$A$4:$K$252,7,FALSE)</f>
        <v>0</v>
      </c>
      <c r="L418" s="60">
        <f>VLOOKUP($F418,'Objets valorisés'!$A$4:$K$252,8,FALSE)</f>
        <v>0</v>
      </c>
      <c r="M418" s="60">
        <f>VLOOKUP($F418,'Objets valorisés'!$A$4:$K$252,9,FALSE)</f>
        <v>0</v>
      </c>
      <c r="N418" s="9"/>
      <c r="O418" s="108" t="str">
        <f t="shared" si="13"/>
        <v>non</v>
      </c>
      <c r="P418" s="108"/>
      <c r="Z418" s="133"/>
    </row>
    <row r="419" spans="1:26" x14ac:dyDescent="0.25">
      <c r="A419" s="104">
        <f t="shared" si="12"/>
        <v>0</v>
      </c>
      <c r="B419" s="125" t="s">
        <v>210</v>
      </c>
      <c r="C419" s="106" t="s">
        <v>196</v>
      </c>
      <c r="D419" s="111"/>
      <c r="E419" s="114" t="s">
        <v>200</v>
      </c>
      <c r="G419" s="9"/>
      <c r="H419" s="9"/>
      <c r="I419" s="63"/>
      <c r="J419" s="61"/>
      <c r="K419" s="61"/>
      <c r="L419" s="61"/>
      <c r="M419" s="61"/>
      <c r="N419" s="9"/>
      <c r="O419" s="108" t="str">
        <f t="shared" si="13"/>
        <v>non</v>
      </c>
      <c r="P419" s="108"/>
      <c r="Z419" s="133"/>
    </row>
    <row r="420" spans="1:26" x14ac:dyDescent="0.25">
      <c r="A420" s="104" t="str">
        <f t="shared" si="12"/>
        <v>E-</v>
      </c>
      <c r="B420" s="98" t="s">
        <v>1080</v>
      </c>
      <c r="C420" s="124" t="s">
        <v>565</v>
      </c>
      <c r="D420" s="111"/>
      <c r="E420" s="114" t="s">
        <v>1305</v>
      </c>
      <c r="F420" s="115">
        <v>148</v>
      </c>
      <c r="G420" s="9">
        <v>20</v>
      </c>
      <c r="H420" s="9"/>
      <c r="I420" s="60" t="str">
        <f>CONCATENATE("E-",VLOOKUP($F420,'Objets valorisés'!$A$4:$K$252,5,FALSE))</f>
        <v>E-</v>
      </c>
      <c r="J420" s="60">
        <f>VLOOKUP($F420,'Objets valorisés'!$A$4:$K$252,6,FALSE)</f>
        <v>0</v>
      </c>
      <c r="K420" s="60">
        <f>VLOOKUP($F420,'Objets valorisés'!$A$4:$K$252,7,FALSE)</f>
        <v>0</v>
      </c>
      <c r="L420" s="60">
        <f>VLOOKUP($F420,'Objets valorisés'!$A$4:$K$252,8,FALSE)</f>
        <v>0</v>
      </c>
      <c r="M420" s="60">
        <f>VLOOKUP($F420,'Objets valorisés'!$A$4:$K$252,9,FALSE)</f>
        <v>0</v>
      </c>
      <c r="N420" s="9"/>
      <c r="O420" s="108" t="str">
        <f t="shared" si="13"/>
        <v>non</v>
      </c>
      <c r="P420" s="108"/>
      <c r="Z420" s="133"/>
    </row>
    <row r="421" spans="1:26" x14ac:dyDescent="0.25">
      <c r="A421" s="104" t="str">
        <f t="shared" si="12"/>
        <v>E-</v>
      </c>
      <c r="B421" s="98" t="s">
        <v>1081</v>
      </c>
      <c r="C421" s="124" t="s">
        <v>565</v>
      </c>
      <c r="D421" s="111"/>
      <c r="E421" s="114" t="s">
        <v>1077</v>
      </c>
      <c r="F421" s="115">
        <v>150</v>
      </c>
      <c r="G421" s="9">
        <v>80</v>
      </c>
      <c r="H421" s="9"/>
      <c r="I421" s="60" t="str">
        <f>CONCATENATE("E-",VLOOKUP($F421,'Objets valorisés'!$A$4:$K$252,5,FALSE))</f>
        <v>E-</v>
      </c>
      <c r="J421" s="60">
        <f>VLOOKUP($F421,'Objets valorisés'!$A$4:$K$252,6,FALSE)</f>
        <v>0</v>
      </c>
      <c r="K421" s="60">
        <f>VLOOKUP($F421,'Objets valorisés'!$A$4:$K$252,7,FALSE)</f>
        <v>0</v>
      </c>
      <c r="L421" s="60">
        <f>VLOOKUP($F421,'Objets valorisés'!$A$4:$K$252,8,FALSE)</f>
        <v>0</v>
      </c>
      <c r="M421" s="60">
        <f>VLOOKUP($F421,'Objets valorisés'!$A$4:$K$252,9,FALSE)</f>
        <v>0</v>
      </c>
      <c r="N421" s="9"/>
      <c r="O421" s="108" t="str">
        <f t="shared" si="13"/>
        <v>non</v>
      </c>
      <c r="P421" s="108"/>
      <c r="Z421" s="133"/>
    </row>
    <row r="422" spans="1:26" ht="30" x14ac:dyDescent="0.25">
      <c r="A422" s="104" t="str">
        <f t="shared" si="12"/>
        <v>E-</v>
      </c>
      <c r="B422" s="98" t="s">
        <v>1082</v>
      </c>
      <c r="C422" s="124" t="s">
        <v>565</v>
      </c>
      <c r="D422" s="111"/>
      <c r="E422" s="114" t="s">
        <v>1306</v>
      </c>
      <c r="F422" s="115">
        <v>149</v>
      </c>
      <c r="G422" s="9">
        <v>700</v>
      </c>
      <c r="H422" s="9"/>
      <c r="I422" s="60" t="str">
        <f>CONCATENATE("E-",VLOOKUP($F422,'Objets valorisés'!$A$4:$K$252,5,FALSE))</f>
        <v>E-</v>
      </c>
      <c r="J422" s="60">
        <f>VLOOKUP($F422,'Objets valorisés'!$A$4:$K$252,6,FALSE)</f>
        <v>0</v>
      </c>
      <c r="K422" s="60">
        <f>VLOOKUP($F422,'Objets valorisés'!$A$4:$K$252,7,FALSE)</f>
        <v>0</v>
      </c>
      <c r="L422" s="60">
        <f>VLOOKUP($F422,'Objets valorisés'!$A$4:$K$252,8,FALSE)</f>
        <v>0</v>
      </c>
      <c r="M422" s="60">
        <f>VLOOKUP($F422,'Objets valorisés'!$A$4:$K$252,9,FALSE)</f>
        <v>0</v>
      </c>
      <c r="N422" s="9"/>
      <c r="O422" s="108" t="str">
        <f t="shared" si="13"/>
        <v>non</v>
      </c>
      <c r="P422" s="108"/>
      <c r="Z422" s="133"/>
    </row>
    <row r="423" spans="1:26" x14ac:dyDescent="0.25">
      <c r="A423" s="104">
        <f t="shared" si="12"/>
        <v>0</v>
      </c>
      <c r="B423" s="98" t="s">
        <v>1083</v>
      </c>
      <c r="C423" s="124" t="s">
        <v>565</v>
      </c>
      <c r="D423" s="111"/>
      <c r="E423" s="114" t="s">
        <v>1078</v>
      </c>
      <c r="G423" s="9"/>
      <c r="H423" s="9"/>
      <c r="I423" s="63"/>
      <c r="J423" s="61"/>
      <c r="K423" s="61"/>
      <c r="L423" s="61"/>
      <c r="M423" s="61"/>
      <c r="N423" s="9"/>
      <c r="O423" s="108" t="str">
        <f t="shared" si="13"/>
        <v>non</v>
      </c>
      <c r="P423" s="108"/>
      <c r="Z423" s="133"/>
    </row>
    <row r="424" spans="1:26" x14ac:dyDescent="0.25">
      <c r="A424" s="104">
        <f t="shared" si="12"/>
        <v>0</v>
      </c>
      <c r="B424" s="98" t="s">
        <v>1084</v>
      </c>
      <c r="C424" s="124" t="s">
        <v>565</v>
      </c>
      <c r="D424" s="111"/>
      <c r="E424" s="114" t="s">
        <v>1079</v>
      </c>
      <c r="G424" s="9"/>
      <c r="H424" s="9"/>
      <c r="I424" s="63"/>
      <c r="J424" s="61"/>
      <c r="K424" s="61"/>
      <c r="L424" s="61"/>
      <c r="M424" s="61"/>
      <c r="N424" s="9"/>
      <c r="O424" s="108" t="str">
        <f t="shared" si="13"/>
        <v>non</v>
      </c>
      <c r="P424" s="108"/>
      <c r="Z424" s="133"/>
    </row>
    <row r="425" spans="1:26" x14ac:dyDescent="0.25">
      <c r="A425" s="104">
        <f t="shared" si="12"/>
        <v>0</v>
      </c>
      <c r="B425" s="98" t="s">
        <v>1085</v>
      </c>
      <c r="C425" s="124" t="s">
        <v>565</v>
      </c>
      <c r="D425" s="111"/>
      <c r="E425" s="114" t="s">
        <v>1090</v>
      </c>
      <c r="G425" s="9"/>
      <c r="H425" s="9"/>
      <c r="I425" s="63"/>
      <c r="J425" s="61"/>
      <c r="K425" s="61"/>
      <c r="L425" s="61"/>
      <c r="M425" s="61"/>
      <c r="N425" s="9"/>
      <c r="O425" s="108" t="str">
        <f t="shared" si="13"/>
        <v>non</v>
      </c>
      <c r="P425" s="108"/>
      <c r="Z425" s="133"/>
    </row>
    <row r="426" spans="1:26" x14ac:dyDescent="0.25">
      <c r="A426" s="104" t="str">
        <f t="shared" si="12"/>
        <v>E-</v>
      </c>
      <c r="B426" s="98" t="s">
        <v>1086</v>
      </c>
      <c r="C426" s="124" t="s">
        <v>565</v>
      </c>
      <c r="D426" s="111"/>
      <c r="E426" s="114" t="s">
        <v>1307</v>
      </c>
      <c r="F426" s="115">
        <v>151</v>
      </c>
      <c r="G426" s="9">
        <v>180</v>
      </c>
      <c r="H426" s="9"/>
      <c r="I426" s="60" t="str">
        <f>CONCATENATE("E-",VLOOKUP($F426,'Objets valorisés'!$A$4:$K$252,5,FALSE))</f>
        <v>E-</v>
      </c>
      <c r="J426" s="60">
        <f>VLOOKUP($F426,'Objets valorisés'!$A$4:$K$252,6,FALSE)</f>
        <v>0</v>
      </c>
      <c r="K426" s="60">
        <f>VLOOKUP($F426,'Objets valorisés'!$A$4:$K$252,7,FALSE)</f>
        <v>0</v>
      </c>
      <c r="L426" s="60">
        <f>VLOOKUP($F426,'Objets valorisés'!$A$4:$K$252,8,FALSE)</f>
        <v>0</v>
      </c>
      <c r="M426" s="60">
        <f>VLOOKUP($F426,'Objets valorisés'!$A$4:$K$252,9,FALSE)</f>
        <v>0</v>
      </c>
      <c r="N426" s="9"/>
      <c r="O426" s="108" t="str">
        <f t="shared" si="13"/>
        <v>non</v>
      </c>
      <c r="P426" s="108"/>
      <c r="Z426" s="133"/>
    </row>
    <row r="427" spans="1:26" x14ac:dyDescent="0.25">
      <c r="A427" s="104">
        <f t="shared" si="12"/>
        <v>0</v>
      </c>
      <c r="B427" s="98" t="s">
        <v>1087</v>
      </c>
      <c r="C427" s="124" t="s">
        <v>565</v>
      </c>
      <c r="D427" s="111"/>
      <c r="E427" s="114" t="s">
        <v>1076</v>
      </c>
      <c r="G427" s="9"/>
      <c r="H427" s="9"/>
      <c r="I427" s="63"/>
      <c r="J427" s="61"/>
      <c r="K427" s="61"/>
      <c r="L427" s="61"/>
      <c r="M427" s="61"/>
      <c r="N427" s="9"/>
      <c r="O427" s="108" t="str">
        <f t="shared" si="13"/>
        <v>non</v>
      </c>
      <c r="P427" s="108"/>
      <c r="Z427" s="133"/>
    </row>
    <row r="428" spans="1:26" x14ac:dyDescent="0.25">
      <c r="A428" s="104" t="str">
        <f t="shared" si="12"/>
        <v>E-</v>
      </c>
      <c r="B428" s="98" t="s">
        <v>201</v>
      </c>
      <c r="C428" s="124" t="s">
        <v>202</v>
      </c>
      <c r="D428" s="111"/>
      <c r="E428" s="114" t="s">
        <v>1164</v>
      </c>
      <c r="F428" s="115">
        <v>154</v>
      </c>
      <c r="G428" s="9">
        <v>80</v>
      </c>
      <c r="H428" s="9"/>
      <c r="I428" s="60" t="str">
        <f>CONCATENATE("E-",VLOOKUP($F428,'Objets valorisés'!$A$4:$K$252,5,FALSE))</f>
        <v>E-</v>
      </c>
      <c r="J428" s="60">
        <f>VLOOKUP($F428,'Objets valorisés'!$A$4:$K$252,6,FALSE)</f>
        <v>0</v>
      </c>
      <c r="K428" s="60">
        <f>VLOOKUP($F428,'Objets valorisés'!$A$4:$K$252,7,FALSE)</f>
        <v>0</v>
      </c>
      <c r="L428" s="60">
        <f>VLOOKUP($F428,'Objets valorisés'!$A$4:$K$252,8,FALSE)</f>
        <v>0</v>
      </c>
      <c r="M428" s="60">
        <f>VLOOKUP($F428,'Objets valorisés'!$A$4:$K$252,9,FALSE)</f>
        <v>0</v>
      </c>
      <c r="N428" s="9"/>
      <c r="O428" s="108" t="str">
        <f t="shared" si="13"/>
        <v>non</v>
      </c>
      <c r="P428" s="108"/>
      <c r="Z428" s="133"/>
    </row>
    <row r="429" spans="1:26" ht="30" x14ac:dyDescent="0.25">
      <c r="A429" s="104" t="str">
        <f t="shared" si="12"/>
        <v>E-</v>
      </c>
      <c r="B429" s="98" t="s">
        <v>211</v>
      </c>
      <c r="C429" s="124" t="s">
        <v>202</v>
      </c>
      <c r="D429" s="111"/>
      <c r="E429" s="114" t="s">
        <v>1165</v>
      </c>
      <c r="F429" s="116">
        <v>155</v>
      </c>
      <c r="G429" s="148">
        <v>20</v>
      </c>
      <c r="H429" s="85"/>
      <c r="I429" s="60" t="str">
        <f>CONCATENATE("E-",VLOOKUP($F429,'Objets valorisés'!$A$4:$K$252,5,FALSE))</f>
        <v>E-</v>
      </c>
      <c r="J429" s="60">
        <f>VLOOKUP($F429,'Objets valorisés'!$A$4:$K$252,6,FALSE)</f>
        <v>0</v>
      </c>
      <c r="K429" s="60">
        <f>VLOOKUP($F429,'Objets valorisés'!$A$4:$K$252,7,FALSE)</f>
        <v>0</v>
      </c>
      <c r="L429" s="60">
        <f>VLOOKUP($F429,'Objets valorisés'!$A$4:$K$252,8,FALSE)</f>
        <v>0</v>
      </c>
      <c r="M429" s="60">
        <f>VLOOKUP($F429,'Objets valorisés'!$A$4:$K$252,9,FALSE)</f>
        <v>0</v>
      </c>
      <c r="N429" s="85"/>
      <c r="O429" s="108" t="str">
        <f t="shared" si="13"/>
        <v>non</v>
      </c>
      <c r="P429" s="108"/>
      <c r="Z429" s="133"/>
    </row>
    <row r="430" spans="1:26" x14ac:dyDescent="0.25">
      <c r="A430" s="104">
        <f t="shared" si="12"/>
        <v>0</v>
      </c>
      <c r="B430" s="98" t="s">
        <v>212</v>
      </c>
      <c r="C430" s="124" t="s">
        <v>202</v>
      </c>
      <c r="D430" s="111"/>
      <c r="E430" s="114" t="s">
        <v>203</v>
      </c>
      <c r="F430" s="101"/>
      <c r="G430" s="149"/>
      <c r="H430" s="86"/>
      <c r="I430" s="64"/>
      <c r="J430" s="61"/>
      <c r="K430" s="61"/>
      <c r="L430" s="61"/>
      <c r="M430" s="61"/>
      <c r="N430" s="86"/>
      <c r="O430" s="108" t="str">
        <f t="shared" si="13"/>
        <v>non</v>
      </c>
      <c r="P430" s="108"/>
      <c r="Z430" s="133"/>
    </row>
    <row r="431" spans="1:26" x14ac:dyDescent="0.25">
      <c r="A431" s="104" t="str">
        <f t="shared" si="12"/>
        <v>E-</v>
      </c>
      <c r="B431" s="98" t="s">
        <v>213</v>
      </c>
      <c r="C431" s="124" t="s">
        <v>202</v>
      </c>
      <c r="D431" s="111"/>
      <c r="E431" s="114" t="s">
        <v>1166</v>
      </c>
      <c r="F431" s="115">
        <v>160</v>
      </c>
      <c r="G431" s="9">
        <v>30</v>
      </c>
      <c r="H431" s="9"/>
      <c r="I431" s="60" t="str">
        <f>CONCATENATE("E-",VLOOKUP($F431,'Objets valorisés'!$A$4:$K$252,5,FALSE))</f>
        <v>E-</v>
      </c>
      <c r="J431" s="60">
        <f>VLOOKUP($F431,'Objets valorisés'!$A$4:$K$252,6,FALSE)</f>
        <v>0</v>
      </c>
      <c r="K431" s="60">
        <f>VLOOKUP($F431,'Objets valorisés'!$A$4:$K$252,7,FALSE)</f>
        <v>0</v>
      </c>
      <c r="L431" s="60">
        <f>VLOOKUP($F431,'Objets valorisés'!$A$4:$K$252,8,FALSE)</f>
        <v>0</v>
      </c>
      <c r="M431" s="60">
        <f>VLOOKUP($F431,'Objets valorisés'!$A$4:$K$252,9,FALSE)</f>
        <v>0</v>
      </c>
      <c r="N431" s="9"/>
      <c r="O431" s="108" t="str">
        <f t="shared" si="13"/>
        <v>non</v>
      </c>
      <c r="P431" s="108"/>
      <c r="Z431" s="133"/>
    </row>
    <row r="432" spans="1:26" x14ac:dyDescent="0.25">
      <c r="A432" s="104" t="str">
        <f t="shared" si="12"/>
        <v>E-</v>
      </c>
      <c r="B432" s="98" t="s">
        <v>214</v>
      </c>
      <c r="C432" s="124" t="s">
        <v>202</v>
      </c>
      <c r="D432" s="111"/>
      <c r="E432" s="114" t="s">
        <v>1407</v>
      </c>
      <c r="F432" s="115">
        <v>159</v>
      </c>
      <c r="G432" s="9">
        <v>110</v>
      </c>
      <c r="H432" s="9"/>
      <c r="I432" s="60" t="str">
        <f>CONCATENATE("E-",VLOOKUP($F432,'Objets valorisés'!$A$4:$K$252,5,FALSE))</f>
        <v>E-</v>
      </c>
      <c r="J432" s="60">
        <f>VLOOKUP($F432,'Objets valorisés'!$A$4:$K$252,6,FALSE)</f>
        <v>0</v>
      </c>
      <c r="K432" s="60">
        <f>VLOOKUP($F432,'Objets valorisés'!$A$4:$K$252,7,FALSE)</f>
        <v>0</v>
      </c>
      <c r="L432" s="60">
        <f>VLOOKUP($F432,'Objets valorisés'!$A$4:$K$252,8,FALSE)</f>
        <v>0</v>
      </c>
      <c r="M432" s="60">
        <f>VLOOKUP($F432,'Objets valorisés'!$A$4:$K$252,9,FALSE)</f>
        <v>0</v>
      </c>
      <c r="N432" s="9"/>
      <c r="O432" s="108" t="str">
        <f t="shared" si="13"/>
        <v>non</v>
      </c>
      <c r="P432" s="108"/>
      <c r="Z432" s="133"/>
    </row>
    <row r="433" spans="1:26" x14ac:dyDescent="0.25">
      <c r="A433" s="104" t="str">
        <f t="shared" si="12"/>
        <v>E-</v>
      </c>
      <c r="B433" s="98" t="s">
        <v>215</v>
      </c>
      <c r="C433" s="124" t="s">
        <v>202</v>
      </c>
      <c r="D433" s="111"/>
      <c r="E433" s="114" t="s">
        <v>219</v>
      </c>
      <c r="F433" s="115">
        <v>163</v>
      </c>
      <c r="G433" s="9" t="s">
        <v>1190</v>
      </c>
      <c r="H433" s="9"/>
      <c r="I433" s="60" t="str">
        <f>CONCATENATE("E-",VLOOKUP($F433,'Objets valorisés'!$A$4:$K$252,5,FALSE))</f>
        <v>E-</v>
      </c>
      <c r="J433" s="60">
        <f>VLOOKUP($F433,'Objets valorisés'!$A$4:$K$252,6,FALSE)</f>
        <v>0</v>
      </c>
      <c r="K433" s="60">
        <f>VLOOKUP($F433,'Objets valorisés'!$A$4:$K$252,7,FALSE)</f>
        <v>0</v>
      </c>
      <c r="L433" s="60">
        <f>VLOOKUP($F433,'Objets valorisés'!$A$4:$K$252,8,FALSE)</f>
        <v>0</v>
      </c>
      <c r="M433" s="60">
        <f>VLOOKUP($F433,'Objets valorisés'!$A$4:$K$252,9,FALSE)</f>
        <v>0</v>
      </c>
      <c r="N433" s="9"/>
      <c r="O433" s="108" t="str">
        <f t="shared" si="13"/>
        <v>non</v>
      </c>
      <c r="P433" s="108"/>
    </row>
    <row r="434" spans="1:26" x14ac:dyDescent="0.25">
      <c r="A434" s="104" t="str">
        <f t="shared" si="12"/>
        <v>E-</v>
      </c>
      <c r="B434" s="98" t="s">
        <v>216</v>
      </c>
      <c r="C434" s="124" t="s">
        <v>202</v>
      </c>
      <c r="D434" s="111"/>
      <c r="E434" s="114" t="s">
        <v>204</v>
      </c>
      <c r="F434" s="115">
        <v>163</v>
      </c>
      <c r="G434" s="9" t="s">
        <v>1190</v>
      </c>
      <c r="H434" s="9"/>
      <c r="I434" s="60" t="str">
        <f>CONCATENATE("E-",VLOOKUP($F434,'Objets valorisés'!$A$4:$K$252,5,FALSE))</f>
        <v>E-</v>
      </c>
      <c r="J434" s="60">
        <f>VLOOKUP($F434,'Objets valorisés'!$A$4:$K$252,6,FALSE)</f>
        <v>0</v>
      </c>
      <c r="K434" s="60">
        <f>VLOOKUP($F434,'Objets valorisés'!$A$4:$K$252,7,FALSE)</f>
        <v>0</v>
      </c>
      <c r="L434" s="60">
        <f>VLOOKUP($F434,'Objets valorisés'!$A$4:$K$252,8,FALSE)</f>
        <v>0</v>
      </c>
      <c r="M434" s="60">
        <f>VLOOKUP($F434,'Objets valorisés'!$A$4:$K$252,9,FALSE)</f>
        <v>0</v>
      </c>
      <c r="N434" s="9"/>
      <c r="O434" s="108" t="str">
        <f t="shared" si="13"/>
        <v>non</v>
      </c>
      <c r="P434" s="108"/>
      <c r="Z434" s="133"/>
    </row>
    <row r="435" spans="1:26" ht="16.5" customHeight="1" x14ac:dyDescent="0.25">
      <c r="A435" s="104" t="str">
        <f t="shared" si="12"/>
        <v>E-</v>
      </c>
      <c r="B435" s="98" t="s">
        <v>217</v>
      </c>
      <c r="C435" s="124" t="s">
        <v>202</v>
      </c>
      <c r="D435" s="111"/>
      <c r="E435" s="114" t="s">
        <v>1408</v>
      </c>
      <c r="F435" s="115">
        <v>157</v>
      </c>
      <c r="G435" s="9">
        <v>350</v>
      </c>
      <c r="H435" s="9"/>
      <c r="I435" s="60" t="str">
        <f>CONCATENATE("E-",VLOOKUP($F435,'Objets valorisés'!$A$4:$K$252,5,FALSE))</f>
        <v>E-</v>
      </c>
      <c r="J435" s="60">
        <f>VLOOKUP($F435,'Objets valorisés'!$A$4:$K$252,6,FALSE)</f>
        <v>0</v>
      </c>
      <c r="K435" s="60">
        <f>VLOOKUP($F435,'Objets valorisés'!$A$4:$K$252,7,FALSE)</f>
        <v>0</v>
      </c>
      <c r="L435" s="60">
        <f>VLOOKUP($F435,'Objets valorisés'!$A$4:$K$252,8,FALSE)</f>
        <v>0</v>
      </c>
      <c r="M435" s="60">
        <f>VLOOKUP($F435,'Objets valorisés'!$A$4:$K$252,9,FALSE)</f>
        <v>0</v>
      </c>
      <c r="N435" s="9"/>
      <c r="O435" s="108" t="str">
        <f t="shared" si="13"/>
        <v>non</v>
      </c>
      <c r="P435" s="108"/>
      <c r="Z435" s="133"/>
    </row>
    <row r="436" spans="1:26" x14ac:dyDescent="0.25">
      <c r="A436" s="104" t="str">
        <f t="shared" si="12"/>
        <v>E-</v>
      </c>
      <c r="B436" s="98" t="s">
        <v>218</v>
      </c>
      <c r="C436" s="124" t="s">
        <v>202</v>
      </c>
      <c r="D436" s="111"/>
      <c r="E436" s="114" t="s">
        <v>1169</v>
      </c>
      <c r="F436" s="115">
        <v>156</v>
      </c>
      <c r="G436" s="9">
        <v>20</v>
      </c>
      <c r="H436" s="9"/>
      <c r="I436" s="60" t="str">
        <f>CONCATENATE("E-",VLOOKUP($F436,'Objets valorisés'!$A$4:$K$252,5,FALSE))</f>
        <v>E-</v>
      </c>
      <c r="J436" s="60">
        <f>VLOOKUP($F436,'Objets valorisés'!$A$4:$K$252,6,FALSE)</f>
        <v>0</v>
      </c>
      <c r="K436" s="60">
        <f>VLOOKUP($F436,'Objets valorisés'!$A$4:$K$252,7,FALSE)</f>
        <v>0</v>
      </c>
      <c r="L436" s="60">
        <f>VLOOKUP($F436,'Objets valorisés'!$A$4:$K$252,8,FALSE)</f>
        <v>0</v>
      </c>
      <c r="M436" s="60">
        <f>VLOOKUP($F436,'Objets valorisés'!$A$4:$K$252,9,FALSE)</f>
        <v>0</v>
      </c>
      <c r="N436" s="9"/>
      <c r="O436" s="108" t="str">
        <f t="shared" si="13"/>
        <v>non</v>
      </c>
      <c r="P436" s="108"/>
      <c r="Z436" s="133"/>
    </row>
    <row r="437" spans="1:26" x14ac:dyDescent="0.25">
      <c r="A437" s="104" t="str">
        <f t="shared" si="12"/>
        <v>E-</v>
      </c>
      <c r="B437" s="98" t="s">
        <v>235</v>
      </c>
      <c r="C437" s="124" t="s">
        <v>202</v>
      </c>
      <c r="D437" s="111"/>
      <c r="E437" s="114" t="s">
        <v>220</v>
      </c>
      <c r="F437" s="115">
        <v>163</v>
      </c>
      <c r="G437" s="9" t="s">
        <v>1190</v>
      </c>
      <c r="H437" s="9"/>
      <c r="I437" s="60" t="str">
        <f>CONCATENATE("E-",VLOOKUP($F437,'Objets valorisés'!$A$4:$K$252,5,FALSE))</f>
        <v>E-</v>
      </c>
      <c r="J437" s="60">
        <f>VLOOKUP($F437,'Objets valorisés'!$A$4:$K$252,6,FALSE)</f>
        <v>0</v>
      </c>
      <c r="K437" s="60">
        <f>VLOOKUP($F437,'Objets valorisés'!$A$4:$K$252,7,FALSE)</f>
        <v>0</v>
      </c>
      <c r="L437" s="60">
        <f>VLOOKUP($F437,'Objets valorisés'!$A$4:$K$252,8,FALSE)</f>
        <v>0</v>
      </c>
      <c r="M437" s="60">
        <f>VLOOKUP($F437,'Objets valorisés'!$A$4:$K$252,9,FALSE)</f>
        <v>0</v>
      </c>
      <c r="N437" s="9"/>
      <c r="O437" s="108" t="str">
        <f t="shared" si="13"/>
        <v>non</v>
      </c>
      <c r="P437" s="108"/>
      <c r="Z437" s="133"/>
    </row>
    <row r="438" spans="1:26" x14ac:dyDescent="0.25">
      <c r="A438" s="104" t="str">
        <f t="shared" si="12"/>
        <v>E-</v>
      </c>
      <c r="B438" s="98" t="s">
        <v>236</v>
      </c>
      <c r="C438" s="124" t="s">
        <v>202</v>
      </c>
      <c r="D438" s="111" t="s">
        <v>221</v>
      </c>
      <c r="E438" s="114" t="s">
        <v>1167</v>
      </c>
      <c r="F438" s="115">
        <v>161</v>
      </c>
      <c r="G438" s="9">
        <v>20</v>
      </c>
      <c r="H438" s="9"/>
      <c r="I438" s="60" t="str">
        <f>CONCATENATE("E-",VLOOKUP($F438,'Objets valorisés'!$A$4:$K$252,5,FALSE))</f>
        <v>E-</v>
      </c>
      <c r="J438" s="60">
        <f>VLOOKUP($F438,'Objets valorisés'!$A$4:$K$252,6,FALSE)</f>
        <v>0</v>
      </c>
      <c r="K438" s="60">
        <f>VLOOKUP($F438,'Objets valorisés'!$A$4:$K$252,7,FALSE)</f>
        <v>0</v>
      </c>
      <c r="L438" s="60">
        <f>VLOOKUP($F438,'Objets valorisés'!$A$4:$K$252,8,FALSE)</f>
        <v>0</v>
      </c>
      <c r="M438" s="60">
        <f>VLOOKUP($F438,'Objets valorisés'!$A$4:$K$252,9,FALSE)</f>
        <v>0</v>
      </c>
      <c r="N438" s="9"/>
      <c r="O438" s="108" t="str">
        <f t="shared" si="13"/>
        <v>non</v>
      </c>
      <c r="P438" s="108"/>
      <c r="Z438" s="133"/>
    </row>
    <row r="439" spans="1:26" ht="30" x14ac:dyDescent="0.25">
      <c r="A439" s="104" t="str">
        <f t="shared" si="12"/>
        <v>E-</v>
      </c>
      <c r="B439" s="98" t="s">
        <v>237</v>
      </c>
      <c r="C439" s="124" t="s">
        <v>202</v>
      </c>
      <c r="D439" s="111" t="s">
        <v>169</v>
      </c>
      <c r="E439" s="114" t="s">
        <v>1311</v>
      </c>
      <c r="F439" s="115">
        <v>158</v>
      </c>
      <c r="G439" s="9">
        <v>600</v>
      </c>
      <c r="H439" s="9"/>
      <c r="I439" s="60" t="str">
        <f>CONCATENATE("E-",VLOOKUP($F439,'Objets valorisés'!$A$4:$K$252,5,FALSE))</f>
        <v>E-</v>
      </c>
      <c r="J439" s="60">
        <f>VLOOKUP($F439,'Objets valorisés'!$A$4:$K$252,6,FALSE)</f>
        <v>0</v>
      </c>
      <c r="K439" s="60">
        <f>VLOOKUP($F439,'Objets valorisés'!$A$4:$K$252,7,FALSE)</f>
        <v>0</v>
      </c>
      <c r="L439" s="60">
        <f>VLOOKUP($F439,'Objets valorisés'!$A$4:$K$252,8,FALSE)</f>
        <v>0</v>
      </c>
      <c r="M439" s="60">
        <f>VLOOKUP($F439,'Objets valorisés'!$A$4:$K$252,9,FALSE)</f>
        <v>0</v>
      </c>
      <c r="N439" s="9"/>
      <c r="O439" s="108" t="str">
        <f t="shared" si="13"/>
        <v>non</v>
      </c>
      <c r="P439" s="108"/>
      <c r="Z439" s="133"/>
    </row>
    <row r="440" spans="1:26" ht="43.5" customHeight="1" x14ac:dyDescent="0.25">
      <c r="A440" s="104" t="str">
        <f t="shared" si="12"/>
        <v>E-</v>
      </c>
      <c r="B440" s="98" t="s">
        <v>238</v>
      </c>
      <c r="C440" s="124" t="s">
        <v>202</v>
      </c>
      <c r="D440" s="111" t="s">
        <v>169</v>
      </c>
      <c r="E440" s="114" t="s">
        <v>1168</v>
      </c>
      <c r="F440" s="116">
        <v>162</v>
      </c>
      <c r="G440" s="148">
        <v>30</v>
      </c>
      <c r="H440" s="85"/>
      <c r="I440" s="60" t="str">
        <f>CONCATENATE("E-",VLOOKUP($F440,'Objets valorisés'!$A$4:$K$252,5,FALSE))</f>
        <v>E-</v>
      </c>
      <c r="J440" s="60">
        <f>VLOOKUP($F440,'Objets valorisés'!$A$4:$K$252,6,FALSE)</f>
        <v>0</v>
      </c>
      <c r="K440" s="60">
        <f>VLOOKUP($F440,'Objets valorisés'!$A$4:$K$252,7,FALSE)</f>
        <v>0</v>
      </c>
      <c r="L440" s="60">
        <f>VLOOKUP($F440,'Objets valorisés'!$A$4:$K$252,8,FALSE)</f>
        <v>0</v>
      </c>
      <c r="M440" s="60">
        <f>VLOOKUP($F440,'Objets valorisés'!$A$4:$K$252,9,FALSE)</f>
        <v>0</v>
      </c>
      <c r="N440" s="85"/>
      <c r="O440" s="108" t="str">
        <f t="shared" si="13"/>
        <v>non</v>
      </c>
      <c r="P440" s="108"/>
      <c r="Z440" s="133"/>
    </row>
    <row r="441" spans="1:26" x14ac:dyDescent="0.25">
      <c r="A441" s="104">
        <f t="shared" si="12"/>
        <v>0</v>
      </c>
      <c r="B441" s="98" t="s">
        <v>239</v>
      </c>
      <c r="C441" s="124" t="s">
        <v>202</v>
      </c>
      <c r="D441" s="111" t="s">
        <v>169</v>
      </c>
      <c r="E441" s="114" t="s">
        <v>222</v>
      </c>
      <c r="F441" s="101"/>
      <c r="G441" s="149"/>
      <c r="H441" s="86"/>
      <c r="I441" s="64"/>
      <c r="J441" s="61"/>
      <c r="K441" s="61"/>
      <c r="L441" s="61"/>
      <c r="M441" s="61"/>
      <c r="N441" s="86"/>
      <c r="O441" s="108" t="str">
        <f t="shared" si="13"/>
        <v>non</v>
      </c>
      <c r="P441" s="108"/>
      <c r="Z441" s="133"/>
    </row>
    <row r="442" spans="1:26" x14ac:dyDescent="0.25">
      <c r="A442" s="104" t="str">
        <f t="shared" si="12"/>
        <v>E-</v>
      </c>
      <c r="B442" s="98" t="s">
        <v>240</v>
      </c>
      <c r="C442" s="124" t="s">
        <v>202</v>
      </c>
      <c r="D442" s="111" t="s">
        <v>169</v>
      </c>
      <c r="E442" s="114" t="s">
        <v>223</v>
      </c>
      <c r="F442" s="115">
        <v>163</v>
      </c>
      <c r="G442" s="9" t="s">
        <v>1190</v>
      </c>
      <c r="H442" s="9"/>
      <c r="I442" s="60" t="str">
        <f>CONCATENATE("E-",VLOOKUP($F442,'Objets valorisés'!$A$4:$K$252,5,FALSE))</f>
        <v>E-</v>
      </c>
      <c r="J442" s="60">
        <f>VLOOKUP($F442,'Objets valorisés'!$A$4:$K$252,6,FALSE)</f>
        <v>0</v>
      </c>
      <c r="K442" s="60">
        <f>VLOOKUP($F442,'Objets valorisés'!$A$4:$K$252,7,FALSE)</f>
        <v>0</v>
      </c>
      <c r="L442" s="60">
        <f>VLOOKUP($F442,'Objets valorisés'!$A$4:$K$252,8,FALSE)</f>
        <v>0</v>
      </c>
      <c r="M442" s="60">
        <f>VLOOKUP($F442,'Objets valorisés'!$A$4:$K$252,9,FALSE)</f>
        <v>0</v>
      </c>
      <c r="N442" s="9"/>
      <c r="O442" s="108" t="str">
        <f t="shared" si="13"/>
        <v>non</v>
      </c>
      <c r="P442" s="108"/>
      <c r="Z442" s="133"/>
    </row>
    <row r="443" spans="1:26" x14ac:dyDescent="0.25">
      <c r="A443" s="104">
        <f t="shared" si="12"/>
        <v>0</v>
      </c>
      <c r="B443" s="98" t="s">
        <v>241</v>
      </c>
      <c r="C443" s="124" t="s">
        <v>202</v>
      </c>
      <c r="D443" s="111" t="s">
        <v>169</v>
      </c>
      <c r="E443" s="114" t="s">
        <v>224</v>
      </c>
      <c r="G443" s="9"/>
      <c r="H443" s="9"/>
      <c r="I443" s="63"/>
      <c r="J443" s="61"/>
      <c r="K443" s="61"/>
      <c r="L443" s="61"/>
      <c r="M443" s="61"/>
      <c r="N443" s="9"/>
      <c r="O443" s="108" t="str">
        <f t="shared" si="13"/>
        <v>non</v>
      </c>
      <c r="P443" s="108"/>
      <c r="Z443" s="133"/>
    </row>
    <row r="444" spans="1:26" x14ac:dyDescent="0.25">
      <c r="A444" s="104" t="str">
        <f t="shared" si="12"/>
        <v>E-</v>
      </c>
      <c r="B444" s="98" t="s">
        <v>242</v>
      </c>
      <c r="C444" s="124" t="s">
        <v>202</v>
      </c>
      <c r="D444" s="111"/>
      <c r="E444" s="114" t="s">
        <v>225</v>
      </c>
      <c r="F444" s="115">
        <v>163</v>
      </c>
      <c r="G444" s="9" t="s">
        <v>1190</v>
      </c>
      <c r="H444" s="9"/>
      <c r="I444" s="60" t="str">
        <f>CONCATENATE("E-",VLOOKUP($F444,'Objets valorisés'!$A$4:$K$252,5,FALSE))</f>
        <v>E-</v>
      </c>
      <c r="J444" s="60">
        <f>VLOOKUP($F444,'Objets valorisés'!$A$4:$K$252,6,FALSE)</f>
        <v>0</v>
      </c>
      <c r="K444" s="60">
        <f>VLOOKUP($F444,'Objets valorisés'!$A$4:$K$252,7,FALSE)</f>
        <v>0</v>
      </c>
      <c r="L444" s="60">
        <f>VLOOKUP($F444,'Objets valorisés'!$A$4:$K$252,8,FALSE)</f>
        <v>0</v>
      </c>
      <c r="M444" s="60">
        <f>VLOOKUP($F444,'Objets valorisés'!$A$4:$K$252,9,FALSE)</f>
        <v>0</v>
      </c>
      <c r="N444" s="9"/>
      <c r="O444" s="108" t="str">
        <f t="shared" si="13"/>
        <v>non</v>
      </c>
      <c r="P444" s="108"/>
      <c r="Z444" s="133"/>
    </row>
    <row r="445" spans="1:26" x14ac:dyDescent="0.25">
      <c r="A445" s="104">
        <f t="shared" si="12"/>
        <v>0</v>
      </c>
      <c r="B445" s="98" t="s">
        <v>243</v>
      </c>
      <c r="C445" s="124" t="s">
        <v>202</v>
      </c>
      <c r="D445" s="111"/>
      <c r="E445" s="114" t="s">
        <v>226</v>
      </c>
      <c r="G445" s="9"/>
      <c r="H445" s="9"/>
      <c r="I445" s="63"/>
      <c r="J445" s="61"/>
      <c r="K445" s="61"/>
      <c r="L445" s="61"/>
      <c r="M445" s="61"/>
      <c r="N445" s="9"/>
      <c r="O445" s="108" t="str">
        <f t="shared" si="13"/>
        <v>non</v>
      </c>
      <c r="P445" s="108"/>
      <c r="Z445" s="133"/>
    </row>
    <row r="446" spans="1:26" x14ac:dyDescent="0.25">
      <c r="A446" s="104" t="str">
        <f t="shared" si="12"/>
        <v>E-</v>
      </c>
      <c r="B446" s="98" t="s">
        <v>244</v>
      </c>
      <c r="C446" s="124" t="s">
        <v>202</v>
      </c>
      <c r="D446" s="111"/>
      <c r="E446" s="114" t="s">
        <v>227</v>
      </c>
      <c r="F446" s="115">
        <v>163</v>
      </c>
      <c r="G446" s="9" t="s">
        <v>1190</v>
      </c>
      <c r="H446" s="9"/>
      <c r="I446" s="60" t="str">
        <f>CONCATENATE("E-",VLOOKUP($F446,'Objets valorisés'!$A$4:$K$252,5,FALSE))</f>
        <v>E-</v>
      </c>
      <c r="J446" s="60">
        <f>VLOOKUP($F446,'Objets valorisés'!$A$4:$K$252,6,FALSE)</f>
        <v>0</v>
      </c>
      <c r="K446" s="60">
        <f>VLOOKUP($F446,'Objets valorisés'!$A$4:$K$252,7,FALSE)</f>
        <v>0</v>
      </c>
      <c r="L446" s="60">
        <f>VLOOKUP($F446,'Objets valorisés'!$A$4:$K$252,8,FALSE)</f>
        <v>0</v>
      </c>
      <c r="M446" s="60">
        <f>VLOOKUP($F446,'Objets valorisés'!$A$4:$K$252,9,FALSE)</f>
        <v>0</v>
      </c>
      <c r="N446" s="9"/>
      <c r="O446" s="108" t="str">
        <f t="shared" si="13"/>
        <v>non</v>
      </c>
      <c r="P446" s="108"/>
      <c r="Z446" s="133"/>
    </row>
    <row r="447" spans="1:26" x14ac:dyDescent="0.25">
      <c r="A447" s="104" t="str">
        <f t="shared" si="12"/>
        <v>E-</v>
      </c>
      <c r="B447" s="98" t="s">
        <v>245</v>
      </c>
      <c r="C447" s="124" t="s">
        <v>202</v>
      </c>
      <c r="D447" s="111" t="s">
        <v>231</v>
      </c>
      <c r="E447" s="114" t="s">
        <v>228</v>
      </c>
      <c r="F447" s="115">
        <v>163</v>
      </c>
      <c r="G447" s="9" t="s">
        <v>1190</v>
      </c>
      <c r="H447" s="9"/>
      <c r="I447" s="60" t="str">
        <f>CONCATENATE("E-",VLOOKUP($F447,'Objets valorisés'!$A$4:$K$252,5,FALSE))</f>
        <v>E-</v>
      </c>
      <c r="J447" s="60">
        <f>VLOOKUP($F447,'Objets valorisés'!$A$4:$K$252,6,FALSE)</f>
        <v>0</v>
      </c>
      <c r="K447" s="60">
        <f>VLOOKUP($F447,'Objets valorisés'!$A$4:$K$252,7,FALSE)</f>
        <v>0</v>
      </c>
      <c r="L447" s="60">
        <f>VLOOKUP($F447,'Objets valorisés'!$A$4:$K$252,8,FALSE)</f>
        <v>0</v>
      </c>
      <c r="M447" s="60">
        <f>VLOOKUP($F447,'Objets valorisés'!$A$4:$K$252,9,FALSE)</f>
        <v>0</v>
      </c>
      <c r="N447" s="9"/>
      <c r="O447" s="108" t="str">
        <f t="shared" si="13"/>
        <v>non</v>
      </c>
      <c r="P447" s="108"/>
      <c r="Z447" s="133"/>
    </row>
    <row r="448" spans="1:26" x14ac:dyDescent="0.25">
      <c r="A448" s="104">
        <f t="shared" si="12"/>
        <v>0</v>
      </c>
      <c r="B448" s="98" t="s">
        <v>246</v>
      </c>
      <c r="C448" s="124" t="s">
        <v>202</v>
      </c>
      <c r="D448" s="111" t="s">
        <v>231</v>
      </c>
      <c r="E448" s="114" t="s">
        <v>229</v>
      </c>
      <c r="G448" s="9"/>
      <c r="H448" s="9"/>
      <c r="I448" s="63"/>
      <c r="J448" s="61"/>
      <c r="K448" s="61"/>
      <c r="L448" s="61"/>
      <c r="M448" s="61"/>
      <c r="N448" s="9"/>
      <c r="O448" s="108" t="str">
        <f t="shared" si="13"/>
        <v>non</v>
      </c>
      <c r="P448" s="108"/>
      <c r="Z448" s="133"/>
    </row>
    <row r="449" spans="1:26" x14ac:dyDescent="0.25">
      <c r="A449" s="104" t="str">
        <f t="shared" si="12"/>
        <v>E-</v>
      </c>
      <c r="B449" s="98" t="s">
        <v>247</v>
      </c>
      <c r="C449" s="124" t="s">
        <v>202</v>
      </c>
      <c r="D449" s="111" t="s">
        <v>231</v>
      </c>
      <c r="E449" s="114" t="s">
        <v>230</v>
      </c>
      <c r="F449" s="115">
        <v>163</v>
      </c>
      <c r="G449" s="9" t="s">
        <v>1190</v>
      </c>
      <c r="H449" s="9"/>
      <c r="I449" s="60" t="str">
        <f>CONCATENATE("E-",VLOOKUP($F449,'Objets valorisés'!$A$4:$K$252,5,FALSE))</f>
        <v>E-</v>
      </c>
      <c r="J449" s="60">
        <f>VLOOKUP($F449,'Objets valorisés'!$A$4:$K$252,6,FALSE)</f>
        <v>0</v>
      </c>
      <c r="K449" s="60">
        <f>VLOOKUP($F449,'Objets valorisés'!$A$4:$K$252,7,FALSE)</f>
        <v>0</v>
      </c>
      <c r="L449" s="60">
        <f>VLOOKUP($F449,'Objets valorisés'!$A$4:$K$252,8,FALSE)</f>
        <v>0</v>
      </c>
      <c r="M449" s="60">
        <f>VLOOKUP($F449,'Objets valorisés'!$A$4:$K$252,9,FALSE)</f>
        <v>0</v>
      </c>
      <c r="N449" s="9"/>
      <c r="O449" s="108" t="str">
        <f t="shared" si="13"/>
        <v>non</v>
      </c>
      <c r="P449" s="108"/>
      <c r="Z449" s="133"/>
    </row>
    <row r="450" spans="1:26" x14ac:dyDescent="0.25">
      <c r="A450" s="104">
        <f t="shared" si="12"/>
        <v>0</v>
      </c>
      <c r="B450" s="98" t="s">
        <v>248</v>
      </c>
      <c r="C450" s="124" t="s">
        <v>202</v>
      </c>
      <c r="D450" s="111" t="s">
        <v>231</v>
      </c>
      <c r="E450" s="114" t="s">
        <v>232</v>
      </c>
      <c r="G450" s="9"/>
      <c r="H450" s="9"/>
      <c r="I450" s="63"/>
      <c r="J450" s="61"/>
      <c r="K450" s="61"/>
      <c r="L450" s="61"/>
      <c r="M450" s="61"/>
      <c r="N450" s="9"/>
      <c r="O450" s="108" t="str">
        <f t="shared" si="13"/>
        <v>non</v>
      </c>
      <c r="P450" s="108"/>
      <c r="Z450" s="133"/>
    </row>
    <row r="451" spans="1:26" x14ac:dyDescent="0.25">
      <c r="A451" s="104" t="str">
        <f t="shared" si="12"/>
        <v>E-</v>
      </c>
      <c r="B451" s="98" t="s">
        <v>249</v>
      </c>
      <c r="C451" s="124" t="s">
        <v>202</v>
      </c>
      <c r="D451" s="111" t="s">
        <v>231</v>
      </c>
      <c r="E451" s="114" t="s">
        <v>233</v>
      </c>
      <c r="F451" s="115">
        <v>163</v>
      </c>
      <c r="G451" s="9" t="s">
        <v>1190</v>
      </c>
      <c r="H451" s="9"/>
      <c r="I451" s="60" t="str">
        <f>CONCATENATE("E-",VLOOKUP($F451,'Objets valorisés'!$A$4:$K$252,5,FALSE))</f>
        <v>E-</v>
      </c>
      <c r="J451" s="60">
        <f>VLOOKUP($F451,'Objets valorisés'!$A$4:$K$252,6,FALSE)</f>
        <v>0</v>
      </c>
      <c r="K451" s="60">
        <f>VLOOKUP($F451,'Objets valorisés'!$A$4:$K$252,7,FALSE)</f>
        <v>0</v>
      </c>
      <c r="L451" s="60">
        <f>VLOOKUP($F451,'Objets valorisés'!$A$4:$K$252,8,FALSE)</f>
        <v>0</v>
      </c>
      <c r="M451" s="60">
        <f>VLOOKUP($F451,'Objets valorisés'!$A$4:$K$252,9,FALSE)</f>
        <v>0</v>
      </c>
      <c r="N451" s="9"/>
      <c r="O451" s="108" t="str">
        <f t="shared" si="13"/>
        <v>non</v>
      </c>
      <c r="P451" s="108"/>
      <c r="Z451" s="133"/>
    </row>
    <row r="452" spans="1:26" x14ac:dyDescent="0.25">
      <c r="A452" s="104">
        <f t="shared" si="12"/>
        <v>0</v>
      </c>
      <c r="B452" s="98" t="s">
        <v>251</v>
      </c>
      <c r="C452" s="124" t="s">
        <v>202</v>
      </c>
      <c r="D452" s="111" t="s">
        <v>231</v>
      </c>
      <c r="E452" s="114" t="s">
        <v>234</v>
      </c>
      <c r="G452" s="9"/>
      <c r="H452" s="9"/>
      <c r="I452" s="63"/>
      <c r="J452" s="61"/>
      <c r="K452" s="61"/>
      <c r="L452" s="61"/>
      <c r="M452" s="61"/>
      <c r="N452" s="9"/>
      <c r="O452" s="108" t="str">
        <f t="shared" si="13"/>
        <v>non</v>
      </c>
      <c r="P452" s="108"/>
      <c r="Z452" s="133"/>
    </row>
    <row r="453" spans="1:26" x14ac:dyDescent="0.25">
      <c r="A453" s="104">
        <f t="shared" si="12"/>
        <v>0</v>
      </c>
      <c r="B453" s="98" t="s">
        <v>250</v>
      </c>
      <c r="C453" s="124" t="s">
        <v>202</v>
      </c>
      <c r="D453" s="111"/>
      <c r="E453" s="114" t="s">
        <v>252</v>
      </c>
      <c r="G453" s="9"/>
      <c r="H453" s="9"/>
      <c r="I453" s="63"/>
      <c r="J453" s="61"/>
      <c r="K453" s="61"/>
      <c r="L453" s="61"/>
      <c r="M453" s="61"/>
      <c r="N453" s="9"/>
      <c r="O453" s="108" t="str">
        <f t="shared" si="13"/>
        <v>non</v>
      </c>
      <c r="P453" s="108"/>
      <c r="Z453" s="133"/>
    </row>
    <row r="454" spans="1:26" x14ac:dyDescent="0.25">
      <c r="A454" s="104" t="str">
        <f t="shared" ref="A454:A518" si="14">I454</f>
        <v>E-</v>
      </c>
      <c r="B454" s="98"/>
      <c r="C454" s="11" t="s">
        <v>202</v>
      </c>
      <c r="D454" s="111"/>
      <c r="E454" s="5" t="s">
        <v>1313</v>
      </c>
      <c r="F454" s="115">
        <v>164</v>
      </c>
      <c r="G454" s="9">
        <v>50</v>
      </c>
      <c r="H454" s="9"/>
      <c r="I454" s="60" t="str">
        <f>CONCATENATE("E-",VLOOKUP($F454,'Objets valorisés'!$A$4:$K$252,5,FALSE))</f>
        <v>E-</v>
      </c>
      <c r="J454" s="60">
        <f>VLOOKUP($F454,'Objets valorisés'!$A$4:$K$252,6,FALSE)</f>
        <v>0</v>
      </c>
      <c r="K454" s="60">
        <f>VLOOKUP($F454,'Objets valorisés'!$A$4:$K$252,7,FALSE)</f>
        <v>0</v>
      </c>
      <c r="L454" s="60">
        <f>VLOOKUP($F454,'Objets valorisés'!$A$4:$K$252,8,FALSE)</f>
        <v>0</v>
      </c>
      <c r="M454" s="60">
        <f>VLOOKUP($F454,'Objets valorisés'!$A$4:$K$252,9,FALSE)</f>
        <v>0</v>
      </c>
      <c r="N454" s="9"/>
      <c r="O454" s="108" t="str">
        <f t="shared" ref="O454:O518" si="15">IF(OR(J454="x",K454="x",L454="x",M454="x"),"oui","non")</f>
        <v>non</v>
      </c>
      <c r="P454" s="108"/>
      <c r="Z454" s="133"/>
    </row>
    <row r="455" spans="1:26" ht="45" x14ac:dyDescent="0.25">
      <c r="A455" s="104" t="str">
        <f t="shared" si="14"/>
        <v>E-</v>
      </c>
      <c r="B455" s="98"/>
      <c r="C455" s="11" t="s">
        <v>202</v>
      </c>
      <c r="D455" s="8"/>
      <c r="E455" s="5" t="s">
        <v>1312</v>
      </c>
      <c r="F455" s="115">
        <v>163</v>
      </c>
      <c r="G455" s="6">
        <v>40</v>
      </c>
      <c r="I455" s="60" t="str">
        <f>CONCATENATE("E-",VLOOKUP($F455,'Objets valorisés'!$A$4:$K$252,5,FALSE))</f>
        <v>E-</v>
      </c>
      <c r="J455" s="60">
        <f>VLOOKUP($F455,'Objets valorisés'!$A$4:$K$252,6,FALSE)</f>
        <v>0</v>
      </c>
      <c r="K455" s="60">
        <f>VLOOKUP($F455,'Objets valorisés'!$A$4:$K$252,7,FALSE)</f>
        <v>0</v>
      </c>
      <c r="L455" s="60">
        <f>VLOOKUP($F455,'Objets valorisés'!$A$4:$K$252,8,FALSE)</f>
        <v>0</v>
      </c>
      <c r="M455" s="60">
        <f>VLOOKUP($F455,'Objets valorisés'!$A$4:$K$252,9,FALSE)</f>
        <v>0</v>
      </c>
      <c r="O455" s="108" t="str">
        <f t="shared" si="15"/>
        <v>non</v>
      </c>
      <c r="P455" s="108"/>
      <c r="Z455" s="133"/>
    </row>
    <row r="456" spans="1:26" x14ac:dyDescent="0.25">
      <c r="A456" s="104" t="str">
        <f t="shared" si="14"/>
        <v>E-</v>
      </c>
      <c r="B456" s="98"/>
      <c r="C456" s="11" t="s">
        <v>1351</v>
      </c>
      <c r="D456" s="8"/>
      <c r="E456" s="5" t="s">
        <v>1349</v>
      </c>
      <c r="F456" s="115">
        <v>165</v>
      </c>
      <c r="G456" s="6">
        <v>70</v>
      </c>
      <c r="I456" s="60" t="str">
        <f>CONCATENATE("E-",VLOOKUP($F456,'Objets valorisés'!$A$4:$K$252,5,FALSE))</f>
        <v>E-</v>
      </c>
      <c r="J456" s="60">
        <f>VLOOKUP($F456,'Objets valorisés'!$A$4:$K$252,6,FALSE)</f>
        <v>0</v>
      </c>
      <c r="K456" s="60">
        <f>VLOOKUP($F456,'Objets valorisés'!$A$4:$K$252,7,FALSE)</f>
        <v>0</v>
      </c>
      <c r="L456" s="60">
        <f>VLOOKUP($F456,'Objets valorisés'!$A$4:$K$252,8,FALSE)</f>
        <v>0</v>
      </c>
      <c r="M456" s="60">
        <f>VLOOKUP($F456,'Objets valorisés'!$A$4:$K$252,9,FALSE)</f>
        <v>0</v>
      </c>
      <c r="O456" s="108" t="str">
        <f t="shared" si="15"/>
        <v>non</v>
      </c>
      <c r="P456" s="108"/>
      <c r="Z456" s="133"/>
    </row>
    <row r="457" spans="1:26" x14ac:dyDescent="0.25">
      <c r="A457" s="104" t="str">
        <f t="shared" si="14"/>
        <v>E-</v>
      </c>
      <c r="B457" s="98"/>
      <c r="C457" s="11" t="s">
        <v>1351</v>
      </c>
      <c r="D457" s="8"/>
      <c r="E457" s="5" t="s">
        <v>1350</v>
      </c>
      <c r="F457" s="115">
        <v>166</v>
      </c>
      <c r="G457" s="6">
        <v>10</v>
      </c>
      <c r="I457" s="60" t="str">
        <f>CONCATENATE("E-",VLOOKUP($F457,'Objets valorisés'!$A$4:$K$252,5,FALSE))</f>
        <v>E-</v>
      </c>
      <c r="J457" s="60">
        <f>VLOOKUP($F457,'Objets valorisés'!$A$4:$K$252,6,FALSE)</f>
        <v>0</v>
      </c>
      <c r="K457" s="60">
        <f>VLOOKUP($F457,'Objets valorisés'!$A$4:$K$252,7,FALSE)</f>
        <v>0</v>
      </c>
      <c r="L457" s="60">
        <f>VLOOKUP($F457,'Objets valorisés'!$A$4:$K$252,8,FALSE)</f>
        <v>0</v>
      </c>
      <c r="M457" s="60">
        <f>VLOOKUP($F457,'Objets valorisés'!$A$4:$K$252,9,FALSE)</f>
        <v>0</v>
      </c>
      <c r="O457" s="108" t="str">
        <f t="shared" si="15"/>
        <v>non</v>
      </c>
      <c r="P457" s="108"/>
      <c r="Z457" s="133"/>
    </row>
    <row r="458" spans="1:26" x14ac:dyDescent="0.25">
      <c r="A458" s="104" t="str">
        <f t="shared" si="14"/>
        <v>E-</v>
      </c>
      <c r="B458" s="98" t="s">
        <v>254</v>
      </c>
      <c r="C458" s="111" t="s">
        <v>253</v>
      </c>
      <c r="D458" s="111"/>
      <c r="E458" s="114" t="s">
        <v>271</v>
      </c>
      <c r="F458" s="115">
        <v>170</v>
      </c>
      <c r="G458" s="9">
        <v>15</v>
      </c>
      <c r="H458" s="9"/>
      <c r="I458" s="60" t="str">
        <f>CONCATENATE("E-",VLOOKUP($F458,'Objets valorisés'!$A$4:$K$252,5,FALSE))</f>
        <v>E-</v>
      </c>
      <c r="J458" s="60">
        <f>VLOOKUP($F458,'Objets valorisés'!$A$4:$K$252,6,FALSE)</f>
        <v>0</v>
      </c>
      <c r="K458" s="60">
        <f>VLOOKUP($F458,'Objets valorisés'!$A$4:$K$252,7,FALSE)</f>
        <v>0</v>
      </c>
      <c r="L458" s="60">
        <f>VLOOKUP($F458,'Objets valorisés'!$A$4:$K$252,8,FALSE)</f>
        <v>0</v>
      </c>
      <c r="M458" s="60">
        <f>VLOOKUP($F458,'Objets valorisés'!$A$4:$K$252,9,FALSE)</f>
        <v>0</v>
      </c>
      <c r="N458" s="9"/>
      <c r="O458" s="108" t="str">
        <f t="shared" si="15"/>
        <v>non</v>
      </c>
      <c r="P458" s="108"/>
      <c r="Z458" s="133"/>
    </row>
    <row r="459" spans="1:26" ht="30" x14ac:dyDescent="0.25">
      <c r="A459" s="104" t="str">
        <f t="shared" si="14"/>
        <v>E-</v>
      </c>
      <c r="B459" s="98" t="s">
        <v>255</v>
      </c>
      <c r="C459" s="111" t="s">
        <v>253</v>
      </c>
      <c r="D459" s="111"/>
      <c r="E459" s="114" t="s">
        <v>1314</v>
      </c>
      <c r="F459" s="115">
        <v>167</v>
      </c>
      <c r="G459" s="9">
        <v>200</v>
      </c>
      <c r="H459" s="9"/>
      <c r="I459" s="60" t="str">
        <f>CONCATENATE("E-",VLOOKUP($F459,'Objets valorisés'!$A$4:$K$252,5,FALSE))</f>
        <v>E-</v>
      </c>
      <c r="J459" s="60">
        <f>VLOOKUP($F459,'Objets valorisés'!$A$4:$K$252,6,FALSE)</f>
        <v>0</v>
      </c>
      <c r="K459" s="60">
        <f>VLOOKUP($F459,'Objets valorisés'!$A$4:$K$252,7,FALSE)</f>
        <v>0</v>
      </c>
      <c r="L459" s="60">
        <f>VLOOKUP($F459,'Objets valorisés'!$A$4:$K$252,8,FALSE)</f>
        <v>0</v>
      </c>
      <c r="M459" s="60">
        <f>VLOOKUP($F459,'Objets valorisés'!$A$4:$K$252,9,FALSE)</f>
        <v>0</v>
      </c>
      <c r="N459" s="9"/>
      <c r="O459" s="108" t="str">
        <f t="shared" si="15"/>
        <v>non</v>
      </c>
      <c r="P459" s="108"/>
      <c r="Z459" s="133"/>
    </row>
    <row r="460" spans="1:26" ht="30" x14ac:dyDescent="0.25">
      <c r="A460" s="104" t="str">
        <f t="shared" si="14"/>
        <v>E-</v>
      </c>
      <c r="B460" s="98" t="s">
        <v>256</v>
      </c>
      <c r="C460" s="111" t="s">
        <v>253</v>
      </c>
      <c r="D460" s="111"/>
      <c r="E460" s="114" t="s">
        <v>1321</v>
      </c>
      <c r="F460" s="115">
        <v>178</v>
      </c>
      <c r="G460" s="9">
        <v>300</v>
      </c>
      <c r="H460" s="9"/>
      <c r="I460" s="60" t="str">
        <f>CONCATENATE("E-",VLOOKUP($F460,'Objets valorisés'!$A$4:$K$252,5,FALSE))</f>
        <v>E-</v>
      </c>
      <c r="J460" s="60">
        <f>VLOOKUP($F460,'Objets valorisés'!$A$4:$K$252,6,FALSE)</f>
        <v>0</v>
      </c>
      <c r="K460" s="60">
        <f>VLOOKUP($F460,'Objets valorisés'!$A$4:$K$252,7,FALSE)</f>
        <v>0</v>
      </c>
      <c r="L460" s="60">
        <f>VLOOKUP($F460,'Objets valorisés'!$A$4:$K$252,8,FALSE)</f>
        <v>0</v>
      </c>
      <c r="M460" s="60">
        <f>VLOOKUP($F460,'Objets valorisés'!$A$4:$K$252,9,FALSE)</f>
        <v>0</v>
      </c>
      <c r="N460" s="9"/>
      <c r="O460" s="108" t="str">
        <f t="shared" si="15"/>
        <v>non</v>
      </c>
      <c r="P460" s="108"/>
      <c r="Z460" s="133"/>
    </row>
    <row r="461" spans="1:26" x14ac:dyDescent="0.25">
      <c r="A461" s="104" t="str">
        <f t="shared" si="14"/>
        <v>E-</v>
      </c>
      <c r="B461" s="98" t="s">
        <v>257</v>
      </c>
      <c r="C461" s="111" t="s">
        <v>253</v>
      </c>
      <c r="D461" s="111"/>
      <c r="E461" s="114" t="s">
        <v>1330</v>
      </c>
      <c r="F461" s="115">
        <v>181</v>
      </c>
      <c r="G461" s="9" t="s">
        <v>1190</v>
      </c>
      <c r="H461" s="9"/>
      <c r="I461" s="60" t="str">
        <f>CONCATENATE("E-",VLOOKUP($F461,'Objets valorisés'!$A$4:$K$252,5,FALSE))</f>
        <v>E-</v>
      </c>
      <c r="J461" s="60">
        <f>VLOOKUP($F461,'Objets valorisés'!$A$4:$K$252,6,FALSE)</f>
        <v>0</v>
      </c>
      <c r="K461" s="60">
        <f>VLOOKUP($F461,'Objets valorisés'!$A$4:$K$252,7,FALSE)</f>
        <v>0</v>
      </c>
      <c r="L461" s="60">
        <f>VLOOKUP($F461,'Objets valorisés'!$A$4:$K$252,8,FALSE)</f>
        <v>0</v>
      </c>
      <c r="M461" s="60">
        <f>VLOOKUP($F461,'Objets valorisés'!$A$4:$K$252,9,FALSE)</f>
        <v>0</v>
      </c>
      <c r="N461" s="9"/>
      <c r="O461" s="108" t="str">
        <f t="shared" si="15"/>
        <v>non</v>
      </c>
      <c r="P461" s="108"/>
      <c r="Z461" s="133"/>
    </row>
    <row r="462" spans="1:26" ht="16.5" customHeight="1" x14ac:dyDescent="0.25">
      <c r="A462" s="104" t="str">
        <f t="shared" si="14"/>
        <v>E-</v>
      </c>
      <c r="B462" s="98" t="s">
        <v>258</v>
      </c>
      <c r="C462" s="111" t="s">
        <v>253</v>
      </c>
      <c r="D462" s="111"/>
      <c r="E462" s="114" t="s">
        <v>1331</v>
      </c>
      <c r="F462" s="115">
        <v>181</v>
      </c>
      <c r="G462" s="9" t="s">
        <v>1190</v>
      </c>
      <c r="H462" s="9"/>
      <c r="I462" s="60" t="str">
        <f>CONCATENATE("E-",VLOOKUP($F462,'Objets valorisés'!$A$4:$K$252,5,FALSE))</f>
        <v>E-</v>
      </c>
      <c r="J462" s="60">
        <f>VLOOKUP($F462,'Objets valorisés'!$A$4:$K$252,6,FALSE)</f>
        <v>0</v>
      </c>
      <c r="K462" s="60">
        <f>VLOOKUP($F462,'Objets valorisés'!$A$4:$K$252,7,FALSE)</f>
        <v>0</v>
      </c>
      <c r="L462" s="60">
        <f>VLOOKUP($F462,'Objets valorisés'!$A$4:$K$252,8,FALSE)</f>
        <v>0</v>
      </c>
      <c r="M462" s="60">
        <f>VLOOKUP($F462,'Objets valorisés'!$A$4:$K$252,9,FALSE)</f>
        <v>0</v>
      </c>
      <c r="N462" s="9"/>
      <c r="O462" s="108" t="str">
        <f t="shared" si="15"/>
        <v>non</v>
      </c>
      <c r="P462" s="108"/>
      <c r="Z462" s="133"/>
    </row>
    <row r="463" spans="1:26" ht="30" x14ac:dyDescent="0.25">
      <c r="A463" s="104" t="str">
        <f t="shared" si="14"/>
        <v>E-</v>
      </c>
      <c r="B463" s="98" t="s">
        <v>259</v>
      </c>
      <c r="C463" s="111" t="s">
        <v>253</v>
      </c>
      <c r="D463" s="111"/>
      <c r="E463" s="114" t="s">
        <v>1316</v>
      </c>
      <c r="F463" s="115">
        <v>171</v>
      </c>
      <c r="G463" s="9">
        <v>600</v>
      </c>
      <c r="H463" s="9"/>
      <c r="I463" s="60" t="str">
        <f>CONCATENATE("E-",VLOOKUP($F463,'Objets valorisés'!$A$4:$K$252,5,FALSE))</f>
        <v>E-</v>
      </c>
      <c r="J463" s="60">
        <f>VLOOKUP($F463,'Objets valorisés'!$A$4:$K$252,6,FALSE)</f>
        <v>0</v>
      </c>
      <c r="K463" s="60">
        <f>VLOOKUP($F463,'Objets valorisés'!$A$4:$K$252,7,FALSE)</f>
        <v>0</v>
      </c>
      <c r="L463" s="60">
        <f>VLOOKUP($F463,'Objets valorisés'!$A$4:$K$252,8,FALSE)</f>
        <v>0</v>
      </c>
      <c r="M463" s="60">
        <f>VLOOKUP($F463,'Objets valorisés'!$A$4:$K$252,9,FALSE)</f>
        <v>0</v>
      </c>
      <c r="N463" s="9"/>
      <c r="O463" s="108" t="str">
        <f t="shared" si="15"/>
        <v>non</v>
      </c>
      <c r="P463" s="108"/>
      <c r="Z463" s="133"/>
    </row>
    <row r="464" spans="1:26" x14ac:dyDescent="0.25">
      <c r="A464" s="104" t="str">
        <f t="shared" si="14"/>
        <v>E-</v>
      </c>
      <c r="B464" s="98" t="s">
        <v>260</v>
      </c>
      <c r="C464" s="111" t="s">
        <v>253</v>
      </c>
      <c r="D464" s="111"/>
      <c r="E464" s="114" t="s">
        <v>1409</v>
      </c>
      <c r="F464" s="115">
        <v>172</v>
      </c>
      <c r="G464" s="9">
        <v>30</v>
      </c>
      <c r="H464" s="9"/>
      <c r="I464" s="60" t="str">
        <f>CONCATENATE("E-",VLOOKUP($F464,'Objets valorisés'!$A$4:$K$252,5,FALSE))</f>
        <v>E-</v>
      </c>
      <c r="J464" s="60">
        <f>VLOOKUP($F464,'Objets valorisés'!$A$4:$K$252,6,FALSE)</f>
        <v>0</v>
      </c>
      <c r="K464" s="60">
        <f>VLOOKUP($F464,'Objets valorisés'!$A$4:$K$252,7,FALSE)</f>
        <v>0</v>
      </c>
      <c r="L464" s="60">
        <f>VLOOKUP($F464,'Objets valorisés'!$A$4:$K$252,8,FALSE)</f>
        <v>0</v>
      </c>
      <c r="M464" s="60">
        <f>VLOOKUP($F464,'Objets valorisés'!$A$4:$K$252,9,FALSE)</f>
        <v>0</v>
      </c>
      <c r="N464" s="9"/>
      <c r="O464" s="108" t="str">
        <f t="shared" si="15"/>
        <v>non</v>
      </c>
      <c r="P464" s="108"/>
      <c r="Z464" s="133"/>
    </row>
    <row r="465" spans="1:26" x14ac:dyDescent="0.25">
      <c r="A465" s="104" t="str">
        <f t="shared" si="14"/>
        <v>E-</v>
      </c>
      <c r="B465" s="98" t="s">
        <v>261</v>
      </c>
      <c r="C465" s="111" t="s">
        <v>253</v>
      </c>
      <c r="D465" s="111"/>
      <c r="E465" s="114" t="s">
        <v>1329</v>
      </c>
      <c r="F465" s="115">
        <v>181</v>
      </c>
      <c r="G465" s="9" t="s">
        <v>1190</v>
      </c>
      <c r="H465" s="9"/>
      <c r="I465" s="60" t="str">
        <f>CONCATENATE("E-",VLOOKUP($F465,'Objets valorisés'!$A$4:$K$252,5,FALSE))</f>
        <v>E-</v>
      </c>
      <c r="J465" s="60">
        <f>VLOOKUP($F465,'Objets valorisés'!$A$4:$K$252,6,FALSE)</f>
        <v>0</v>
      </c>
      <c r="K465" s="60">
        <f>VLOOKUP($F465,'Objets valorisés'!$A$4:$K$252,7,FALSE)</f>
        <v>0</v>
      </c>
      <c r="L465" s="60">
        <f>VLOOKUP($F465,'Objets valorisés'!$A$4:$K$252,8,FALSE)</f>
        <v>0</v>
      </c>
      <c r="M465" s="60">
        <f>VLOOKUP($F465,'Objets valorisés'!$A$4:$K$252,9,FALSE)</f>
        <v>0</v>
      </c>
      <c r="N465" s="9"/>
      <c r="O465" s="108" t="str">
        <f t="shared" si="15"/>
        <v>non</v>
      </c>
      <c r="P465" s="108"/>
    </row>
    <row r="466" spans="1:26" ht="30" x14ac:dyDescent="0.25">
      <c r="A466" s="104">
        <f t="shared" si="14"/>
        <v>0</v>
      </c>
      <c r="B466" s="98" t="s">
        <v>262</v>
      </c>
      <c r="C466" s="111" t="s">
        <v>253</v>
      </c>
      <c r="D466" s="111"/>
      <c r="E466" s="114" t="s">
        <v>272</v>
      </c>
      <c r="G466" s="9"/>
      <c r="H466" s="9"/>
      <c r="I466" s="63"/>
      <c r="J466" s="61"/>
      <c r="K466" s="61"/>
      <c r="L466" s="61"/>
      <c r="M466" s="61"/>
      <c r="N466" s="9"/>
      <c r="O466" s="108" t="str">
        <f t="shared" si="15"/>
        <v>non</v>
      </c>
      <c r="P466" s="108"/>
      <c r="Z466" s="133"/>
    </row>
    <row r="467" spans="1:26" x14ac:dyDescent="0.25">
      <c r="A467" s="104" t="str">
        <f t="shared" si="14"/>
        <v>E-</v>
      </c>
      <c r="B467" s="98" t="s">
        <v>263</v>
      </c>
      <c r="C467" s="111" t="s">
        <v>253</v>
      </c>
      <c r="D467" s="111"/>
      <c r="E467" s="114" t="s">
        <v>273</v>
      </c>
      <c r="F467" s="115">
        <v>178</v>
      </c>
      <c r="G467" s="9" t="s">
        <v>1322</v>
      </c>
      <c r="H467" s="9"/>
      <c r="I467" s="60" t="str">
        <f>CONCATENATE("E-",VLOOKUP($F467,'Objets valorisés'!$A$4:$K$252,5,FALSE))</f>
        <v>E-</v>
      </c>
      <c r="J467" s="60">
        <f>VLOOKUP($F467,'Objets valorisés'!$A$4:$K$252,6,FALSE)</f>
        <v>0</v>
      </c>
      <c r="K467" s="60">
        <f>VLOOKUP($F467,'Objets valorisés'!$A$4:$K$252,7,FALSE)</f>
        <v>0</v>
      </c>
      <c r="L467" s="60">
        <f>VLOOKUP($F467,'Objets valorisés'!$A$4:$K$252,8,FALSE)</f>
        <v>0</v>
      </c>
      <c r="M467" s="60">
        <f>VLOOKUP($F467,'Objets valorisés'!$A$4:$K$252,9,FALSE)</f>
        <v>0</v>
      </c>
      <c r="N467" s="9"/>
      <c r="O467" s="108" t="str">
        <f t="shared" si="15"/>
        <v>non</v>
      </c>
      <c r="P467" s="108"/>
      <c r="Z467" s="133"/>
    </row>
    <row r="468" spans="1:26" x14ac:dyDescent="0.25">
      <c r="A468" s="104" t="str">
        <f t="shared" si="14"/>
        <v>E-</v>
      </c>
      <c r="B468" s="98" t="s">
        <v>264</v>
      </c>
      <c r="C468" s="111" t="s">
        <v>253</v>
      </c>
      <c r="D468" s="111"/>
      <c r="E468" s="114" t="s">
        <v>1410</v>
      </c>
      <c r="F468" s="115">
        <v>168</v>
      </c>
      <c r="G468" s="9">
        <v>140</v>
      </c>
      <c r="H468" s="9"/>
      <c r="I468" s="60" t="str">
        <f>CONCATENATE("E-",VLOOKUP($F468,'Objets valorisés'!$A$4:$K$252,5,FALSE))</f>
        <v>E-</v>
      </c>
      <c r="J468" s="60">
        <f>VLOOKUP($F468,'Objets valorisés'!$A$4:$K$252,6,FALSE)</f>
        <v>0</v>
      </c>
      <c r="K468" s="60">
        <f>VLOOKUP($F468,'Objets valorisés'!$A$4:$K$252,7,FALSE)</f>
        <v>0</v>
      </c>
      <c r="L468" s="60">
        <f>VLOOKUP($F468,'Objets valorisés'!$A$4:$K$252,8,FALSE)</f>
        <v>0</v>
      </c>
      <c r="M468" s="60">
        <f>VLOOKUP($F468,'Objets valorisés'!$A$4:$K$252,9,FALSE)</f>
        <v>0</v>
      </c>
      <c r="N468" s="9"/>
      <c r="O468" s="108" t="str">
        <f t="shared" si="15"/>
        <v>non</v>
      </c>
      <c r="P468" s="108"/>
      <c r="Z468" s="133"/>
    </row>
    <row r="469" spans="1:26" x14ac:dyDescent="0.25">
      <c r="A469" s="104" t="str">
        <f t="shared" si="14"/>
        <v>E-</v>
      </c>
      <c r="B469" s="98" t="s">
        <v>265</v>
      </c>
      <c r="C469" s="111" t="s">
        <v>253</v>
      </c>
      <c r="D469" s="111"/>
      <c r="E469" s="114" t="s">
        <v>1320</v>
      </c>
      <c r="F469" s="115">
        <v>177</v>
      </c>
      <c r="G469" s="9">
        <v>40</v>
      </c>
      <c r="H469" s="9"/>
      <c r="I469" s="60" t="str">
        <f>CONCATENATE("E-",VLOOKUP($F469,'Objets valorisés'!$A$4:$K$252,5,FALSE))</f>
        <v>E-</v>
      </c>
      <c r="J469" s="60">
        <f>VLOOKUP($F469,'Objets valorisés'!$A$4:$K$252,6,FALSE)</f>
        <v>0</v>
      </c>
      <c r="K469" s="60">
        <f>VLOOKUP($F469,'Objets valorisés'!$A$4:$K$252,7,FALSE)</f>
        <v>0</v>
      </c>
      <c r="L469" s="60">
        <f>VLOOKUP($F469,'Objets valorisés'!$A$4:$K$252,8,FALSE)</f>
        <v>0</v>
      </c>
      <c r="M469" s="60">
        <f>VLOOKUP($F469,'Objets valorisés'!$A$4:$K$252,9,FALSE)</f>
        <v>0</v>
      </c>
      <c r="N469" s="9"/>
      <c r="O469" s="108" t="str">
        <f t="shared" si="15"/>
        <v>non</v>
      </c>
      <c r="P469" s="108"/>
      <c r="Z469" s="133"/>
    </row>
    <row r="470" spans="1:26" ht="30" x14ac:dyDescent="0.25">
      <c r="A470" s="104" t="str">
        <f t="shared" si="14"/>
        <v>E-</v>
      </c>
      <c r="B470" s="98" t="s">
        <v>266</v>
      </c>
      <c r="C470" s="111" t="s">
        <v>253</v>
      </c>
      <c r="D470" s="111"/>
      <c r="E470" s="114" t="s">
        <v>1323</v>
      </c>
      <c r="F470" s="115">
        <v>179</v>
      </c>
      <c r="G470" s="9">
        <v>50</v>
      </c>
      <c r="H470" s="9"/>
      <c r="I470" s="60" t="str">
        <f>CONCATENATE("E-",VLOOKUP($F470,'Objets valorisés'!$A$4:$K$252,5,FALSE))</f>
        <v>E-</v>
      </c>
      <c r="J470" s="60">
        <f>VLOOKUP($F470,'Objets valorisés'!$A$4:$K$252,6,FALSE)</f>
        <v>0</v>
      </c>
      <c r="K470" s="60">
        <f>VLOOKUP($F470,'Objets valorisés'!$A$4:$K$252,7,FALSE)</f>
        <v>0</v>
      </c>
      <c r="L470" s="60">
        <f>VLOOKUP($F470,'Objets valorisés'!$A$4:$K$252,8,FALSE)</f>
        <v>0</v>
      </c>
      <c r="M470" s="60">
        <f>VLOOKUP($F470,'Objets valorisés'!$A$4:$K$252,9,FALSE)</f>
        <v>0</v>
      </c>
      <c r="N470" s="9"/>
      <c r="O470" s="108" t="str">
        <f t="shared" si="15"/>
        <v>non</v>
      </c>
      <c r="P470" s="108"/>
      <c r="Z470" s="133"/>
    </row>
    <row r="471" spans="1:26" ht="30" x14ac:dyDescent="0.25">
      <c r="A471" s="104" t="str">
        <f t="shared" si="14"/>
        <v>E-</v>
      </c>
      <c r="B471" s="98" t="s">
        <v>267</v>
      </c>
      <c r="C471" s="111" t="s">
        <v>253</v>
      </c>
      <c r="D471" s="111"/>
      <c r="E471" s="114" t="s">
        <v>1318</v>
      </c>
      <c r="F471" s="115">
        <v>175</v>
      </c>
      <c r="G471" s="9">
        <v>350</v>
      </c>
      <c r="H471" s="9"/>
      <c r="I471" s="60" t="str">
        <f>CONCATENATE("E-",VLOOKUP($F471,'Objets valorisés'!$A$4:$K$252,5,FALSE))</f>
        <v>E-</v>
      </c>
      <c r="J471" s="60">
        <f>VLOOKUP($F471,'Objets valorisés'!$A$4:$K$252,6,FALSE)</f>
        <v>0</v>
      </c>
      <c r="K471" s="60">
        <f>VLOOKUP($F471,'Objets valorisés'!$A$4:$K$252,7,FALSE)</f>
        <v>0</v>
      </c>
      <c r="L471" s="60">
        <f>VLOOKUP($F471,'Objets valorisés'!$A$4:$K$252,8,FALSE)</f>
        <v>0</v>
      </c>
      <c r="M471" s="60">
        <f>VLOOKUP($F471,'Objets valorisés'!$A$4:$K$252,9,FALSE)</f>
        <v>0</v>
      </c>
      <c r="N471" s="9"/>
      <c r="O471" s="108" t="str">
        <f t="shared" si="15"/>
        <v>non</v>
      </c>
      <c r="P471" s="108"/>
      <c r="Z471" s="133"/>
    </row>
    <row r="472" spans="1:26" ht="30" x14ac:dyDescent="0.25">
      <c r="A472" s="104" t="str">
        <f t="shared" si="14"/>
        <v>E-</v>
      </c>
      <c r="B472" s="98" t="s">
        <v>268</v>
      </c>
      <c r="C472" s="111" t="s">
        <v>253</v>
      </c>
      <c r="D472" s="111"/>
      <c r="E472" s="114" t="s">
        <v>1319</v>
      </c>
      <c r="F472" s="115">
        <v>176</v>
      </c>
      <c r="G472" s="9">
        <v>30</v>
      </c>
      <c r="H472" s="9"/>
      <c r="I472" s="60" t="str">
        <f>CONCATENATE("E-",VLOOKUP($F472,'Objets valorisés'!$A$4:$K$252,5,FALSE))</f>
        <v>E-</v>
      </c>
      <c r="J472" s="60">
        <f>VLOOKUP($F472,'Objets valorisés'!$A$4:$K$252,6,FALSE)</f>
        <v>0</v>
      </c>
      <c r="K472" s="60">
        <f>VLOOKUP($F472,'Objets valorisés'!$A$4:$K$252,7,FALSE)</f>
        <v>0</v>
      </c>
      <c r="L472" s="60">
        <f>VLOOKUP($F472,'Objets valorisés'!$A$4:$K$252,8,FALSE)</f>
        <v>0</v>
      </c>
      <c r="M472" s="60">
        <f>VLOOKUP($F472,'Objets valorisés'!$A$4:$K$252,9,FALSE)</f>
        <v>0</v>
      </c>
      <c r="N472" s="9"/>
      <c r="O472" s="108" t="str">
        <f t="shared" si="15"/>
        <v>non</v>
      </c>
      <c r="P472" s="108"/>
      <c r="Z472" s="133"/>
    </row>
    <row r="473" spans="1:26" ht="30" x14ac:dyDescent="0.25">
      <c r="A473" s="104" t="str">
        <f t="shared" si="14"/>
        <v>E-</v>
      </c>
      <c r="B473" s="98" t="s">
        <v>269</v>
      </c>
      <c r="C473" s="111" t="s">
        <v>253</v>
      </c>
      <c r="D473" s="111"/>
      <c r="E473" s="114" t="s">
        <v>1315</v>
      </c>
      <c r="F473" s="115">
        <v>169</v>
      </c>
      <c r="G473" s="9">
        <v>200</v>
      </c>
      <c r="H473" s="9"/>
      <c r="I473" s="60" t="str">
        <f>CONCATENATE("E-",VLOOKUP($F473,'Objets valorisés'!$A$4:$K$252,5,FALSE))</f>
        <v>E-</v>
      </c>
      <c r="J473" s="60">
        <f>VLOOKUP($F473,'Objets valorisés'!$A$4:$K$252,6,FALSE)</f>
        <v>0</v>
      </c>
      <c r="K473" s="60">
        <f>VLOOKUP($F473,'Objets valorisés'!$A$4:$K$252,7,FALSE)</f>
        <v>0</v>
      </c>
      <c r="L473" s="60">
        <f>VLOOKUP($F473,'Objets valorisés'!$A$4:$K$252,8,FALSE)</f>
        <v>0</v>
      </c>
      <c r="M473" s="60">
        <f>VLOOKUP($F473,'Objets valorisés'!$A$4:$K$252,9,FALSE)</f>
        <v>0</v>
      </c>
      <c r="N473" s="9"/>
      <c r="O473" s="108" t="str">
        <f t="shared" si="15"/>
        <v>non</v>
      </c>
      <c r="P473" s="108"/>
      <c r="Z473" s="133"/>
    </row>
    <row r="474" spans="1:26" x14ac:dyDescent="0.25">
      <c r="A474" s="104" t="str">
        <f t="shared" si="14"/>
        <v>E-</v>
      </c>
      <c r="B474" s="98" t="s">
        <v>270</v>
      </c>
      <c r="C474" s="111" t="s">
        <v>253</v>
      </c>
      <c r="D474" s="111"/>
      <c r="E474" s="114" t="s">
        <v>1324</v>
      </c>
      <c r="F474" s="115">
        <v>180</v>
      </c>
      <c r="G474" s="9">
        <v>220</v>
      </c>
      <c r="H474" s="9"/>
      <c r="I474" s="60" t="str">
        <f>CONCATENATE("E-",VLOOKUP($F474,'Objets valorisés'!$A$4:$K$252,5,FALSE))</f>
        <v>E-</v>
      </c>
      <c r="J474" s="60">
        <f>VLOOKUP($F474,'Objets valorisés'!$A$4:$K$252,6,FALSE)</f>
        <v>0</v>
      </c>
      <c r="K474" s="60">
        <f>VLOOKUP($F474,'Objets valorisés'!$A$4:$K$252,7,FALSE)</f>
        <v>0</v>
      </c>
      <c r="L474" s="60">
        <f>VLOOKUP($F474,'Objets valorisés'!$A$4:$K$252,8,FALSE)</f>
        <v>0</v>
      </c>
      <c r="M474" s="60">
        <f>VLOOKUP($F474,'Objets valorisés'!$A$4:$K$252,9,FALSE)</f>
        <v>0</v>
      </c>
      <c r="N474" s="9"/>
      <c r="O474" s="108" t="str">
        <f t="shared" si="15"/>
        <v>non</v>
      </c>
      <c r="P474" s="108"/>
      <c r="Z474" s="133"/>
    </row>
    <row r="475" spans="1:26" ht="30" x14ac:dyDescent="0.25">
      <c r="A475" s="104" t="str">
        <f t="shared" si="14"/>
        <v>E-</v>
      </c>
      <c r="B475" s="98" t="s">
        <v>274</v>
      </c>
      <c r="C475" s="111" t="s">
        <v>253</v>
      </c>
      <c r="D475" s="111"/>
      <c r="E475" s="114" t="s">
        <v>1325</v>
      </c>
      <c r="F475" s="115">
        <v>180</v>
      </c>
      <c r="G475" s="9" t="s">
        <v>1326</v>
      </c>
      <c r="H475" s="9"/>
      <c r="I475" s="60" t="str">
        <f>CONCATENATE("E-",VLOOKUP($F475,'Objets valorisés'!$A$4:$K$252,5,FALSE))</f>
        <v>E-</v>
      </c>
      <c r="J475" s="60">
        <f>VLOOKUP($F475,'Objets valorisés'!$A$4:$K$252,6,FALSE)</f>
        <v>0</v>
      </c>
      <c r="K475" s="60">
        <f>VLOOKUP($F475,'Objets valorisés'!$A$4:$K$252,7,FALSE)</f>
        <v>0</v>
      </c>
      <c r="L475" s="60">
        <f>VLOOKUP($F475,'Objets valorisés'!$A$4:$K$252,8,FALSE)</f>
        <v>0</v>
      </c>
      <c r="M475" s="60">
        <f>VLOOKUP($F475,'Objets valorisés'!$A$4:$K$252,9,FALSE)</f>
        <v>0</v>
      </c>
      <c r="N475" s="9"/>
      <c r="O475" s="108" t="str">
        <f t="shared" si="15"/>
        <v>non</v>
      </c>
      <c r="P475" s="108"/>
      <c r="Z475" s="133"/>
    </row>
    <row r="476" spans="1:26" x14ac:dyDescent="0.25">
      <c r="A476" s="104">
        <f t="shared" si="14"/>
        <v>0</v>
      </c>
      <c r="B476" s="98" t="s">
        <v>275</v>
      </c>
      <c r="C476" s="111" t="s">
        <v>253</v>
      </c>
      <c r="D476" s="111"/>
      <c r="E476" s="114" t="s">
        <v>1075</v>
      </c>
      <c r="G476" s="9"/>
      <c r="H476" s="9"/>
      <c r="I476" s="63"/>
      <c r="J476" s="61"/>
      <c r="K476" s="61"/>
      <c r="L476" s="61"/>
      <c r="M476" s="61"/>
      <c r="N476" s="9"/>
      <c r="O476" s="108" t="str">
        <f t="shared" si="15"/>
        <v>non</v>
      </c>
      <c r="P476" s="108"/>
      <c r="Z476" s="133"/>
    </row>
    <row r="477" spans="1:26" x14ac:dyDescent="0.25">
      <c r="A477" s="104" t="str">
        <f t="shared" si="14"/>
        <v>E-</v>
      </c>
      <c r="B477" s="98" t="s">
        <v>276</v>
      </c>
      <c r="C477" s="111" t="s">
        <v>253</v>
      </c>
      <c r="D477" s="111" t="s">
        <v>282</v>
      </c>
      <c r="E477" s="114" t="s">
        <v>1317</v>
      </c>
      <c r="F477" s="115">
        <v>173</v>
      </c>
      <c r="G477" s="9">
        <v>30</v>
      </c>
      <c r="H477" s="9"/>
      <c r="I477" s="60" t="str">
        <f>CONCATENATE("E-",VLOOKUP($F477,'Objets valorisés'!$A$4:$K$252,5,FALSE))</f>
        <v>E-</v>
      </c>
      <c r="J477" s="60">
        <f>VLOOKUP($F477,'Objets valorisés'!$A$4:$K$252,6,FALSE)</f>
        <v>0</v>
      </c>
      <c r="K477" s="60">
        <f>VLOOKUP($F477,'Objets valorisés'!$A$4:$K$252,7,FALSE)</f>
        <v>0</v>
      </c>
      <c r="L477" s="60">
        <f>VLOOKUP($F477,'Objets valorisés'!$A$4:$K$252,8,FALSE)</f>
        <v>0</v>
      </c>
      <c r="M477" s="60">
        <f>VLOOKUP($F477,'Objets valorisés'!$A$4:$K$252,9,FALSE)</f>
        <v>0</v>
      </c>
      <c r="N477" s="9"/>
      <c r="O477" s="108" t="str">
        <f t="shared" si="15"/>
        <v>non</v>
      </c>
      <c r="P477" s="108"/>
      <c r="Z477" s="133"/>
    </row>
    <row r="478" spans="1:26" x14ac:dyDescent="0.25">
      <c r="A478" s="104">
        <f t="shared" si="14"/>
        <v>0</v>
      </c>
      <c r="B478" s="98" t="s">
        <v>277</v>
      </c>
      <c r="C478" s="111" t="s">
        <v>253</v>
      </c>
      <c r="D478" s="111" t="s">
        <v>231</v>
      </c>
      <c r="E478" s="114" t="s">
        <v>283</v>
      </c>
      <c r="G478" s="9"/>
      <c r="H478" s="9"/>
      <c r="I478" s="63"/>
      <c r="J478" s="61"/>
      <c r="K478" s="61"/>
      <c r="L478" s="61"/>
      <c r="M478" s="61"/>
      <c r="N478" s="9"/>
      <c r="O478" s="108" t="str">
        <f t="shared" si="15"/>
        <v>non</v>
      </c>
      <c r="P478" s="108"/>
      <c r="Z478" s="133"/>
    </row>
    <row r="479" spans="1:26" x14ac:dyDescent="0.25">
      <c r="A479" s="104" t="str">
        <f t="shared" si="14"/>
        <v>E-</v>
      </c>
      <c r="B479" s="98" t="s">
        <v>278</v>
      </c>
      <c r="C479" s="111" t="s">
        <v>253</v>
      </c>
      <c r="D479" s="111" t="s">
        <v>231</v>
      </c>
      <c r="E479" s="114" t="s">
        <v>284</v>
      </c>
      <c r="F479" s="115">
        <v>174</v>
      </c>
      <c r="G479" s="9">
        <v>20</v>
      </c>
      <c r="H479" s="9"/>
      <c r="I479" s="60" t="str">
        <f>CONCATENATE("E-",VLOOKUP($F479,'Objets valorisés'!$A$4:$K$252,5,FALSE))</f>
        <v>E-</v>
      </c>
      <c r="J479" s="60">
        <f>VLOOKUP($F479,'Objets valorisés'!$A$4:$K$252,6,FALSE)</f>
        <v>0</v>
      </c>
      <c r="K479" s="60">
        <f>VLOOKUP($F479,'Objets valorisés'!$A$4:$K$252,7,FALSE)</f>
        <v>0</v>
      </c>
      <c r="L479" s="60">
        <f>VLOOKUP($F479,'Objets valorisés'!$A$4:$K$252,8,FALSE)</f>
        <v>0</v>
      </c>
      <c r="M479" s="60">
        <f>VLOOKUP($F479,'Objets valorisés'!$A$4:$K$252,9,FALSE)</f>
        <v>0</v>
      </c>
      <c r="N479" s="9"/>
      <c r="O479" s="108" t="str">
        <f t="shared" si="15"/>
        <v>non</v>
      </c>
      <c r="P479" s="108"/>
      <c r="Z479" s="133"/>
    </row>
    <row r="480" spans="1:26" x14ac:dyDescent="0.25">
      <c r="A480" s="104">
        <f t="shared" si="14"/>
        <v>0</v>
      </c>
      <c r="B480" s="98" t="s">
        <v>279</v>
      </c>
      <c r="C480" s="111" t="s">
        <v>253</v>
      </c>
      <c r="D480" s="111" t="s">
        <v>231</v>
      </c>
      <c r="E480" s="114" t="s">
        <v>297</v>
      </c>
      <c r="G480" s="9"/>
      <c r="H480" s="9"/>
      <c r="I480" s="63"/>
      <c r="J480" s="61"/>
      <c r="K480" s="61"/>
      <c r="L480" s="61"/>
      <c r="M480" s="61"/>
      <c r="N480" s="9"/>
      <c r="O480" s="108" t="str">
        <f t="shared" si="15"/>
        <v>non</v>
      </c>
      <c r="P480" s="108"/>
      <c r="Z480" s="133"/>
    </row>
    <row r="481" spans="1:47" x14ac:dyDescent="0.25">
      <c r="A481" s="104">
        <f t="shared" si="14"/>
        <v>0</v>
      </c>
      <c r="B481" s="98" t="s">
        <v>280</v>
      </c>
      <c r="C481" s="111" t="s">
        <v>253</v>
      </c>
      <c r="D481" s="111" t="s">
        <v>231</v>
      </c>
      <c r="E481" s="114" t="s">
        <v>285</v>
      </c>
      <c r="G481" s="9"/>
      <c r="H481" s="9"/>
      <c r="I481" s="63"/>
      <c r="J481" s="61"/>
      <c r="K481" s="61"/>
      <c r="L481" s="61"/>
      <c r="M481" s="61"/>
      <c r="N481" s="9"/>
      <c r="O481" s="108" t="str">
        <f t="shared" si="15"/>
        <v>non</v>
      </c>
      <c r="P481" s="108"/>
      <c r="Z481" s="133"/>
    </row>
    <row r="482" spans="1:47" x14ac:dyDescent="0.25">
      <c r="A482" s="104">
        <f t="shared" si="14"/>
        <v>0</v>
      </c>
      <c r="B482" s="98" t="s">
        <v>251</v>
      </c>
      <c r="C482" s="111" t="s">
        <v>253</v>
      </c>
      <c r="D482" s="111" t="s">
        <v>231</v>
      </c>
      <c r="E482" s="114" t="s">
        <v>234</v>
      </c>
      <c r="G482" s="9"/>
      <c r="H482" s="9"/>
      <c r="I482" s="63"/>
      <c r="J482" s="61"/>
      <c r="K482" s="61"/>
      <c r="L482" s="61"/>
      <c r="M482" s="61"/>
      <c r="N482" s="9"/>
      <c r="O482" s="108" t="str">
        <f t="shared" si="15"/>
        <v>non</v>
      </c>
      <c r="P482" s="108"/>
      <c r="Z482" s="133"/>
    </row>
    <row r="483" spans="1:47" x14ac:dyDescent="0.25">
      <c r="A483" s="104" t="str">
        <f t="shared" si="14"/>
        <v>E-</v>
      </c>
      <c r="B483" s="98" t="s">
        <v>281</v>
      </c>
      <c r="C483" s="111" t="s">
        <v>253</v>
      </c>
      <c r="D483" s="111" t="s">
        <v>286</v>
      </c>
      <c r="E483" s="114" t="s">
        <v>1327</v>
      </c>
      <c r="F483" s="115">
        <v>181</v>
      </c>
      <c r="G483" s="9" t="s">
        <v>1190</v>
      </c>
      <c r="H483" s="9"/>
      <c r="I483" s="60" t="str">
        <f>CONCATENATE("E-",VLOOKUP($F483,'Objets valorisés'!$A$4:$K$252,5,FALSE))</f>
        <v>E-</v>
      </c>
      <c r="J483" s="60">
        <f>VLOOKUP($F483,'Objets valorisés'!$A$4:$K$252,6,FALSE)</f>
        <v>0</v>
      </c>
      <c r="K483" s="60">
        <f>VLOOKUP($F483,'Objets valorisés'!$A$4:$K$252,7,FALSE)</f>
        <v>0</v>
      </c>
      <c r="L483" s="60">
        <f>VLOOKUP($F483,'Objets valorisés'!$A$4:$K$252,8,FALSE)</f>
        <v>0</v>
      </c>
      <c r="M483" s="60">
        <f>VLOOKUP($F483,'Objets valorisés'!$A$4:$K$252,9,FALSE)</f>
        <v>0</v>
      </c>
      <c r="N483" s="9"/>
      <c r="O483" s="108" t="str">
        <f t="shared" si="15"/>
        <v>non</v>
      </c>
      <c r="P483" s="108"/>
      <c r="Z483" s="133"/>
    </row>
    <row r="484" spans="1:47" ht="30" x14ac:dyDescent="0.25">
      <c r="A484" s="104" t="str">
        <f t="shared" si="14"/>
        <v>E-</v>
      </c>
      <c r="B484" s="98" t="s">
        <v>287</v>
      </c>
      <c r="C484" s="111" t="s">
        <v>253</v>
      </c>
      <c r="D484" s="111"/>
      <c r="E484" s="114" t="s">
        <v>1328</v>
      </c>
      <c r="F484" s="115">
        <v>181</v>
      </c>
      <c r="G484" s="9" t="s">
        <v>1190</v>
      </c>
      <c r="H484" s="9"/>
      <c r="I484" s="60" t="str">
        <f>CONCATENATE("E-",VLOOKUP($F484,'Objets valorisés'!$A$4:$K$252,5,FALSE))</f>
        <v>E-</v>
      </c>
      <c r="J484" s="60">
        <f>VLOOKUP($F484,'Objets valorisés'!$A$4:$K$252,6,FALSE)</f>
        <v>0</v>
      </c>
      <c r="K484" s="60">
        <f>VLOOKUP($F484,'Objets valorisés'!$A$4:$K$252,7,FALSE)</f>
        <v>0</v>
      </c>
      <c r="L484" s="60">
        <f>VLOOKUP($F484,'Objets valorisés'!$A$4:$K$252,8,FALSE)</f>
        <v>0</v>
      </c>
      <c r="M484" s="60">
        <f>VLOOKUP($F484,'Objets valorisés'!$A$4:$K$252,9,FALSE)</f>
        <v>0</v>
      </c>
      <c r="N484" s="9"/>
      <c r="O484" s="108" t="str">
        <f t="shared" si="15"/>
        <v>non</v>
      </c>
      <c r="P484" s="108"/>
      <c r="Z484" s="133"/>
    </row>
    <row r="485" spans="1:47" x14ac:dyDescent="0.25">
      <c r="A485" s="104" t="str">
        <f t="shared" si="14"/>
        <v>E-</v>
      </c>
      <c r="B485" s="98" t="s">
        <v>289</v>
      </c>
      <c r="C485" s="111" t="s">
        <v>253</v>
      </c>
      <c r="D485" s="111"/>
      <c r="E485" s="114" t="s">
        <v>288</v>
      </c>
      <c r="F485" s="115">
        <v>181</v>
      </c>
      <c r="G485" s="9" t="s">
        <v>1190</v>
      </c>
      <c r="H485" s="9"/>
      <c r="I485" s="60" t="str">
        <f>CONCATENATE("E-",VLOOKUP($F485,'Objets valorisés'!$A$4:$K$252,5,FALSE))</f>
        <v>E-</v>
      </c>
      <c r="J485" s="60">
        <f>VLOOKUP($F485,'Objets valorisés'!$A$4:$K$252,6,FALSE)</f>
        <v>0</v>
      </c>
      <c r="K485" s="60">
        <f>VLOOKUP($F485,'Objets valorisés'!$A$4:$K$252,7,FALSE)</f>
        <v>0</v>
      </c>
      <c r="L485" s="60">
        <f>VLOOKUP($F485,'Objets valorisés'!$A$4:$K$252,8,FALSE)</f>
        <v>0</v>
      </c>
      <c r="M485" s="60">
        <f>VLOOKUP($F485,'Objets valorisés'!$A$4:$K$252,9,FALSE)</f>
        <v>0</v>
      </c>
      <c r="N485" s="9"/>
      <c r="O485" s="108" t="str">
        <f t="shared" si="15"/>
        <v>non</v>
      </c>
      <c r="P485" s="108"/>
      <c r="Z485" s="133"/>
    </row>
    <row r="486" spans="1:47" ht="15.75" customHeight="1" x14ac:dyDescent="0.25">
      <c r="A486" s="104">
        <f t="shared" si="14"/>
        <v>0</v>
      </c>
      <c r="B486" s="98" t="s">
        <v>290</v>
      </c>
      <c r="C486" s="111" t="s">
        <v>253</v>
      </c>
      <c r="D486" s="111"/>
      <c r="E486" s="114" t="s">
        <v>291</v>
      </c>
      <c r="G486" s="9"/>
      <c r="H486" s="9"/>
      <c r="I486" s="63"/>
      <c r="J486" s="61"/>
      <c r="K486" s="61"/>
      <c r="L486" s="61"/>
      <c r="M486" s="61"/>
      <c r="N486" s="9"/>
      <c r="O486" s="108" t="str">
        <f t="shared" si="15"/>
        <v>non</v>
      </c>
      <c r="P486" s="108"/>
      <c r="Z486" s="133"/>
    </row>
    <row r="487" spans="1:47" x14ac:dyDescent="0.25">
      <c r="A487" s="104">
        <f t="shared" si="14"/>
        <v>0</v>
      </c>
      <c r="B487" s="98" t="s">
        <v>292</v>
      </c>
      <c r="C487" s="111" t="s">
        <v>253</v>
      </c>
      <c r="D487" s="111"/>
      <c r="E487" s="114" t="s">
        <v>293</v>
      </c>
      <c r="G487" s="9"/>
      <c r="H487" s="9"/>
      <c r="I487" s="63"/>
      <c r="J487" s="61"/>
      <c r="K487" s="61"/>
      <c r="L487" s="61"/>
      <c r="M487" s="61"/>
      <c r="N487" s="9"/>
      <c r="O487" s="108" t="str">
        <f t="shared" si="15"/>
        <v>non</v>
      </c>
      <c r="P487" s="108"/>
      <c r="Z487" s="133"/>
    </row>
    <row r="488" spans="1:47" ht="30" x14ac:dyDescent="0.25">
      <c r="A488" s="104" t="str">
        <f t="shared" si="14"/>
        <v>E-</v>
      </c>
      <c r="B488" s="98"/>
      <c r="C488" s="111" t="s">
        <v>253</v>
      </c>
      <c r="D488" s="111"/>
      <c r="E488" s="141" t="s">
        <v>1415</v>
      </c>
      <c r="F488" s="115">
        <v>181</v>
      </c>
      <c r="G488" s="9">
        <v>15</v>
      </c>
      <c r="H488" s="9"/>
      <c r="I488" s="60" t="str">
        <f>CONCATENATE("E-",VLOOKUP($F488,'Objets valorisés'!$A$4:$K$252,5,FALSE))</f>
        <v>E-</v>
      </c>
      <c r="J488" s="60">
        <f>VLOOKUP($F488,'Objets valorisés'!$A$4:$K$252,6,FALSE)</f>
        <v>0</v>
      </c>
      <c r="K488" s="60">
        <f>VLOOKUP($F488,'Objets valorisés'!$A$4:$K$252,7,FALSE)</f>
        <v>0</v>
      </c>
      <c r="L488" s="60">
        <f>VLOOKUP($F488,'Objets valorisés'!$A$4:$K$252,8,FALSE)</f>
        <v>0</v>
      </c>
      <c r="M488" s="60">
        <f>VLOOKUP($F488,'Objets valorisés'!$A$4:$K$252,9,FALSE)</f>
        <v>0</v>
      </c>
      <c r="N488" s="9"/>
      <c r="O488" s="108" t="str">
        <f t="shared" si="15"/>
        <v>non</v>
      </c>
      <c r="P488" s="108"/>
      <c r="Z488" s="133"/>
    </row>
    <row r="489" spans="1:47" x14ac:dyDescent="0.25">
      <c r="A489" s="104"/>
      <c r="B489" s="98"/>
      <c r="C489" s="111" t="s">
        <v>253</v>
      </c>
      <c r="D489" s="111" t="s">
        <v>1386</v>
      </c>
      <c r="E489" s="114" t="s">
        <v>1387</v>
      </c>
      <c r="G489" s="9"/>
      <c r="H489" s="9"/>
      <c r="I489" s="63"/>
      <c r="J489" s="60"/>
      <c r="K489" s="60"/>
      <c r="L489" s="60"/>
      <c r="M489" s="60"/>
      <c r="N489" s="9"/>
      <c r="O489" s="108"/>
      <c r="P489" s="108"/>
      <c r="Z489" s="133"/>
    </row>
    <row r="490" spans="1:47" s="135" customFormat="1" ht="30" x14ac:dyDescent="0.25">
      <c r="A490" s="104" t="str">
        <f t="shared" si="14"/>
        <v>E-</v>
      </c>
      <c r="B490" s="125" t="s">
        <v>112</v>
      </c>
      <c r="C490" s="106" t="s">
        <v>113</v>
      </c>
      <c r="D490" s="105"/>
      <c r="E490" s="114" t="s">
        <v>1196</v>
      </c>
      <c r="F490" s="115">
        <v>208</v>
      </c>
      <c r="G490" s="6">
        <v>140</v>
      </c>
      <c r="H490" s="6"/>
      <c r="I490" s="60" t="str">
        <f>CONCATENATE("E-",VLOOKUP($F490,'Objets valorisés'!$A$4:$K$252,5,FALSE))</f>
        <v>E-</v>
      </c>
      <c r="J490" s="60">
        <f>VLOOKUP($F490,'Objets valorisés'!$A$4:$K$252,6,FALSE)</f>
        <v>0</v>
      </c>
      <c r="K490" s="60">
        <f>VLOOKUP($F490,'Objets valorisés'!$A$4:$K$252,7,FALSE)</f>
        <v>0</v>
      </c>
      <c r="L490" s="60">
        <f>VLOOKUP($F490,'Objets valorisés'!$A$4:$K$252,8,FALSE)</f>
        <v>0</v>
      </c>
      <c r="M490" s="60">
        <f>VLOOKUP($F490,'Objets valorisés'!$A$4:$K$252,9,FALSE)</f>
        <v>0</v>
      </c>
      <c r="N490" s="6"/>
      <c r="O490" s="108" t="str">
        <f t="shared" si="15"/>
        <v>non</v>
      </c>
      <c r="P490" s="108"/>
      <c r="Q490" s="109"/>
      <c r="R490" s="132"/>
      <c r="S490" s="132"/>
      <c r="T490" s="78"/>
      <c r="U490" s="78"/>
      <c r="V490" s="78"/>
      <c r="W490" s="79"/>
      <c r="X490" s="132"/>
      <c r="Y490" s="132"/>
      <c r="Z490" s="133"/>
      <c r="AA490" s="133"/>
      <c r="AB490" s="133"/>
      <c r="AC490" s="133"/>
      <c r="AD490" s="133"/>
      <c r="AE490" s="133"/>
      <c r="AF490" s="133"/>
      <c r="AG490" s="133"/>
      <c r="AH490" s="133"/>
      <c r="AI490" s="133"/>
      <c r="AJ490" s="133"/>
      <c r="AK490" s="133"/>
      <c r="AL490" s="133"/>
      <c r="AM490" s="133"/>
      <c r="AN490" s="133"/>
      <c r="AO490" s="133"/>
      <c r="AP490" s="133"/>
      <c r="AQ490" s="133"/>
      <c r="AR490" s="133"/>
      <c r="AS490" s="133"/>
      <c r="AT490" s="133"/>
      <c r="AU490" s="133"/>
    </row>
    <row r="491" spans="1:47" x14ac:dyDescent="0.25">
      <c r="A491" s="104" t="str">
        <f t="shared" si="14"/>
        <v>E-</v>
      </c>
      <c r="B491" s="125" t="s">
        <v>114</v>
      </c>
      <c r="C491" s="106" t="s">
        <v>113</v>
      </c>
      <c r="D491" s="105"/>
      <c r="E491" s="114" t="s">
        <v>115</v>
      </c>
      <c r="F491" s="115">
        <v>210</v>
      </c>
      <c r="G491" s="6" t="s">
        <v>1190</v>
      </c>
      <c r="I491" s="60" t="str">
        <f>CONCATENATE("E-",VLOOKUP($F491,'Objets valorisés'!$A$4:$K$252,5,FALSE))</f>
        <v>E-</v>
      </c>
      <c r="J491" s="60">
        <f>VLOOKUP($F491,'Objets valorisés'!$A$4:$K$252,6,FALSE)</f>
        <v>0</v>
      </c>
      <c r="K491" s="60">
        <f>VLOOKUP($F491,'Objets valorisés'!$A$4:$K$252,7,FALSE)</f>
        <v>0</v>
      </c>
      <c r="L491" s="60">
        <f>VLOOKUP($F491,'Objets valorisés'!$A$4:$K$252,8,FALSE)</f>
        <v>0</v>
      </c>
      <c r="M491" s="60">
        <f>VLOOKUP($F491,'Objets valorisés'!$A$4:$K$252,9,FALSE)</f>
        <v>0</v>
      </c>
      <c r="O491" s="108" t="str">
        <f t="shared" si="15"/>
        <v>non</v>
      </c>
      <c r="P491" s="108"/>
      <c r="Z491" s="133"/>
    </row>
    <row r="492" spans="1:47" ht="30" x14ac:dyDescent="0.25">
      <c r="A492" s="104" t="str">
        <f t="shared" si="14"/>
        <v>E-</v>
      </c>
      <c r="B492" s="125" t="s">
        <v>116</v>
      </c>
      <c r="C492" s="106" t="s">
        <v>113</v>
      </c>
      <c r="D492" s="105"/>
      <c r="E492" s="114" t="s">
        <v>1340</v>
      </c>
      <c r="F492" s="115">
        <v>210</v>
      </c>
      <c r="G492" s="6" t="s">
        <v>1190</v>
      </c>
      <c r="I492" s="60" t="str">
        <f>CONCATENATE("E-",VLOOKUP($F492,'Objets valorisés'!$A$4:$K$252,5,FALSE))</f>
        <v>E-</v>
      </c>
      <c r="J492" s="60">
        <f>VLOOKUP($F492,'Objets valorisés'!$A$4:$K$252,6,FALSE)</f>
        <v>0</v>
      </c>
      <c r="K492" s="60">
        <f>VLOOKUP($F492,'Objets valorisés'!$A$4:$K$252,7,FALSE)</f>
        <v>0</v>
      </c>
      <c r="L492" s="60">
        <f>VLOOKUP($F492,'Objets valorisés'!$A$4:$K$252,8,FALSE)</f>
        <v>0</v>
      </c>
      <c r="M492" s="60">
        <f>VLOOKUP($F492,'Objets valorisés'!$A$4:$K$252,9,FALSE)</f>
        <v>0</v>
      </c>
      <c r="O492" s="108" t="str">
        <f t="shared" si="15"/>
        <v>non</v>
      </c>
      <c r="P492" s="108"/>
    </row>
    <row r="493" spans="1:47" x14ac:dyDescent="0.25">
      <c r="A493" s="104" t="str">
        <f t="shared" si="14"/>
        <v>E-</v>
      </c>
      <c r="B493" s="125" t="s">
        <v>117</v>
      </c>
      <c r="C493" s="106" t="s">
        <v>113</v>
      </c>
      <c r="D493" s="105"/>
      <c r="E493" s="114" t="s">
        <v>1192</v>
      </c>
      <c r="F493" s="115">
        <v>205</v>
      </c>
      <c r="G493" s="6">
        <v>300</v>
      </c>
      <c r="I493" s="60" t="str">
        <f>CONCATENATE("E-",VLOOKUP($F493,'Objets valorisés'!$A$4:$K$252,5,FALSE))</f>
        <v>E-</v>
      </c>
      <c r="J493" s="60">
        <f>VLOOKUP($F493,'Objets valorisés'!$A$4:$K$252,6,FALSE)</f>
        <v>0</v>
      </c>
      <c r="K493" s="60">
        <f>VLOOKUP($F493,'Objets valorisés'!$A$4:$K$252,7,FALSE)</f>
        <v>0</v>
      </c>
      <c r="L493" s="60">
        <f>VLOOKUP($F493,'Objets valorisés'!$A$4:$K$252,8,FALSE)</f>
        <v>0</v>
      </c>
      <c r="M493" s="60">
        <f>VLOOKUP($F493,'Objets valorisés'!$A$4:$K$252,9,FALSE)</f>
        <v>0</v>
      </c>
      <c r="O493" s="108" t="str">
        <f t="shared" si="15"/>
        <v>non</v>
      </c>
      <c r="P493" s="108"/>
      <c r="Z493" s="133"/>
    </row>
    <row r="494" spans="1:47" x14ac:dyDescent="0.25">
      <c r="A494" s="104">
        <f t="shared" si="14"/>
        <v>0</v>
      </c>
      <c r="B494" s="125" t="s">
        <v>118</v>
      </c>
      <c r="C494" s="106" t="s">
        <v>113</v>
      </c>
      <c r="D494" s="105"/>
      <c r="E494" s="114" t="s">
        <v>73</v>
      </c>
      <c r="I494" s="61"/>
      <c r="J494" s="61"/>
      <c r="K494" s="61"/>
      <c r="L494" s="61"/>
      <c r="M494" s="61"/>
      <c r="O494" s="108" t="str">
        <f t="shared" si="15"/>
        <v>non</v>
      </c>
      <c r="P494" s="108"/>
      <c r="Z494" s="133"/>
    </row>
    <row r="495" spans="1:47" x14ac:dyDescent="0.25">
      <c r="A495" s="104" t="str">
        <f t="shared" si="14"/>
        <v>E-</v>
      </c>
      <c r="B495" s="125" t="s">
        <v>119</v>
      </c>
      <c r="C495" s="106" t="s">
        <v>113</v>
      </c>
      <c r="D495" s="105"/>
      <c r="E495" s="114" t="s">
        <v>120</v>
      </c>
      <c r="F495" s="115">
        <v>210</v>
      </c>
      <c r="G495" s="6" t="s">
        <v>1190</v>
      </c>
      <c r="I495" s="60" t="str">
        <f>CONCATENATE("E-",VLOOKUP($F495,'Objets valorisés'!$A$4:$K$252,5,FALSE))</f>
        <v>E-</v>
      </c>
      <c r="J495" s="60">
        <f>VLOOKUP($F495,'Objets valorisés'!$A$4:$K$252,6,FALSE)</f>
        <v>0</v>
      </c>
      <c r="K495" s="60">
        <f>VLOOKUP($F495,'Objets valorisés'!$A$4:$K$252,7,FALSE)</f>
        <v>0</v>
      </c>
      <c r="L495" s="60">
        <f>VLOOKUP($F495,'Objets valorisés'!$A$4:$K$252,8,FALSE)</f>
        <v>0</v>
      </c>
      <c r="M495" s="60">
        <f>VLOOKUP($F495,'Objets valorisés'!$A$4:$K$252,9,FALSE)</f>
        <v>0</v>
      </c>
      <c r="O495" s="108" t="str">
        <f t="shared" si="15"/>
        <v>non</v>
      </c>
      <c r="P495" s="108"/>
      <c r="Z495" s="133"/>
    </row>
    <row r="496" spans="1:47" x14ac:dyDescent="0.25">
      <c r="A496" s="104">
        <f t="shared" si="14"/>
        <v>0</v>
      </c>
      <c r="B496" s="125" t="s">
        <v>121</v>
      </c>
      <c r="C496" s="106" t="s">
        <v>113</v>
      </c>
      <c r="D496" s="105"/>
      <c r="E496" s="114" t="s">
        <v>122</v>
      </c>
      <c r="I496" s="61"/>
      <c r="J496" s="61"/>
      <c r="K496" s="61"/>
      <c r="L496" s="61"/>
      <c r="M496" s="61"/>
      <c r="O496" s="108" t="str">
        <f t="shared" si="15"/>
        <v>non</v>
      </c>
      <c r="P496" s="108"/>
      <c r="Z496" s="133"/>
    </row>
    <row r="497" spans="1:47" x14ac:dyDescent="0.25">
      <c r="A497" s="104">
        <f t="shared" si="14"/>
        <v>0</v>
      </c>
      <c r="B497" s="125" t="s">
        <v>123</v>
      </c>
      <c r="C497" s="106" t="s">
        <v>113</v>
      </c>
      <c r="D497" s="105"/>
      <c r="E497" s="114" t="s">
        <v>124</v>
      </c>
      <c r="I497" s="61"/>
      <c r="J497" s="61"/>
      <c r="K497" s="61"/>
      <c r="L497" s="61"/>
      <c r="M497" s="61"/>
      <c r="O497" s="108" t="str">
        <f t="shared" si="15"/>
        <v>non</v>
      </c>
      <c r="P497" s="108"/>
      <c r="Z497" s="133"/>
    </row>
    <row r="498" spans="1:47" x14ac:dyDescent="0.25">
      <c r="A498" s="104">
        <f t="shared" si="14"/>
        <v>0</v>
      </c>
      <c r="B498" s="125" t="s">
        <v>125</v>
      </c>
      <c r="C498" s="106" t="s">
        <v>113</v>
      </c>
      <c r="D498" s="105"/>
      <c r="E498" s="114" t="s">
        <v>126</v>
      </c>
      <c r="I498" s="61"/>
      <c r="J498" s="61"/>
      <c r="K498" s="61"/>
      <c r="L498" s="61"/>
      <c r="M498" s="61"/>
      <c r="O498" s="108" t="str">
        <f t="shared" si="15"/>
        <v>non</v>
      </c>
      <c r="P498" s="108"/>
      <c r="Z498" s="133"/>
    </row>
    <row r="499" spans="1:47" x14ac:dyDescent="0.25">
      <c r="A499" s="104">
        <f t="shared" si="14"/>
        <v>0</v>
      </c>
      <c r="B499" s="125" t="s">
        <v>127</v>
      </c>
      <c r="C499" s="106" t="s">
        <v>113</v>
      </c>
      <c r="D499" s="105"/>
      <c r="E499" s="114" t="s">
        <v>128</v>
      </c>
      <c r="I499" s="61"/>
      <c r="J499" s="61"/>
      <c r="K499" s="61"/>
      <c r="L499" s="61"/>
      <c r="M499" s="61"/>
      <c r="O499" s="108" t="str">
        <f t="shared" si="15"/>
        <v>non</v>
      </c>
      <c r="P499" s="108"/>
      <c r="Z499" s="133"/>
    </row>
    <row r="500" spans="1:47" x14ac:dyDescent="0.25">
      <c r="A500" s="104">
        <f t="shared" si="14"/>
        <v>0</v>
      </c>
      <c r="B500" s="125" t="s">
        <v>129</v>
      </c>
      <c r="C500" s="106" t="s">
        <v>113</v>
      </c>
      <c r="D500" s="105"/>
      <c r="E500" s="114" t="s">
        <v>130</v>
      </c>
      <c r="I500" s="61"/>
      <c r="J500" s="61"/>
      <c r="K500" s="61"/>
      <c r="L500" s="61"/>
      <c r="M500" s="61"/>
      <c r="O500" s="108" t="str">
        <f t="shared" si="15"/>
        <v>non</v>
      </c>
      <c r="P500" s="108"/>
      <c r="Z500" s="133"/>
    </row>
    <row r="501" spans="1:47" x14ac:dyDescent="0.25">
      <c r="A501" s="104">
        <f t="shared" si="14"/>
        <v>0</v>
      </c>
      <c r="B501" s="125" t="s">
        <v>131</v>
      </c>
      <c r="C501" s="106" t="s">
        <v>113</v>
      </c>
      <c r="D501" s="105"/>
      <c r="E501" s="114" t="s">
        <v>132</v>
      </c>
      <c r="I501" s="61"/>
      <c r="J501" s="61"/>
      <c r="K501" s="61"/>
      <c r="L501" s="61"/>
      <c r="M501" s="61"/>
      <c r="O501" s="108" t="str">
        <f t="shared" si="15"/>
        <v>non</v>
      </c>
      <c r="P501" s="108"/>
      <c r="Z501" s="133"/>
    </row>
    <row r="502" spans="1:47" x14ac:dyDescent="0.25">
      <c r="A502" s="104" t="str">
        <f t="shared" si="14"/>
        <v>E-</v>
      </c>
      <c r="B502" s="125" t="s">
        <v>133</v>
      </c>
      <c r="C502" s="106" t="s">
        <v>113</v>
      </c>
      <c r="D502" s="105"/>
      <c r="E502" s="114" t="s">
        <v>134</v>
      </c>
      <c r="F502" s="115">
        <v>210</v>
      </c>
      <c r="G502" s="6" t="s">
        <v>1190</v>
      </c>
      <c r="I502" s="60" t="str">
        <f>CONCATENATE("E-",VLOOKUP($F502,'Objets valorisés'!$A$4:$K$252,5,FALSE))</f>
        <v>E-</v>
      </c>
      <c r="J502" s="60">
        <f>VLOOKUP($F502,'Objets valorisés'!$A$4:$K$252,6,FALSE)</f>
        <v>0</v>
      </c>
      <c r="K502" s="60">
        <f>VLOOKUP($F502,'Objets valorisés'!$A$4:$K$252,7,FALSE)</f>
        <v>0</v>
      </c>
      <c r="L502" s="60">
        <f>VLOOKUP($F502,'Objets valorisés'!$A$4:$K$252,8,FALSE)</f>
        <v>0</v>
      </c>
      <c r="M502" s="60">
        <f>VLOOKUP($F502,'Objets valorisés'!$A$4:$K$252,9,FALSE)</f>
        <v>0</v>
      </c>
      <c r="O502" s="108" t="str">
        <f t="shared" si="15"/>
        <v>non</v>
      </c>
      <c r="P502" s="108"/>
      <c r="Z502" s="133"/>
    </row>
    <row r="503" spans="1:47" x14ac:dyDescent="0.25">
      <c r="A503" s="104">
        <f t="shared" si="14"/>
        <v>0</v>
      </c>
      <c r="B503" s="125" t="s">
        <v>135</v>
      </c>
      <c r="C503" s="106" t="s">
        <v>113</v>
      </c>
      <c r="D503" s="105"/>
      <c r="E503" s="114" t="s">
        <v>136</v>
      </c>
      <c r="I503" s="61"/>
      <c r="J503" s="61"/>
      <c r="K503" s="61"/>
      <c r="L503" s="61"/>
      <c r="M503" s="61"/>
      <c r="O503" s="108" t="str">
        <f t="shared" si="15"/>
        <v>non</v>
      </c>
      <c r="P503" s="108"/>
      <c r="Z503" s="133"/>
    </row>
    <row r="504" spans="1:47" x14ac:dyDescent="0.25">
      <c r="A504" s="104">
        <f t="shared" si="14"/>
        <v>0</v>
      </c>
      <c r="B504" s="125" t="s">
        <v>137</v>
      </c>
      <c r="C504" s="106" t="s">
        <v>113</v>
      </c>
      <c r="D504" s="105"/>
      <c r="E504" s="114" t="s">
        <v>138</v>
      </c>
      <c r="I504" s="61"/>
      <c r="J504" s="61"/>
      <c r="K504" s="61"/>
      <c r="L504" s="61"/>
      <c r="M504" s="61"/>
      <c r="O504" s="108" t="str">
        <f t="shared" si="15"/>
        <v>non</v>
      </c>
      <c r="P504" s="108"/>
      <c r="Z504" s="133"/>
    </row>
    <row r="505" spans="1:47" x14ac:dyDescent="0.25">
      <c r="A505" s="104">
        <f t="shared" si="14"/>
        <v>0</v>
      </c>
      <c r="B505" s="125" t="s">
        <v>139</v>
      </c>
      <c r="C505" s="106" t="s">
        <v>113</v>
      </c>
      <c r="D505" s="105"/>
      <c r="E505" s="114" t="s">
        <v>140</v>
      </c>
      <c r="I505" s="61"/>
      <c r="J505" s="61"/>
      <c r="K505" s="61"/>
      <c r="L505" s="61"/>
      <c r="M505" s="61"/>
      <c r="O505" s="108" t="str">
        <f t="shared" si="15"/>
        <v>non</v>
      </c>
      <c r="P505" s="108"/>
      <c r="Z505" s="133"/>
    </row>
    <row r="506" spans="1:47" x14ac:dyDescent="0.25">
      <c r="A506" s="104" t="str">
        <f t="shared" si="14"/>
        <v>E-</v>
      </c>
      <c r="B506" s="125" t="s">
        <v>141</v>
      </c>
      <c r="C506" s="106" t="s">
        <v>113</v>
      </c>
      <c r="D506" s="105"/>
      <c r="E506" s="114" t="s">
        <v>142</v>
      </c>
      <c r="F506" s="115">
        <v>210</v>
      </c>
      <c r="G506" s="6" t="s">
        <v>1190</v>
      </c>
      <c r="I506" s="60" t="str">
        <f>CONCATENATE("E-",VLOOKUP($F506,'Objets valorisés'!$A$4:$K$252,5,FALSE))</f>
        <v>E-</v>
      </c>
      <c r="J506" s="60">
        <f>VLOOKUP($F506,'Objets valorisés'!$A$4:$K$252,6,FALSE)</f>
        <v>0</v>
      </c>
      <c r="K506" s="60">
        <f>VLOOKUP($F506,'Objets valorisés'!$A$4:$K$252,7,FALSE)</f>
        <v>0</v>
      </c>
      <c r="L506" s="60">
        <f>VLOOKUP($F506,'Objets valorisés'!$A$4:$K$252,8,FALSE)</f>
        <v>0</v>
      </c>
      <c r="M506" s="60">
        <f>VLOOKUP($F506,'Objets valorisés'!$A$4:$K$252,9,FALSE)</f>
        <v>0</v>
      </c>
      <c r="O506" s="108" t="str">
        <f t="shared" si="15"/>
        <v>non</v>
      </c>
      <c r="P506" s="108"/>
      <c r="Z506" s="133"/>
    </row>
    <row r="507" spans="1:47" s="135" customFormat="1" ht="30" x14ac:dyDescent="0.25">
      <c r="A507" s="104" t="str">
        <f t="shared" si="14"/>
        <v>E-</v>
      </c>
      <c r="B507" s="125" t="s">
        <v>143</v>
      </c>
      <c r="C507" s="106" t="s">
        <v>113</v>
      </c>
      <c r="D507" s="105"/>
      <c r="E507" s="114" t="s">
        <v>1194</v>
      </c>
      <c r="F507" s="115">
        <v>204</v>
      </c>
      <c r="G507" s="6">
        <v>20</v>
      </c>
      <c r="H507" s="6"/>
      <c r="I507" s="60" t="str">
        <f>CONCATENATE("E-",VLOOKUP($F507,'Objets valorisés'!$A$4:$K$252,5,FALSE))</f>
        <v>E-</v>
      </c>
      <c r="J507" s="60">
        <f>VLOOKUP($F507,'Objets valorisés'!$A$4:$K$252,6,FALSE)</f>
        <v>0</v>
      </c>
      <c r="K507" s="60">
        <f>VLOOKUP($F507,'Objets valorisés'!$A$4:$K$252,7,FALSE)</f>
        <v>0</v>
      </c>
      <c r="L507" s="60">
        <f>VLOOKUP($F507,'Objets valorisés'!$A$4:$K$252,8,FALSE)</f>
        <v>0</v>
      </c>
      <c r="M507" s="60">
        <f>VLOOKUP($F507,'Objets valorisés'!$A$4:$K$252,9,FALSE)</f>
        <v>0</v>
      </c>
      <c r="N507" s="6"/>
      <c r="O507" s="108" t="str">
        <f t="shared" si="15"/>
        <v>non</v>
      </c>
      <c r="P507" s="108"/>
      <c r="Q507" s="109"/>
      <c r="R507" s="132"/>
      <c r="S507" s="132"/>
      <c r="T507" s="78"/>
      <c r="U507" s="78"/>
      <c r="V507" s="78"/>
      <c r="W507" s="79"/>
      <c r="X507" s="132"/>
      <c r="Y507" s="132"/>
      <c r="Z507" s="133"/>
      <c r="AA507" s="133"/>
      <c r="AB507" s="133"/>
      <c r="AC507" s="133"/>
      <c r="AD507" s="133"/>
      <c r="AE507" s="133"/>
      <c r="AF507" s="133"/>
      <c r="AG507" s="133"/>
      <c r="AH507" s="133"/>
      <c r="AI507" s="133"/>
      <c r="AJ507" s="133"/>
      <c r="AK507" s="133"/>
      <c r="AL507" s="133"/>
      <c r="AM507" s="133"/>
      <c r="AN507" s="133"/>
      <c r="AO507" s="133"/>
      <c r="AP507" s="133"/>
      <c r="AQ507" s="133"/>
      <c r="AR507" s="133"/>
      <c r="AS507" s="133"/>
      <c r="AT507" s="133"/>
      <c r="AU507" s="133"/>
    </row>
    <row r="508" spans="1:47" s="135" customFormat="1" ht="30" x14ac:dyDescent="0.25">
      <c r="A508" s="104" t="str">
        <f t="shared" si="14"/>
        <v>E-</v>
      </c>
      <c r="B508" s="125" t="s">
        <v>144</v>
      </c>
      <c r="C508" s="106" t="s">
        <v>113</v>
      </c>
      <c r="D508" s="105"/>
      <c r="E508" s="114" t="s">
        <v>1341</v>
      </c>
      <c r="F508" s="115">
        <v>210</v>
      </c>
      <c r="G508" s="6" t="s">
        <v>1190</v>
      </c>
      <c r="H508" s="6"/>
      <c r="I508" s="60" t="str">
        <f>CONCATENATE("E-",VLOOKUP($F508,'Objets valorisés'!$A$4:$K$252,5,FALSE))</f>
        <v>E-</v>
      </c>
      <c r="J508" s="60">
        <f>VLOOKUP($F508,'Objets valorisés'!$A$4:$K$252,6,FALSE)</f>
        <v>0</v>
      </c>
      <c r="K508" s="60">
        <f>VLOOKUP($F508,'Objets valorisés'!$A$4:$K$252,7,FALSE)</f>
        <v>0</v>
      </c>
      <c r="L508" s="60">
        <f>VLOOKUP($F508,'Objets valorisés'!$A$4:$K$252,8,FALSE)</f>
        <v>0</v>
      </c>
      <c r="M508" s="60">
        <f>VLOOKUP($F508,'Objets valorisés'!$A$4:$K$252,9,FALSE)</f>
        <v>0</v>
      </c>
      <c r="N508" s="6"/>
      <c r="O508" s="108" t="str">
        <f t="shared" si="15"/>
        <v>non</v>
      </c>
      <c r="P508" s="108"/>
      <c r="Q508" s="109"/>
      <c r="R508" s="132"/>
      <c r="S508" s="132"/>
      <c r="T508" s="78"/>
      <c r="U508" s="78"/>
      <c r="V508" s="78"/>
      <c r="W508" s="79"/>
      <c r="X508" s="132"/>
      <c r="Y508" s="132"/>
      <c r="Z508" s="133"/>
      <c r="AA508" s="133"/>
      <c r="AB508" s="133"/>
      <c r="AC508" s="133"/>
      <c r="AD508" s="133"/>
      <c r="AE508" s="133"/>
      <c r="AF508" s="133"/>
      <c r="AG508" s="133"/>
      <c r="AH508" s="133"/>
      <c r="AI508" s="133"/>
      <c r="AJ508" s="133"/>
      <c r="AK508" s="133"/>
      <c r="AL508" s="133"/>
      <c r="AM508" s="133"/>
      <c r="AN508" s="133"/>
      <c r="AO508" s="133"/>
      <c r="AP508" s="133"/>
      <c r="AQ508" s="133"/>
      <c r="AR508" s="133"/>
      <c r="AS508" s="133"/>
      <c r="AT508" s="133"/>
      <c r="AU508" s="133"/>
    </row>
    <row r="509" spans="1:47" s="135" customFormat="1" ht="30" x14ac:dyDescent="0.25">
      <c r="A509" s="104" t="str">
        <f t="shared" si="14"/>
        <v>E-</v>
      </c>
      <c r="B509" s="125" t="s">
        <v>145</v>
      </c>
      <c r="C509" s="106" t="s">
        <v>113</v>
      </c>
      <c r="D509" s="105"/>
      <c r="E509" s="114" t="s">
        <v>1193</v>
      </c>
      <c r="F509" s="116">
        <v>203</v>
      </c>
      <c r="G509" s="150">
        <v>130</v>
      </c>
      <c r="H509" s="87"/>
      <c r="I509" s="60" t="str">
        <f>CONCATENATE("E-",VLOOKUP($F509,'Objets valorisés'!$A$4:$K$252,5,FALSE))</f>
        <v>E-</v>
      </c>
      <c r="J509" s="60">
        <f>VLOOKUP($F509,'Objets valorisés'!$A$4:$K$252,6,FALSE)</f>
        <v>0</v>
      </c>
      <c r="K509" s="60">
        <f>VLOOKUP($F509,'Objets valorisés'!$A$4:$K$252,7,FALSE)</f>
        <v>0</v>
      </c>
      <c r="L509" s="60">
        <f>VLOOKUP($F509,'Objets valorisés'!$A$4:$K$252,8,FALSE)</f>
        <v>0</v>
      </c>
      <c r="M509" s="60">
        <f>VLOOKUP($F509,'Objets valorisés'!$A$4:$K$252,9,FALSE)</f>
        <v>0</v>
      </c>
      <c r="N509" s="87"/>
      <c r="O509" s="108" t="str">
        <f t="shared" si="15"/>
        <v>non</v>
      </c>
      <c r="P509" s="108"/>
      <c r="Q509" s="109"/>
      <c r="R509" s="132"/>
      <c r="S509" s="132"/>
      <c r="T509" s="78"/>
      <c r="U509" s="78"/>
      <c r="V509" s="78"/>
      <c r="W509" s="79"/>
      <c r="X509" s="132"/>
      <c r="Y509" s="132"/>
      <c r="Z509" s="133"/>
      <c r="AA509" s="133"/>
      <c r="AB509" s="133"/>
      <c r="AC509" s="133"/>
      <c r="AD509" s="133"/>
      <c r="AE509" s="133"/>
      <c r="AF509" s="133"/>
      <c r="AG509" s="133"/>
      <c r="AH509" s="133"/>
      <c r="AI509" s="133"/>
      <c r="AJ509" s="133"/>
      <c r="AK509" s="133"/>
      <c r="AL509" s="133"/>
      <c r="AM509" s="133"/>
      <c r="AN509" s="133"/>
      <c r="AO509" s="133"/>
      <c r="AP509" s="133"/>
      <c r="AQ509" s="133"/>
      <c r="AR509" s="133"/>
      <c r="AS509" s="133"/>
      <c r="AT509" s="133"/>
      <c r="AU509" s="133"/>
    </row>
    <row r="510" spans="1:47" s="135" customFormat="1" x14ac:dyDescent="0.25">
      <c r="A510" s="104" t="str">
        <f t="shared" si="14"/>
        <v>E-</v>
      </c>
      <c r="B510" s="125" t="s">
        <v>146</v>
      </c>
      <c r="C510" s="106" t="s">
        <v>113</v>
      </c>
      <c r="D510" s="105"/>
      <c r="E510" s="114" t="s">
        <v>147</v>
      </c>
      <c r="F510" s="101">
        <v>203</v>
      </c>
      <c r="G510" s="151"/>
      <c r="H510" s="88"/>
      <c r="I510" s="60" t="str">
        <f>CONCATENATE("E-",VLOOKUP($F510,'Objets valorisés'!$A$4:$K$252,5,FALSE))</f>
        <v>E-</v>
      </c>
      <c r="J510" s="60">
        <f>VLOOKUP($F510,'Objets valorisés'!$A$4:$K$252,6,FALSE)</f>
        <v>0</v>
      </c>
      <c r="K510" s="60">
        <f>VLOOKUP($F510,'Objets valorisés'!$A$4:$K$252,7,FALSE)</f>
        <v>0</v>
      </c>
      <c r="L510" s="60">
        <f>VLOOKUP($F510,'Objets valorisés'!$A$4:$K$252,8,FALSE)</f>
        <v>0</v>
      </c>
      <c r="M510" s="60">
        <f>VLOOKUP($F510,'Objets valorisés'!$A$4:$K$252,9,FALSE)</f>
        <v>0</v>
      </c>
      <c r="N510" s="88"/>
      <c r="O510" s="108" t="str">
        <f t="shared" si="15"/>
        <v>non</v>
      </c>
      <c r="P510" s="108"/>
      <c r="Q510" s="109"/>
      <c r="R510" s="132"/>
      <c r="S510" s="132"/>
      <c r="T510" s="78"/>
      <c r="U510" s="78"/>
      <c r="V510" s="78"/>
      <c r="W510" s="79"/>
      <c r="X510" s="132"/>
      <c r="Y510" s="132"/>
      <c r="Z510" s="133"/>
      <c r="AA510" s="133"/>
      <c r="AB510" s="133"/>
      <c r="AC510" s="133"/>
      <c r="AD510" s="133"/>
      <c r="AE510" s="133"/>
      <c r="AF510" s="133"/>
      <c r="AG510" s="133"/>
      <c r="AH510" s="133"/>
      <c r="AI510" s="133"/>
      <c r="AJ510" s="133"/>
      <c r="AK510" s="133"/>
      <c r="AL510" s="133"/>
      <c r="AM510" s="133"/>
      <c r="AN510" s="133"/>
      <c r="AO510" s="133"/>
      <c r="AP510" s="133"/>
      <c r="AQ510" s="133"/>
      <c r="AR510" s="133"/>
      <c r="AS510" s="133"/>
      <c r="AT510" s="133"/>
      <c r="AU510" s="133"/>
    </row>
    <row r="511" spans="1:47" s="135" customFormat="1" x14ac:dyDescent="0.25">
      <c r="A511" s="104">
        <f t="shared" si="14"/>
        <v>0</v>
      </c>
      <c r="B511" s="125" t="s">
        <v>148</v>
      </c>
      <c r="C511" s="106" t="s">
        <v>113</v>
      </c>
      <c r="D511" s="105"/>
      <c r="E511" s="114" t="s">
        <v>149</v>
      </c>
      <c r="F511" s="115"/>
      <c r="G511" s="6"/>
      <c r="H511" s="6"/>
      <c r="I511" s="61"/>
      <c r="J511" s="61"/>
      <c r="K511" s="61"/>
      <c r="L511" s="61"/>
      <c r="M511" s="61"/>
      <c r="N511" s="6"/>
      <c r="O511" s="108" t="str">
        <f t="shared" si="15"/>
        <v>non</v>
      </c>
      <c r="P511" s="108"/>
      <c r="Q511" s="109"/>
      <c r="R511" s="132"/>
      <c r="S511" s="132"/>
      <c r="T511" s="78"/>
      <c r="U511" s="78"/>
      <c r="V511" s="78"/>
      <c r="W511" s="79"/>
      <c r="X511" s="132"/>
      <c r="Y511" s="132"/>
      <c r="Z511" s="133"/>
      <c r="AA511" s="133"/>
      <c r="AB511" s="133"/>
      <c r="AC511" s="133"/>
      <c r="AD511" s="133"/>
      <c r="AE511" s="133"/>
      <c r="AF511" s="133"/>
      <c r="AG511" s="133"/>
      <c r="AH511" s="133"/>
      <c r="AI511" s="133"/>
      <c r="AJ511" s="133"/>
      <c r="AK511" s="133"/>
      <c r="AL511" s="133"/>
      <c r="AM511" s="133"/>
      <c r="AN511" s="133"/>
      <c r="AO511" s="133"/>
      <c r="AP511" s="133"/>
      <c r="AQ511" s="133"/>
      <c r="AR511" s="133"/>
      <c r="AS511" s="133"/>
      <c r="AT511" s="133"/>
      <c r="AU511" s="133"/>
    </row>
    <row r="512" spans="1:47" s="135" customFormat="1" x14ac:dyDescent="0.25">
      <c r="A512" s="104">
        <f t="shared" si="14"/>
        <v>0</v>
      </c>
      <c r="B512" s="125" t="s">
        <v>150</v>
      </c>
      <c r="C512" s="106" t="s">
        <v>113</v>
      </c>
      <c r="D512" s="105"/>
      <c r="E512" s="114" t="s">
        <v>151</v>
      </c>
      <c r="F512" s="115"/>
      <c r="G512" s="6"/>
      <c r="H512" s="6"/>
      <c r="I512" s="61"/>
      <c r="J512" s="61"/>
      <c r="K512" s="61"/>
      <c r="L512" s="61"/>
      <c r="M512" s="61"/>
      <c r="N512" s="6"/>
      <c r="O512" s="108" t="str">
        <f t="shared" si="15"/>
        <v>non</v>
      </c>
      <c r="P512" s="108"/>
      <c r="Q512" s="109"/>
      <c r="R512" s="132"/>
      <c r="S512" s="132"/>
      <c r="T512" s="78"/>
      <c r="U512" s="78"/>
      <c r="V512" s="78"/>
      <c r="W512" s="79"/>
      <c r="X512" s="132"/>
      <c r="Y512" s="132"/>
      <c r="Z512" s="133"/>
      <c r="AA512" s="133"/>
      <c r="AB512" s="133"/>
      <c r="AC512" s="133"/>
      <c r="AD512" s="133"/>
      <c r="AE512" s="133"/>
      <c r="AF512" s="133"/>
      <c r="AG512" s="133"/>
      <c r="AH512" s="133"/>
      <c r="AI512" s="133"/>
      <c r="AJ512" s="133"/>
      <c r="AK512" s="133"/>
      <c r="AL512" s="133"/>
      <c r="AM512" s="133"/>
      <c r="AN512" s="133"/>
      <c r="AO512" s="133"/>
      <c r="AP512" s="133"/>
      <c r="AQ512" s="133"/>
      <c r="AR512" s="133"/>
      <c r="AS512" s="133"/>
      <c r="AT512" s="133"/>
      <c r="AU512" s="133"/>
    </row>
    <row r="513" spans="1:47" s="135" customFormat="1" x14ac:dyDescent="0.25">
      <c r="A513" s="104">
        <f t="shared" si="14"/>
        <v>0</v>
      </c>
      <c r="B513" s="125" t="s">
        <v>152</v>
      </c>
      <c r="C513" s="106" t="s">
        <v>113</v>
      </c>
      <c r="D513" s="105"/>
      <c r="E513" s="114" t="s">
        <v>153</v>
      </c>
      <c r="F513" s="115"/>
      <c r="G513" s="6"/>
      <c r="H513" s="6"/>
      <c r="I513" s="61"/>
      <c r="J513" s="61"/>
      <c r="K513" s="61"/>
      <c r="L513" s="61"/>
      <c r="M513" s="61"/>
      <c r="N513" s="6"/>
      <c r="O513" s="108" t="str">
        <f t="shared" si="15"/>
        <v>non</v>
      </c>
      <c r="P513" s="108"/>
      <c r="Q513" s="109"/>
      <c r="R513" s="132"/>
      <c r="S513" s="132"/>
      <c r="T513" s="78"/>
      <c r="U513" s="78"/>
      <c r="V513" s="78"/>
      <c r="W513" s="79"/>
      <c r="X513" s="132"/>
      <c r="Y513" s="132"/>
      <c r="Z513" s="133"/>
      <c r="AA513" s="133"/>
      <c r="AB513" s="133"/>
      <c r="AC513" s="133"/>
      <c r="AD513" s="133"/>
      <c r="AE513" s="133"/>
      <c r="AF513" s="133"/>
      <c r="AG513" s="133"/>
      <c r="AH513" s="133"/>
      <c r="AI513" s="133"/>
      <c r="AJ513" s="133"/>
      <c r="AK513" s="133"/>
      <c r="AL513" s="133"/>
      <c r="AM513" s="133"/>
      <c r="AN513" s="133"/>
      <c r="AO513" s="133"/>
      <c r="AP513" s="133"/>
      <c r="AQ513" s="133"/>
      <c r="AR513" s="133"/>
      <c r="AS513" s="133"/>
      <c r="AT513" s="133"/>
      <c r="AU513" s="133"/>
    </row>
    <row r="514" spans="1:47" s="135" customFormat="1" x14ac:dyDescent="0.25">
      <c r="A514" s="104" t="str">
        <f t="shared" si="14"/>
        <v>E-</v>
      </c>
      <c r="B514" s="12"/>
      <c r="C514" s="82" t="s">
        <v>113</v>
      </c>
      <c r="D514" s="7"/>
      <c r="E514" s="5" t="s">
        <v>1195</v>
      </c>
      <c r="F514" s="4">
        <v>207</v>
      </c>
      <c r="G514" s="6">
        <v>270</v>
      </c>
      <c r="H514" s="6"/>
      <c r="I514" s="60" t="str">
        <f>CONCATENATE("E-",VLOOKUP($F514,'Objets valorisés'!$A$4:$K$252,5,FALSE))</f>
        <v>E-</v>
      </c>
      <c r="J514" s="60">
        <f>VLOOKUP($F514,'Objets valorisés'!$A$4:$K$252,6,FALSE)</f>
        <v>0</v>
      </c>
      <c r="K514" s="60">
        <f>VLOOKUP($F514,'Objets valorisés'!$A$4:$K$252,7,FALSE)</f>
        <v>0</v>
      </c>
      <c r="L514" s="60">
        <f>VLOOKUP($F514,'Objets valorisés'!$A$4:$K$252,8,FALSE)</f>
        <v>0</v>
      </c>
      <c r="M514" s="60">
        <f>VLOOKUP($F514,'Objets valorisés'!$A$4:$K$252,9,FALSE)</f>
        <v>0</v>
      </c>
      <c r="N514" s="6"/>
      <c r="O514" s="108" t="str">
        <f t="shared" si="15"/>
        <v>non</v>
      </c>
      <c r="P514" s="108"/>
      <c r="Q514" s="109"/>
      <c r="R514" s="132"/>
      <c r="S514" s="132"/>
      <c r="T514" s="78"/>
      <c r="U514" s="78"/>
      <c r="V514" s="78"/>
      <c r="W514" s="79"/>
      <c r="X514" s="132"/>
      <c r="Y514" s="132"/>
      <c r="Z514" s="133"/>
      <c r="AA514" s="133"/>
      <c r="AB514" s="133"/>
      <c r="AC514" s="133"/>
      <c r="AD514" s="133"/>
      <c r="AE514" s="133"/>
      <c r="AF514" s="133"/>
      <c r="AG514" s="133"/>
      <c r="AH514" s="133"/>
      <c r="AI514" s="133"/>
      <c r="AJ514" s="133"/>
      <c r="AK514" s="133"/>
      <c r="AL514" s="133"/>
      <c r="AM514" s="133"/>
      <c r="AN514" s="133"/>
      <c r="AO514" s="133"/>
      <c r="AP514" s="133"/>
      <c r="AQ514" s="133"/>
      <c r="AR514" s="133"/>
      <c r="AS514" s="133"/>
      <c r="AT514" s="133"/>
      <c r="AU514" s="133"/>
    </row>
    <row r="515" spans="1:47" s="135" customFormat="1" x14ac:dyDescent="0.25">
      <c r="A515" s="104" t="str">
        <f t="shared" si="14"/>
        <v>E-</v>
      </c>
      <c r="B515" s="12"/>
      <c r="C515" s="82" t="s">
        <v>113</v>
      </c>
      <c r="D515" s="7"/>
      <c r="E515" s="5" t="s">
        <v>1197</v>
      </c>
      <c r="F515" s="4">
        <v>209</v>
      </c>
      <c r="G515" s="6">
        <v>40</v>
      </c>
      <c r="H515" s="6"/>
      <c r="I515" s="60" t="str">
        <f>CONCATENATE("E-",VLOOKUP($F515,'Objets valorisés'!$A$4:$K$252,5,FALSE))</f>
        <v>E-</v>
      </c>
      <c r="J515" s="60">
        <f>VLOOKUP($F515,'Objets valorisés'!$A$4:$K$252,6,FALSE)</f>
        <v>0</v>
      </c>
      <c r="K515" s="60">
        <f>VLOOKUP($F515,'Objets valorisés'!$A$4:$K$252,7,FALSE)</f>
        <v>0</v>
      </c>
      <c r="L515" s="60">
        <f>VLOOKUP($F515,'Objets valorisés'!$A$4:$K$252,8,FALSE)</f>
        <v>0</v>
      </c>
      <c r="M515" s="60">
        <f>VLOOKUP($F515,'Objets valorisés'!$A$4:$K$252,9,FALSE)</f>
        <v>0</v>
      </c>
      <c r="N515" s="6"/>
      <c r="O515" s="108" t="str">
        <f t="shared" si="15"/>
        <v>non</v>
      </c>
      <c r="P515" s="108"/>
      <c r="Q515" s="109"/>
      <c r="R515" s="132"/>
      <c r="S515" s="132"/>
      <c r="T515" s="78"/>
      <c r="U515" s="78"/>
      <c r="V515" s="78"/>
      <c r="W515" s="79"/>
      <c r="X515" s="132"/>
      <c r="Y515" s="132"/>
      <c r="Z515" s="133"/>
      <c r="AA515" s="133"/>
      <c r="AB515" s="133"/>
      <c r="AC515" s="133"/>
      <c r="AD515" s="133"/>
      <c r="AE515" s="133"/>
      <c r="AF515" s="133"/>
      <c r="AG515" s="133"/>
      <c r="AH515" s="133"/>
      <c r="AI515" s="133"/>
      <c r="AJ515" s="133"/>
      <c r="AK515" s="133"/>
      <c r="AL515" s="133"/>
      <c r="AM515" s="133"/>
      <c r="AN515" s="133"/>
      <c r="AO515" s="133"/>
      <c r="AP515" s="133"/>
      <c r="AQ515" s="133"/>
      <c r="AR515" s="133"/>
      <c r="AS515" s="133"/>
      <c r="AT515" s="133"/>
      <c r="AU515" s="133"/>
    </row>
    <row r="516" spans="1:47" s="135" customFormat="1" ht="45" x14ac:dyDescent="0.25">
      <c r="A516" s="104" t="str">
        <f t="shared" si="14"/>
        <v>E-</v>
      </c>
      <c r="B516" s="12"/>
      <c r="C516" s="82" t="s">
        <v>113</v>
      </c>
      <c r="D516" s="7"/>
      <c r="E516" s="5" t="s">
        <v>1198</v>
      </c>
      <c r="F516" s="4">
        <v>210</v>
      </c>
      <c r="G516" s="6">
        <v>60</v>
      </c>
      <c r="H516" s="6"/>
      <c r="I516" s="60" t="str">
        <f>CONCATENATE("E-",VLOOKUP($F516,'Objets valorisés'!$A$4:$K$252,5,FALSE))</f>
        <v>E-</v>
      </c>
      <c r="J516" s="60">
        <f>VLOOKUP($F516,'Objets valorisés'!$A$4:$K$252,6,FALSE)</f>
        <v>0</v>
      </c>
      <c r="K516" s="60">
        <f>VLOOKUP($F516,'Objets valorisés'!$A$4:$K$252,7,FALSE)</f>
        <v>0</v>
      </c>
      <c r="L516" s="60">
        <f>VLOOKUP($F516,'Objets valorisés'!$A$4:$K$252,8,FALSE)</f>
        <v>0</v>
      </c>
      <c r="M516" s="60">
        <f>VLOOKUP($F516,'Objets valorisés'!$A$4:$K$252,9,FALSE)</f>
        <v>0</v>
      </c>
      <c r="N516" s="6"/>
      <c r="O516" s="108" t="str">
        <f t="shared" si="15"/>
        <v>non</v>
      </c>
      <c r="P516" s="108"/>
      <c r="Q516" s="109"/>
      <c r="R516" s="132"/>
      <c r="S516" s="132"/>
      <c r="T516" s="78"/>
      <c r="U516" s="78"/>
      <c r="V516" s="78"/>
      <c r="W516" s="79"/>
      <c r="X516" s="132"/>
      <c r="Y516" s="132"/>
      <c r="Z516" s="133"/>
      <c r="AA516" s="133"/>
      <c r="AB516" s="133"/>
      <c r="AC516" s="133"/>
      <c r="AD516" s="133"/>
      <c r="AE516" s="133"/>
      <c r="AF516" s="133"/>
      <c r="AG516" s="133"/>
      <c r="AH516" s="133"/>
      <c r="AI516" s="133"/>
      <c r="AJ516" s="133"/>
      <c r="AK516" s="133"/>
      <c r="AL516" s="133"/>
      <c r="AM516" s="133"/>
      <c r="AN516" s="133"/>
      <c r="AO516" s="133"/>
      <c r="AP516" s="133"/>
      <c r="AQ516" s="133"/>
      <c r="AR516" s="133"/>
      <c r="AS516" s="133"/>
      <c r="AT516" s="133"/>
      <c r="AU516" s="133"/>
    </row>
    <row r="517" spans="1:47" s="135" customFormat="1" x14ac:dyDescent="0.25">
      <c r="A517" s="104">
        <f t="shared" si="14"/>
        <v>0</v>
      </c>
      <c r="B517" s="125" t="s">
        <v>791</v>
      </c>
      <c r="C517" s="106" t="s">
        <v>1089</v>
      </c>
      <c r="D517" s="105"/>
      <c r="E517" s="114" t="s">
        <v>792</v>
      </c>
      <c r="F517" s="115"/>
      <c r="G517" s="6"/>
      <c r="H517" s="6"/>
      <c r="I517" s="61"/>
      <c r="J517" s="61"/>
      <c r="K517" s="61"/>
      <c r="L517" s="61"/>
      <c r="M517" s="61"/>
      <c r="N517" s="6"/>
      <c r="O517" s="108" t="str">
        <f t="shared" si="15"/>
        <v>non</v>
      </c>
      <c r="P517" s="108"/>
      <c r="Q517" s="109"/>
      <c r="R517" s="132"/>
      <c r="S517" s="132"/>
      <c r="T517" s="78"/>
      <c r="U517" s="78"/>
      <c r="V517" s="78"/>
      <c r="W517" s="79"/>
      <c r="X517" s="132"/>
      <c r="Y517" s="132"/>
      <c r="Z517" s="133"/>
      <c r="AA517" s="133"/>
      <c r="AB517" s="133"/>
      <c r="AC517" s="133"/>
      <c r="AD517" s="133"/>
      <c r="AE517" s="133"/>
      <c r="AF517" s="133"/>
      <c r="AG517" s="133"/>
      <c r="AH517" s="133"/>
      <c r="AI517" s="133"/>
      <c r="AJ517" s="133"/>
      <c r="AK517" s="133"/>
      <c r="AL517" s="133"/>
      <c r="AM517" s="133"/>
      <c r="AN517" s="133"/>
      <c r="AO517" s="133"/>
      <c r="AP517" s="133"/>
      <c r="AQ517" s="133"/>
      <c r="AR517" s="133"/>
      <c r="AS517" s="133"/>
      <c r="AT517" s="133"/>
      <c r="AU517" s="133"/>
    </row>
    <row r="518" spans="1:47" s="135" customFormat="1" x14ac:dyDescent="0.25">
      <c r="A518" s="104">
        <f t="shared" si="14"/>
        <v>0</v>
      </c>
      <c r="B518" s="125" t="s">
        <v>793</v>
      </c>
      <c r="C518" s="106" t="s">
        <v>1089</v>
      </c>
      <c r="D518" s="105"/>
      <c r="E518" s="114" t="s">
        <v>794</v>
      </c>
      <c r="F518" s="115"/>
      <c r="G518" s="6"/>
      <c r="H518" s="6"/>
      <c r="I518" s="61"/>
      <c r="J518" s="61"/>
      <c r="K518" s="61"/>
      <c r="L518" s="61"/>
      <c r="M518" s="61"/>
      <c r="N518" s="6"/>
      <c r="O518" s="108" t="str">
        <f t="shared" si="15"/>
        <v>non</v>
      </c>
      <c r="P518" s="108"/>
      <c r="Q518" s="109"/>
      <c r="R518" s="132"/>
      <c r="S518" s="132"/>
      <c r="T518" s="78"/>
      <c r="U518" s="78"/>
      <c r="V518" s="78"/>
      <c r="W518" s="79"/>
      <c r="X518" s="132"/>
      <c r="Y518" s="132"/>
      <c r="Z518" s="133"/>
      <c r="AA518" s="133"/>
      <c r="AB518" s="133"/>
      <c r="AC518" s="133"/>
      <c r="AD518" s="133"/>
      <c r="AE518" s="133"/>
      <c r="AF518" s="133"/>
      <c r="AG518" s="133"/>
      <c r="AH518" s="133"/>
      <c r="AI518" s="133"/>
      <c r="AJ518" s="133"/>
      <c r="AK518" s="133"/>
      <c r="AL518" s="133"/>
      <c r="AM518" s="133"/>
      <c r="AN518" s="133"/>
      <c r="AO518" s="133"/>
      <c r="AP518" s="133"/>
      <c r="AQ518" s="133"/>
      <c r="AR518" s="133"/>
      <c r="AS518" s="133"/>
      <c r="AT518" s="133"/>
      <c r="AU518" s="133"/>
    </row>
    <row r="519" spans="1:47" s="135" customFormat="1" x14ac:dyDescent="0.25">
      <c r="A519" s="104">
        <f t="shared" ref="A519:A582" si="16">I519</f>
        <v>0</v>
      </c>
      <c r="B519" s="125" t="s">
        <v>795</v>
      </c>
      <c r="C519" s="106" t="s">
        <v>1089</v>
      </c>
      <c r="D519" s="105"/>
      <c r="E519" s="114" t="s">
        <v>796</v>
      </c>
      <c r="F519" s="115"/>
      <c r="G519" s="6"/>
      <c r="H519" s="6"/>
      <c r="I519" s="61"/>
      <c r="J519" s="61"/>
      <c r="K519" s="61"/>
      <c r="L519" s="61"/>
      <c r="M519" s="61"/>
      <c r="N519" s="6"/>
      <c r="O519" s="108" t="str">
        <f t="shared" ref="O519:O582" si="17">IF(OR(J519="x",K519="x",L519="x",M519="x"),"oui","non")</f>
        <v>non</v>
      </c>
      <c r="P519" s="108"/>
      <c r="Q519" s="109"/>
      <c r="R519" s="132"/>
      <c r="S519" s="132"/>
      <c r="T519" s="78"/>
      <c r="U519" s="78"/>
      <c r="V519" s="78"/>
      <c r="W519" s="79"/>
      <c r="X519" s="132"/>
      <c r="Y519" s="132"/>
      <c r="Z519" s="133"/>
      <c r="AA519" s="133"/>
      <c r="AB519" s="133"/>
      <c r="AC519" s="133"/>
      <c r="AD519" s="133"/>
      <c r="AE519" s="133"/>
      <c r="AF519" s="133"/>
      <c r="AG519" s="133"/>
      <c r="AH519" s="133"/>
      <c r="AI519" s="133"/>
      <c r="AJ519" s="133"/>
      <c r="AK519" s="133"/>
      <c r="AL519" s="133"/>
      <c r="AM519" s="133"/>
      <c r="AN519" s="133"/>
      <c r="AO519" s="133"/>
      <c r="AP519" s="133"/>
      <c r="AQ519" s="133"/>
      <c r="AR519" s="133"/>
      <c r="AS519" s="133"/>
      <c r="AT519" s="133"/>
      <c r="AU519" s="133"/>
    </row>
    <row r="520" spans="1:47" s="135" customFormat="1" x14ac:dyDescent="0.25">
      <c r="A520" s="104">
        <f t="shared" si="16"/>
        <v>0</v>
      </c>
      <c r="B520" s="125" t="s">
        <v>797</v>
      </c>
      <c r="C520" s="106" t="s">
        <v>1089</v>
      </c>
      <c r="D520" s="105"/>
      <c r="E520" s="114" t="s">
        <v>798</v>
      </c>
      <c r="F520" s="115"/>
      <c r="G520" s="6"/>
      <c r="H520" s="6"/>
      <c r="I520" s="61"/>
      <c r="J520" s="61"/>
      <c r="K520" s="61"/>
      <c r="L520" s="61"/>
      <c r="M520" s="61"/>
      <c r="N520" s="6"/>
      <c r="O520" s="108" t="str">
        <f t="shared" si="17"/>
        <v>non</v>
      </c>
      <c r="P520" s="108"/>
      <c r="Q520" s="109"/>
      <c r="R520" s="132"/>
      <c r="S520" s="132"/>
      <c r="T520" s="78"/>
      <c r="U520" s="78"/>
      <c r="V520" s="78"/>
      <c r="W520" s="79"/>
      <c r="X520" s="132"/>
      <c r="Y520" s="132"/>
      <c r="Z520" s="133"/>
      <c r="AA520" s="133"/>
      <c r="AB520" s="133"/>
      <c r="AC520" s="133"/>
      <c r="AD520" s="133"/>
      <c r="AE520" s="133"/>
      <c r="AF520" s="133"/>
      <c r="AG520" s="133"/>
      <c r="AH520" s="133"/>
      <c r="AI520" s="133"/>
      <c r="AJ520" s="133"/>
      <c r="AK520" s="133"/>
      <c r="AL520" s="133"/>
      <c r="AM520" s="133"/>
      <c r="AN520" s="133"/>
      <c r="AO520" s="133"/>
      <c r="AP520" s="133"/>
      <c r="AQ520" s="133"/>
      <c r="AR520" s="133"/>
      <c r="AS520" s="133"/>
      <c r="AT520" s="133"/>
      <c r="AU520" s="133"/>
    </row>
    <row r="521" spans="1:47" s="135" customFormat="1" x14ac:dyDescent="0.25">
      <c r="A521" s="104">
        <f t="shared" si="16"/>
        <v>0</v>
      </c>
      <c r="B521" s="125" t="s">
        <v>799</v>
      </c>
      <c r="C521" s="106" t="s">
        <v>1089</v>
      </c>
      <c r="D521" s="105"/>
      <c r="E521" s="114" t="s">
        <v>800</v>
      </c>
      <c r="F521" s="115"/>
      <c r="G521" s="6"/>
      <c r="H521" s="6"/>
      <c r="I521" s="61"/>
      <c r="J521" s="61"/>
      <c r="K521" s="61"/>
      <c r="L521" s="61"/>
      <c r="M521" s="61"/>
      <c r="N521" s="6"/>
      <c r="O521" s="108" t="str">
        <f t="shared" si="17"/>
        <v>non</v>
      </c>
      <c r="P521" s="108"/>
      <c r="Q521" s="109"/>
      <c r="R521" s="132"/>
      <c r="S521" s="132"/>
      <c r="T521" s="78"/>
      <c r="U521" s="78"/>
      <c r="V521" s="78"/>
      <c r="W521" s="79"/>
      <c r="X521" s="132"/>
      <c r="Y521" s="132"/>
      <c r="Z521" s="133"/>
      <c r="AA521" s="133"/>
      <c r="AB521" s="133"/>
      <c r="AC521" s="133"/>
      <c r="AD521" s="133"/>
      <c r="AE521" s="133"/>
      <c r="AF521" s="133"/>
      <c r="AG521" s="133"/>
      <c r="AH521" s="133"/>
      <c r="AI521" s="133"/>
      <c r="AJ521" s="133"/>
      <c r="AK521" s="133"/>
      <c r="AL521" s="133"/>
      <c r="AM521" s="133"/>
      <c r="AN521" s="133"/>
      <c r="AO521" s="133"/>
      <c r="AP521" s="133"/>
      <c r="AQ521" s="133"/>
      <c r="AR521" s="133"/>
      <c r="AS521" s="133"/>
      <c r="AT521" s="133"/>
      <c r="AU521" s="133"/>
    </row>
    <row r="522" spans="1:47" s="135" customFormat="1" x14ac:dyDescent="0.25">
      <c r="A522" s="104">
        <f t="shared" si="16"/>
        <v>0</v>
      </c>
      <c r="B522" s="125" t="s">
        <v>801</v>
      </c>
      <c r="C522" s="106" t="s">
        <v>1089</v>
      </c>
      <c r="D522" s="105"/>
      <c r="E522" s="114" t="s">
        <v>802</v>
      </c>
      <c r="F522" s="115"/>
      <c r="G522" s="6"/>
      <c r="H522" s="6"/>
      <c r="I522" s="61"/>
      <c r="J522" s="61"/>
      <c r="K522" s="61"/>
      <c r="L522" s="61"/>
      <c r="M522" s="61"/>
      <c r="N522" s="6"/>
      <c r="O522" s="108" t="str">
        <f t="shared" si="17"/>
        <v>non</v>
      </c>
      <c r="P522" s="108"/>
      <c r="Q522" s="109"/>
      <c r="R522" s="132"/>
      <c r="S522" s="132"/>
      <c r="T522" s="78"/>
      <c r="U522" s="78"/>
      <c r="V522" s="78"/>
      <c r="W522" s="79"/>
      <c r="X522" s="132"/>
      <c r="Y522" s="132"/>
      <c r="Z522" s="133"/>
      <c r="AA522" s="133"/>
      <c r="AB522" s="133"/>
      <c r="AC522" s="133"/>
      <c r="AD522" s="133"/>
      <c r="AE522" s="133"/>
      <c r="AF522" s="133"/>
      <c r="AG522" s="133"/>
      <c r="AH522" s="133"/>
      <c r="AI522" s="133"/>
      <c r="AJ522" s="133"/>
      <c r="AK522" s="133"/>
      <c r="AL522" s="133"/>
      <c r="AM522" s="133"/>
      <c r="AN522" s="133"/>
      <c r="AO522" s="133"/>
      <c r="AP522" s="133"/>
      <c r="AQ522" s="133"/>
      <c r="AR522" s="133"/>
      <c r="AS522" s="133"/>
      <c r="AT522" s="133"/>
      <c r="AU522" s="133"/>
    </row>
    <row r="523" spans="1:47" s="135" customFormat="1" x14ac:dyDescent="0.25">
      <c r="A523" s="104">
        <f t="shared" si="16"/>
        <v>0</v>
      </c>
      <c r="B523" s="125" t="s">
        <v>803</v>
      </c>
      <c r="C523" s="106" t="s">
        <v>1089</v>
      </c>
      <c r="D523" s="105"/>
      <c r="E523" s="114" t="s">
        <v>804</v>
      </c>
      <c r="F523" s="115"/>
      <c r="G523" s="6"/>
      <c r="H523" s="6"/>
      <c r="I523" s="61"/>
      <c r="J523" s="61"/>
      <c r="K523" s="61"/>
      <c r="L523" s="61"/>
      <c r="M523" s="61"/>
      <c r="N523" s="6"/>
      <c r="O523" s="108" t="str">
        <f t="shared" si="17"/>
        <v>non</v>
      </c>
      <c r="P523" s="108"/>
      <c r="Q523" s="109"/>
      <c r="R523" s="132"/>
      <c r="S523" s="132"/>
      <c r="T523" s="78"/>
      <c r="U523" s="78"/>
      <c r="V523" s="78"/>
      <c r="W523" s="79"/>
      <c r="X523" s="132"/>
      <c r="Y523" s="132"/>
      <c r="Z523" s="133"/>
      <c r="AA523" s="133"/>
      <c r="AB523" s="133"/>
      <c r="AC523" s="133"/>
      <c r="AD523" s="133"/>
      <c r="AE523" s="133"/>
      <c r="AF523" s="133"/>
      <c r="AG523" s="133"/>
      <c r="AH523" s="133"/>
      <c r="AI523" s="133"/>
      <c r="AJ523" s="133"/>
      <c r="AK523" s="133"/>
      <c r="AL523" s="133"/>
      <c r="AM523" s="133"/>
      <c r="AN523" s="133"/>
      <c r="AO523" s="133"/>
      <c r="AP523" s="133"/>
      <c r="AQ523" s="133"/>
      <c r="AR523" s="133"/>
      <c r="AS523" s="133"/>
      <c r="AT523" s="133"/>
      <c r="AU523" s="133"/>
    </row>
    <row r="524" spans="1:47" s="135" customFormat="1" ht="30" x14ac:dyDescent="0.25">
      <c r="A524" s="104">
        <f t="shared" si="16"/>
        <v>0</v>
      </c>
      <c r="B524" s="125" t="s">
        <v>805</v>
      </c>
      <c r="C524" s="106" t="s">
        <v>1089</v>
      </c>
      <c r="D524" s="105" t="s">
        <v>806</v>
      </c>
      <c r="E524" s="114" t="s">
        <v>807</v>
      </c>
      <c r="F524" s="115"/>
      <c r="G524" s="6"/>
      <c r="H524" s="6"/>
      <c r="I524" s="61"/>
      <c r="J524" s="61"/>
      <c r="K524" s="61"/>
      <c r="L524" s="61"/>
      <c r="M524" s="61"/>
      <c r="N524" s="6"/>
      <c r="O524" s="108" t="str">
        <f t="shared" si="17"/>
        <v>non</v>
      </c>
      <c r="P524" s="108"/>
      <c r="Q524" s="109"/>
      <c r="R524" s="132"/>
      <c r="S524" s="132"/>
      <c r="T524" s="78"/>
      <c r="U524" s="78"/>
      <c r="V524" s="78"/>
      <c r="W524" s="79"/>
      <c r="X524" s="132"/>
      <c r="Y524" s="132"/>
      <c r="Z524" s="133"/>
      <c r="AA524" s="133"/>
      <c r="AB524" s="133"/>
      <c r="AC524" s="133"/>
      <c r="AD524" s="133"/>
      <c r="AE524" s="133"/>
      <c r="AF524" s="133"/>
      <c r="AG524" s="133"/>
      <c r="AH524" s="133"/>
      <c r="AI524" s="133"/>
      <c r="AJ524" s="133"/>
      <c r="AK524" s="133"/>
      <c r="AL524" s="133"/>
      <c r="AM524" s="133"/>
      <c r="AN524" s="133"/>
      <c r="AO524" s="133"/>
      <c r="AP524" s="133"/>
      <c r="AQ524" s="133"/>
      <c r="AR524" s="133"/>
      <c r="AS524" s="133"/>
      <c r="AT524" s="133"/>
      <c r="AU524" s="133"/>
    </row>
    <row r="525" spans="1:47" s="135" customFormat="1" x14ac:dyDescent="0.25">
      <c r="A525" s="104">
        <f t="shared" si="16"/>
        <v>0</v>
      </c>
      <c r="B525" s="125" t="s">
        <v>808</v>
      </c>
      <c r="C525" s="106" t="s">
        <v>1089</v>
      </c>
      <c r="D525" s="105"/>
      <c r="E525" s="114" t="s">
        <v>809</v>
      </c>
      <c r="F525" s="115"/>
      <c r="G525" s="6"/>
      <c r="H525" s="6"/>
      <c r="I525" s="61"/>
      <c r="J525" s="61"/>
      <c r="K525" s="61"/>
      <c r="L525" s="61"/>
      <c r="M525" s="61"/>
      <c r="N525" s="6"/>
      <c r="O525" s="108" t="str">
        <f t="shared" si="17"/>
        <v>non</v>
      </c>
      <c r="P525" s="108"/>
      <c r="Q525" s="109"/>
      <c r="R525" s="132"/>
      <c r="S525" s="132"/>
      <c r="T525" s="78"/>
      <c r="U525" s="78"/>
      <c r="V525" s="78"/>
      <c r="W525" s="79"/>
      <c r="X525" s="132"/>
      <c r="Y525" s="132"/>
      <c r="Z525" s="133"/>
      <c r="AA525" s="133"/>
      <c r="AB525" s="133"/>
      <c r="AC525" s="133"/>
      <c r="AD525" s="133"/>
      <c r="AE525" s="133"/>
      <c r="AF525" s="133"/>
      <c r="AG525" s="133"/>
      <c r="AH525" s="133"/>
      <c r="AI525" s="133"/>
      <c r="AJ525" s="133"/>
      <c r="AK525" s="133"/>
      <c r="AL525" s="133"/>
      <c r="AM525" s="133"/>
      <c r="AN525" s="133"/>
      <c r="AO525" s="133"/>
      <c r="AP525" s="133"/>
      <c r="AQ525" s="133"/>
      <c r="AR525" s="133"/>
      <c r="AS525" s="133"/>
      <c r="AT525" s="133"/>
      <c r="AU525" s="133"/>
    </row>
    <row r="526" spans="1:47" s="135" customFormat="1" x14ac:dyDescent="0.25">
      <c r="A526" s="104">
        <f t="shared" si="16"/>
        <v>0</v>
      </c>
      <c r="B526" s="125" t="s">
        <v>810</v>
      </c>
      <c r="C526" s="106" t="s">
        <v>1089</v>
      </c>
      <c r="D526" s="105"/>
      <c r="E526" s="114" t="s">
        <v>811</v>
      </c>
      <c r="F526" s="115"/>
      <c r="G526" s="6"/>
      <c r="H526" s="6"/>
      <c r="I526" s="61"/>
      <c r="J526" s="61"/>
      <c r="K526" s="61"/>
      <c r="L526" s="61"/>
      <c r="M526" s="61"/>
      <c r="N526" s="6"/>
      <c r="O526" s="108" t="str">
        <f t="shared" si="17"/>
        <v>non</v>
      </c>
      <c r="P526" s="108"/>
      <c r="Q526" s="109"/>
      <c r="R526" s="132"/>
      <c r="S526" s="132"/>
      <c r="T526" s="78"/>
      <c r="U526" s="78"/>
      <c r="V526" s="78"/>
      <c r="W526" s="79"/>
      <c r="X526" s="132"/>
      <c r="Y526" s="132"/>
      <c r="Z526" s="133"/>
      <c r="AA526" s="133"/>
      <c r="AB526" s="133"/>
      <c r="AC526" s="133"/>
      <c r="AD526" s="133"/>
      <c r="AE526" s="133"/>
      <c r="AF526" s="133"/>
      <c r="AG526" s="133"/>
      <c r="AH526" s="133"/>
      <c r="AI526" s="133"/>
      <c r="AJ526" s="133"/>
      <c r="AK526" s="133"/>
      <c r="AL526" s="133"/>
      <c r="AM526" s="133"/>
      <c r="AN526" s="133"/>
      <c r="AO526" s="133"/>
      <c r="AP526" s="133"/>
      <c r="AQ526" s="133"/>
      <c r="AR526" s="133"/>
      <c r="AS526" s="133"/>
      <c r="AT526" s="133"/>
      <c r="AU526" s="133"/>
    </row>
    <row r="527" spans="1:47" s="135" customFormat="1" x14ac:dyDescent="0.25">
      <c r="A527" s="104">
        <f t="shared" si="16"/>
        <v>0</v>
      </c>
      <c r="B527" s="125" t="s">
        <v>812</v>
      </c>
      <c r="C527" s="106" t="s">
        <v>1089</v>
      </c>
      <c r="D527" s="105"/>
      <c r="E527" s="114" t="s">
        <v>813</v>
      </c>
      <c r="F527" s="115"/>
      <c r="G527" s="6"/>
      <c r="H527" s="6"/>
      <c r="I527" s="61"/>
      <c r="J527" s="61"/>
      <c r="K527" s="61"/>
      <c r="L527" s="61"/>
      <c r="M527" s="61"/>
      <c r="N527" s="6"/>
      <c r="O527" s="108" t="str">
        <f t="shared" si="17"/>
        <v>non</v>
      </c>
      <c r="P527" s="108"/>
      <c r="Q527" s="109"/>
      <c r="R527" s="132"/>
      <c r="S527" s="132"/>
      <c r="T527" s="78"/>
      <c r="U527" s="78"/>
      <c r="V527" s="78"/>
      <c r="W527" s="79"/>
      <c r="X527" s="132"/>
      <c r="Y527" s="132"/>
      <c r="Z527" s="133"/>
      <c r="AA527" s="133"/>
      <c r="AB527" s="133"/>
      <c r="AC527" s="133"/>
      <c r="AD527" s="133"/>
      <c r="AE527" s="133"/>
      <c r="AF527" s="133"/>
      <c r="AG527" s="133"/>
      <c r="AH527" s="133"/>
      <c r="AI527" s="133"/>
      <c r="AJ527" s="133"/>
      <c r="AK527" s="133"/>
      <c r="AL527" s="133"/>
      <c r="AM527" s="133"/>
      <c r="AN527" s="133"/>
      <c r="AO527" s="133"/>
      <c r="AP527" s="133"/>
      <c r="AQ527" s="133"/>
      <c r="AR527" s="133"/>
      <c r="AS527" s="133"/>
      <c r="AT527" s="133"/>
      <c r="AU527" s="133"/>
    </row>
    <row r="528" spans="1:47" s="135" customFormat="1" x14ac:dyDescent="0.25">
      <c r="A528" s="104">
        <f t="shared" si="16"/>
        <v>0</v>
      </c>
      <c r="B528" s="125" t="s">
        <v>814</v>
      </c>
      <c r="C528" s="106" t="s">
        <v>1089</v>
      </c>
      <c r="D528" s="105"/>
      <c r="E528" s="114" t="s">
        <v>815</v>
      </c>
      <c r="F528" s="115"/>
      <c r="G528" s="6"/>
      <c r="H528" s="6"/>
      <c r="I528" s="61"/>
      <c r="J528" s="61"/>
      <c r="K528" s="61"/>
      <c r="L528" s="61"/>
      <c r="M528" s="61"/>
      <c r="N528" s="6"/>
      <c r="O528" s="108" t="str">
        <f t="shared" si="17"/>
        <v>non</v>
      </c>
      <c r="P528" s="108"/>
      <c r="Q528" s="109"/>
      <c r="R528" s="132"/>
      <c r="S528" s="132"/>
      <c r="T528" s="78"/>
      <c r="U528" s="78"/>
      <c r="V528" s="78"/>
      <c r="W528" s="79"/>
      <c r="X528" s="132"/>
      <c r="Y528" s="132"/>
      <c r="Z528" s="133"/>
      <c r="AA528" s="133"/>
      <c r="AB528" s="133"/>
      <c r="AC528" s="133"/>
      <c r="AD528" s="133"/>
      <c r="AE528" s="133"/>
      <c r="AF528" s="133"/>
      <c r="AG528" s="133"/>
      <c r="AH528" s="133"/>
      <c r="AI528" s="133"/>
      <c r="AJ528" s="133"/>
      <c r="AK528" s="133"/>
      <c r="AL528" s="133"/>
      <c r="AM528" s="133"/>
      <c r="AN528" s="133"/>
      <c r="AO528" s="133"/>
      <c r="AP528" s="133"/>
      <c r="AQ528" s="133"/>
      <c r="AR528" s="133"/>
      <c r="AS528" s="133"/>
      <c r="AT528" s="133"/>
      <c r="AU528" s="133"/>
    </row>
    <row r="529" spans="1:47" s="135" customFormat="1" x14ac:dyDescent="0.25">
      <c r="A529" s="104">
        <f t="shared" si="16"/>
        <v>0</v>
      </c>
      <c r="B529" s="125" t="s">
        <v>816</v>
      </c>
      <c r="C529" s="106" t="s">
        <v>1089</v>
      </c>
      <c r="D529" s="105"/>
      <c r="E529" s="114" t="s">
        <v>1253</v>
      </c>
      <c r="F529" s="115"/>
      <c r="G529" s="6"/>
      <c r="H529" s="6"/>
      <c r="I529" s="61"/>
      <c r="J529" s="61"/>
      <c r="K529" s="61"/>
      <c r="L529" s="61"/>
      <c r="M529" s="61"/>
      <c r="N529" s="6"/>
      <c r="O529" s="108" t="str">
        <f t="shared" si="17"/>
        <v>non</v>
      </c>
      <c r="P529" s="108"/>
      <c r="Q529" s="109"/>
      <c r="R529" s="132"/>
      <c r="S529" s="132"/>
      <c r="T529" s="78"/>
      <c r="U529" s="78"/>
      <c r="V529" s="78"/>
      <c r="W529" s="79"/>
      <c r="X529" s="132"/>
      <c r="Y529" s="132"/>
      <c r="Z529" s="133"/>
      <c r="AA529" s="133"/>
      <c r="AB529" s="133"/>
      <c r="AC529" s="133"/>
      <c r="AD529" s="133"/>
      <c r="AE529" s="133"/>
      <c r="AF529" s="133"/>
      <c r="AG529" s="133"/>
      <c r="AH529" s="133"/>
      <c r="AI529" s="133"/>
      <c r="AJ529" s="133"/>
      <c r="AK529" s="133"/>
      <c r="AL529" s="133"/>
      <c r="AM529" s="133"/>
      <c r="AN529" s="133"/>
      <c r="AO529" s="133"/>
      <c r="AP529" s="133"/>
      <c r="AQ529" s="133"/>
      <c r="AR529" s="133"/>
      <c r="AS529" s="133"/>
      <c r="AT529" s="133"/>
      <c r="AU529" s="133"/>
    </row>
    <row r="530" spans="1:47" s="135" customFormat="1" x14ac:dyDescent="0.25">
      <c r="A530" s="104">
        <f t="shared" si="16"/>
        <v>0</v>
      </c>
      <c r="B530" s="125" t="s">
        <v>817</v>
      </c>
      <c r="C530" s="106" t="s">
        <v>1089</v>
      </c>
      <c r="D530" s="105"/>
      <c r="E530" s="114" t="s">
        <v>818</v>
      </c>
      <c r="F530" s="115"/>
      <c r="G530" s="6"/>
      <c r="H530" s="6"/>
      <c r="I530" s="61"/>
      <c r="J530" s="61"/>
      <c r="K530" s="61"/>
      <c r="L530" s="61"/>
      <c r="M530" s="61"/>
      <c r="N530" s="6"/>
      <c r="O530" s="108" t="str">
        <f t="shared" si="17"/>
        <v>non</v>
      </c>
      <c r="P530" s="108"/>
      <c r="Q530" s="109"/>
      <c r="R530" s="132"/>
      <c r="S530" s="132"/>
      <c r="T530" s="78"/>
      <c r="U530" s="78"/>
      <c r="V530" s="78"/>
      <c r="W530" s="79"/>
      <c r="X530" s="132"/>
      <c r="Y530" s="132"/>
      <c r="Z530" s="133"/>
      <c r="AA530" s="133"/>
      <c r="AB530" s="133"/>
      <c r="AC530" s="133"/>
      <c r="AD530" s="133"/>
      <c r="AE530" s="133"/>
      <c r="AF530" s="133"/>
      <c r="AG530" s="133"/>
      <c r="AH530" s="133"/>
      <c r="AI530" s="133"/>
      <c r="AJ530" s="133"/>
      <c r="AK530" s="133"/>
      <c r="AL530" s="133"/>
      <c r="AM530" s="133"/>
      <c r="AN530" s="133"/>
      <c r="AO530" s="133"/>
      <c r="AP530" s="133"/>
      <c r="AQ530" s="133"/>
      <c r="AR530" s="133"/>
      <c r="AS530" s="133"/>
      <c r="AT530" s="133"/>
      <c r="AU530" s="133"/>
    </row>
    <row r="531" spans="1:47" s="135" customFormat="1" x14ac:dyDescent="0.25">
      <c r="A531" s="104">
        <f t="shared" si="16"/>
        <v>0</v>
      </c>
      <c r="B531" s="125" t="s">
        <v>819</v>
      </c>
      <c r="C531" s="106" t="s">
        <v>1089</v>
      </c>
      <c r="D531" s="105"/>
      <c r="E531" s="114" t="s">
        <v>820</v>
      </c>
      <c r="F531" s="115"/>
      <c r="G531" s="6"/>
      <c r="H531" s="6"/>
      <c r="I531" s="61"/>
      <c r="J531" s="61"/>
      <c r="K531" s="61"/>
      <c r="L531" s="61"/>
      <c r="M531" s="61"/>
      <c r="N531" s="6"/>
      <c r="O531" s="108" t="str">
        <f t="shared" si="17"/>
        <v>non</v>
      </c>
      <c r="P531" s="108"/>
      <c r="Q531" s="109"/>
      <c r="R531" s="132"/>
      <c r="S531" s="132"/>
      <c r="T531" s="78"/>
      <c r="U531" s="78"/>
      <c r="V531" s="78"/>
      <c r="W531" s="79"/>
      <c r="X531" s="132"/>
      <c r="Y531" s="132"/>
      <c r="Z531" s="133"/>
      <c r="AA531" s="133"/>
      <c r="AB531" s="133"/>
      <c r="AC531" s="133"/>
      <c r="AD531" s="133"/>
      <c r="AE531" s="133"/>
      <c r="AF531" s="133"/>
      <c r="AG531" s="133"/>
      <c r="AH531" s="133"/>
      <c r="AI531" s="133"/>
      <c r="AJ531" s="133"/>
      <c r="AK531" s="133"/>
      <c r="AL531" s="133"/>
      <c r="AM531" s="133"/>
      <c r="AN531" s="133"/>
      <c r="AO531" s="133"/>
      <c r="AP531" s="133"/>
      <c r="AQ531" s="133"/>
      <c r="AR531" s="133"/>
      <c r="AS531" s="133"/>
      <c r="AT531" s="133"/>
      <c r="AU531" s="133"/>
    </row>
    <row r="532" spans="1:47" s="135" customFormat="1" x14ac:dyDescent="0.25">
      <c r="A532" s="104">
        <f t="shared" si="16"/>
        <v>0</v>
      </c>
      <c r="B532" s="125" t="s">
        <v>821</v>
      </c>
      <c r="C532" s="106" t="s">
        <v>1089</v>
      </c>
      <c r="D532" s="105"/>
      <c r="E532" s="114" t="s">
        <v>822</v>
      </c>
      <c r="F532" s="115"/>
      <c r="G532" s="6"/>
      <c r="H532" s="6"/>
      <c r="I532" s="61"/>
      <c r="J532" s="61"/>
      <c r="K532" s="61"/>
      <c r="L532" s="61"/>
      <c r="M532" s="61"/>
      <c r="N532" s="6"/>
      <c r="O532" s="108" t="str">
        <f t="shared" si="17"/>
        <v>non</v>
      </c>
      <c r="P532" s="108"/>
      <c r="Q532" s="109"/>
      <c r="R532" s="132"/>
      <c r="S532" s="132"/>
      <c r="T532" s="78"/>
      <c r="U532" s="78"/>
      <c r="V532" s="78"/>
      <c r="W532" s="79"/>
      <c r="X532" s="132"/>
      <c r="Y532" s="132"/>
      <c r="Z532" s="133"/>
      <c r="AA532" s="133"/>
      <c r="AB532" s="133"/>
      <c r="AC532" s="133"/>
      <c r="AD532" s="133"/>
      <c r="AE532" s="133"/>
      <c r="AF532" s="133"/>
      <c r="AG532" s="133"/>
      <c r="AH532" s="133"/>
      <c r="AI532" s="133"/>
      <c r="AJ532" s="133"/>
      <c r="AK532" s="133"/>
      <c r="AL532" s="133"/>
      <c r="AM532" s="133"/>
      <c r="AN532" s="133"/>
      <c r="AO532" s="133"/>
      <c r="AP532" s="133"/>
      <c r="AQ532" s="133"/>
      <c r="AR532" s="133"/>
      <c r="AS532" s="133"/>
      <c r="AT532" s="133"/>
      <c r="AU532" s="133"/>
    </row>
    <row r="533" spans="1:47" s="135" customFormat="1" x14ac:dyDescent="0.25">
      <c r="A533" s="104">
        <f t="shared" si="16"/>
        <v>0</v>
      </c>
      <c r="B533" s="125" t="s">
        <v>823</v>
      </c>
      <c r="C533" s="106" t="s">
        <v>1089</v>
      </c>
      <c r="D533" s="105"/>
      <c r="E533" s="114" t="s">
        <v>824</v>
      </c>
      <c r="F533" s="115"/>
      <c r="G533" s="6"/>
      <c r="H533" s="6"/>
      <c r="I533" s="61"/>
      <c r="J533" s="61"/>
      <c r="K533" s="61"/>
      <c r="L533" s="61"/>
      <c r="M533" s="61"/>
      <c r="N533" s="6"/>
      <c r="O533" s="108" t="str">
        <f t="shared" si="17"/>
        <v>non</v>
      </c>
      <c r="P533" s="108"/>
      <c r="Q533" s="109"/>
      <c r="R533" s="132"/>
      <c r="S533" s="132"/>
      <c r="T533" s="78"/>
      <c r="U533" s="78"/>
      <c r="V533" s="78"/>
      <c r="W533" s="79"/>
      <c r="X533" s="132"/>
      <c r="Y533" s="132"/>
      <c r="Z533" s="133"/>
      <c r="AA533" s="133"/>
      <c r="AB533" s="133"/>
      <c r="AC533" s="133"/>
      <c r="AD533" s="133"/>
      <c r="AE533" s="133"/>
      <c r="AF533" s="133"/>
      <c r="AG533" s="133"/>
      <c r="AH533" s="133"/>
      <c r="AI533" s="133"/>
      <c r="AJ533" s="133"/>
      <c r="AK533" s="133"/>
      <c r="AL533" s="133"/>
      <c r="AM533" s="133"/>
      <c r="AN533" s="133"/>
      <c r="AO533" s="133"/>
      <c r="AP533" s="133"/>
      <c r="AQ533" s="133"/>
      <c r="AR533" s="133"/>
      <c r="AS533" s="133"/>
      <c r="AT533" s="133"/>
      <c r="AU533" s="133"/>
    </row>
    <row r="534" spans="1:47" s="135" customFormat="1" x14ac:dyDescent="0.25">
      <c r="A534" s="104">
        <f t="shared" si="16"/>
        <v>0</v>
      </c>
      <c r="B534" s="125" t="s">
        <v>825</v>
      </c>
      <c r="C534" s="106" t="s">
        <v>1089</v>
      </c>
      <c r="D534" s="105"/>
      <c r="E534" s="114" t="s">
        <v>826</v>
      </c>
      <c r="F534" s="115"/>
      <c r="G534" s="6"/>
      <c r="H534" s="6"/>
      <c r="I534" s="61"/>
      <c r="J534" s="61"/>
      <c r="K534" s="61"/>
      <c r="L534" s="61"/>
      <c r="M534" s="61"/>
      <c r="N534" s="6"/>
      <c r="O534" s="108" t="str">
        <f t="shared" si="17"/>
        <v>non</v>
      </c>
      <c r="P534" s="108"/>
      <c r="Q534" s="109"/>
      <c r="R534" s="132"/>
      <c r="S534" s="132"/>
      <c r="T534" s="78"/>
      <c r="U534" s="78"/>
      <c r="V534" s="78"/>
      <c r="W534" s="79"/>
      <c r="X534" s="132"/>
      <c r="Y534" s="132"/>
      <c r="Z534" s="133"/>
      <c r="AA534" s="133"/>
      <c r="AB534" s="133"/>
      <c r="AC534" s="133"/>
      <c r="AD534" s="133"/>
      <c r="AE534" s="133"/>
      <c r="AF534" s="133"/>
      <c r="AG534" s="133"/>
      <c r="AH534" s="133"/>
      <c r="AI534" s="133"/>
      <c r="AJ534" s="133"/>
      <c r="AK534" s="133"/>
      <c r="AL534" s="133"/>
      <c r="AM534" s="133"/>
      <c r="AN534" s="133"/>
      <c r="AO534" s="133"/>
      <c r="AP534" s="133"/>
      <c r="AQ534" s="133"/>
      <c r="AR534" s="133"/>
      <c r="AS534" s="133"/>
      <c r="AT534" s="133"/>
      <c r="AU534" s="133"/>
    </row>
    <row r="535" spans="1:47" s="135" customFormat="1" x14ac:dyDescent="0.25">
      <c r="A535" s="104">
        <f t="shared" si="16"/>
        <v>0</v>
      </c>
      <c r="B535" s="125" t="s">
        <v>827</v>
      </c>
      <c r="C535" s="106" t="s">
        <v>1089</v>
      </c>
      <c r="D535" s="105"/>
      <c r="E535" s="114" t="s">
        <v>828</v>
      </c>
      <c r="F535" s="115"/>
      <c r="G535" s="6"/>
      <c r="H535" s="6"/>
      <c r="I535" s="61"/>
      <c r="J535" s="61"/>
      <c r="K535" s="61"/>
      <c r="L535" s="61"/>
      <c r="M535" s="61"/>
      <c r="N535" s="6"/>
      <c r="O535" s="108" t="str">
        <f t="shared" si="17"/>
        <v>non</v>
      </c>
      <c r="P535" s="108"/>
      <c r="Q535" s="109"/>
      <c r="R535" s="132"/>
      <c r="S535" s="132"/>
      <c r="T535" s="78"/>
      <c r="U535" s="78"/>
      <c r="V535" s="78"/>
      <c r="W535" s="79"/>
      <c r="X535" s="132"/>
      <c r="Y535" s="132"/>
      <c r="Z535" s="133"/>
      <c r="AA535" s="133"/>
      <c r="AB535" s="133"/>
      <c r="AC535" s="133"/>
      <c r="AD535" s="133"/>
      <c r="AE535" s="133"/>
      <c r="AF535" s="133"/>
      <c r="AG535" s="133"/>
      <c r="AH535" s="133"/>
      <c r="AI535" s="133"/>
      <c r="AJ535" s="133"/>
      <c r="AK535" s="133"/>
      <c r="AL535" s="133"/>
      <c r="AM535" s="133"/>
      <c r="AN535" s="133"/>
      <c r="AO535" s="133"/>
      <c r="AP535" s="133"/>
      <c r="AQ535" s="133"/>
      <c r="AR535" s="133"/>
      <c r="AS535" s="133"/>
      <c r="AT535" s="133"/>
      <c r="AU535" s="133"/>
    </row>
    <row r="536" spans="1:47" s="135" customFormat="1" x14ac:dyDescent="0.25">
      <c r="A536" s="104">
        <f t="shared" si="16"/>
        <v>0</v>
      </c>
      <c r="B536" s="125" t="s">
        <v>829</v>
      </c>
      <c r="C536" s="106" t="s">
        <v>1089</v>
      </c>
      <c r="D536" s="105"/>
      <c r="E536" s="114" t="s">
        <v>830</v>
      </c>
      <c r="F536" s="115"/>
      <c r="G536" s="6"/>
      <c r="H536" s="6"/>
      <c r="I536" s="61"/>
      <c r="J536" s="61"/>
      <c r="K536" s="61"/>
      <c r="L536" s="61"/>
      <c r="M536" s="61"/>
      <c r="N536" s="6"/>
      <c r="O536" s="108" t="str">
        <f t="shared" si="17"/>
        <v>non</v>
      </c>
      <c r="P536" s="108"/>
      <c r="Q536" s="109"/>
      <c r="R536" s="132"/>
      <c r="S536" s="132"/>
      <c r="T536" s="78"/>
      <c r="U536" s="78"/>
      <c r="V536" s="78"/>
      <c r="W536" s="79"/>
      <c r="X536" s="132"/>
      <c r="Y536" s="132"/>
      <c r="Z536" s="133"/>
      <c r="AA536" s="133"/>
      <c r="AB536" s="133"/>
      <c r="AC536" s="133"/>
      <c r="AD536" s="133"/>
      <c r="AE536" s="133"/>
      <c r="AF536" s="133"/>
      <c r="AG536" s="133"/>
      <c r="AH536" s="133"/>
      <c r="AI536" s="133"/>
      <c r="AJ536" s="133"/>
      <c r="AK536" s="133"/>
      <c r="AL536" s="133"/>
      <c r="AM536" s="133"/>
      <c r="AN536" s="133"/>
      <c r="AO536" s="133"/>
      <c r="AP536" s="133"/>
      <c r="AQ536" s="133"/>
      <c r="AR536" s="133"/>
      <c r="AS536" s="133"/>
      <c r="AT536" s="133"/>
      <c r="AU536" s="133"/>
    </row>
    <row r="537" spans="1:47" s="135" customFormat="1" x14ac:dyDescent="0.25">
      <c r="A537" s="104">
        <f t="shared" si="16"/>
        <v>0</v>
      </c>
      <c r="B537" s="125" t="s">
        <v>831</v>
      </c>
      <c r="C537" s="106" t="s">
        <v>1089</v>
      </c>
      <c r="D537" s="105"/>
      <c r="E537" s="114" t="s">
        <v>832</v>
      </c>
      <c r="F537" s="115"/>
      <c r="G537" s="6"/>
      <c r="H537" s="6"/>
      <c r="I537" s="61"/>
      <c r="J537" s="61"/>
      <c r="K537" s="61"/>
      <c r="L537" s="61"/>
      <c r="M537" s="61"/>
      <c r="N537" s="6"/>
      <c r="O537" s="108" t="str">
        <f t="shared" si="17"/>
        <v>non</v>
      </c>
      <c r="P537" s="108"/>
      <c r="Q537" s="109"/>
      <c r="R537" s="132"/>
      <c r="S537" s="132"/>
      <c r="T537" s="78"/>
      <c r="U537" s="78"/>
      <c r="V537" s="78"/>
      <c r="W537" s="79"/>
      <c r="X537" s="132"/>
      <c r="Y537" s="132"/>
      <c r="Z537" s="133"/>
      <c r="AA537" s="133"/>
      <c r="AB537" s="133"/>
      <c r="AC537" s="133"/>
      <c r="AD537" s="133"/>
      <c r="AE537" s="133"/>
      <c r="AF537" s="133"/>
      <c r="AG537" s="133"/>
      <c r="AH537" s="133"/>
      <c r="AI537" s="133"/>
      <c r="AJ537" s="133"/>
      <c r="AK537" s="133"/>
      <c r="AL537" s="133"/>
      <c r="AM537" s="133"/>
      <c r="AN537" s="133"/>
      <c r="AO537" s="133"/>
      <c r="AP537" s="133"/>
      <c r="AQ537" s="133"/>
      <c r="AR537" s="133"/>
      <c r="AS537" s="133"/>
      <c r="AT537" s="133"/>
      <c r="AU537" s="133"/>
    </row>
    <row r="538" spans="1:47" s="135" customFormat="1" ht="30" x14ac:dyDescent="0.25">
      <c r="A538" s="104">
        <f t="shared" si="16"/>
        <v>0</v>
      </c>
      <c r="B538" s="125" t="s">
        <v>833</v>
      </c>
      <c r="C538" s="106" t="s">
        <v>1089</v>
      </c>
      <c r="D538" s="105"/>
      <c r="E538" s="114" t="s">
        <v>834</v>
      </c>
      <c r="F538" s="115"/>
      <c r="G538" s="6"/>
      <c r="H538" s="6"/>
      <c r="I538" s="61"/>
      <c r="J538" s="61"/>
      <c r="K538" s="61"/>
      <c r="L538" s="61"/>
      <c r="M538" s="61"/>
      <c r="N538" s="6"/>
      <c r="O538" s="108" t="str">
        <f t="shared" si="17"/>
        <v>non</v>
      </c>
      <c r="P538" s="108"/>
      <c r="Q538" s="109"/>
      <c r="R538" s="132"/>
      <c r="S538" s="132"/>
      <c r="T538" s="78"/>
      <c r="U538" s="78"/>
      <c r="V538" s="78"/>
      <c r="W538" s="79"/>
      <c r="X538" s="132"/>
      <c r="Y538" s="132"/>
      <c r="Z538" s="133"/>
      <c r="AA538" s="133"/>
      <c r="AB538" s="133"/>
      <c r="AC538" s="133"/>
      <c r="AD538" s="133"/>
      <c r="AE538" s="133"/>
      <c r="AF538" s="133"/>
      <c r="AG538" s="133"/>
      <c r="AH538" s="133"/>
      <c r="AI538" s="133"/>
      <c r="AJ538" s="133"/>
      <c r="AK538" s="133"/>
      <c r="AL538" s="133"/>
      <c r="AM538" s="133"/>
      <c r="AN538" s="133"/>
      <c r="AO538" s="133"/>
      <c r="AP538" s="133"/>
      <c r="AQ538" s="133"/>
      <c r="AR538" s="133"/>
      <c r="AS538" s="133"/>
      <c r="AT538" s="133"/>
      <c r="AU538" s="133"/>
    </row>
    <row r="539" spans="1:47" s="135" customFormat="1" x14ac:dyDescent="0.25">
      <c r="A539" s="104">
        <f t="shared" si="16"/>
        <v>0</v>
      </c>
      <c r="B539" s="125" t="s">
        <v>835</v>
      </c>
      <c r="C539" s="106" t="s">
        <v>1089</v>
      </c>
      <c r="D539" s="105"/>
      <c r="E539" s="114" t="s">
        <v>836</v>
      </c>
      <c r="F539" s="115"/>
      <c r="G539" s="6"/>
      <c r="H539" s="6"/>
      <c r="I539" s="61"/>
      <c r="J539" s="61"/>
      <c r="K539" s="61"/>
      <c r="L539" s="61"/>
      <c r="M539" s="61"/>
      <c r="N539" s="6"/>
      <c r="O539" s="108" t="str">
        <f t="shared" si="17"/>
        <v>non</v>
      </c>
      <c r="P539" s="108"/>
      <c r="Q539" s="109"/>
      <c r="R539" s="132"/>
      <c r="S539" s="132"/>
      <c r="T539" s="78"/>
      <c r="U539" s="78"/>
      <c r="V539" s="78"/>
      <c r="W539" s="79"/>
      <c r="X539" s="132"/>
      <c r="Y539" s="132"/>
      <c r="Z539" s="133"/>
      <c r="AA539" s="133"/>
      <c r="AB539" s="133"/>
      <c r="AC539" s="133"/>
      <c r="AD539" s="133"/>
      <c r="AE539" s="133"/>
      <c r="AF539" s="133"/>
      <c r="AG539" s="133"/>
      <c r="AH539" s="133"/>
      <c r="AI539" s="133"/>
      <c r="AJ539" s="133"/>
      <c r="AK539" s="133"/>
      <c r="AL539" s="133"/>
      <c r="AM539" s="133"/>
      <c r="AN539" s="133"/>
      <c r="AO539" s="133"/>
      <c r="AP539" s="133"/>
      <c r="AQ539" s="133"/>
      <c r="AR539" s="133"/>
      <c r="AS539" s="133"/>
      <c r="AT539" s="133"/>
      <c r="AU539" s="133"/>
    </row>
    <row r="540" spans="1:47" s="135" customFormat="1" ht="30" x14ac:dyDescent="0.25">
      <c r="A540" s="104" t="str">
        <f t="shared" si="16"/>
        <v>E-</v>
      </c>
      <c r="B540" s="125" t="s">
        <v>837</v>
      </c>
      <c r="C540" s="106" t="s">
        <v>1089</v>
      </c>
      <c r="D540" s="105"/>
      <c r="E540" s="114" t="s">
        <v>1352</v>
      </c>
      <c r="F540" s="115">
        <v>206</v>
      </c>
      <c r="G540" s="6">
        <v>20</v>
      </c>
      <c r="H540" s="6"/>
      <c r="I540" s="60" t="str">
        <f>CONCATENATE("E-",VLOOKUP($F540,'Objets valorisés'!$A$4:$K$252,5,FALSE))</f>
        <v>E-</v>
      </c>
      <c r="J540" s="60">
        <f>VLOOKUP($F540,'Objets valorisés'!$A$4:$K$252,6,FALSE)</f>
        <v>0</v>
      </c>
      <c r="K540" s="60">
        <f>VLOOKUP($F540,'Objets valorisés'!$A$4:$K$252,7,FALSE)</f>
        <v>0</v>
      </c>
      <c r="L540" s="60">
        <f>VLOOKUP($F540,'Objets valorisés'!$A$4:$K$252,8,FALSE)</f>
        <v>0</v>
      </c>
      <c r="M540" s="60">
        <f>VLOOKUP($F540,'Objets valorisés'!$A$4:$K$252,9,FALSE)</f>
        <v>0</v>
      </c>
      <c r="N540" s="6"/>
      <c r="O540" s="108" t="str">
        <f t="shared" si="17"/>
        <v>non</v>
      </c>
      <c r="P540" s="108"/>
      <c r="Q540" s="109"/>
      <c r="R540" s="132"/>
      <c r="S540" s="132"/>
      <c r="T540" s="78"/>
      <c r="U540" s="78"/>
      <c r="V540" s="78"/>
      <c r="W540" s="79"/>
      <c r="X540" s="132"/>
      <c r="Y540" s="132"/>
      <c r="Z540" s="133"/>
      <c r="AA540" s="133"/>
      <c r="AB540" s="133"/>
      <c r="AC540" s="133"/>
      <c r="AD540" s="133"/>
      <c r="AE540" s="133"/>
      <c r="AF540" s="133"/>
      <c r="AG540" s="133"/>
      <c r="AH540" s="133"/>
      <c r="AI540" s="133"/>
      <c r="AJ540" s="133"/>
      <c r="AK540" s="133"/>
      <c r="AL540" s="133"/>
      <c r="AM540" s="133"/>
      <c r="AN540" s="133"/>
      <c r="AO540" s="133"/>
      <c r="AP540" s="133"/>
      <c r="AQ540" s="133"/>
      <c r="AR540" s="133"/>
      <c r="AS540" s="133"/>
      <c r="AT540" s="133"/>
      <c r="AU540" s="133"/>
    </row>
    <row r="541" spans="1:47" s="135" customFormat="1" ht="30" x14ac:dyDescent="0.25">
      <c r="A541" s="104">
        <f t="shared" si="16"/>
        <v>0</v>
      </c>
      <c r="B541" s="125" t="s">
        <v>838</v>
      </c>
      <c r="C541" s="106" t="s">
        <v>1089</v>
      </c>
      <c r="D541" s="105"/>
      <c r="E541" s="114" t="s">
        <v>839</v>
      </c>
      <c r="F541" s="115"/>
      <c r="G541" s="6"/>
      <c r="H541" s="6"/>
      <c r="I541" s="61"/>
      <c r="J541" s="61"/>
      <c r="K541" s="61"/>
      <c r="L541" s="61"/>
      <c r="M541" s="61"/>
      <c r="N541" s="6"/>
      <c r="O541" s="108" t="str">
        <f t="shared" si="17"/>
        <v>non</v>
      </c>
      <c r="P541" s="108"/>
      <c r="Q541" s="109"/>
      <c r="R541" s="132"/>
      <c r="S541" s="132"/>
      <c r="T541" s="78"/>
      <c r="U541" s="78"/>
      <c r="V541" s="78"/>
      <c r="W541" s="79"/>
      <c r="X541" s="132"/>
      <c r="Y541" s="132"/>
      <c r="Z541" s="133"/>
      <c r="AA541" s="133"/>
      <c r="AB541" s="133"/>
      <c r="AC541" s="133"/>
      <c r="AD541" s="133"/>
      <c r="AE541" s="133"/>
      <c r="AF541" s="133"/>
      <c r="AG541" s="133"/>
      <c r="AH541" s="133"/>
      <c r="AI541" s="133"/>
      <c r="AJ541" s="133"/>
      <c r="AK541" s="133"/>
      <c r="AL541" s="133"/>
      <c r="AM541" s="133"/>
      <c r="AN541" s="133"/>
      <c r="AO541" s="133"/>
      <c r="AP541" s="133"/>
      <c r="AQ541" s="133"/>
      <c r="AR541" s="133"/>
      <c r="AS541" s="133"/>
      <c r="AT541" s="133"/>
      <c r="AU541" s="133"/>
    </row>
    <row r="542" spans="1:47" s="135" customFormat="1" x14ac:dyDescent="0.25">
      <c r="A542" s="104" t="str">
        <f t="shared" si="16"/>
        <v>E-</v>
      </c>
      <c r="B542" s="12"/>
      <c r="C542" s="82" t="s">
        <v>1089</v>
      </c>
      <c r="D542" s="7"/>
      <c r="E542" s="5" t="s">
        <v>1353</v>
      </c>
      <c r="F542" s="115">
        <v>182</v>
      </c>
      <c r="G542" s="6">
        <v>10</v>
      </c>
      <c r="H542" s="6"/>
      <c r="I542" s="60" t="str">
        <f>CONCATENATE("E-",VLOOKUP($F542,'Objets valorisés'!$A$4:$K$252,5,FALSE))</f>
        <v>E-</v>
      </c>
      <c r="J542" s="60">
        <f>VLOOKUP($F542,'Objets valorisés'!$A$4:$K$252,6,FALSE)</f>
        <v>0</v>
      </c>
      <c r="K542" s="60">
        <f>VLOOKUP($F542,'Objets valorisés'!$A$4:$K$252,7,FALSE)</f>
        <v>0</v>
      </c>
      <c r="L542" s="60">
        <f>VLOOKUP($F542,'Objets valorisés'!$A$4:$K$252,8,FALSE)</f>
        <v>0</v>
      </c>
      <c r="M542" s="60">
        <f>VLOOKUP($F542,'Objets valorisés'!$A$4:$K$252,9,FALSE)</f>
        <v>0</v>
      </c>
      <c r="N542" s="6"/>
      <c r="O542" s="108" t="str">
        <f t="shared" si="17"/>
        <v>non</v>
      </c>
      <c r="P542" s="108"/>
      <c r="Q542" s="109"/>
      <c r="R542" s="132"/>
      <c r="S542" s="132"/>
      <c r="T542" s="78"/>
      <c r="U542" s="78"/>
      <c r="V542" s="78"/>
      <c r="W542" s="79"/>
      <c r="X542" s="132"/>
      <c r="Y542" s="132"/>
      <c r="Z542" s="133"/>
      <c r="AA542" s="133"/>
      <c r="AB542" s="133"/>
      <c r="AC542" s="133"/>
      <c r="AD542" s="133"/>
      <c r="AE542" s="133"/>
      <c r="AF542" s="133"/>
      <c r="AG542" s="133"/>
      <c r="AH542" s="133"/>
      <c r="AI542" s="133"/>
      <c r="AJ542" s="133"/>
      <c r="AK542" s="133"/>
      <c r="AL542" s="133"/>
      <c r="AM542" s="133"/>
      <c r="AN542" s="133"/>
      <c r="AO542" s="133"/>
      <c r="AP542" s="133"/>
      <c r="AQ542" s="133"/>
      <c r="AR542" s="133"/>
      <c r="AS542" s="133"/>
      <c r="AT542" s="133"/>
      <c r="AU542" s="133"/>
    </row>
    <row r="543" spans="1:47" s="135" customFormat="1" ht="30" x14ac:dyDescent="0.25">
      <c r="A543" s="104" t="str">
        <f t="shared" si="16"/>
        <v>E-</v>
      </c>
      <c r="B543" s="125" t="s">
        <v>684</v>
      </c>
      <c r="C543" s="106" t="s">
        <v>1088</v>
      </c>
      <c r="D543" s="105"/>
      <c r="E543" s="114" t="s">
        <v>1183</v>
      </c>
      <c r="F543" s="115">
        <v>188</v>
      </c>
      <c r="G543" s="6">
        <v>20</v>
      </c>
      <c r="H543" s="6"/>
      <c r="I543" s="60" t="str">
        <f>CONCATENATE("E-",VLOOKUP($F543,'Objets valorisés'!$A$4:$K$252,5,FALSE))</f>
        <v>E-</v>
      </c>
      <c r="J543" s="60">
        <f>VLOOKUP($F543,'Objets valorisés'!$A$4:$K$252,6,FALSE)</f>
        <v>0</v>
      </c>
      <c r="K543" s="60">
        <f>VLOOKUP($F543,'Objets valorisés'!$A$4:$K$252,7,FALSE)</f>
        <v>0</v>
      </c>
      <c r="L543" s="60">
        <f>VLOOKUP($F543,'Objets valorisés'!$A$4:$K$252,8,FALSE)</f>
        <v>0</v>
      </c>
      <c r="M543" s="60">
        <f>VLOOKUP($F543,'Objets valorisés'!$A$4:$K$252,9,FALSE)</f>
        <v>0</v>
      </c>
      <c r="N543" s="6"/>
      <c r="O543" s="108" t="str">
        <f t="shared" si="17"/>
        <v>non</v>
      </c>
      <c r="P543" s="108"/>
      <c r="Q543" s="109"/>
      <c r="R543" s="132"/>
      <c r="S543" s="132"/>
      <c r="T543" s="78"/>
      <c r="U543" s="78"/>
      <c r="V543" s="78"/>
      <c r="W543" s="79"/>
      <c r="X543" s="132"/>
      <c r="Y543" s="132"/>
      <c r="Z543" s="133"/>
      <c r="AA543" s="133"/>
      <c r="AB543" s="133"/>
      <c r="AC543" s="133"/>
      <c r="AD543" s="133"/>
      <c r="AE543" s="133"/>
      <c r="AF543" s="133"/>
      <c r="AG543" s="133"/>
      <c r="AH543" s="133"/>
      <c r="AI543" s="133"/>
      <c r="AJ543" s="133"/>
      <c r="AK543" s="133"/>
      <c r="AL543" s="133"/>
      <c r="AM543" s="133"/>
      <c r="AN543" s="133"/>
      <c r="AO543" s="133"/>
      <c r="AP543" s="133"/>
      <c r="AQ543" s="133"/>
      <c r="AR543" s="133"/>
      <c r="AS543" s="133"/>
      <c r="AT543" s="133"/>
      <c r="AU543" s="133"/>
    </row>
    <row r="544" spans="1:47" s="135" customFormat="1" x14ac:dyDescent="0.25">
      <c r="A544" s="104" t="str">
        <f t="shared" si="16"/>
        <v>E-</v>
      </c>
      <c r="B544" s="125" t="s">
        <v>685</v>
      </c>
      <c r="C544" s="106" t="s">
        <v>1088</v>
      </c>
      <c r="D544" s="105"/>
      <c r="E544" s="114" t="s">
        <v>686</v>
      </c>
      <c r="F544" s="115">
        <v>200</v>
      </c>
      <c r="G544" s="6" t="s">
        <v>1190</v>
      </c>
      <c r="H544" s="6"/>
      <c r="I544" s="60" t="str">
        <f>CONCATENATE("E-",VLOOKUP($F544,'Objets valorisés'!$A$4:$K$252,5,FALSE))</f>
        <v>E-</v>
      </c>
      <c r="J544" s="60">
        <f>VLOOKUP($F544,'Objets valorisés'!$A$4:$K$252,6,FALSE)</f>
        <v>0</v>
      </c>
      <c r="K544" s="60">
        <f>VLOOKUP($F544,'Objets valorisés'!$A$4:$K$252,7,FALSE)</f>
        <v>0</v>
      </c>
      <c r="L544" s="60">
        <f>VLOOKUP($F544,'Objets valorisés'!$A$4:$K$252,8,FALSE)</f>
        <v>0</v>
      </c>
      <c r="M544" s="60">
        <f>VLOOKUP($F544,'Objets valorisés'!$A$4:$K$252,9,FALSE)</f>
        <v>0</v>
      </c>
      <c r="N544" s="6"/>
      <c r="O544" s="108" t="str">
        <f t="shared" si="17"/>
        <v>non</v>
      </c>
      <c r="P544" s="108"/>
      <c r="Q544" s="109"/>
      <c r="R544" s="132"/>
      <c r="S544" s="132"/>
      <c r="T544" s="78"/>
      <c r="U544" s="78"/>
      <c r="V544" s="78"/>
      <c r="W544" s="79"/>
      <c r="X544" s="132"/>
      <c r="Y544" s="132"/>
      <c r="Z544" s="133"/>
      <c r="AA544" s="133"/>
      <c r="AB544" s="133"/>
      <c r="AC544" s="133"/>
      <c r="AD544" s="133"/>
      <c r="AE544" s="133"/>
      <c r="AF544" s="133"/>
      <c r="AG544" s="133"/>
      <c r="AH544" s="133"/>
      <c r="AI544" s="133"/>
      <c r="AJ544" s="133"/>
      <c r="AK544" s="133"/>
      <c r="AL544" s="133"/>
      <c r="AM544" s="133"/>
      <c r="AN544" s="133"/>
      <c r="AO544" s="133"/>
      <c r="AP544" s="133"/>
      <c r="AQ544" s="133"/>
      <c r="AR544" s="133"/>
      <c r="AS544" s="133"/>
      <c r="AT544" s="133"/>
      <c r="AU544" s="133"/>
    </row>
    <row r="545" spans="1:47" s="135" customFormat="1" ht="30" x14ac:dyDescent="0.25">
      <c r="A545" s="104" t="str">
        <f t="shared" si="16"/>
        <v>E-</v>
      </c>
      <c r="B545" s="125" t="s">
        <v>687</v>
      </c>
      <c r="C545" s="106" t="s">
        <v>1088</v>
      </c>
      <c r="D545" s="105"/>
      <c r="E545" s="114" t="s">
        <v>1338</v>
      </c>
      <c r="F545" s="115">
        <v>189</v>
      </c>
      <c r="G545" s="6">
        <v>30</v>
      </c>
      <c r="H545" s="6"/>
      <c r="I545" s="60" t="str">
        <f>CONCATENATE("E-",VLOOKUP($F545,'Objets valorisés'!$A$4:$K$252,5,FALSE))</f>
        <v>E-</v>
      </c>
      <c r="J545" s="60">
        <f>VLOOKUP($F545,'Objets valorisés'!$A$4:$K$252,6,FALSE)</f>
        <v>0</v>
      </c>
      <c r="K545" s="60">
        <f>VLOOKUP($F545,'Objets valorisés'!$A$4:$K$252,7,FALSE)</f>
        <v>0</v>
      </c>
      <c r="L545" s="60">
        <f>VLOOKUP($F545,'Objets valorisés'!$A$4:$K$252,8,FALSE)</f>
        <v>0</v>
      </c>
      <c r="M545" s="60">
        <f>VLOOKUP($F545,'Objets valorisés'!$A$4:$K$252,9,FALSE)</f>
        <v>0</v>
      </c>
      <c r="N545" s="6"/>
      <c r="O545" s="108" t="str">
        <f t="shared" si="17"/>
        <v>non</v>
      </c>
      <c r="P545" s="108"/>
      <c r="Q545" s="109"/>
      <c r="R545" s="132"/>
      <c r="S545" s="132"/>
      <c r="T545" s="78"/>
      <c r="U545" s="78"/>
      <c r="V545" s="78"/>
      <c r="W545" s="79"/>
      <c r="X545" s="132"/>
      <c r="Y545" s="132"/>
      <c r="Z545" s="133"/>
      <c r="AA545" s="133"/>
      <c r="AB545" s="133"/>
      <c r="AC545" s="133"/>
      <c r="AD545" s="133"/>
      <c r="AE545" s="133"/>
      <c r="AF545" s="133"/>
      <c r="AG545" s="133"/>
      <c r="AH545" s="133"/>
      <c r="AI545" s="133"/>
      <c r="AJ545" s="133"/>
      <c r="AK545" s="133"/>
      <c r="AL545" s="133"/>
      <c r="AM545" s="133"/>
      <c r="AN545" s="133"/>
      <c r="AO545" s="133"/>
      <c r="AP545" s="133"/>
      <c r="AQ545" s="133"/>
      <c r="AR545" s="133"/>
      <c r="AS545" s="133"/>
      <c r="AT545" s="133"/>
      <c r="AU545" s="133"/>
    </row>
    <row r="546" spans="1:47" s="135" customFormat="1" ht="30" x14ac:dyDescent="0.25">
      <c r="A546" s="104" t="str">
        <f t="shared" si="16"/>
        <v>E-</v>
      </c>
      <c r="B546" s="125" t="s">
        <v>688</v>
      </c>
      <c r="C546" s="106" t="s">
        <v>1088</v>
      </c>
      <c r="D546" s="105"/>
      <c r="E546" s="114" t="s">
        <v>689</v>
      </c>
      <c r="F546" s="115">
        <v>200</v>
      </c>
      <c r="G546" s="6" t="s">
        <v>1190</v>
      </c>
      <c r="H546" s="6"/>
      <c r="I546" s="60" t="str">
        <f>CONCATENATE("E-",VLOOKUP($F546,'Objets valorisés'!$A$4:$K$252,5,FALSE))</f>
        <v>E-</v>
      </c>
      <c r="J546" s="60">
        <f>VLOOKUP($F546,'Objets valorisés'!$A$4:$K$252,6,FALSE)</f>
        <v>0</v>
      </c>
      <c r="K546" s="60">
        <f>VLOOKUP($F546,'Objets valorisés'!$A$4:$K$252,7,FALSE)</f>
        <v>0</v>
      </c>
      <c r="L546" s="60">
        <f>VLOOKUP($F546,'Objets valorisés'!$A$4:$K$252,8,FALSE)</f>
        <v>0</v>
      </c>
      <c r="M546" s="60">
        <f>VLOOKUP($F546,'Objets valorisés'!$A$4:$K$252,9,FALSE)</f>
        <v>0</v>
      </c>
      <c r="N546" s="6"/>
      <c r="O546" s="108" t="str">
        <f t="shared" si="17"/>
        <v>non</v>
      </c>
      <c r="P546" s="108"/>
      <c r="Q546" s="109"/>
      <c r="R546" s="132"/>
      <c r="S546" s="132"/>
      <c r="T546" s="78"/>
      <c r="U546" s="78"/>
      <c r="V546" s="78"/>
      <c r="W546" s="79"/>
      <c r="X546" s="132"/>
      <c r="Y546" s="132"/>
      <c r="Z546" s="133"/>
      <c r="AA546" s="133"/>
      <c r="AB546" s="133"/>
      <c r="AC546" s="133"/>
      <c r="AD546" s="133"/>
      <c r="AE546" s="133"/>
      <c r="AF546" s="133"/>
      <c r="AG546" s="133"/>
      <c r="AH546" s="133"/>
      <c r="AI546" s="133"/>
      <c r="AJ546" s="133"/>
      <c r="AK546" s="133"/>
      <c r="AL546" s="133"/>
      <c r="AM546" s="133"/>
      <c r="AN546" s="133"/>
      <c r="AO546" s="133"/>
      <c r="AP546" s="133"/>
      <c r="AQ546" s="133"/>
      <c r="AR546" s="133"/>
      <c r="AS546" s="133"/>
      <c r="AT546" s="133"/>
      <c r="AU546" s="133"/>
    </row>
    <row r="547" spans="1:47" s="135" customFormat="1" ht="45" x14ac:dyDescent="0.25">
      <c r="A547" s="104" t="str">
        <f t="shared" si="16"/>
        <v>E-</v>
      </c>
      <c r="B547" s="125" t="s">
        <v>690</v>
      </c>
      <c r="C547" s="106" t="s">
        <v>1088</v>
      </c>
      <c r="D547" s="105"/>
      <c r="E547" s="114" t="s">
        <v>1332</v>
      </c>
      <c r="F547" s="115">
        <v>190</v>
      </c>
      <c r="G547" s="6">
        <v>80</v>
      </c>
      <c r="H547" s="6"/>
      <c r="I547" s="60" t="str">
        <f>CONCATENATE("E-",VLOOKUP($F547,'Objets valorisés'!$A$4:$K$252,5,FALSE))</f>
        <v>E-</v>
      </c>
      <c r="J547" s="60">
        <f>VLOOKUP($F547,'Objets valorisés'!$A$4:$K$252,6,FALSE)</f>
        <v>0</v>
      </c>
      <c r="K547" s="60">
        <f>VLOOKUP($F547,'Objets valorisés'!$A$4:$K$252,7,FALSE)</f>
        <v>0</v>
      </c>
      <c r="L547" s="60">
        <f>VLOOKUP($F547,'Objets valorisés'!$A$4:$K$252,8,FALSE)</f>
        <v>0</v>
      </c>
      <c r="M547" s="60">
        <f>VLOOKUP($F547,'Objets valorisés'!$A$4:$K$252,9,FALSE)</f>
        <v>0</v>
      </c>
      <c r="N547" s="6"/>
      <c r="O547" s="108" t="str">
        <f t="shared" si="17"/>
        <v>non</v>
      </c>
      <c r="P547" s="108"/>
      <c r="Q547" s="109"/>
      <c r="R547" s="132"/>
      <c r="S547" s="132"/>
      <c r="T547" s="78"/>
      <c r="U547" s="78"/>
      <c r="V547" s="78"/>
      <c r="W547" s="79"/>
      <c r="X547" s="132"/>
      <c r="Y547" s="132"/>
      <c r="Z547" s="133"/>
      <c r="AA547" s="133"/>
      <c r="AB547" s="133"/>
      <c r="AC547" s="133"/>
      <c r="AD547" s="133"/>
      <c r="AE547" s="133"/>
      <c r="AF547" s="133"/>
      <c r="AG547" s="133"/>
      <c r="AH547" s="133"/>
      <c r="AI547" s="133"/>
      <c r="AJ547" s="133"/>
      <c r="AK547" s="133"/>
      <c r="AL547" s="133"/>
      <c r="AM547" s="133"/>
      <c r="AN547" s="133"/>
      <c r="AO547" s="133"/>
      <c r="AP547" s="133"/>
      <c r="AQ547" s="133"/>
      <c r="AR547" s="133"/>
      <c r="AS547" s="133"/>
      <c r="AT547" s="133"/>
      <c r="AU547" s="133"/>
    </row>
    <row r="548" spans="1:47" s="135" customFormat="1" x14ac:dyDescent="0.25">
      <c r="A548" s="104">
        <f t="shared" si="16"/>
        <v>0</v>
      </c>
      <c r="B548" s="125" t="s">
        <v>691</v>
      </c>
      <c r="C548" s="106" t="s">
        <v>1088</v>
      </c>
      <c r="D548" s="105"/>
      <c r="E548" s="114" t="s">
        <v>692</v>
      </c>
      <c r="F548" s="115"/>
      <c r="G548" s="6"/>
      <c r="H548" s="6"/>
      <c r="I548" s="61"/>
      <c r="J548" s="61"/>
      <c r="K548" s="61"/>
      <c r="L548" s="61"/>
      <c r="M548" s="61"/>
      <c r="N548" s="6"/>
      <c r="O548" s="108" t="str">
        <f t="shared" si="17"/>
        <v>non</v>
      </c>
      <c r="P548" s="108"/>
      <c r="Q548" s="109"/>
      <c r="R548" s="132"/>
      <c r="S548" s="132"/>
      <c r="T548" s="78"/>
      <c r="U548" s="78"/>
      <c r="V548" s="78"/>
      <c r="W548" s="79"/>
      <c r="X548" s="132"/>
      <c r="Y548" s="132"/>
      <c r="Z548" s="133"/>
      <c r="AA548" s="133"/>
      <c r="AB548" s="133"/>
      <c r="AC548" s="133"/>
      <c r="AD548" s="133"/>
      <c r="AE548" s="133"/>
      <c r="AF548" s="133"/>
      <c r="AG548" s="133"/>
      <c r="AH548" s="133"/>
      <c r="AI548" s="133"/>
      <c r="AJ548" s="133"/>
      <c r="AK548" s="133"/>
      <c r="AL548" s="133"/>
      <c r="AM548" s="133"/>
      <c r="AN548" s="133"/>
      <c r="AO548" s="133"/>
      <c r="AP548" s="133"/>
      <c r="AQ548" s="133"/>
      <c r="AR548" s="133"/>
      <c r="AS548" s="133"/>
      <c r="AT548" s="133"/>
      <c r="AU548" s="133"/>
    </row>
    <row r="549" spans="1:47" ht="30" x14ac:dyDescent="0.25">
      <c r="A549" s="104" t="str">
        <f t="shared" si="16"/>
        <v>E-</v>
      </c>
      <c r="B549" s="125" t="s">
        <v>693</v>
      </c>
      <c r="C549" s="106" t="s">
        <v>1088</v>
      </c>
      <c r="D549" s="105"/>
      <c r="E549" s="114" t="s">
        <v>1184</v>
      </c>
      <c r="F549" s="115">
        <v>191</v>
      </c>
      <c r="G549" s="6">
        <v>200</v>
      </c>
      <c r="I549" s="60" t="str">
        <f>CONCATENATE("E-",VLOOKUP($F549,'Objets valorisés'!$A$4:$K$252,5,FALSE))</f>
        <v>E-</v>
      </c>
      <c r="J549" s="60">
        <f>VLOOKUP($F549,'Objets valorisés'!$A$4:$K$252,6,FALSE)</f>
        <v>0</v>
      </c>
      <c r="K549" s="60">
        <f>VLOOKUP($F549,'Objets valorisés'!$A$4:$K$252,7,FALSE)</f>
        <v>0</v>
      </c>
      <c r="L549" s="60">
        <f>VLOOKUP($F549,'Objets valorisés'!$A$4:$K$252,8,FALSE)</f>
        <v>0</v>
      </c>
      <c r="M549" s="60">
        <f>VLOOKUP($F549,'Objets valorisés'!$A$4:$K$252,9,FALSE)</f>
        <v>0</v>
      </c>
      <c r="O549" s="108" t="str">
        <f t="shared" si="17"/>
        <v>non</v>
      </c>
      <c r="P549" s="108"/>
      <c r="Z549" s="133"/>
    </row>
    <row r="550" spans="1:47" x14ac:dyDescent="0.25">
      <c r="A550" s="104">
        <f t="shared" si="16"/>
        <v>0</v>
      </c>
      <c r="B550" s="125" t="s">
        <v>694</v>
      </c>
      <c r="C550" s="106" t="s">
        <v>1088</v>
      </c>
      <c r="D550" s="105"/>
      <c r="E550" s="114" t="s">
        <v>695</v>
      </c>
      <c r="I550" s="61"/>
      <c r="J550" s="61"/>
      <c r="K550" s="61"/>
      <c r="L550" s="61"/>
      <c r="M550" s="61"/>
      <c r="O550" s="108" t="str">
        <f t="shared" si="17"/>
        <v>non</v>
      </c>
      <c r="P550" s="108"/>
      <c r="Z550" s="133"/>
    </row>
    <row r="551" spans="1:47" x14ac:dyDescent="0.25">
      <c r="A551" s="104">
        <f t="shared" si="16"/>
        <v>0</v>
      </c>
      <c r="B551" s="125" t="s">
        <v>696</v>
      </c>
      <c r="C551" s="106" t="s">
        <v>1088</v>
      </c>
      <c r="D551" s="105"/>
      <c r="E551" s="114" t="s">
        <v>697</v>
      </c>
      <c r="I551" s="61"/>
      <c r="J551" s="61"/>
      <c r="K551" s="61"/>
      <c r="L551" s="61"/>
      <c r="M551" s="61"/>
      <c r="O551" s="108" t="str">
        <f t="shared" si="17"/>
        <v>non</v>
      </c>
      <c r="P551" s="108"/>
      <c r="Z551" s="133"/>
    </row>
    <row r="552" spans="1:47" x14ac:dyDescent="0.25">
      <c r="A552" s="104">
        <f t="shared" si="16"/>
        <v>0</v>
      </c>
      <c r="B552" s="125" t="s">
        <v>698</v>
      </c>
      <c r="C552" s="106" t="s">
        <v>1088</v>
      </c>
      <c r="D552" s="105"/>
      <c r="E552" s="114" t="s">
        <v>699</v>
      </c>
      <c r="I552" s="61"/>
      <c r="J552" s="61"/>
      <c r="K552" s="61"/>
      <c r="L552" s="61"/>
      <c r="M552" s="61"/>
      <c r="O552" s="108" t="str">
        <f t="shared" si="17"/>
        <v>non</v>
      </c>
      <c r="P552" s="108"/>
      <c r="Z552" s="133"/>
    </row>
    <row r="553" spans="1:47" x14ac:dyDescent="0.25">
      <c r="A553" s="104">
        <f t="shared" si="16"/>
        <v>0</v>
      </c>
      <c r="B553" s="125" t="s">
        <v>700</v>
      </c>
      <c r="C553" s="106" t="s">
        <v>1088</v>
      </c>
      <c r="D553" s="105"/>
      <c r="E553" s="114" t="s">
        <v>701</v>
      </c>
      <c r="I553" s="61"/>
      <c r="J553" s="61"/>
      <c r="K553" s="61"/>
      <c r="L553" s="61"/>
      <c r="M553" s="61"/>
      <c r="O553" s="108" t="str">
        <f t="shared" si="17"/>
        <v>non</v>
      </c>
      <c r="P553" s="108"/>
      <c r="Z553" s="133"/>
    </row>
    <row r="554" spans="1:47" x14ac:dyDescent="0.25">
      <c r="A554" s="104">
        <f t="shared" si="16"/>
        <v>0</v>
      </c>
      <c r="B554" s="125" t="s">
        <v>702</v>
      </c>
      <c r="C554" s="106" t="s">
        <v>1088</v>
      </c>
      <c r="D554" s="105"/>
      <c r="E554" s="114" t="s">
        <v>703</v>
      </c>
      <c r="I554" s="61"/>
      <c r="J554" s="61"/>
      <c r="K554" s="61"/>
      <c r="L554" s="61"/>
      <c r="M554" s="61"/>
      <c r="O554" s="108" t="str">
        <f t="shared" si="17"/>
        <v>non</v>
      </c>
      <c r="P554" s="108"/>
      <c r="Z554" s="133"/>
    </row>
    <row r="555" spans="1:47" ht="30" x14ac:dyDescent="0.25">
      <c r="A555" s="104" t="str">
        <f t="shared" si="16"/>
        <v>E-</v>
      </c>
      <c r="B555" s="125" t="s">
        <v>704</v>
      </c>
      <c r="C555" s="106" t="s">
        <v>1088</v>
      </c>
      <c r="D555" s="105"/>
      <c r="E555" s="114" t="s">
        <v>705</v>
      </c>
      <c r="F555" s="115">
        <v>190</v>
      </c>
      <c r="G555" s="6" t="s">
        <v>1191</v>
      </c>
      <c r="I555" s="60" t="str">
        <f>CONCATENATE("E-",VLOOKUP($F555,'Objets valorisés'!$A$4:$K$252,5,FALSE))</f>
        <v>E-</v>
      </c>
      <c r="J555" s="60">
        <f>VLOOKUP($F555,'Objets valorisés'!$A$4:$K$252,6,FALSE)</f>
        <v>0</v>
      </c>
      <c r="K555" s="60">
        <f>VLOOKUP($F555,'Objets valorisés'!$A$4:$K$252,7,FALSE)</f>
        <v>0</v>
      </c>
      <c r="L555" s="60">
        <f>VLOOKUP($F555,'Objets valorisés'!$A$4:$K$252,8,FALSE)</f>
        <v>0</v>
      </c>
      <c r="M555" s="60">
        <f>VLOOKUP($F555,'Objets valorisés'!$A$4:$K$252,9,FALSE)</f>
        <v>0</v>
      </c>
      <c r="O555" s="108" t="str">
        <f t="shared" si="17"/>
        <v>non</v>
      </c>
      <c r="P555" s="108"/>
      <c r="Z555" s="133"/>
    </row>
    <row r="556" spans="1:47" ht="30" x14ac:dyDescent="0.25">
      <c r="A556" s="104" t="str">
        <f t="shared" si="16"/>
        <v>E-</v>
      </c>
      <c r="B556" s="125" t="s">
        <v>706</v>
      </c>
      <c r="C556" s="106" t="s">
        <v>1088</v>
      </c>
      <c r="D556" s="105"/>
      <c r="E556" s="114" t="s">
        <v>1185</v>
      </c>
      <c r="F556" s="115">
        <v>192</v>
      </c>
      <c r="G556" s="6">
        <v>800</v>
      </c>
      <c r="I556" s="60" t="str">
        <f>CONCATENATE("E-",VLOOKUP($F556,'Objets valorisés'!$A$4:$K$252,5,FALSE))</f>
        <v>E-</v>
      </c>
      <c r="J556" s="60">
        <f>VLOOKUP($F556,'Objets valorisés'!$A$4:$K$252,6,FALSE)</f>
        <v>0</v>
      </c>
      <c r="K556" s="60">
        <f>VLOOKUP($F556,'Objets valorisés'!$A$4:$K$252,7,FALSE)</f>
        <v>0</v>
      </c>
      <c r="L556" s="60">
        <f>VLOOKUP($F556,'Objets valorisés'!$A$4:$K$252,8,FALSE)</f>
        <v>0</v>
      </c>
      <c r="M556" s="60">
        <f>VLOOKUP($F556,'Objets valorisés'!$A$4:$K$252,9,FALSE)</f>
        <v>0</v>
      </c>
      <c r="O556" s="108" t="str">
        <f t="shared" si="17"/>
        <v>non</v>
      </c>
      <c r="P556" s="108"/>
      <c r="Z556" s="133"/>
    </row>
    <row r="557" spans="1:47" ht="30" x14ac:dyDescent="0.25">
      <c r="A557" s="104" t="str">
        <f t="shared" si="16"/>
        <v>E-</v>
      </c>
      <c r="B557" s="125" t="s">
        <v>707</v>
      </c>
      <c r="C557" s="106" t="s">
        <v>1088</v>
      </c>
      <c r="D557" s="105"/>
      <c r="E557" s="114" t="s">
        <v>708</v>
      </c>
      <c r="F557" s="115">
        <v>200</v>
      </c>
      <c r="G557" s="6" t="s">
        <v>1190</v>
      </c>
      <c r="I557" s="60" t="str">
        <f>CONCATENATE("E-",VLOOKUP($F557,'Objets valorisés'!$A$4:$K$252,5,FALSE))</f>
        <v>E-</v>
      </c>
      <c r="J557" s="60">
        <f>VLOOKUP($F557,'Objets valorisés'!$A$4:$K$252,6,FALSE)</f>
        <v>0</v>
      </c>
      <c r="K557" s="60">
        <f>VLOOKUP($F557,'Objets valorisés'!$A$4:$K$252,7,FALSE)</f>
        <v>0</v>
      </c>
      <c r="L557" s="60">
        <f>VLOOKUP($F557,'Objets valorisés'!$A$4:$K$252,8,FALSE)</f>
        <v>0</v>
      </c>
      <c r="M557" s="60">
        <f>VLOOKUP($F557,'Objets valorisés'!$A$4:$K$252,9,FALSE)</f>
        <v>0</v>
      </c>
      <c r="O557" s="108" t="str">
        <f t="shared" si="17"/>
        <v>non</v>
      </c>
      <c r="P557" s="108"/>
      <c r="Z557" s="133"/>
    </row>
    <row r="558" spans="1:47" ht="45" x14ac:dyDescent="0.25">
      <c r="A558" s="104" t="str">
        <f t="shared" si="16"/>
        <v>E-</v>
      </c>
      <c r="B558" s="125" t="s">
        <v>709</v>
      </c>
      <c r="C558" s="106" t="s">
        <v>1088</v>
      </c>
      <c r="D558" s="105"/>
      <c r="E558" s="114" t="s">
        <v>1411</v>
      </c>
      <c r="F558" s="115">
        <v>193</v>
      </c>
      <c r="G558" s="6" t="s">
        <v>1372</v>
      </c>
      <c r="I558" s="60" t="str">
        <f>CONCATENATE("E-",VLOOKUP($F558,'Objets valorisés'!$A$4:$K$252,5,FALSE))</f>
        <v>E-</v>
      </c>
      <c r="J558" s="60">
        <f>VLOOKUP($F558,'Objets valorisés'!$A$4:$K$252,6,FALSE)</f>
        <v>0</v>
      </c>
      <c r="K558" s="60">
        <f>VLOOKUP($F558,'Objets valorisés'!$A$4:$K$252,7,FALSE)</f>
        <v>0</v>
      </c>
      <c r="L558" s="60" t="str">
        <f>VLOOKUP($F558,'Objets valorisés'!$A$4:$K$252,8,FALSE)</f>
        <v>X</v>
      </c>
      <c r="M558" s="60">
        <f>VLOOKUP($F558,'Objets valorisés'!$A$4:$K$252,9,FALSE)</f>
        <v>0</v>
      </c>
      <c r="O558" s="108" t="str">
        <f t="shared" si="17"/>
        <v>oui</v>
      </c>
      <c r="P558" s="108"/>
      <c r="Z558" s="133"/>
    </row>
    <row r="559" spans="1:47" x14ac:dyDescent="0.25">
      <c r="A559" s="104">
        <f t="shared" si="16"/>
        <v>0</v>
      </c>
      <c r="B559" s="125" t="s">
        <v>710</v>
      </c>
      <c r="C559" s="106" t="s">
        <v>1088</v>
      </c>
      <c r="D559" s="105"/>
      <c r="E559" s="114" t="s">
        <v>711</v>
      </c>
      <c r="I559" s="61"/>
      <c r="J559" s="61"/>
      <c r="K559" s="61"/>
      <c r="L559" s="61"/>
      <c r="M559" s="61"/>
      <c r="O559" s="108" t="str">
        <f t="shared" si="17"/>
        <v>non</v>
      </c>
      <c r="P559" s="108"/>
      <c r="Z559" s="133"/>
    </row>
    <row r="560" spans="1:47" x14ac:dyDescent="0.25">
      <c r="A560" s="104">
        <f t="shared" si="16"/>
        <v>0</v>
      </c>
      <c r="B560" s="125" t="s">
        <v>712</v>
      </c>
      <c r="C560" s="106" t="s">
        <v>1088</v>
      </c>
      <c r="D560" s="105"/>
      <c r="E560" s="114" t="s">
        <v>713</v>
      </c>
      <c r="I560" s="61"/>
      <c r="J560" s="61"/>
      <c r="K560" s="61"/>
      <c r="L560" s="61"/>
      <c r="M560" s="61"/>
      <c r="O560" s="108" t="str">
        <f t="shared" si="17"/>
        <v>non</v>
      </c>
      <c r="P560" s="108"/>
      <c r="Z560" s="133"/>
    </row>
    <row r="561" spans="1:47" x14ac:dyDescent="0.25">
      <c r="A561" s="104">
        <f t="shared" si="16"/>
        <v>0</v>
      </c>
      <c r="B561" s="125" t="s">
        <v>714</v>
      </c>
      <c r="C561" s="106" t="s">
        <v>1088</v>
      </c>
      <c r="D561" s="105"/>
      <c r="E561" s="114" t="s">
        <v>715</v>
      </c>
      <c r="I561" s="61"/>
      <c r="J561" s="61"/>
      <c r="K561" s="61"/>
      <c r="L561" s="61"/>
      <c r="M561" s="61"/>
      <c r="O561" s="108" t="str">
        <f t="shared" si="17"/>
        <v>non</v>
      </c>
      <c r="P561" s="108"/>
      <c r="Z561" s="133"/>
    </row>
    <row r="562" spans="1:47" x14ac:dyDescent="0.25">
      <c r="A562" s="104" t="str">
        <f t="shared" si="16"/>
        <v>E-</v>
      </c>
      <c r="B562" s="125" t="s">
        <v>716</v>
      </c>
      <c r="C562" s="106" t="s">
        <v>1088</v>
      </c>
      <c r="D562" s="105"/>
      <c r="E562" s="114" t="s">
        <v>1337</v>
      </c>
      <c r="F562" s="115">
        <v>200</v>
      </c>
      <c r="G562" s="6" t="s">
        <v>1190</v>
      </c>
      <c r="I562" s="60" t="str">
        <f>CONCATENATE("E-",VLOOKUP($F562,'Objets valorisés'!$A$4:$K$252,5,FALSE))</f>
        <v>E-</v>
      </c>
      <c r="J562" s="60">
        <f>VLOOKUP($F562,'Objets valorisés'!$A$4:$K$252,6,FALSE)</f>
        <v>0</v>
      </c>
      <c r="K562" s="60">
        <f>VLOOKUP($F562,'Objets valorisés'!$A$4:$K$252,7,FALSE)</f>
        <v>0</v>
      </c>
      <c r="L562" s="60">
        <f>VLOOKUP($F562,'Objets valorisés'!$A$4:$K$252,8,FALSE)</f>
        <v>0</v>
      </c>
      <c r="M562" s="60">
        <f>VLOOKUP($F562,'Objets valorisés'!$A$4:$K$252,9,FALSE)</f>
        <v>0</v>
      </c>
      <c r="O562" s="108" t="str">
        <f t="shared" si="17"/>
        <v>non</v>
      </c>
      <c r="P562" s="108"/>
      <c r="Z562" s="133"/>
    </row>
    <row r="563" spans="1:47" x14ac:dyDescent="0.25">
      <c r="A563" s="104">
        <f t="shared" si="16"/>
        <v>0</v>
      </c>
      <c r="B563" s="125" t="s">
        <v>717</v>
      </c>
      <c r="C563" s="106" t="s">
        <v>1088</v>
      </c>
      <c r="D563" s="105"/>
      <c r="E563" s="114" t="s">
        <v>718</v>
      </c>
      <c r="I563" s="61"/>
      <c r="J563" s="61"/>
      <c r="K563" s="61"/>
      <c r="L563" s="61"/>
      <c r="M563" s="61"/>
      <c r="O563" s="108" t="str">
        <f t="shared" si="17"/>
        <v>non</v>
      </c>
      <c r="P563" s="108"/>
      <c r="Z563" s="133"/>
    </row>
    <row r="564" spans="1:47" ht="45" x14ac:dyDescent="0.25">
      <c r="A564" s="104" t="str">
        <f t="shared" si="16"/>
        <v>E-</v>
      </c>
      <c r="B564" s="125" t="s">
        <v>719</v>
      </c>
      <c r="C564" s="106" t="s">
        <v>1088</v>
      </c>
      <c r="D564" s="105"/>
      <c r="E564" s="114" t="s">
        <v>1339</v>
      </c>
      <c r="F564" s="115">
        <v>202</v>
      </c>
      <c r="G564" s="6">
        <v>30</v>
      </c>
      <c r="I564" s="60" t="str">
        <f>CONCATENATE("E-",VLOOKUP($F564,'Objets valorisés'!$A$4:$K$252,5,FALSE))</f>
        <v>E-</v>
      </c>
      <c r="J564" s="60">
        <f>VLOOKUP($F564,'Objets valorisés'!$A$4:$K$252,6,FALSE)</f>
        <v>0</v>
      </c>
      <c r="K564" s="60">
        <f>VLOOKUP($F564,'Objets valorisés'!$A$4:$K$252,7,FALSE)</f>
        <v>0</v>
      </c>
      <c r="L564" s="60">
        <f>VLOOKUP($F564,'Objets valorisés'!$A$4:$K$252,8,FALSE)</f>
        <v>0</v>
      </c>
      <c r="M564" s="60">
        <f>VLOOKUP($F564,'Objets valorisés'!$A$4:$K$252,9,FALSE)</f>
        <v>0</v>
      </c>
      <c r="O564" s="108" t="str">
        <f t="shared" si="17"/>
        <v>non</v>
      </c>
      <c r="P564" s="108"/>
      <c r="Z564" s="133"/>
    </row>
    <row r="565" spans="1:47" s="135" customFormat="1" x14ac:dyDescent="0.25">
      <c r="A565" s="104">
        <f t="shared" si="16"/>
        <v>0</v>
      </c>
      <c r="B565" s="125" t="s">
        <v>720</v>
      </c>
      <c r="C565" s="106" t="s">
        <v>1088</v>
      </c>
      <c r="D565" s="105"/>
      <c r="E565" s="114" t="s">
        <v>721</v>
      </c>
      <c r="F565" s="115"/>
      <c r="G565" s="6"/>
      <c r="H565" s="6"/>
      <c r="I565" s="61"/>
      <c r="J565" s="61"/>
      <c r="K565" s="61"/>
      <c r="L565" s="61"/>
      <c r="M565" s="61"/>
      <c r="N565" s="6"/>
      <c r="O565" s="108" t="str">
        <f t="shared" si="17"/>
        <v>non</v>
      </c>
      <c r="P565" s="108"/>
      <c r="Q565" s="109"/>
      <c r="R565" s="132"/>
      <c r="S565" s="132"/>
      <c r="T565" s="78"/>
      <c r="U565" s="78"/>
      <c r="V565" s="78"/>
      <c r="W565" s="79"/>
      <c r="X565" s="132"/>
      <c r="Y565" s="132"/>
      <c r="Z565" s="133"/>
      <c r="AA565" s="133"/>
      <c r="AB565" s="133"/>
      <c r="AC565" s="133"/>
      <c r="AD565" s="133"/>
      <c r="AE565" s="133"/>
      <c r="AF565" s="133"/>
      <c r="AG565" s="133"/>
      <c r="AH565" s="133"/>
      <c r="AI565" s="133"/>
      <c r="AJ565" s="133"/>
      <c r="AK565" s="133"/>
      <c r="AL565" s="133"/>
      <c r="AM565" s="133"/>
      <c r="AN565" s="133"/>
      <c r="AO565" s="133"/>
      <c r="AP565" s="133"/>
      <c r="AQ565" s="133"/>
      <c r="AR565" s="133"/>
      <c r="AS565" s="133"/>
      <c r="AT565" s="133"/>
      <c r="AU565" s="133"/>
    </row>
    <row r="566" spans="1:47" s="135" customFormat="1" x14ac:dyDescent="0.25">
      <c r="A566" s="104">
        <f t="shared" si="16"/>
        <v>0</v>
      </c>
      <c r="B566" s="125" t="s">
        <v>722</v>
      </c>
      <c r="C566" s="106" t="s">
        <v>1088</v>
      </c>
      <c r="D566" s="105"/>
      <c r="E566" s="114" t="s">
        <v>723</v>
      </c>
      <c r="F566" s="115"/>
      <c r="G566" s="6"/>
      <c r="H566" s="6"/>
      <c r="I566" s="61"/>
      <c r="J566" s="61"/>
      <c r="K566" s="61"/>
      <c r="L566" s="61"/>
      <c r="M566" s="61"/>
      <c r="N566" s="6"/>
      <c r="O566" s="108" t="str">
        <f t="shared" si="17"/>
        <v>non</v>
      </c>
      <c r="P566" s="108"/>
      <c r="Q566" s="109"/>
      <c r="R566" s="132"/>
      <c r="S566" s="132"/>
      <c r="T566" s="78"/>
      <c r="U566" s="78"/>
      <c r="V566" s="78"/>
      <c r="W566" s="79"/>
      <c r="X566" s="132"/>
      <c r="Y566" s="132"/>
      <c r="Z566" s="133"/>
      <c r="AA566" s="133"/>
      <c r="AB566" s="133"/>
      <c r="AC566" s="133"/>
      <c r="AD566" s="133"/>
      <c r="AE566" s="133"/>
      <c r="AF566" s="133"/>
      <c r="AG566" s="133"/>
      <c r="AH566" s="133"/>
      <c r="AI566" s="133"/>
      <c r="AJ566" s="133"/>
      <c r="AK566" s="133"/>
      <c r="AL566" s="133"/>
      <c r="AM566" s="133"/>
      <c r="AN566" s="133"/>
      <c r="AO566" s="133"/>
      <c r="AP566" s="133"/>
      <c r="AQ566" s="133"/>
      <c r="AR566" s="133"/>
      <c r="AS566" s="133"/>
      <c r="AT566" s="133"/>
      <c r="AU566" s="133"/>
    </row>
    <row r="567" spans="1:47" s="135" customFormat="1" x14ac:dyDescent="0.25">
      <c r="A567" s="104" t="str">
        <f t="shared" si="16"/>
        <v>E-</v>
      </c>
      <c r="B567" s="125" t="s">
        <v>724</v>
      </c>
      <c r="C567" s="106" t="s">
        <v>1088</v>
      </c>
      <c r="D567" s="105"/>
      <c r="E567" s="114" t="s">
        <v>1187</v>
      </c>
      <c r="F567" s="115">
        <v>195</v>
      </c>
      <c r="G567" s="6">
        <v>200</v>
      </c>
      <c r="H567" s="6"/>
      <c r="I567" s="60" t="str">
        <f>CONCATENATE("E-",VLOOKUP($F567,'Objets valorisés'!$A$4:$K$252,5,FALSE))</f>
        <v>E-</v>
      </c>
      <c r="J567" s="60">
        <f>VLOOKUP($F567,'Objets valorisés'!$A$4:$K$252,6,FALSE)</f>
        <v>0</v>
      </c>
      <c r="K567" s="60">
        <f>VLOOKUP($F567,'Objets valorisés'!$A$4:$K$252,7,FALSE)</f>
        <v>0</v>
      </c>
      <c r="L567" s="60">
        <f>VLOOKUP($F567,'Objets valorisés'!$A$4:$K$252,8,FALSE)</f>
        <v>0</v>
      </c>
      <c r="M567" s="60">
        <f>VLOOKUP($F567,'Objets valorisés'!$A$4:$K$252,9,FALSE)</f>
        <v>0</v>
      </c>
      <c r="N567" s="6"/>
      <c r="O567" s="108" t="str">
        <f t="shared" si="17"/>
        <v>non</v>
      </c>
      <c r="P567" s="108"/>
      <c r="Q567" s="109"/>
      <c r="R567" s="132"/>
      <c r="S567" s="132"/>
      <c r="T567" s="78"/>
      <c r="U567" s="78"/>
      <c r="V567" s="78"/>
      <c r="W567" s="79"/>
      <c r="X567" s="132"/>
      <c r="Y567" s="132"/>
      <c r="Z567" s="133"/>
      <c r="AA567" s="133"/>
      <c r="AB567" s="133"/>
      <c r="AC567" s="133"/>
      <c r="AD567" s="133"/>
      <c r="AE567" s="133"/>
      <c r="AF567" s="133"/>
      <c r="AG567" s="133"/>
      <c r="AH567" s="133"/>
      <c r="AI567" s="133"/>
      <c r="AJ567" s="133"/>
      <c r="AK567" s="133"/>
      <c r="AL567" s="133"/>
      <c r="AM567" s="133"/>
      <c r="AN567" s="133"/>
      <c r="AO567" s="133"/>
      <c r="AP567" s="133"/>
      <c r="AQ567" s="133"/>
      <c r="AR567" s="133"/>
      <c r="AS567" s="133"/>
      <c r="AT567" s="133"/>
      <c r="AU567" s="133"/>
    </row>
    <row r="568" spans="1:47" s="135" customFormat="1" x14ac:dyDescent="0.25">
      <c r="A568" s="104" t="str">
        <f t="shared" si="16"/>
        <v>E-</v>
      </c>
      <c r="B568" s="125" t="s">
        <v>725</v>
      </c>
      <c r="C568" s="106" t="s">
        <v>1088</v>
      </c>
      <c r="D568" s="105"/>
      <c r="E568" s="114" t="s">
        <v>7</v>
      </c>
      <c r="F568" s="115">
        <v>200</v>
      </c>
      <c r="G568" s="6" t="s">
        <v>1190</v>
      </c>
      <c r="H568" s="6"/>
      <c r="I568" s="60" t="str">
        <f>CONCATENATE("E-",VLOOKUP($F568,'Objets valorisés'!$A$4:$K$252,5,FALSE))</f>
        <v>E-</v>
      </c>
      <c r="J568" s="60">
        <f>VLOOKUP($F568,'Objets valorisés'!$A$4:$K$252,6,FALSE)</f>
        <v>0</v>
      </c>
      <c r="K568" s="60">
        <f>VLOOKUP($F568,'Objets valorisés'!$A$4:$K$252,7,FALSE)</f>
        <v>0</v>
      </c>
      <c r="L568" s="60">
        <f>VLOOKUP($F568,'Objets valorisés'!$A$4:$K$252,8,FALSE)</f>
        <v>0</v>
      </c>
      <c r="M568" s="60">
        <f>VLOOKUP($F568,'Objets valorisés'!$A$4:$K$252,9,FALSE)</f>
        <v>0</v>
      </c>
      <c r="N568" s="6"/>
      <c r="O568" s="108" t="str">
        <f t="shared" si="17"/>
        <v>non</v>
      </c>
      <c r="P568" s="108"/>
      <c r="Q568" s="109"/>
      <c r="R568" s="132"/>
      <c r="S568" s="132"/>
      <c r="T568" s="78"/>
      <c r="U568" s="78"/>
      <c r="V568" s="78"/>
      <c r="W568" s="79"/>
      <c r="X568" s="132"/>
      <c r="Y568" s="132"/>
      <c r="Z568" s="133"/>
      <c r="AA568" s="133"/>
      <c r="AB568" s="133"/>
      <c r="AC568" s="133"/>
      <c r="AD568" s="133"/>
      <c r="AE568" s="133"/>
      <c r="AF568" s="133"/>
      <c r="AG568" s="133"/>
      <c r="AH568" s="133"/>
      <c r="AI568" s="133"/>
      <c r="AJ568" s="133"/>
      <c r="AK568" s="133"/>
      <c r="AL568" s="133"/>
      <c r="AM568" s="133"/>
      <c r="AN568" s="133"/>
      <c r="AO568" s="133"/>
      <c r="AP568" s="133"/>
      <c r="AQ568" s="133"/>
      <c r="AR568" s="133"/>
      <c r="AS568" s="133"/>
      <c r="AT568" s="133"/>
      <c r="AU568" s="133"/>
    </row>
    <row r="569" spans="1:47" s="135" customFormat="1" ht="30" x14ac:dyDescent="0.25">
      <c r="A569" s="104" t="str">
        <f t="shared" si="16"/>
        <v>E-</v>
      </c>
      <c r="B569" s="125" t="s">
        <v>726</v>
      </c>
      <c r="C569" s="106" t="s">
        <v>1088</v>
      </c>
      <c r="D569" s="105"/>
      <c r="E569" s="114" t="s">
        <v>1181</v>
      </c>
      <c r="F569" s="115">
        <v>186</v>
      </c>
      <c r="G569" s="6">
        <v>2000</v>
      </c>
      <c r="H569" s="6"/>
      <c r="I569" s="60" t="str">
        <f>CONCATENATE("E-",VLOOKUP($F569,'Objets valorisés'!$A$4:$K$252,5,FALSE))</f>
        <v>E-</v>
      </c>
      <c r="J569" s="60">
        <f>VLOOKUP($F569,'Objets valorisés'!$A$4:$K$252,6,FALSE)</f>
        <v>0</v>
      </c>
      <c r="K569" s="60">
        <f>VLOOKUP($F569,'Objets valorisés'!$A$4:$K$252,7,FALSE)</f>
        <v>0</v>
      </c>
      <c r="L569" s="60">
        <f>VLOOKUP($F569,'Objets valorisés'!$A$4:$K$252,8,FALSE)</f>
        <v>0</v>
      </c>
      <c r="M569" s="60">
        <f>VLOOKUP($F569,'Objets valorisés'!$A$4:$K$252,9,FALSE)</f>
        <v>0</v>
      </c>
      <c r="N569" s="6"/>
      <c r="O569" s="108" t="str">
        <f t="shared" si="17"/>
        <v>non</v>
      </c>
      <c r="P569" s="108"/>
      <c r="Q569" s="109"/>
      <c r="R569" s="132"/>
      <c r="S569" s="132"/>
      <c r="T569" s="78"/>
      <c r="U569" s="78"/>
      <c r="V569" s="78"/>
      <c r="W569" s="79"/>
      <c r="X569" s="132"/>
      <c r="Y569" s="132"/>
      <c r="Z569" s="133"/>
      <c r="AA569" s="133"/>
      <c r="AB569" s="133"/>
      <c r="AC569" s="133"/>
      <c r="AD569" s="133"/>
      <c r="AE569" s="133"/>
      <c r="AF569" s="133"/>
      <c r="AG569" s="133"/>
      <c r="AH569" s="133"/>
      <c r="AI569" s="133"/>
      <c r="AJ569" s="133"/>
      <c r="AK569" s="133"/>
      <c r="AL569" s="133"/>
      <c r="AM569" s="133"/>
      <c r="AN569" s="133"/>
      <c r="AO569" s="133"/>
      <c r="AP569" s="133"/>
      <c r="AQ569" s="133"/>
      <c r="AR569" s="133"/>
      <c r="AS569" s="133"/>
      <c r="AT569" s="133"/>
      <c r="AU569" s="133"/>
    </row>
    <row r="570" spans="1:47" s="135" customFormat="1" ht="30" x14ac:dyDescent="0.25">
      <c r="A570" s="104" t="str">
        <f t="shared" si="16"/>
        <v>E-</v>
      </c>
      <c r="B570" s="125" t="s">
        <v>726</v>
      </c>
      <c r="C570" s="106" t="s">
        <v>1088</v>
      </c>
      <c r="D570" s="105"/>
      <c r="E570" s="114" t="s">
        <v>1333</v>
      </c>
      <c r="F570" s="115">
        <v>199</v>
      </c>
      <c r="G570" s="6">
        <v>40</v>
      </c>
      <c r="H570" s="6"/>
      <c r="I570" s="60" t="str">
        <f>CONCATENATE("E-",VLOOKUP($F570,'Objets valorisés'!$A$4:$K$252,5,FALSE))</f>
        <v>E-</v>
      </c>
      <c r="J570" s="60">
        <f>VLOOKUP($F570,'Objets valorisés'!$A$4:$K$252,6,FALSE)</f>
        <v>0</v>
      </c>
      <c r="K570" s="60">
        <f>VLOOKUP($F570,'Objets valorisés'!$A$4:$K$252,7,FALSE)</f>
        <v>0</v>
      </c>
      <c r="L570" s="60">
        <f>VLOOKUP($F570,'Objets valorisés'!$A$4:$K$252,8,FALSE)</f>
        <v>0</v>
      </c>
      <c r="M570" s="60">
        <f>VLOOKUP($F570,'Objets valorisés'!$A$4:$K$252,9,FALSE)</f>
        <v>0</v>
      </c>
      <c r="N570" s="6"/>
      <c r="O570" s="108" t="str">
        <f t="shared" si="17"/>
        <v>non</v>
      </c>
      <c r="P570" s="108"/>
      <c r="Q570" s="109"/>
      <c r="R570" s="132"/>
      <c r="S570" s="132"/>
      <c r="T570" s="78"/>
      <c r="U570" s="78"/>
      <c r="V570" s="78"/>
      <c r="W570" s="79"/>
      <c r="X570" s="132"/>
      <c r="Y570" s="132"/>
      <c r="Z570" s="133"/>
      <c r="AA570" s="133"/>
      <c r="AB570" s="133"/>
      <c r="AC570" s="133"/>
      <c r="AD570" s="133"/>
      <c r="AE570" s="133"/>
      <c r="AF570" s="133"/>
      <c r="AG570" s="133"/>
      <c r="AH570" s="133"/>
      <c r="AI570" s="133"/>
      <c r="AJ570" s="133"/>
      <c r="AK570" s="133"/>
      <c r="AL570" s="133"/>
      <c r="AM570" s="133"/>
      <c r="AN570" s="133"/>
      <c r="AO570" s="133"/>
      <c r="AP570" s="133"/>
      <c r="AQ570" s="133"/>
      <c r="AR570" s="133"/>
      <c r="AS570" s="133"/>
      <c r="AT570" s="133"/>
      <c r="AU570" s="133"/>
    </row>
    <row r="571" spans="1:47" s="135" customFormat="1" x14ac:dyDescent="0.25">
      <c r="A571" s="104">
        <f t="shared" si="16"/>
        <v>0</v>
      </c>
      <c r="B571" s="125" t="s">
        <v>727</v>
      </c>
      <c r="C571" s="106" t="s">
        <v>1088</v>
      </c>
      <c r="D571" s="105"/>
      <c r="E571" s="114" t="s">
        <v>728</v>
      </c>
      <c r="F571" s="115"/>
      <c r="G571" s="6"/>
      <c r="H571" s="6"/>
      <c r="I571" s="61"/>
      <c r="J571" s="61"/>
      <c r="K571" s="61"/>
      <c r="L571" s="61"/>
      <c r="M571" s="61"/>
      <c r="N571" s="6"/>
      <c r="O571" s="108" t="str">
        <f t="shared" si="17"/>
        <v>non</v>
      </c>
      <c r="P571" s="108"/>
      <c r="Q571" s="109"/>
      <c r="R571" s="132"/>
      <c r="S571" s="132"/>
      <c r="T571" s="78"/>
      <c r="U571" s="78"/>
      <c r="V571" s="78"/>
      <c r="W571" s="79"/>
      <c r="X571" s="132"/>
      <c r="Y571" s="132"/>
      <c r="Z571" s="133"/>
      <c r="AA571" s="133"/>
      <c r="AB571" s="133"/>
      <c r="AC571" s="133"/>
      <c r="AD571" s="133"/>
      <c r="AE571" s="133"/>
      <c r="AF571" s="133"/>
      <c r="AG571" s="133"/>
      <c r="AH571" s="133"/>
      <c r="AI571" s="133"/>
      <c r="AJ571" s="133"/>
      <c r="AK571" s="133"/>
      <c r="AL571" s="133"/>
      <c r="AM571" s="133"/>
      <c r="AN571" s="133"/>
      <c r="AO571" s="133"/>
      <c r="AP571" s="133"/>
      <c r="AQ571" s="133"/>
      <c r="AR571" s="133"/>
      <c r="AS571" s="133"/>
      <c r="AT571" s="133"/>
      <c r="AU571" s="133"/>
    </row>
    <row r="572" spans="1:47" s="135" customFormat="1" x14ac:dyDescent="0.25">
      <c r="A572" s="104">
        <f t="shared" si="16"/>
        <v>0</v>
      </c>
      <c r="B572" s="125" t="s">
        <v>729</v>
      </c>
      <c r="C572" s="106" t="s">
        <v>1088</v>
      </c>
      <c r="D572" s="105"/>
      <c r="E572" s="114" t="s">
        <v>730</v>
      </c>
      <c r="F572" s="115"/>
      <c r="G572" s="6"/>
      <c r="H572" s="6"/>
      <c r="I572" s="61"/>
      <c r="J572" s="61"/>
      <c r="K572" s="61"/>
      <c r="L572" s="61"/>
      <c r="M572" s="61"/>
      <c r="N572" s="6"/>
      <c r="O572" s="108" t="str">
        <f t="shared" si="17"/>
        <v>non</v>
      </c>
      <c r="P572" s="108"/>
      <c r="Q572" s="109"/>
      <c r="R572" s="132"/>
      <c r="S572" s="132"/>
      <c r="T572" s="78"/>
      <c r="U572" s="78"/>
      <c r="V572" s="78"/>
      <c r="W572" s="79"/>
      <c r="X572" s="132"/>
      <c r="Y572" s="132"/>
      <c r="Z572" s="133"/>
      <c r="AA572" s="133"/>
      <c r="AB572" s="133"/>
      <c r="AC572" s="133"/>
      <c r="AD572" s="133"/>
      <c r="AE572" s="133"/>
      <c r="AF572" s="133"/>
      <c r="AG572" s="133"/>
      <c r="AH572" s="133"/>
      <c r="AI572" s="133"/>
      <c r="AJ572" s="133"/>
      <c r="AK572" s="133"/>
      <c r="AL572" s="133"/>
      <c r="AM572" s="133"/>
      <c r="AN572" s="133"/>
      <c r="AO572" s="133"/>
      <c r="AP572" s="133"/>
      <c r="AQ572" s="133"/>
      <c r="AR572" s="133"/>
      <c r="AS572" s="133"/>
      <c r="AT572" s="133"/>
      <c r="AU572" s="133"/>
    </row>
    <row r="573" spans="1:47" s="135" customFormat="1" ht="45" x14ac:dyDescent="0.25">
      <c r="A573" s="104" t="str">
        <f t="shared" si="16"/>
        <v>E-</v>
      </c>
      <c r="B573" s="125" t="s">
        <v>731</v>
      </c>
      <c r="C573" s="106" t="s">
        <v>1088</v>
      </c>
      <c r="D573" s="105"/>
      <c r="E573" s="114" t="s">
        <v>1412</v>
      </c>
      <c r="F573" s="115">
        <v>196</v>
      </c>
      <c r="G573" s="6" t="s">
        <v>1372</v>
      </c>
      <c r="H573" s="6"/>
      <c r="I573" s="60" t="str">
        <f>CONCATENATE("E-",VLOOKUP($F573,'Objets valorisés'!$A$4:$K$252,5,FALSE))</f>
        <v>E-</v>
      </c>
      <c r="J573" s="60">
        <f>VLOOKUP($F573,'Objets valorisés'!$A$4:$K$252,6,FALSE)</f>
        <v>0</v>
      </c>
      <c r="K573" s="60">
        <f>VLOOKUP($F573,'Objets valorisés'!$A$4:$K$252,7,FALSE)</f>
        <v>0</v>
      </c>
      <c r="L573" s="60" t="str">
        <f>VLOOKUP($F573,'Objets valorisés'!$A$4:$K$252,8,FALSE)</f>
        <v>x</v>
      </c>
      <c r="M573" s="60">
        <f>VLOOKUP($F573,'Objets valorisés'!$A$4:$K$252,9,FALSE)</f>
        <v>0</v>
      </c>
      <c r="N573" s="6"/>
      <c r="O573" s="108" t="str">
        <f t="shared" si="17"/>
        <v>oui</v>
      </c>
      <c r="P573" s="108"/>
      <c r="Q573" s="109"/>
      <c r="R573" s="132"/>
      <c r="S573" s="132"/>
      <c r="T573" s="78"/>
      <c r="U573" s="78"/>
      <c r="V573" s="78"/>
      <c r="W573" s="79"/>
      <c r="X573" s="132"/>
      <c r="Y573" s="132"/>
      <c r="Z573" s="133"/>
      <c r="AA573" s="133"/>
      <c r="AB573" s="133"/>
      <c r="AC573" s="133"/>
      <c r="AD573" s="133"/>
      <c r="AE573" s="133"/>
      <c r="AF573" s="133"/>
      <c r="AG573" s="133"/>
      <c r="AH573" s="133"/>
      <c r="AI573" s="133"/>
      <c r="AJ573" s="133"/>
      <c r="AK573" s="133"/>
      <c r="AL573" s="133"/>
      <c r="AM573" s="133"/>
      <c r="AN573" s="133"/>
      <c r="AO573" s="133"/>
      <c r="AP573" s="133"/>
      <c r="AQ573" s="133"/>
      <c r="AR573" s="133"/>
      <c r="AS573" s="133"/>
      <c r="AT573" s="133"/>
      <c r="AU573" s="133"/>
    </row>
    <row r="574" spans="1:47" s="135" customFormat="1" x14ac:dyDescent="0.25">
      <c r="A574" s="104">
        <f t="shared" si="16"/>
        <v>0</v>
      </c>
      <c r="B574" s="125" t="s">
        <v>732</v>
      </c>
      <c r="C574" s="106" t="s">
        <v>1088</v>
      </c>
      <c r="D574" s="105"/>
      <c r="E574" s="114" t="s">
        <v>733</v>
      </c>
      <c r="F574" s="115"/>
      <c r="G574" s="6"/>
      <c r="H574" s="6"/>
      <c r="I574" s="61"/>
      <c r="J574" s="61"/>
      <c r="K574" s="61"/>
      <c r="L574" s="61"/>
      <c r="M574" s="61"/>
      <c r="N574" s="6"/>
      <c r="O574" s="108" t="str">
        <f t="shared" si="17"/>
        <v>non</v>
      </c>
      <c r="P574" s="108"/>
      <c r="Q574" s="109"/>
      <c r="R574" s="132"/>
      <c r="S574" s="132"/>
      <c r="T574" s="78"/>
      <c r="U574" s="78"/>
      <c r="V574" s="78"/>
      <c r="W574" s="79"/>
      <c r="X574" s="132"/>
      <c r="Y574" s="132"/>
      <c r="Z574" s="133"/>
      <c r="AA574" s="133"/>
      <c r="AB574" s="133"/>
      <c r="AC574" s="133"/>
      <c r="AD574" s="133"/>
      <c r="AE574" s="133"/>
      <c r="AF574" s="133"/>
      <c r="AG574" s="133"/>
      <c r="AH574" s="133"/>
      <c r="AI574" s="133"/>
      <c r="AJ574" s="133"/>
      <c r="AK574" s="133"/>
      <c r="AL574" s="133"/>
      <c r="AM574" s="133"/>
      <c r="AN574" s="133"/>
      <c r="AO574" s="133"/>
      <c r="AP574" s="133"/>
      <c r="AQ574" s="133"/>
      <c r="AR574" s="133"/>
      <c r="AS574" s="133"/>
      <c r="AT574" s="133"/>
      <c r="AU574" s="133"/>
    </row>
    <row r="575" spans="1:47" s="135" customFormat="1" x14ac:dyDescent="0.25">
      <c r="A575" s="104">
        <f t="shared" si="16"/>
        <v>0</v>
      </c>
      <c r="B575" s="125" t="s">
        <v>734</v>
      </c>
      <c r="C575" s="106" t="s">
        <v>1088</v>
      </c>
      <c r="D575" s="105"/>
      <c r="E575" s="114" t="s">
        <v>735</v>
      </c>
      <c r="F575" s="115"/>
      <c r="G575" s="6"/>
      <c r="H575" s="6"/>
      <c r="I575" s="61"/>
      <c r="J575" s="61"/>
      <c r="K575" s="61"/>
      <c r="L575" s="61"/>
      <c r="M575" s="61"/>
      <c r="N575" s="6"/>
      <c r="O575" s="108" t="str">
        <f t="shared" si="17"/>
        <v>non</v>
      </c>
      <c r="P575" s="108"/>
      <c r="Q575" s="109"/>
      <c r="R575" s="132"/>
      <c r="S575" s="132"/>
      <c r="T575" s="78"/>
      <c r="U575" s="78"/>
      <c r="V575" s="78"/>
      <c r="W575" s="79"/>
      <c r="X575" s="132"/>
      <c r="Y575" s="132"/>
      <c r="Z575" s="133"/>
      <c r="AA575" s="133"/>
      <c r="AB575" s="133"/>
      <c r="AC575" s="133"/>
      <c r="AD575" s="133"/>
      <c r="AE575" s="133"/>
      <c r="AF575" s="133"/>
      <c r="AG575" s="133"/>
      <c r="AH575" s="133"/>
      <c r="AI575" s="133"/>
      <c r="AJ575" s="133"/>
      <c r="AK575" s="133"/>
      <c r="AL575" s="133"/>
      <c r="AM575" s="133"/>
      <c r="AN575" s="133"/>
      <c r="AO575" s="133"/>
      <c r="AP575" s="133"/>
      <c r="AQ575" s="133"/>
      <c r="AR575" s="133"/>
      <c r="AS575" s="133"/>
      <c r="AT575" s="133"/>
      <c r="AU575" s="133"/>
    </row>
    <row r="576" spans="1:47" s="135" customFormat="1" ht="30" x14ac:dyDescent="0.25">
      <c r="A576" s="104" t="str">
        <f t="shared" si="16"/>
        <v>E-</v>
      </c>
      <c r="B576" s="125" t="s">
        <v>736</v>
      </c>
      <c r="C576" s="106" t="s">
        <v>1088</v>
      </c>
      <c r="D576" s="105"/>
      <c r="E576" s="114" t="s">
        <v>1182</v>
      </c>
      <c r="F576" s="115">
        <v>187</v>
      </c>
      <c r="G576" s="6">
        <v>80</v>
      </c>
      <c r="H576" s="6"/>
      <c r="I576" s="60" t="str">
        <f>CONCATENATE("E-",VLOOKUP($F576,'Objets valorisés'!$A$4:$K$252,5,FALSE))</f>
        <v>E-</v>
      </c>
      <c r="J576" s="60">
        <f>VLOOKUP($F576,'Objets valorisés'!$A$4:$K$252,6,FALSE)</f>
        <v>0</v>
      </c>
      <c r="K576" s="60">
        <f>VLOOKUP($F576,'Objets valorisés'!$A$4:$K$252,7,FALSE)</f>
        <v>0</v>
      </c>
      <c r="L576" s="60">
        <f>VLOOKUP($F576,'Objets valorisés'!$A$4:$K$252,8,FALSE)</f>
        <v>0</v>
      </c>
      <c r="M576" s="60">
        <f>VLOOKUP($F576,'Objets valorisés'!$A$4:$K$252,9,FALSE)</f>
        <v>0</v>
      </c>
      <c r="N576" s="6"/>
      <c r="O576" s="108" t="str">
        <f t="shared" si="17"/>
        <v>non</v>
      </c>
      <c r="P576" s="108"/>
      <c r="Q576" s="109"/>
      <c r="R576" s="132"/>
      <c r="S576" s="132"/>
      <c r="T576" s="78"/>
      <c r="U576" s="78"/>
      <c r="V576" s="78"/>
      <c r="W576" s="79"/>
      <c r="X576" s="132"/>
      <c r="Y576" s="132"/>
      <c r="Z576" s="133"/>
      <c r="AA576" s="133"/>
      <c r="AB576" s="133"/>
      <c r="AC576" s="133"/>
      <c r="AD576" s="133"/>
      <c r="AE576" s="133"/>
      <c r="AF576" s="133"/>
      <c r="AG576" s="133"/>
      <c r="AH576" s="133"/>
      <c r="AI576" s="133"/>
      <c r="AJ576" s="133"/>
      <c r="AK576" s="133"/>
      <c r="AL576" s="133"/>
      <c r="AM576" s="133"/>
      <c r="AN576" s="133"/>
      <c r="AO576" s="133"/>
      <c r="AP576" s="133"/>
      <c r="AQ576" s="133"/>
      <c r="AR576" s="133"/>
      <c r="AS576" s="133"/>
      <c r="AT576" s="133"/>
      <c r="AU576" s="133"/>
    </row>
    <row r="577" spans="1:47" s="135" customFormat="1" x14ac:dyDescent="0.25">
      <c r="A577" s="104">
        <f t="shared" si="16"/>
        <v>0</v>
      </c>
      <c r="B577" s="125" t="s">
        <v>737</v>
      </c>
      <c r="C577" s="106" t="s">
        <v>1088</v>
      </c>
      <c r="D577" s="105"/>
      <c r="E577" s="114" t="s">
        <v>738</v>
      </c>
      <c r="F577" s="115"/>
      <c r="G577" s="6"/>
      <c r="H577" s="6"/>
      <c r="I577" s="61"/>
      <c r="J577" s="61"/>
      <c r="K577" s="61"/>
      <c r="L577" s="61"/>
      <c r="M577" s="61"/>
      <c r="N577" s="6"/>
      <c r="O577" s="108" t="str">
        <f t="shared" si="17"/>
        <v>non</v>
      </c>
      <c r="P577" s="108"/>
      <c r="Q577" s="109"/>
      <c r="R577" s="132"/>
      <c r="S577" s="132"/>
      <c r="T577" s="78"/>
      <c r="U577" s="78"/>
      <c r="V577" s="78"/>
      <c r="W577" s="79"/>
      <c r="X577" s="132"/>
      <c r="Y577" s="132"/>
      <c r="Z577" s="133"/>
      <c r="AA577" s="133"/>
      <c r="AB577" s="133"/>
      <c r="AC577" s="133"/>
      <c r="AD577" s="133"/>
      <c r="AE577" s="133"/>
      <c r="AF577" s="133"/>
      <c r="AG577" s="133"/>
      <c r="AH577" s="133"/>
      <c r="AI577" s="133"/>
      <c r="AJ577" s="133"/>
      <c r="AK577" s="133"/>
      <c r="AL577" s="133"/>
      <c r="AM577" s="133"/>
      <c r="AN577" s="133"/>
      <c r="AO577" s="133"/>
      <c r="AP577" s="133"/>
      <c r="AQ577" s="133"/>
      <c r="AR577" s="133"/>
      <c r="AS577" s="133"/>
      <c r="AT577" s="133"/>
      <c r="AU577" s="133"/>
    </row>
    <row r="578" spans="1:47" s="135" customFormat="1" x14ac:dyDescent="0.25">
      <c r="A578" s="104">
        <f t="shared" si="16"/>
        <v>0</v>
      </c>
      <c r="B578" s="125" t="s">
        <v>739</v>
      </c>
      <c r="C578" s="106" t="s">
        <v>1088</v>
      </c>
      <c r="D578" s="105"/>
      <c r="E578" s="114" t="s">
        <v>740</v>
      </c>
      <c r="F578" s="115"/>
      <c r="G578" s="6"/>
      <c r="H578" s="6"/>
      <c r="I578" s="61"/>
      <c r="J578" s="61"/>
      <c r="K578" s="61"/>
      <c r="L578" s="61"/>
      <c r="M578" s="61"/>
      <c r="N578" s="6"/>
      <c r="O578" s="108" t="str">
        <f t="shared" si="17"/>
        <v>non</v>
      </c>
      <c r="P578" s="108"/>
      <c r="Q578" s="109"/>
      <c r="R578" s="132"/>
      <c r="S578" s="132"/>
      <c r="T578" s="78"/>
      <c r="U578" s="78"/>
      <c r="V578" s="78"/>
      <c r="W578" s="79"/>
      <c r="X578" s="132"/>
      <c r="Y578" s="132"/>
      <c r="Z578" s="133"/>
      <c r="AA578" s="133"/>
      <c r="AB578" s="133"/>
      <c r="AC578" s="133"/>
      <c r="AD578" s="133"/>
      <c r="AE578" s="133"/>
      <c r="AF578" s="133"/>
      <c r="AG578" s="133"/>
      <c r="AH578" s="133"/>
      <c r="AI578" s="133"/>
      <c r="AJ578" s="133"/>
      <c r="AK578" s="133"/>
      <c r="AL578" s="133"/>
      <c r="AM578" s="133"/>
      <c r="AN578" s="133"/>
      <c r="AO578" s="133"/>
      <c r="AP578" s="133"/>
      <c r="AQ578" s="133"/>
      <c r="AR578" s="133"/>
      <c r="AS578" s="133"/>
      <c r="AT578" s="133"/>
      <c r="AU578" s="133"/>
    </row>
    <row r="579" spans="1:47" s="135" customFormat="1" x14ac:dyDescent="0.25">
      <c r="A579" s="104" t="str">
        <f t="shared" si="16"/>
        <v>E-</v>
      </c>
      <c r="B579" s="125" t="s">
        <v>741</v>
      </c>
      <c r="C579" s="106" t="s">
        <v>1088</v>
      </c>
      <c r="D579" s="105"/>
      <c r="E579" s="114" t="s">
        <v>1413</v>
      </c>
      <c r="F579" s="115">
        <v>200</v>
      </c>
      <c r="G579" s="6" t="s">
        <v>1190</v>
      </c>
      <c r="H579" s="6"/>
      <c r="I579" s="60" t="str">
        <f>CONCATENATE("E-",VLOOKUP($F579,'Objets valorisés'!$A$4:$K$252,5,FALSE))</f>
        <v>E-</v>
      </c>
      <c r="J579" s="60">
        <f>VLOOKUP($F579,'Objets valorisés'!$A$4:$K$252,6,FALSE)</f>
        <v>0</v>
      </c>
      <c r="K579" s="60">
        <f>VLOOKUP($F579,'Objets valorisés'!$A$4:$K$252,7,FALSE)</f>
        <v>0</v>
      </c>
      <c r="L579" s="60">
        <f>VLOOKUP($F579,'Objets valorisés'!$A$4:$K$252,8,FALSE)</f>
        <v>0</v>
      </c>
      <c r="M579" s="60">
        <f>VLOOKUP($F579,'Objets valorisés'!$A$4:$K$252,9,FALSE)</f>
        <v>0</v>
      </c>
      <c r="N579" s="6"/>
      <c r="O579" s="108" t="str">
        <f t="shared" si="17"/>
        <v>non</v>
      </c>
      <c r="P579" s="108"/>
      <c r="Q579" s="109"/>
      <c r="R579" s="132"/>
      <c r="S579" s="132"/>
      <c r="T579" s="78"/>
      <c r="U579" s="78"/>
      <c r="V579" s="78"/>
      <c r="W579" s="79"/>
      <c r="X579" s="132"/>
      <c r="Y579" s="132"/>
      <c r="Z579" s="133"/>
      <c r="AA579" s="133"/>
      <c r="AB579" s="133"/>
      <c r="AC579" s="133"/>
      <c r="AD579" s="133"/>
      <c r="AE579" s="133"/>
      <c r="AF579" s="133"/>
      <c r="AG579" s="133"/>
      <c r="AH579" s="133"/>
      <c r="AI579" s="133"/>
      <c r="AJ579" s="133"/>
      <c r="AK579" s="133"/>
      <c r="AL579" s="133"/>
      <c r="AM579" s="133"/>
      <c r="AN579" s="133"/>
      <c r="AO579" s="133"/>
      <c r="AP579" s="133"/>
      <c r="AQ579" s="133"/>
      <c r="AR579" s="133"/>
      <c r="AS579" s="133"/>
      <c r="AT579" s="133"/>
      <c r="AU579" s="133"/>
    </row>
    <row r="580" spans="1:47" s="135" customFormat="1" x14ac:dyDescent="0.25">
      <c r="A580" s="104">
        <f t="shared" si="16"/>
        <v>0</v>
      </c>
      <c r="B580" s="125" t="s">
        <v>742</v>
      </c>
      <c r="C580" s="106" t="s">
        <v>1088</v>
      </c>
      <c r="D580" s="105"/>
      <c r="E580" s="114" t="s">
        <v>743</v>
      </c>
      <c r="F580" s="115"/>
      <c r="G580" s="6"/>
      <c r="H580" s="6"/>
      <c r="I580" s="61"/>
      <c r="J580" s="61"/>
      <c r="K580" s="61"/>
      <c r="L580" s="61"/>
      <c r="M580" s="61"/>
      <c r="N580" s="6"/>
      <c r="O580" s="108" t="str">
        <f t="shared" si="17"/>
        <v>non</v>
      </c>
      <c r="P580" s="108"/>
      <c r="Q580" s="109"/>
      <c r="R580" s="132"/>
      <c r="S580" s="132"/>
      <c r="T580" s="78"/>
      <c r="U580" s="78"/>
      <c r="V580" s="78"/>
      <c r="W580" s="79"/>
      <c r="X580" s="132"/>
      <c r="Y580" s="132"/>
      <c r="Z580" s="133"/>
      <c r="AA580" s="133"/>
      <c r="AB580" s="133"/>
      <c r="AC580" s="133"/>
      <c r="AD580" s="133"/>
      <c r="AE580" s="133"/>
      <c r="AF580" s="133"/>
      <c r="AG580" s="133"/>
      <c r="AH580" s="133"/>
      <c r="AI580" s="133"/>
      <c r="AJ580" s="133"/>
      <c r="AK580" s="133"/>
      <c r="AL580" s="133"/>
      <c r="AM580" s="133"/>
      <c r="AN580" s="133"/>
      <c r="AO580" s="133"/>
      <c r="AP580" s="133"/>
      <c r="AQ580" s="133"/>
      <c r="AR580" s="133"/>
      <c r="AS580" s="133"/>
      <c r="AT580" s="133"/>
      <c r="AU580" s="133"/>
    </row>
    <row r="581" spans="1:47" ht="30" x14ac:dyDescent="0.25">
      <c r="A581" s="104">
        <f t="shared" si="16"/>
        <v>0</v>
      </c>
      <c r="B581" s="125" t="s">
        <v>744</v>
      </c>
      <c r="C581" s="106" t="s">
        <v>1088</v>
      </c>
      <c r="D581" s="105"/>
      <c r="E581" s="114" t="s">
        <v>745</v>
      </c>
      <c r="I581" s="61"/>
      <c r="J581" s="61"/>
      <c r="K581" s="61"/>
      <c r="L581" s="61"/>
      <c r="M581" s="61"/>
      <c r="O581" s="108" t="str">
        <f t="shared" si="17"/>
        <v>non</v>
      </c>
      <c r="P581" s="108"/>
      <c r="Z581" s="133"/>
    </row>
    <row r="582" spans="1:47" x14ac:dyDescent="0.25">
      <c r="A582" s="104">
        <f t="shared" si="16"/>
        <v>0</v>
      </c>
      <c r="B582" s="125" t="s">
        <v>746</v>
      </c>
      <c r="C582" s="106" t="s">
        <v>1088</v>
      </c>
      <c r="D582" s="105"/>
      <c r="E582" s="114" t="s">
        <v>747</v>
      </c>
      <c r="I582" s="61"/>
      <c r="J582" s="61"/>
      <c r="K582" s="61"/>
      <c r="L582" s="61"/>
      <c r="M582" s="61"/>
      <c r="O582" s="108" t="str">
        <f t="shared" si="17"/>
        <v>non</v>
      </c>
      <c r="P582" s="108"/>
      <c r="Z582" s="133"/>
    </row>
    <row r="583" spans="1:47" ht="30" x14ac:dyDescent="0.25">
      <c r="A583" s="104">
        <f t="shared" ref="A583:A647" si="18">I583</f>
        <v>0</v>
      </c>
      <c r="B583" s="125" t="s">
        <v>748</v>
      </c>
      <c r="C583" s="106" t="s">
        <v>1088</v>
      </c>
      <c r="D583" s="105"/>
      <c r="E583" s="114" t="s">
        <v>749</v>
      </c>
      <c r="I583" s="61"/>
      <c r="J583" s="61"/>
      <c r="K583" s="61"/>
      <c r="L583" s="61"/>
      <c r="M583" s="61"/>
      <c r="O583" s="108" t="str">
        <f t="shared" ref="O583:O647" si="19">IF(OR(J583="x",K583="x",L583="x",M583="x"),"oui","non")</f>
        <v>non</v>
      </c>
      <c r="P583" s="108"/>
      <c r="Z583" s="133"/>
    </row>
    <row r="584" spans="1:47" x14ac:dyDescent="0.25">
      <c r="A584" s="104">
        <f t="shared" si="18"/>
        <v>0</v>
      </c>
      <c r="B584" s="125" t="s">
        <v>750</v>
      </c>
      <c r="C584" s="106" t="s">
        <v>1088</v>
      </c>
      <c r="D584" s="105"/>
      <c r="E584" s="114" t="s">
        <v>751</v>
      </c>
      <c r="I584" s="61"/>
      <c r="J584" s="61"/>
      <c r="K584" s="61"/>
      <c r="L584" s="61"/>
      <c r="M584" s="61"/>
      <c r="O584" s="108" t="str">
        <f t="shared" si="19"/>
        <v>non</v>
      </c>
      <c r="P584" s="108"/>
      <c r="Z584" s="133"/>
    </row>
    <row r="585" spans="1:47" ht="30" x14ac:dyDescent="0.25">
      <c r="A585" s="104" t="str">
        <f t="shared" si="18"/>
        <v>E-</v>
      </c>
      <c r="B585" s="125" t="s">
        <v>752</v>
      </c>
      <c r="C585" s="106" t="s">
        <v>1088</v>
      </c>
      <c r="D585" s="105"/>
      <c r="E585" s="114" t="s">
        <v>1189</v>
      </c>
      <c r="F585" s="115">
        <v>197</v>
      </c>
      <c r="G585" s="6">
        <v>300</v>
      </c>
      <c r="I585" s="60" t="str">
        <f>CONCATENATE("E-",VLOOKUP($F585,'Objets valorisés'!$A$4:$K$252,5,FALSE))</f>
        <v>E-</v>
      </c>
      <c r="J585" s="60">
        <f>VLOOKUP($F585,'Objets valorisés'!$A$4:$K$252,6,FALSE)</f>
        <v>0</v>
      </c>
      <c r="K585" s="60">
        <f>VLOOKUP($F585,'Objets valorisés'!$A$4:$K$252,7,FALSE)</f>
        <v>0</v>
      </c>
      <c r="L585" s="60">
        <f>VLOOKUP($F585,'Objets valorisés'!$A$4:$K$252,8,FALSE)</f>
        <v>0</v>
      </c>
      <c r="M585" s="60">
        <f>VLOOKUP($F585,'Objets valorisés'!$A$4:$K$252,9,FALSE)</f>
        <v>0</v>
      </c>
      <c r="O585" s="108" t="str">
        <f t="shared" si="19"/>
        <v>non</v>
      </c>
      <c r="P585" s="108"/>
      <c r="Z585" s="133"/>
    </row>
    <row r="586" spans="1:47" ht="14.25" customHeight="1" x14ac:dyDescent="0.25">
      <c r="A586" s="104">
        <f t="shared" si="18"/>
        <v>0</v>
      </c>
      <c r="B586" s="125" t="s">
        <v>753</v>
      </c>
      <c r="C586" s="106" t="s">
        <v>1088</v>
      </c>
      <c r="D586" s="105"/>
      <c r="E586" s="114" t="s">
        <v>754</v>
      </c>
      <c r="I586" s="61"/>
      <c r="J586" s="61"/>
      <c r="K586" s="61"/>
      <c r="L586" s="61"/>
      <c r="M586" s="61"/>
      <c r="O586" s="108" t="str">
        <f t="shared" si="19"/>
        <v>non</v>
      </c>
      <c r="P586" s="108"/>
      <c r="Z586" s="133"/>
    </row>
    <row r="587" spans="1:47" ht="14.25" customHeight="1" x14ac:dyDescent="0.25">
      <c r="A587" s="104">
        <f t="shared" si="18"/>
        <v>0</v>
      </c>
      <c r="B587" s="125" t="s">
        <v>755</v>
      </c>
      <c r="C587" s="106" t="s">
        <v>1088</v>
      </c>
      <c r="D587" s="105"/>
      <c r="E587" s="114" t="s">
        <v>756</v>
      </c>
      <c r="I587" s="61"/>
      <c r="J587" s="61"/>
      <c r="K587" s="61"/>
      <c r="L587" s="61"/>
      <c r="M587" s="61"/>
      <c r="O587" s="108" t="str">
        <f t="shared" si="19"/>
        <v>non</v>
      </c>
      <c r="P587" s="108"/>
      <c r="Z587" s="133"/>
    </row>
    <row r="588" spans="1:47" ht="14.25" customHeight="1" x14ac:dyDescent="0.25">
      <c r="A588" s="104">
        <f t="shared" si="18"/>
        <v>0</v>
      </c>
      <c r="B588" s="125" t="s">
        <v>757</v>
      </c>
      <c r="C588" s="106" t="s">
        <v>1088</v>
      </c>
      <c r="D588" s="105"/>
      <c r="E588" s="114" t="s">
        <v>758</v>
      </c>
      <c r="I588" s="61"/>
      <c r="J588" s="61"/>
      <c r="K588" s="61"/>
      <c r="L588" s="61"/>
      <c r="M588" s="61"/>
      <c r="O588" s="108" t="str">
        <f t="shared" si="19"/>
        <v>non</v>
      </c>
      <c r="P588" s="108"/>
      <c r="Z588" s="133"/>
    </row>
    <row r="589" spans="1:47" ht="14.25" customHeight="1" x14ac:dyDescent="0.25">
      <c r="A589" s="104">
        <f t="shared" si="18"/>
        <v>0</v>
      </c>
      <c r="B589" s="125" t="s">
        <v>759</v>
      </c>
      <c r="C589" s="106" t="s">
        <v>1088</v>
      </c>
      <c r="D589" s="105"/>
      <c r="E589" s="114" t="s">
        <v>760</v>
      </c>
      <c r="I589" s="61"/>
      <c r="J589" s="61"/>
      <c r="K589" s="61"/>
      <c r="L589" s="61"/>
      <c r="M589" s="61"/>
      <c r="O589" s="108" t="str">
        <f t="shared" si="19"/>
        <v>non</v>
      </c>
      <c r="P589" s="108"/>
      <c r="Z589" s="133"/>
    </row>
    <row r="590" spans="1:47" ht="30" x14ac:dyDescent="0.25">
      <c r="A590" s="104" t="str">
        <f t="shared" si="18"/>
        <v>E-</v>
      </c>
      <c r="B590" s="125" t="s">
        <v>761</v>
      </c>
      <c r="C590" s="106" t="s">
        <v>1088</v>
      </c>
      <c r="D590" s="105"/>
      <c r="E590" s="114" t="s">
        <v>1336</v>
      </c>
      <c r="F590" s="115">
        <v>200</v>
      </c>
      <c r="G590" s="6" t="s">
        <v>1190</v>
      </c>
      <c r="I590" s="60" t="str">
        <f>CONCATENATE("E-",VLOOKUP($F590,'Objets valorisés'!$A$4:$K$252,5,FALSE))</f>
        <v>E-</v>
      </c>
      <c r="J590" s="60">
        <f>VLOOKUP($F590,'Objets valorisés'!$A$4:$K$252,6,FALSE)</f>
        <v>0</v>
      </c>
      <c r="K590" s="60">
        <f>VLOOKUP($F590,'Objets valorisés'!$A$4:$K$252,7,FALSE)</f>
        <v>0</v>
      </c>
      <c r="L590" s="60">
        <f>VLOOKUP($F590,'Objets valorisés'!$A$4:$K$252,8,FALSE)</f>
        <v>0</v>
      </c>
      <c r="M590" s="60">
        <f>VLOOKUP($F590,'Objets valorisés'!$A$4:$K$252,9,FALSE)</f>
        <v>0</v>
      </c>
      <c r="O590" s="108" t="str">
        <f t="shared" si="19"/>
        <v>non</v>
      </c>
      <c r="P590" s="108"/>
      <c r="Z590" s="133"/>
    </row>
    <row r="591" spans="1:47" x14ac:dyDescent="0.25">
      <c r="A591" s="104">
        <f t="shared" si="18"/>
        <v>0</v>
      </c>
      <c r="B591" s="125" t="s">
        <v>762</v>
      </c>
      <c r="C591" s="106" t="s">
        <v>1088</v>
      </c>
      <c r="D591" s="105"/>
      <c r="E591" s="114" t="s">
        <v>763</v>
      </c>
      <c r="I591" s="61"/>
      <c r="J591" s="61"/>
      <c r="K591" s="61"/>
      <c r="L591" s="61"/>
      <c r="M591" s="61"/>
      <c r="O591" s="108" t="str">
        <f t="shared" si="19"/>
        <v>non</v>
      </c>
      <c r="P591" s="108"/>
      <c r="Z591" s="133"/>
    </row>
    <row r="592" spans="1:47" x14ac:dyDescent="0.25">
      <c r="A592" s="104">
        <f t="shared" si="18"/>
        <v>0</v>
      </c>
      <c r="B592" s="125" t="s">
        <v>764</v>
      </c>
      <c r="C592" s="106" t="s">
        <v>1088</v>
      </c>
      <c r="D592" s="105"/>
      <c r="E592" s="114" t="s">
        <v>765</v>
      </c>
      <c r="I592" s="61"/>
      <c r="J592" s="61"/>
      <c r="K592" s="61"/>
      <c r="L592" s="61"/>
      <c r="M592" s="61"/>
      <c r="O592" s="108" t="str">
        <f t="shared" si="19"/>
        <v>non</v>
      </c>
      <c r="P592" s="108"/>
      <c r="Z592" s="133"/>
    </row>
    <row r="593" spans="1:47" x14ac:dyDescent="0.25">
      <c r="A593" s="104" t="str">
        <f t="shared" si="18"/>
        <v>E-</v>
      </c>
      <c r="B593" s="125" t="s">
        <v>766</v>
      </c>
      <c r="C593" s="106" t="s">
        <v>1088</v>
      </c>
      <c r="D593" s="105"/>
      <c r="E593" s="114" t="s">
        <v>767</v>
      </c>
      <c r="F593" s="115">
        <v>200</v>
      </c>
      <c r="G593" s="6" t="s">
        <v>1190</v>
      </c>
      <c r="I593" s="60" t="str">
        <f>CONCATENATE("E-",VLOOKUP($F593,'Objets valorisés'!$A$4:$K$252,5,FALSE))</f>
        <v>E-</v>
      </c>
      <c r="J593" s="60">
        <f>VLOOKUP($F593,'Objets valorisés'!$A$4:$K$252,6,FALSE)</f>
        <v>0</v>
      </c>
      <c r="K593" s="60">
        <f>VLOOKUP($F593,'Objets valorisés'!$A$4:$K$252,7,FALSE)</f>
        <v>0</v>
      </c>
      <c r="L593" s="60">
        <f>VLOOKUP($F593,'Objets valorisés'!$A$4:$K$252,8,FALSE)</f>
        <v>0</v>
      </c>
      <c r="M593" s="60">
        <f>VLOOKUP($F593,'Objets valorisés'!$A$4:$K$252,9,FALSE)</f>
        <v>0</v>
      </c>
      <c r="O593" s="108" t="str">
        <f t="shared" si="19"/>
        <v>non</v>
      </c>
      <c r="P593" s="108"/>
      <c r="Z593" s="133"/>
    </row>
    <row r="594" spans="1:47" x14ac:dyDescent="0.25">
      <c r="A594" s="104">
        <f t="shared" si="18"/>
        <v>0</v>
      </c>
      <c r="B594" s="125" t="s">
        <v>768</v>
      </c>
      <c r="C594" s="106" t="s">
        <v>1088</v>
      </c>
      <c r="D594" s="105"/>
      <c r="E594" s="114" t="s">
        <v>769</v>
      </c>
      <c r="I594" s="61"/>
      <c r="J594" s="61"/>
      <c r="K594" s="61"/>
      <c r="L594" s="61"/>
      <c r="M594" s="61"/>
      <c r="O594" s="108" t="str">
        <f t="shared" si="19"/>
        <v>non</v>
      </c>
      <c r="P594" s="108"/>
      <c r="Z594" s="133"/>
    </row>
    <row r="595" spans="1:47" ht="30" x14ac:dyDescent="0.25">
      <c r="A595" s="104" t="str">
        <f t="shared" si="18"/>
        <v>E-</v>
      </c>
      <c r="B595" s="125" t="s">
        <v>770</v>
      </c>
      <c r="C595" s="106" t="s">
        <v>1088</v>
      </c>
      <c r="D595" s="105"/>
      <c r="E595" s="114" t="s">
        <v>1188</v>
      </c>
      <c r="F595" s="115">
        <v>198</v>
      </c>
      <c r="G595" s="6">
        <v>120</v>
      </c>
      <c r="I595" s="60" t="str">
        <f>CONCATENATE("E-",VLOOKUP($F595,'Objets valorisés'!$A$4:$K$252,5,FALSE))</f>
        <v>E-</v>
      </c>
      <c r="J595" s="60">
        <f>VLOOKUP($F595,'Objets valorisés'!$A$4:$K$252,6,FALSE)</f>
        <v>0</v>
      </c>
      <c r="K595" s="60">
        <f>VLOOKUP($F595,'Objets valorisés'!$A$4:$K$252,7,FALSE)</f>
        <v>0</v>
      </c>
      <c r="L595" s="60">
        <f>VLOOKUP($F595,'Objets valorisés'!$A$4:$K$252,8,FALSE)</f>
        <v>0</v>
      </c>
      <c r="M595" s="60">
        <f>VLOOKUP($F595,'Objets valorisés'!$A$4:$K$252,9,FALSE)</f>
        <v>0</v>
      </c>
      <c r="O595" s="108" t="str">
        <f t="shared" si="19"/>
        <v>non</v>
      </c>
      <c r="P595" s="108"/>
      <c r="Z595" s="133"/>
    </row>
    <row r="596" spans="1:47" x14ac:dyDescent="0.25">
      <c r="A596" s="104">
        <f t="shared" si="18"/>
        <v>0</v>
      </c>
      <c r="B596" s="125" t="s">
        <v>771</v>
      </c>
      <c r="C596" s="106" t="s">
        <v>1088</v>
      </c>
      <c r="D596" s="105"/>
      <c r="E596" s="114" t="s">
        <v>772</v>
      </c>
      <c r="I596" s="61"/>
      <c r="J596" s="61"/>
      <c r="K596" s="61"/>
      <c r="L596" s="61"/>
      <c r="M596" s="61"/>
      <c r="O596" s="108" t="str">
        <f t="shared" si="19"/>
        <v>non</v>
      </c>
      <c r="P596" s="108"/>
      <c r="Z596" s="133"/>
    </row>
    <row r="597" spans="1:47" s="135" customFormat="1" x14ac:dyDescent="0.25">
      <c r="A597" s="104">
        <f t="shared" si="18"/>
        <v>0</v>
      </c>
      <c r="B597" s="125" t="s">
        <v>773</v>
      </c>
      <c r="C597" s="106" t="s">
        <v>1088</v>
      </c>
      <c r="D597" s="105"/>
      <c r="E597" s="114" t="s">
        <v>774</v>
      </c>
      <c r="F597" s="115"/>
      <c r="G597" s="6"/>
      <c r="H597" s="6"/>
      <c r="I597" s="61"/>
      <c r="J597" s="61"/>
      <c r="K597" s="61"/>
      <c r="L597" s="61"/>
      <c r="M597" s="61"/>
      <c r="N597" s="6"/>
      <c r="O597" s="108" t="str">
        <f t="shared" si="19"/>
        <v>non</v>
      </c>
      <c r="P597" s="108"/>
      <c r="Q597" s="109"/>
      <c r="R597" s="132"/>
      <c r="S597" s="132"/>
      <c r="T597" s="78"/>
      <c r="U597" s="78"/>
      <c r="V597" s="78"/>
      <c r="W597" s="79"/>
      <c r="X597" s="132"/>
      <c r="Y597" s="132"/>
      <c r="Z597" s="133"/>
      <c r="AA597" s="133"/>
      <c r="AB597" s="133"/>
      <c r="AC597" s="133"/>
      <c r="AD597" s="133"/>
      <c r="AE597" s="133"/>
      <c r="AF597" s="133"/>
      <c r="AG597" s="133"/>
      <c r="AH597" s="133"/>
      <c r="AI597" s="133"/>
      <c r="AJ597" s="133"/>
      <c r="AK597" s="133"/>
      <c r="AL597" s="133"/>
      <c r="AM597" s="133"/>
      <c r="AN597" s="133"/>
      <c r="AO597" s="133"/>
      <c r="AP597" s="133"/>
      <c r="AQ597" s="133"/>
      <c r="AR597" s="133"/>
      <c r="AS597" s="133"/>
      <c r="AT597" s="133"/>
      <c r="AU597" s="133"/>
    </row>
    <row r="598" spans="1:47" s="135" customFormat="1" x14ac:dyDescent="0.25">
      <c r="A598" s="104">
        <f t="shared" si="18"/>
        <v>0</v>
      </c>
      <c r="B598" s="125" t="s">
        <v>775</v>
      </c>
      <c r="C598" s="106" t="s">
        <v>1088</v>
      </c>
      <c r="D598" s="105"/>
      <c r="E598" s="114" t="s">
        <v>776</v>
      </c>
      <c r="F598" s="115"/>
      <c r="G598" s="6"/>
      <c r="H598" s="6"/>
      <c r="I598" s="61"/>
      <c r="J598" s="61"/>
      <c r="K598" s="61"/>
      <c r="L598" s="61"/>
      <c r="M598" s="61"/>
      <c r="N598" s="6"/>
      <c r="O598" s="108" t="str">
        <f t="shared" si="19"/>
        <v>non</v>
      </c>
      <c r="P598" s="108"/>
      <c r="Q598" s="109"/>
      <c r="R598" s="132"/>
      <c r="S598" s="132"/>
      <c r="T598" s="78"/>
      <c r="U598" s="78"/>
      <c r="V598" s="78"/>
      <c r="W598" s="79"/>
      <c r="X598" s="132"/>
      <c r="Y598" s="132"/>
      <c r="Z598" s="133"/>
      <c r="AA598" s="133"/>
      <c r="AB598" s="133"/>
      <c r="AC598" s="133"/>
      <c r="AD598" s="133"/>
      <c r="AE598" s="133"/>
      <c r="AF598" s="133"/>
      <c r="AG598" s="133"/>
      <c r="AH598" s="133"/>
      <c r="AI598" s="133"/>
      <c r="AJ598" s="133"/>
      <c r="AK598" s="133"/>
      <c r="AL598" s="133"/>
      <c r="AM598" s="133"/>
      <c r="AN598" s="133"/>
      <c r="AO598" s="133"/>
      <c r="AP598" s="133"/>
      <c r="AQ598" s="133"/>
      <c r="AR598" s="133"/>
      <c r="AS598" s="133"/>
      <c r="AT598" s="133"/>
      <c r="AU598" s="133"/>
    </row>
    <row r="599" spans="1:47" s="135" customFormat="1" x14ac:dyDescent="0.25">
      <c r="A599" s="104">
        <f t="shared" si="18"/>
        <v>0</v>
      </c>
      <c r="B599" s="125" t="s">
        <v>777</v>
      </c>
      <c r="C599" s="106" t="s">
        <v>1088</v>
      </c>
      <c r="D599" s="105"/>
      <c r="E599" s="114" t="s">
        <v>778</v>
      </c>
      <c r="F599" s="115"/>
      <c r="G599" s="6"/>
      <c r="H599" s="6"/>
      <c r="I599" s="61"/>
      <c r="J599" s="61"/>
      <c r="K599" s="61"/>
      <c r="L599" s="61"/>
      <c r="M599" s="61"/>
      <c r="N599" s="6"/>
      <c r="O599" s="108" t="str">
        <f t="shared" si="19"/>
        <v>non</v>
      </c>
      <c r="P599" s="108"/>
      <c r="Q599" s="109"/>
      <c r="R599" s="132"/>
      <c r="S599" s="132"/>
      <c r="T599" s="78"/>
      <c r="U599" s="78"/>
      <c r="V599" s="78"/>
      <c r="W599" s="79"/>
      <c r="X599" s="132"/>
      <c r="Y599" s="132"/>
      <c r="Z599" s="133"/>
      <c r="AA599" s="133"/>
      <c r="AB599" s="133"/>
      <c r="AC599" s="133"/>
      <c r="AD599" s="133"/>
      <c r="AE599" s="133"/>
      <c r="AF599" s="133"/>
      <c r="AG599" s="133"/>
      <c r="AH599" s="133"/>
      <c r="AI599" s="133"/>
      <c r="AJ599" s="133"/>
      <c r="AK599" s="133"/>
      <c r="AL599" s="133"/>
      <c r="AM599" s="133"/>
      <c r="AN599" s="133"/>
      <c r="AO599" s="133"/>
      <c r="AP599" s="133"/>
      <c r="AQ599" s="133"/>
      <c r="AR599" s="133"/>
      <c r="AS599" s="133"/>
      <c r="AT599" s="133"/>
      <c r="AU599" s="133"/>
    </row>
    <row r="600" spans="1:47" s="135" customFormat="1" x14ac:dyDescent="0.25">
      <c r="A600" s="104">
        <f t="shared" si="18"/>
        <v>0</v>
      </c>
      <c r="B600" s="125" t="s">
        <v>779</v>
      </c>
      <c r="C600" s="106" t="s">
        <v>1088</v>
      </c>
      <c r="D600" s="105"/>
      <c r="E600" s="114" t="s">
        <v>780</v>
      </c>
      <c r="F600" s="115"/>
      <c r="G600" s="6"/>
      <c r="H600" s="6"/>
      <c r="I600" s="61"/>
      <c r="J600" s="61"/>
      <c r="K600" s="61"/>
      <c r="L600" s="61"/>
      <c r="M600" s="61"/>
      <c r="N600" s="6"/>
      <c r="O600" s="108" t="str">
        <f t="shared" si="19"/>
        <v>non</v>
      </c>
      <c r="P600" s="108"/>
      <c r="Q600" s="109"/>
      <c r="R600" s="132"/>
      <c r="S600" s="132"/>
      <c r="T600" s="78"/>
      <c r="U600" s="78"/>
      <c r="V600" s="78"/>
      <c r="W600" s="79"/>
      <c r="X600" s="132"/>
      <c r="Y600" s="132"/>
      <c r="Z600" s="133"/>
      <c r="AA600" s="133"/>
      <c r="AB600" s="133"/>
      <c r="AC600" s="133"/>
      <c r="AD600" s="133"/>
      <c r="AE600" s="133"/>
      <c r="AF600" s="133"/>
      <c r="AG600" s="133"/>
      <c r="AH600" s="133"/>
      <c r="AI600" s="133"/>
      <c r="AJ600" s="133"/>
      <c r="AK600" s="133"/>
      <c r="AL600" s="133"/>
      <c r="AM600" s="133"/>
      <c r="AN600" s="133"/>
      <c r="AO600" s="133"/>
      <c r="AP600" s="133"/>
      <c r="AQ600" s="133"/>
      <c r="AR600" s="133"/>
      <c r="AS600" s="133"/>
      <c r="AT600" s="133"/>
      <c r="AU600" s="133"/>
    </row>
    <row r="601" spans="1:47" s="135" customFormat="1" x14ac:dyDescent="0.25">
      <c r="A601" s="104">
        <f t="shared" si="18"/>
        <v>0</v>
      </c>
      <c r="B601" s="125" t="s">
        <v>781</v>
      </c>
      <c r="C601" s="106" t="s">
        <v>1088</v>
      </c>
      <c r="D601" s="105"/>
      <c r="E601" s="114" t="s">
        <v>782</v>
      </c>
      <c r="F601" s="115"/>
      <c r="G601" s="6"/>
      <c r="H601" s="6"/>
      <c r="I601" s="61"/>
      <c r="J601" s="61"/>
      <c r="K601" s="61"/>
      <c r="L601" s="61"/>
      <c r="M601" s="61"/>
      <c r="N601" s="6"/>
      <c r="O601" s="108" t="str">
        <f t="shared" si="19"/>
        <v>non</v>
      </c>
      <c r="P601" s="108"/>
      <c r="Q601" s="109"/>
      <c r="R601" s="132"/>
      <c r="S601" s="132"/>
      <c r="T601" s="78"/>
      <c r="U601" s="78"/>
      <c r="V601" s="78"/>
      <c r="W601" s="79"/>
      <c r="X601" s="132"/>
      <c r="Y601" s="132"/>
      <c r="Z601" s="133"/>
      <c r="AA601" s="133"/>
      <c r="AB601" s="133"/>
      <c r="AC601" s="133"/>
      <c r="AD601" s="133"/>
      <c r="AE601" s="133"/>
      <c r="AF601" s="133"/>
      <c r="AG601" s="133"/>
      <c r="AH601" s="133"/>
      <c r="AI601" s="133"/>
      <c r="AJ601" s="133"/>
      <c r="AK601" s="133"/>
      <c r="AL601" s="133"/>
      <c r="AM601" s="133"/>
      <c r="AN601" s="133"/>
      <c r="AO601" s="133"/>
      <c r="AP601" s="133"/>
      <c r="AQ601" s="133"/>
      <c r="AR601" s="133"/>
      <c r="AS601" s="133"/>
      <c r="AT601" s="133"/>
      <c r="AU601" s="133"/>
    </row>
    <row r="602" spans="1:47" s="135" customFormat="1" x14ac:dyDescent="0.25">
      <c r="A602" s="104">
        <f t="shared" si="18"/>
        <v>0</v>
      </c>
      <c r="B602" s="125" t="s">
        <v>783</v>
      </c>
      <c r="C602" s="106" t="s">
        <v>1088</v>
      </c>
      <c r="D602" s="105"/>
      <c r="E602" s="114" t="s">
        <v>122</v>
      </c>
      <c r="F602" s="115"/>
      <c r="G602" s="6"/>
      <c r="H602" s="6"/>
      <c r="I602" s="61"/>
      <c r="J602" s="61"/>
      <c r="K602" s="61"/>
      <c r="L602" s="61"/>
      <c r="M602" s="61"/>
      <c r="N602" s="6"/>
      <c r="O602" s="108" t="str">
        <f t="shared" si="19"/>
        <v>non</v>
      </c>
      <c r="P602" s="108"/>
      <c r="Q602" s="109"/>
      <c r="R602" s="132"/>
      <c r="S602" s="132"/>
      <c r="T602" s="78"/>
      <c r="U602" s="78"/>
      <c r="V602" s="78"/>
      <c r="W602" s="79"/>
      <c r="X602" s="132"/>
      <c r="Y602" s="132"/>
      <c r="Z602" s="133"/>
      <c r="AA602" s="133"/>
      <c r="AB602" s="133"/>
      <c r="AC602" s="133"/>
      <c r="AD602" s="133"/>
      <c r="AE602" s="133"/>
      <c r="AF602" s="133"/>
      <c r="AG602" s="133"/>
      <c r="AH602" s="133"/>
      <c r="AI602" s="133"/>
      <c r="AJ602" s="133"/>
      <c r="AK602" s="133"/>
      <c r="AL602" s="133"/>
      <c r="AM602" s="133"/>
      <c r="AN602" s="133"/>
      <c r="AO602" s="133"/>
      <c r="AP602" s="133"/>
      <c r="AQ602" s="133"/>
      <c r="AR602" s="133"/>
      <c r="AS602" s="133"/>
      <c r="AT602" s="133"/>
      <c r="AU602" s="133"/>
    </row>
    <row r="603" spans="1:47" s="135" customFormat="1" x14ac:dyDescent="0.25">
      <c r="A603" s="104">
        <f t="shared" si="18"/>
        <v>0</v>
      </c>
      <c r="B603" s="125" t="s">
        <v>784</v>
      </c>
      <c r="C603" s="106" t="s">
        <v>1088</v>
      </c>
      <c r="D603" s="105"/>
      <c r="E603" s="114" t="s">
        <v>785</v>
      </c>
      <c r="F603" s="115"/>
      <c r="G603" s="6"/>
      <c r="H603" s="6"/>
      <c r="I603" s="61"/>
      <c r="J603" s="61"/>
      <c r="K603" s="61"/>
      <c r="L603" s="61"/>
      <c r="M603" s="61"/>
      <c r="N603" s="6"/>
      <c r="O603" s="108" t="str">
        <f t="shared" si="19"/>
        <v>non</v>
      </c>
      <c r="P603" s="108"/>
      <c r="Q603" s="109"/>
      <c r="R603" s="132"/>
      <c r="S603" s="132"/>
      <c r="T603" s="78"/>
      <c r="U603" s="78"/>
      <c r="V603" s="78"/>
      <c r="W603" s="79"/>
      <c r="X603" s="132"/>
      <c r="Y603" s="132"/>
      <c r="Z603" s="133"/>
      <c r="AA603" s="133"/>
      <c r="AB603" s="133"/>
      <c r="AC603" s="133"/>
      <c r="AD603" s="133"/>
      <c r="AE603" s="133"/>
      <c r="AF603" s="133"/>
      <c r="AG603" s="133"/>
      <c r="AH603" s="133"/>
      <c r="AI603" s="133"/>
      <c r="AJ603" s="133"/>
      <c r="AK603" s="133"/>
      <c r="AL603" s="133"/>
      <c r="AM603" s="133"/>
      <c r="AN603" s="133"/>
      <c r="AO603" s="133"/>
      <c r="AP603" s="133"/>
      <c r="AQ603" s="133"/>
      <c r="AR603" s="133"/>
      <c r="AS603" s="133"/>
      <c r="AT603" s="133"/>
      <c r="AU603" s="133"/>
    </row>
    <row r="604" spans="1:47" s="135" customFormat="1" x14ac:dyDescent="0.25">
      <c r="A604" s="104">
        <f t="shared" si="18"/>
        <v>0</v>
      </c>
      <c r="B604" s="125" t="s">
        <v>786</v>
      </c>
      <c r="C604" s="106" t="s">
        <v>1088</v>
      </c>
      <c r="D604" s="105"/>
      <c r="E604" s="114" t="s">
        <v>787</v>
      </c>
      <c r="F604" s="115"/>
      <c r="G604" s="6"/>
      <c r="H604" s="6"/>
      <c r="I604" s="61"/>
      <c r="J604" s="61"/>
      <c r="K604" s="61"/>
      <c r="L604" s="61"/>
      <c r="M604" s="61"/>
      <c r="N604" s="6"/>
      <c r="O604" s="108" t="str">
        <f t="shared" si="19"/>
        <v>non</v>
      </c>
      <c r="P604" s="108"/>
      <c r="Q604" s="109"/>
      <c r="R604" s="132"/>
      <c r="S604" s="132"/>
      <c r="T604" s="78"/>
      <c r="U604" s="78"/>
      <c r="V604" s="78"/>
      <c r="W604" s="79"/>
      <c r="X604" s="132"/>
      <c r="Y604" s="132"/>
      <c r="Z604" s="133"/>
      <c r="AA604" s="133"/>
      <c r="AB604" s="133"/>
      <c r="AC604" s="133"/>
      <c r="AD604" s="133"/>
      <c r="AE604" s="133"/>
      <c r="AF604" s="133"/>
      <c r="AG604" s="133"/>
      <c r="AH604" s="133"/>
      <c r="AI604" s="133"/>
      <c r="AJ604" s="133"/>
      <c r="AK604" s="133"/>
      <c r="AL604" s="133"/>
      <c r="AM604" s="133"/>
      <c r="AN604" s="133"/>
      <c r="AO604" s="133"/>
      <c r="AP604" s="133"/>
      <c r="AQ604" s="133"/>
      <c r="AR604" s="133"/>
      <c r="AS604" s="133"/>
      <c r="AT604" s="133"/>
      <c r="AU604" s="133"/>
    </row>
    <row r="605" spans="1:47" s="135" customFormat="1" ht="45" x14ac:dyDescent="0.25">
      <c r="A605" s="104" t="str">
        <f t="shared" si="18"/>
        <v>E-</v>
      </c>
      <c r="B605" s="125" t="s">
        <v>788</v>
      </c>
      <c r="C605" s="106" t="s">
        <v>1088</v>
      </c>
      <c r="D605" s="105"/>
      <c r="E605" s="114" t="s">
        <v>1334</v>
      </c>
      <c r="F605" s="115">
        <v>199</v>
      </c>
      <c r="G605" s="6" t="s">
        <v>1335</v>
      </c>
      <c r="H605" s="6"/>
      <c r="I605" s="60" t="str">
        <f>CONCATENATE("E-",VLOOKUP($F605,'Objets valorisés'!$A$4:$K$252,5,FALSE))</f>
        <v>E-</v>
      </c>
      <c r="J605" s="60">
        <f>VLOOKUP($F605,'Objets valorisés'!$A$4:$K$252,6,FALSE)</f>
        <v>0</v>
      </c>
      <c r="K605" s="60">
        <f>VLOOKUP($F605,'Objets valorisés'!$A$4:$K$252,7,FALSE)</f>
        <v>0</v>
      </c>
      <c r="L605" s="60">
        <f>VLOOKUP($F605,'Objets valorisés'!$A$4:$K$252,8,FALSE)</f>
        <v>0</v>
      </c>
      <c r="M605" s="60">
        <f>VLOOKUP($F605,'Objets valorisés'!$A$4:$K$252,9,FALSE)</f>
        <v>0</v>
      </c>
      <c r="N605" s="6"/>
      <c r="O605" s="108" t="str">
        <f t="shared" si="19"/>
        <v>non</v>
      </c>
      <c r="P605" s="108"/>
      <c r="Q605" s="109"/>
      <c r="R605" s="132"/>
      <c r="S605" s="132"/>
      <c r="T605" s="78"/>
      <c r="U605" s="78"/>
      <c r="V605" s="78"/>
      <c r="W605" s="79"/>
      <c r="X605" s="132"/>
      <c r="Y605" s="132"/>
      <c r="Z605" s="133"/>
      <c r="AA605" s="133"/>
      <c r="AB605" s="133"/>
      <c r="AC605" s="133"/>
      <c r="AD605" s="133"/>
      <c r="AE605" s="133"/>
      <c r="AF605" s="133"/>
      <c r="AG605" s="133"/>
      <c r="AH605" s="133"/>
      <c r="AI605" s="133"/>
      <c r="AJ605" s="133"/>
      <c r="AK605" s="133"/>
      <c r="AL605" s="133"/>
      <c r="AM605" s="133"/>
      <c r="AN605" s="133"/>
      <c r="AO605" s="133"/>
      <c r="AP605" s="133"/>
      <c r="AQ605" s="133"/>
      <c r="AR605" s="133"/>
      <c r="AS605" s="133"/>
      <c r="AT605" s="133"/>
      <c r="AU605" s="133"/>
    </row>
    <row r="606" spans="1:47" s="135" customFormat="1" x14ac:dyDescent="0.25">
      <c r="A606" s="104">
        <f t="shared" si="18"/>
        <v>0</v>
      </c>
      <c r="B606" s="125" t="s">
        <v>789</v>
      </c>
      <c r="C606" s="106" t="s">
        <v>1088</v>
      </c>
      <c r="D606" s="105"/>
      <c r="E606" s="114" t="s">
        <v>790</v>
      </c>
      <c r="F606" s="115"/>
      <c r="G606" s="6"/>
      <c r="H606" s="6"/>
      <c r="I606" s="61"/>
      <c r="J606" s="61"/>
      <c r="K606" s="61"/>
      <c r="L606" s="61"/>
      <c r="M606" s="61"/>
      <c r="N606" s="6"/>
      <c r="O606" s="108" t="str">
        <f t="shared" si="19"/>
        <v>non</v>
      </c>
      <c r="P606" s="108"/>
      <c r="Q606" s="109"/>
      <c r="R606" s="132"/>
      <c r="S606" s="132"/>
      <c r="T606" s="78"/>
      <c r="U606" s="78"/>
      <c r="V606" s="78"/>
      <c r="W606" s="79"/>
      <c r="X606" s="132"/>
      <c r="Y606" s="132"/>
      <c r="Z606" s="133"/>
      <c r="AA606" s="133"/>
      <c r="AB606" s="133"/>
      <c r="AC606" s="133"/>
      <c r="AD606" s="133"/>
      <c r="AE606" s="133"/>
      <c r="AF606" s="133"/>
      <c r="AG606" s="133"/>
      <c r="AH606" s="133"/>
      <c r="AI606" s="133"/>
      <c r="AJ606" s="133"/>
      <c r="AK606" s="133"/>
      <c r="AL606" s="133"/>
      <c r="AM606" s="133"/>
      <c r="AN606" s="133"/>
      <c r="AO606" s="133"/>
      <c r="AP606" s="133"/>
      <c r="AQ606" s="133"/>
      <c r="AR606" s="133"/>
      <c r="AS606" s="133"/>
      <c r="AT606" s="133"/>
      <c r="AU606" s="133"/>
    </row>
    <row r="607" spans="1:47" s="142" customFormat="1" x14ac:dyDescent="0.25">
      <c r="A607" s="104" t="str">
        <f t="shared" si="18"/>
        <v>E-</v>
      </c>
      <c r="B607" s="12"/>
      <c r="C607" s="82" t="s">
        <v>1088</v>
      </c>
      <c r="D607" s="7"/>
      <c r="E607" s="5" t="s">
        <v>1186</v>
      </c>
      <c r="F607" s="4">
        <v>194</v>
      </c>
      <c r="G607" s="6">
        <v>180</v>
      </c>
      <c r="H607" s="6"/>
      <c r="I607" s="60" t="str">
        <f>CONCATENATE("E-",VLOOKUP($F607,'Objets valorisés'!$A$4:$K$252,5,FALSE))</f>
        <v>E-</v>
      </c>
      <c r="J607" s="60">
        <f>VLOOKUP($F607,'Objets valorisés'!$A$4:$K$252,6,FALSE)</f>
        <v>0</v>
      </c>
      <c r="K607" s="60">
        <f>VLOOKUP($F607,'Objets valorisés'!$A$4:$K$252,7,FALSE)</f>
        <v>0</v>
      </c>
      <c r="L607" s="60">
        <f>VLOOKUP($F607,'Objets valorisés'!$A$4:$K$252,8,FALSE)</f>
        <v>0</v>
      </c>
      <c r="M607" s="60">
        <f>VLOOKUP($F607,'Objets valorisés'!$A$4:$K$252,9,FALSE)</f>
        <v>0</v>
      </c>
      <c r="N607" s="6"/>
      <c r="O607" s="108" t="str">
        <f t="shared" si="19"/>
        <v>non</v>
      </c>
      <c r="P607" s="108"/>
      <c r="Q607" s="61"/>
      <c r="R607" s="132"/>
      <c r="S607" s="132"/>
      <c r="T607" s="78"/>
      <c r="U607" s="78"/>
      <c r="V607" s="78"/>
      <c r="W607" s="79"/>
      <c r="X607" s="132"/>
      <c r="Y607" s="132"/>
      <c r="Z607" s="136"/>
      <c r="AA607" s="136"/>
      <c r="AB607" s="136"/>
      <c r="AC607" s="136"/>
      <c r="AD607" s="136"/>
      <c r="AE607" s="136"/>
      <c r="AF607" s="136"/>
      <c r="AG607" s="136"/>
      <c r="AH607" s="136"/>
      <c r="AI607" s="136"/>
      <c r="AJ607" s="136"/>
      <c r="AK607" s="136"/>
      <c r="AL607" s="136"/>
      <c r="AM607" s="136"/>
      <c r="AN607" s="136"/>
      <c r="AO607" s="136"/>
      <c r="AP607" s="136"/>
      <c r="AQ607" s="136"/>
      <c r="AR607" s="136"/>
      <c r="AS607" s="136"/>
      <c r="AT607" s="136"/>
      <c r="AU607" s="136"/>
    </row>
    <row r="608" spans="1:47" s="142" customFormat="1" ht="75" x14ac:dyDescent="0.25">
      <c r="A608" s="104"/>
      <c r="B608" s="12"/>
      <c r="C608" s="82" t="s">
        <v>1088</v>
      </c>
      <c r="D608" s="7"/>
      <c r="E608" s="5" t="s">
        <v>1239</v>
      </c>
      <c r="F608" s="4">
        <v>200</v>
      </c>
      <c r="G608" s="6">
        <v>80</v>
      </c>
      <c r="H608" s="6"/>
      <c r="I608" s="60"/>
      <c r="J608" s="60"/>
      <c r="K608" s="60"/>
      <c r="L608" s="60"/>
      <c r="M608" s="60"/>
      <c r="N608" s="6"/>
      <c r="O608" s="108"/>
      <c r="P608" s="108"/>
      <c r="Q608" s="61"/>
      <c r="R608" s="132"/>
      <c r="S608" s="132"/>
      <c r="T608" s="78"/>
      <c r="U608" s="78"/>
      <c r="V608" s="78"/>
      <c r="W608" s="79"/>
      <c r="X608" s="132"/>
      <c r="Y608" s="132"/>
      <c r="Z608" s="136"/>
      <c r="AA608" s="136"/>
      <c r="AB608" s="136"/>
      <c r="AC608" s="136"/>
      <c r="AD608" s="136"/>
      <c r="AE608" s="136"/>
      <c r="AF608" s="136"/>
      <c r="AG608" s="136"/>
      <c r="AH608" s="136"/>
      <c r="AI608" s="136"/>
      <c r="AJ608" s="136"/>
      <c r="AK608" s="136"/>
      <c r="AL608" s="136"/>
      <c r="AM608" s="136"/>
      <c r="AN608" s="136"/>
      <c r="AO608" s="136"/>
      <c r="AP608" s="136"/>
      <c r="AQ608" s="136"/>
      <c r="AR608" s="136"/>
      <c r="AS608" s="136"/>
      <c r="AT608" s="136"/>
      <c r="AU608" s="136"/>
    </row>
    <row r="609" spans="1:47" s="142" customFormat="1" x14ac:dyDescent="0.25">
      <c r="A609" s="104" t="str">
        <f t="shared" si="18"/>
        <v>E-</v>
      </c>
      <c r="B609" s="12"/>
      <c r="C609" s="82" t="s">
        <v>1088</v>
      </c>
      <c r="D609" s="7"/>
      <c r="E609" s="5" t="s">
        <v>1380</v>
      </c>
      <c r="F609" s="4">
        <v>201</v>
      </c>
      <c r="G609" s="6">
        <v>0</v>
      </c>
      <c r="H609" s="6"/>
      <c r="I609" s="60" t="str">
        <f>CONCATENATE("E-",VLOOKUP($F609,'Objets valorisés'!$A$4:$K$252,5,FALSE))</f>
        <v>E-</v>
      </c>
      <c r="J609" s="60">
        <f>VLOOKUP($F609,'Objets valorisés'!$A$4:$K$252,6,FALSE)</f>
        <v>0</v>
      </c>
      <c r="K609" s="60">
        <f>VLOOKUP($F609,'Objets valorisés'!$A$4:$K$252,7,FALSE)</f>
        <v>0</v>
      </c>
      <c r="L609" s="60">
        <f>VLOOKUP($F609,'Objets valorisés'!$A$4:$K$252,8,FALSE)</f>
        <v>0</v>
      </c>
      <c r="M609" s="60">
        <f>VLOOKUP($F609,'Objets valorisés'!$A$4:$K$252,9,FALSE)</f>
        <v>0</v>
      </c>
      <c r="N609" s="6"/>
      <c r="O609" s="108" t="str">
        <f t="shared" si="19"/>
        <v>non</v>
      </c>
      <c r="P609" s="108"/>
      <c r="Q609" s="61"/>
      <c r="R609" s="132"/>
      <c r="S609" s="132"/>
      <c r="T609" s="78"/>
      <c r="U609" s="78"/>
      <c r="V609" s="78"/>
      <c r="W609" s="79"/>
      <c r="X609" s="132"/>
      <c r="Y609" s="132"/>
      <c r="Z609" s="136"/>
      <c r="AA609" s="136"/>
      <c r="AB609" s="136"/>
      <c r="AC609" s="136"/>
      <c r="AD609" s="136"/>
      <c r="AE609" s="136"/>
      <c r="AF609" s="136"/>
      <c r="AG609" s="136"/>
      <c r="AH609" s="136"/>
      <c r="AI609" s="136"/>
      <c r="AJ609" s="136"/>
      <c r="AK609" s="136"/>
      <c r="AL609" s="136"/>
      <c r="AM609" s="136"/>
      <c r="AN609" s="136"/>
      <c r="AO609" s="136"/>
      <c r="AP609" s="136"/>
      <c r="AQ609" s="136"/>
      <c r="AR609" s="136"/>
      <c r="AS609" s="136"/>
      <c r="AT609" s="136"/>
      <c r="AU609" s="136"/>
    </row>
    <row r="610" spans="1:47" s="135" customFormat="1" x14ac:dyDescent="0.25">
      <c r="A610" s="104" t="str">
        <f t="shared" si="18"/>
        <v>E-</v>
      </c>
      <c r="B610" s="105" t="s">
        <v>840</v>
      </c>
      <c r="C610" s="106" t="s">
        <v>841</v>
      </c>
      <c r="D610" s="105"/>
      <c r="E610" s="105" t="s">
        <v>842</v>
      </c>
      <c r="F610" s="107">
        <v>212</v>
      </c>
      <c r="G610" s="6" t="s">
        <v>1190</v>
      </c>
      <c r="H610" s="6"/>
      <c r="I610" s="60" t="str">
        <f>CONCATENATE("E-",VLOOKUP($F610,'Objets valorisés'!$A$4:$K$252,5,FALSE))</f>
        <v>E-</v>
      </c>
      <c r="J610" s="60">
        <f>VLOOKUP($F610,'Objets valorisés'!$A$4:$K$252,6,FALSE)</f>
        <v>0</v>
      </c>
      <c r="K610" s="60">
        <f>VLOOKUP($F610,'Objets valorisés'!$A$4:$K$252,7,FALSE)</f>
        <v>0</v>
      </c>
      <c r="L610" s="60">
        <f>VLOOKUP($F610,'Objets valorisés'!$A$4:$K$252,8,FALSE)</f>
        <v>0</v>
      </c>
      <c r="M610" s="60">
        <f>VLOOKUP($F610,'Objets valorisés'!$A$4:$K$252,9,FALSE)</f>
        <v>0</v>
      </c>
      <c r="N610" s="6"/>
      <c r="O610" s="108" t="str">
        <f t="shared" si="19"/>
        <v>non</v>
      </c>
      <c r="P610" s="108"/>
      <c r="Q610" s="109"/>
      <c r="R610" s="132"/>
      <c r="S610" s="132"/>
      <c r="T610" s="78"/>
      <c r="U610" s="78"/>
      <c r="V610" s="78"/>
      <c r="W610" s="79"/>
      <c r="X610" s="132"/>
      <c r="Y610" s="132"/>
      <c r="Z610" s="133"/>
      <c r="AA610" s="133"/>
      <c r="AB610" s="133"/>
      <c r="AC610" s="133"/>
      <c r="AD610" s="133"/>
      <c r="AE610" s="133"/>
      <c r="AF610" s="133"/>
      <c r="AG610" s="133"/>
      <c r="AH610" s="133"/>
      <c r="AI610" s="133"/>
      <c r="AJ610" s="133"/>
      <c r="AK610" s="133"/>
      <c r="AL610" s="133"/>
      <c r="AM610" s="133"/>
      <c r="AN610" s="133"/>
      <c r="AO610" s="133"/>
      <c r="AP610" s="133"/>
      <c r="AQ610" s="133"/>
      <c r="AR610" s="133"/>
      <c r="AS610" s="133"/>
      <c r="AT610" s="133"/>
      <c r="AU610" s="133"/>
    </row>
    <row r="611" spans="1:47" s="135" customFormat="1" x14ac:dyDescent="0.25">
      <c r="A611" s="104" t="str">
        <f t="shared" si="18"/>
        <v>E-</v>
      </c>
      <c r="B611" s="105" t="s">
        <v>843</v>
      </c>
      <c r="C611" s="106" t="s">
        <v>841</v>
      </c>
      <c r="D611" s="105"/>
      <c r="E611" s="105" t="s">
        <v>844</v>
      </c>
      <c r="F611" s="107">
        <v>212</v>
      </c>
      <c r="G611" s="6" t="s">
        <v>1190</v>
      </c>
      <c r="H611" s="6"/>
      <c r="I611" s="60" t="str">
        <f>CONCATENATE("E-",VLOOKUP($F611,'Objets valorisés'!$A$4:$K$252,5,FALSE))</f>
        <v>E-</v>
      </c>
      <c r="J611" s="60">
        <f>VLOOKUP($F611,'Objets valorisés'!$A$4:$K$252,6,FALSE)</f>
        <v>0</v>
      </c>
      <c r="K611" s="60">
        <f>VLOOKUP($F611,'Objets valorisés'!$A$4:$K$252,7,FALSE)</f>
        <v>0</v>
      </c>
      <c r="L611" s="60">
        <f>VLOOKUP($F611,'Objets valorisés'!$A$4:$K$252,8,FALSE)</f>
        <v>0</v>
      </c>
      <c r="M611" s="60">
        <f>VLOOKUP($F611,'Objets valorisés'!$A$4:$K$252,9,FALSE)</f>
        <v>0</v>
      </c>
      <c r="N611" s="6"/>
      <c r="O611" s="108" t="str">
        <f t="shared" si="19"/>
        <v>non</v>
      </c>
      <c r="P611" s="108"/>
      <c r="Q611" s="109"/>
      <c r="R611" s="132"/>
      <c r="S611" s="132"/>
      <c r="T611" s="78"/>
      <c r="U611" s="78"/>
      <c r="V611" s="78"/>
      <c r="W611" s="79"/>
      <c r="X611" s="132"/>
      <c r="Y611" s="132"/>
      <c r="Z611" s="133"/>
      <c r="AA611" s="133"/>
      <c r="AB611" s="133"/>
      <c r="AC611" s="133"/>
      <c r="AD611" s="133"/>
      <c r="AE611" s="133"/>
      <c r="AF611" s="133"/>
      <c r="AG611" s="133"/>
      <c r="AH611" s="133"/>
      <c r="AI611" s="133"/>
      <c r="AJ611" s="133"/>
      <c r="AK611" s="133"/>
      <c r="AL611" s="133"/>
      <c r="AM611" s="133"/>
      <c r="AN611" s="133"/>
      <c r="AO611" s="133"/>
      <c r="AP611" s="133"/>
      <c r="AQ611" s="133"/>
      <c r="AR611" s="133"/>
      <c r="AS611" s="133"/>
      <c r="AT611" s="133"/>
      <c r="AU611" s="133"/>
    </row>
    <row r="612" spans="1:47" s="135" customFormat="1" x14ac:dyDescent="0.25">
      <c r="A612" s="104">
        <f t="shared" si="18"/>
        <v>0</v>
      </c>
      <c r="B612" s="105" t="s">
        <v>845</v>
      </c>
      <c r="C612" s="106" t="s">
        <v>841</v>
      </c>
      <c r="D612" s="105"/>
      <c r="E612" s="105" t="s">
        <v>846</v>
      </c>
      <c r="F612" s="107"/>
      <c r="G612" s="6"/>
      <c r="H612" s="6"/>
      <c r="I612" s="61"/>
      <c r="J612" s="61"/>
      <c r="K612" s="61"/>
      <c r="L612" s="61"/>
      <c r="M612" s="61"/>
      <c r="N612" s="6"/>
      <c r="O612" s="108" t="str">
        <f t="shared" si="19"/>
        <v>non</v>
      </c>
      <c r="P612" s="108"/>
      <c r="Q612" s="109"/>
      <c r="R612" s="132"/>
      <c r="S612" s="132"/>
      <c r="T612" s="78"/>
      <c r="U612" s="78"/>
      <c r="V612" s="78"/>
      <c r="W612" s="79"/>
      <c r="X612" s="132"/>
      <c r="Y612" s="132"/>
      <c r="Z612" s="133"/>
      <c r="AA612" s="133"/>
      <c r="AB612" s="133"/>
      <c r="AC612" s="133"/>
      <c r="AD612" s="133"/>
      <c r="AE612" s="133"/>
      <c r="AF612" s="133"/>
      <c r="AG612" s="133"/>
      <c r="AH612" s="133"/>
      <c r="AI612" s="133"/>
      <c r="AJ612" s="133"/>
      <c r="AK612" s="133"/>
      <c r="AL612" s="133"/>
      <c r="AM612" s="133"/>
      <c r="AN612" s="133"/>
      <c r="AO612" s="133"/>
      <c r="AP612" s="133"/>
      <c r="AQ612" s="133"/>
      <c r="AR612" s="133"/>
      <c r="AS612" s="133"/>
      <c r="AT612" s="133"/>
      <c r="AU612" s="133"/>
    </row>
    <row r="613" spans="1:47" s="135" customFormat="1" ht="30.4" customHeight="1" x14ac:dyDescent="0.25">
      <c r="A613" s="104">
        <f t="shared" si="18"/>
        <v>0</v>
      </c>
      <c r="B613" s="105" t="s">
        <v>847</v>
      </c>
      <c r="C613" s="106" t="s">
        <v>841</v>
      </c>
      <c r="D613" s="105"/>
      <c r="E613" s="105" t="s">
        <v>848</v>
      </c>
      <c r="F613" s="107"/>
      <c r="G613" s="6"/>
      <c r="H613" s="6"/>
      <c r="I613" s="61"/>
      <c r="J613" s="61"/>
      <c r="K613" s="61"/>
      <c r="L613" s="61"/>
      <c r="M613" s="61"/>
      <c r="N613" s="6"/>
      <c r="O613" s="108" t="str">
        <f t="shared" si="19"/>
        <v>non</v>
      </c>
      <c r="P613" s="108"/>
      <c r="Q613" s="109"/>
      <c r="R613" s="132"/>
      <c r="S613" s="132"/>
      <c r="T613" s="78"/>
      <c r="U613" s="78"/>
      <c r="V613" s="78"/>
      <c r="W613" s="79"/>
      <c r="X613" s="132"/>
      <c r="Y613" s="132"/>
      <c r="Z613" s="133"/>
      <c r="AA613" s="133"/>
      <c r="AB613" s="133"/>
      <c r="AC613" s="133"/>
      <c r="AD613" s="133"/>
      <c r="AE613" s="133"/>
      <c r="AF613" s="133"/>
      <c r="AG613" s="133"/>
      <c r="AH613" s="133"/>
      <c r="AI613" s="133"/>
      <c r="AJ613" s="133"/>
      <c r="AK613" s="133"/>
      <c r="AL613" s="133"/>
      <c r="AM613" s="133"/>
      <c r="AN613" s="133"/>
      <c r="AO613" s="133"/>
      <c r="AP613" s="133"/>
      <c r="AQ613" s="133"/>
      <c r="AR613" s="133"/>
      <c r="AS613" s="133"/>
      <c r="AT613" s="133"/>
      <c r="AU613" s="133"/>
    </row>
    <row r="614" spans="1:47" x14ac:dyDescent="0.25">
      <c r="A614" s="104" t="str">
        <f t="shared" si="18"/>
        <v>E-</v>
      </c>
      <c r="B614" s="105" t="s">
        <v>849</v>
      </c>
      <c r="C614" s="106" t="s">
        <v>841</v>
      </c>
      <c r="D614" s="105"/>
      <c r="E614" s="105" t="s">
        <v>850</v>
      </c>
      <c r="F614" s="107">
        <v>212</v>
      </c>
      <c r="G614" s="6" t="s">
        <v>1190</v>
      </c>
      <c r="I614" s="60" t="str">
        <f>CONCATENATE("E-",VLOOKUP($F614,'Objets valorisés'!$A$4:$K$252,5,FALSE))</f>
        <v>E-</v>
      </c>
      <c r="J614" s="60">
        <f>VLOOKUP($F614,'Objets valorisés'!$A$4:$K$252,6,FALSE)</f>
        <v>0</v>
      </c>
      <c r="K614" s="60">
        <f>VLOOKUP($F614,'Objets valorisés'!$A$4:$K$252,7,FALSE)</f>
        <v>0</v>
      </c>
      <c r="L614" s="60">
        <f>VLOOKUP($F614,'Objets valorisés'!$A$4:$K$252,8,FALSE)</f>
        <v>0</v>
      </c>
      <c r="M614" s="60">
        <f>VLOOKUP($F614,'Objets valorisés'!$A$4:$K$252,9,FALSE)</f>
        <v>0</v>
      </c>
      <c r="O614" s="108" t="str">
        <f t="shared" si="19"/>
        <v>non</v>
      </c>
      <c r="P614" s="108"/>
      <c r="Z614" s="133"/>
    </row>
    <row r="615" spans="1:47" x14ac:dyDescent="0.25">
      <c r="A615" s="104">
        <f t="shared" si="18"/>
        <v>0</v>
      </c>
      <c r="B615" s="105" t="s">
        <v>851</v>
      </c>
      <c r="C615" s="106" t="s">
        <v>841</v>
      </c>
      <c r="D615" s="105"/>
      <c r="E615" s="105" t="s">
        <v>852</v>
      </c>
      <c r="F615" s="107"/>
      <c r="I615" s="61"/>
      <c r="J615" s="61"/>
      <c r="K615" s="61"/>
      <c r="L615" s="61"/>
      <c r="M615" s="61"/>
      <c r="O615" s="108" t="str">
        <f t="shared" si="19"/>
        <v>non</v>
      </c>
      <c r="P615" s="108"/>
      <c r="Z615" s="133"/>
    </row>
    <row r="616" spans="1:47" x14ac:dyDescent="0.25">
      <c r="A616" s="104" t="str">
        <f t="shared" si="18"/>
        <v>E-</v>
      </c>
      <c r="B616" s="105" t="s">
        <v>853</v>
      </c>
      <c r="C616" s="106" t="s">
        <v>841</v>
      </c>
      <c r="D616" s="105"/>
      <c r="E616" s="105" t="s">
        <v>854</v>
      </c>
      <c r="F616" s="107">
        <v>212</v>
      </c>
      <c r="G616" s="6" t="s">
        <v>1190</v>
      </c>
      <c r="I616" s="60" t="str">
        <f>CONCATENATE("E-",VLOOKUP($F616,'Objets valorisés'!$A$4:$K$252,5,FALSE))</f>
        <v>E-</v>
      </c>
      <c r="J616" s="60">
        <f>VLOOKUP($F616,'Objets valorisés'!$A$4:$K$252,6,FALSE)</f>
        <v>0</v>
      </c>
      <c r="K616" s="60">
        <f>VLOOKUP($F616,'Objets valorisés'!$A$4:$K$252,7,FALSE)</f>
        <v>0</v>
      </c>
      <c r="L616" s="60">
        <f>VLOOKUP($F616,'Objets valorisés'!$A$4:$K$252,8,FALSE)</f>
        <v>0</v>
      </c>
      <c r="M616" s="60">
        <f>VLOOKUP($F616,'Objets valorisés'!$A$4:$K$252,9,FALSE)</f>
        <v>0</v>
      </c>
      <c r="O616" s="108" t="str">
        <f t="shared" si="19"/>
        <v>non</v>
      </c>
      <c r="P616" s="108"/>
      <c r="Z616" s="133"/>
    </row>
    <row r="617" spans="1:47" x14ac:dyDescent="0.25">
      <c r="A617" s="104">
        <f t="shared" si="18"/>
        <v>0</v>
      </c>
      <c r="B617" s="105" t="s">
        <v>855</v>
      </c>
      <c r="C617" s="106" t="s">
        <v>841</v>
      </c>
      <c r="D617" s="105"/>
      <c r="E617" s="105" t="s">
        <v>856</v>
      </c>
      <c r="F617" s="107"/>
      <c r="I617" s="61"/>
      <c r="J617" s="61"/>
      <c r="K617" s="61"/>
      <c r="L617" s="61"/>
      <c r="M617" s="61"/>
      <c r="O617" s="108" t="str">
        <f t="shared" si="19"/>
        <v>non</v>
      </c>
      <c r="P617" s="108"/>
      <c r="Z617" s="133"/>
    </row>
    <row r="618" spans="1:47" x14ac:dyDescent="0.25">
      <c r="A618" s="104" t="str">
        <f t="shared" si="18"/>
        <v>E-</v>
      </c>
      <c r="B618" s="105" t="s">
        <v>857</v>
      </c>
      <c r="C618" s="106" t="s">
        <v>841</v>
      </c>
      <c r="D618" s="105"/>
      <c r="E618" s="105" t="s">
        <v>858</v>
      </c>
      <c r="F618" s="107">
        <v>212</v>
      </c>
      <c r="G618" s="6" t="s">
        <v>1190</v>
      </c>
      <c r="I618" s="60" t="str">
        <f>CONCATENATE("E-",VLOOKUP($F618,'Objets valorisés'!$A$4:$K$252,5,FALSE))</f>
        <v>E-</v>
      </c>
      <c r="J618" s="60">
        <f>VLOOKUP($F618,'Objets valorisés'!$A$4:$K$252,6,FALSE)</f>
        <v>0</v>
      </c>
      <c r="K618" s="60">
        <f>VLOOKUP($F618,'Objets valorisés'!$A$4:$K$252,7,FALSE)</f>
        <v>0</v>
      </c>
      <c r="L618" s="60">
        <f>VLOOKUP($F618,'Objets valorisés'!$A$4:$K$252,8,FALSE)</f>
        <v>0</v>
      </c>
      <c r="M618" s="60">
        <f>VLOOKUP($F618,'Objets valorisés'!$A$4:$K$252,9,FALSE)</f>
        <v>0</v>
      </c>
      <c r="O618" s="108" t="str">
        <f t="shared" si="19"/>
        <v>non</v>
      </c>
      <c r="P618" s="108"/>
      <c r="Z618" s="133"/>
    </row>
    <row r="619" spans="1:47" ht="30" x14ac:dyDescent="0.25">
      <c r="A619" s="104" t="str">
        <f t="shared" si="18"/>
        <v>E-</v>
      </c>
      <c r="B619" s="105" t="s">
        <v>859</v>
      </c>
      <c r="C619" s="106" t="s">
        <v>841</v>
      </c>
      <c r="D619" s="105"/>
      <c r="E619" s="105" t="s">
        <v>860</v>
      </c>
      <c r="F619" s="107">
        <v>212</v>
      </c>
      <c r="G619" s="6" t="s">
        <v>1190</v>
      </c>
      <c r="I619" s="60" t="str">
        <f>CONCATENATE("E-",VLOOKUP($F619,'Objets valorisés'!$A$4:$K$252,5,FALSE))</f>
        <v>E-</v>
      </c>
      <c r="J619" s="60">
        <f>VLOOKUP($F619,'Objets valorisés'!$A$4:$K$252,6,FALSE)</f>
        <v>0</v>
      </c>
      <c r="K619" s="60">
        <f>VLOOKUP($F619,'Objets valorisés'!$A$4:$K$252,7,FALSE)</f>
        <v>0</v>
      </c>
      <c r="L619" s="60">
        <f>VLOOKUP($F619,'Objets valorisés'!$A$4:$K$252,8,FALSE)</f>
        <v>0</v>
      </c>
      <c r="M619" s="60">
        <f>VLOOKUP($F619,'Objets valorisés'!$A$4:$K$252,9,FALSE)</f>
        <v>0</v>
      </c>
      <c r="O619" s="108" t="str">
        <f t="shared" si="19"/>
        <v>non</v>
      </c>
      <c r="P619" s="108"/>
      <c r="Z619" s="133"/>
    </row>
    <row r="620" spans="1:47" ht="30" x14ac:dyDescent="0.25">
      <c r="A620" s="104">
        <f t="shared" si="18"/>
        <v>0</v>
      </c>
      <c r="B620" s="105" t="s">
        <v>861</v>
      </c>
      <c r="C620" s="106" t="s">
        <v>841</v>
      </c>
      <c r="D620" s="105"/>
      <c r="E620" s="105" t="s">
        <v>862</v>
      </c>
      <c r="F620" s="107"/>
      <c r="I620" s="61"/>
      <c r="J620" s="61"/>
      <c r="K620" s="61"/>
      <c r="L620" s="61"/>
      <c r="M620" s="61"/>
      <c r="O620" s="108" t="str">
        <f t="shared" si="19"/>
        <v>non</v>
      </c>
      <c r="P620" s="108"/>
      <c r="Z620" s="133"/>
    </row>
    <row r="621" spans="1:47" ht="30" x14ac:dyDescent="0.25">
      <c r="A621" s="104" t="str">
        <f t="shared" si="18"/>
        <v>E-</v>
      </c>
      <c r="B621" s="105" t="s">
        <v>863</v>
      </c>
      <c r="C621" s="106" t="s">
        <v>841</v>
      </c>
      <c r="D621" s="105"/>
      <c r="E621" s="105" t="s">
        <v>1199</v>
      </c>
      <c r="F621" s="107">
        <v>211</v>
      </c>
      <c r="G621" s="6">
        <v>20</v>
      </c>
      <c r="I621" s="60" t="str">
        <f>CONCATENATE("E-",VLOOKUP($F621,'Objets valorisés'!$A$4:$K$252,5,FALSE))</f>
        <v>E-</v>
      </c>
      <c r="J621" s="60">
        <f>VLOOKUP($F621,'Objets valorisés'!$A$4:$K$252,6,FALSE)</f>
        <v>0</v>
      </c>
      <c r="K621" s="60">
        <f>VLOOKUP($F621,'Objets valorisés'!$A$4:$K$252,7,FALSE)</f>
        <v>0</v>
      </c>
      <c r="L621" s="60">
        <f>VLOOKUP($F621,'Objets valorisés'!$A$4:$K$252,8,FALSE)</f>
        <v>0</v>
      </c>
      <c r="M621" s="60">
        <f>VLOOKUP($F621,'Objets valorisés'!$A$4:$K$252,9,FALSE)</f>
        <v>0</v>
      </c>
      <c r="O621" s="108" t="str">
        <f t="shared" si="19"/>
        <v>non</v>
      </c>
      <c r="P621" s="108"/>
      <c r="Z621" s="133"/>
    </row>
    <row r="622" spans="1:47" ht="30" x14ac:dyDescent="0.25">
      <c r="A622" s="104">
        <f t="shared" si="18"/>
        <v>0</v>
      </c>
      <c r="B622" s="105" t="s">
        <v>864</v>
      </c>
      <c r="C622" s="106" t="s">
        <v>841</v>
      </c>
      <c r="D622" s="105" t="s">
        <v>1025</v>
      </c>
      <c r="E622" s="105" t="s">
        <v>865</v>
      </c>
      <c r="F622" s="107"/>
      <c r="I622" s="61"/>
      <c r="J622" s="61"/>
      <c r="K622" s="61"/>
      <c r="L622" s="61"/>
      <c r="M622" s="61"/>
      <c r="O622" s="108" t="str">
        <f t="shared" si="19"/>
        <v>non</v>
      </c>
      <c r="P622" s="108"/>
      <c r="Z622" s="133"/>
    </row>
    <row r="623" spans="1:47" x14ac:dyDescent="0.25">
      <c r="A623" s="104">
        <f t="shared" si="18"/>
        <v>0</v>
      </c>
      <c r="B623" s="125" t="s">
        <v>864</v>
      </c>
      <c r="C623" s="106" t="s">
        <v>841</v>
      </c>
      <c r="D623" s="105" t="s">
        <v>1025</v>
      </c>
      <c r="E623" s="114" t="s">
        <v>865</v>
      </c>
      <c r="I623" s="61"/>
      <c r="J623" s="61"/>
      <c r="K623" s="61"/>
      <c r="L623" s="61"/>
      <c r="M623" s="61"/>
      <c r="O623" s="108" t="str">
        <f t="shared" si="19"/>
        <v>non</v>
      </c>
      <c r="P623" s="108"/>
      <c r="Z623" s="133"/>
    </row>
    <row r="624" spans="1:47" ht="30" x14ac:dyDescent="0.25">
      <c r="A624" s="104" t="str">
        <f t="shared" si="18"/>
        <v>E-</v>
      </c>
      <c r="B624" s="125"/>
      <c r="C624" s="82" t="s">
        <v>841</v>
      </c>
      <c r="D624" s="105"/>
      <c r="E624" s="114" t="s">
        <v>1200</v>
      </c>
      <c r="F624" s="115">
        <v>212</v>
      </c>
      <c r="G624" s="6">
        <v>10</v>
      </c>
      <c r="I624" s="60" t="str">
        <f>CONCATENATE("E-",VLOOKUP($F624,'Objets valorisés'!$A$4:$K$252,5,FALSE))</f>
        <v>E-</v>
      </c>
      <c r="J624" s="60">
        <f>VLOOKUP($F624,'Objets valorisés'!$A$4:$K$252,6,FALSE)</f>
        <v>0</v>
      </c>
      <c r="K624" s="60">
        <f>VLOOKUP($F624,'Objets valorisés'!$A$4:$K$252,7,FALSE)</f>
        <v>0</v>
      </c>
      <c r="L624" s="60">
        <f>VLOOKUP($F624,'Objets valorisés'!$A$4:$K$252,8,FALSE)</f>
        <v>0</v>
      </c>
      <c r="M624" s="60">
        <f>VLOOKUP($F624,'Objets valorisés'!$A$4:$K$252,9,FALSE)</f>
        <v>0</v>
      </c>
      <c r="O624" s="108" t="str">
        <f t="shared" si="19"/>
        <v>non</v>
      </c>
      <c r="P624" s="108"/>
      <c r="Z624" s="133"/>
    </row>
    <row r="625" spans="1:47" ht="30" x14ac:dyDescent="0.25">
      <c r="A625" s="104">
        <f t="shared" si="18"/>
        <v>0</v>
      </c>
      <c r="B625" s="98" t="s">
        <v>997</v>
      </c>
      <c r="C625" s="111" t="s">
        <v>990</v>
      </c>
      <c r="D625" s="114" t="s">
        <v>991</v>
      </c>
      <c r="E625" s="114" t="s">
        <v>993</v>
      </c>
      <c r="I625" s="61"/>
      <c r="J625" s="61"/>
      <c r="K625" s="61"/>
      <c r="L625" s="61"/>
      <c r="M625" s="61"/>
      <c r="O625" s="108" t="str">
        <f t="shared" si="19"/>
        <v>non</v>
      </c>
      <c r="P625" s="108"/>
      <c r="Z625" s="133"/>
    </row>
    <row r="626" spans="1:47" ht="30" x14ac:dyDescent="0.25">
      <c r="A626" s="104">
        <f t="shared" si="18"/>
        <v>0</v>
      </c>
      <c r="B626" s="98" t="s">
        <v>998</v>
      </c>
      <c r="C626" s="111" t="s">
        <v>990</v>
      </c>
      <c r="D626" s="114" t="s">
        <v>991</v>
      </c>
      <c r="E626" s="114" t="s">
        <v>992</v>
      </c>
      <c r="I626" s="61"/>
      <c r="J626" s="61"/>
      <c r="K626" s="61"/>
      <c r="L626" s="61"/>
      <c r="M626" s="61"/>
      <c r="O626" s="108" t="str">
        <f t="shared" si="19"/>
        <v>non</v>
      </c>
      <c r="P626" s="108"/>
      <c r="Z626" s="133"/>
    </row>
    <row r="627" spans="1:47" ht="30" x14ac:dyDescent="0.25">
      <c r="A627" s="104">
        <f t="shared" si="18"/>
        <v>0</v>
      </c>
      <c r="B627" s="98" t="s">
        <v>999</v>
      </c>
      <c r="C627" s="111" t="s">
        <v>990</v>
      </c>
      <c r="D627" s="114" t="s">
        <v>991</v>
      </c>
      <c r="E627" s="114" t="s">
        <v>994</v>
      </c>
      <c r="I627" s="61"/>
      <c r="J627" s="61"/>
      <c r="K627" s="61"/>
      <c r="L627" s="61"/>
      <c r="M627" s="61"/>
      <c r="O627" s="108" t="str">
        <f t="shared" si="19"/>
        <v>non</v>
      </c>
      <c r="P627" s="108"/>
      <c r="Z627" s="133"/>
    </row>
    <row r="628" spans="1:47" ht="30" x14ac:dyDescent="0.25">
      <c r="A628" s="104">
        <f t="shared" si="18"/>
        <v>0</v>
      </c>
      <c r="B628" s="98" t="s">
        <v>1000</v>
      </c>
      <c r="C628" s="111" t="s">
        <v>990</v>
      </c>
      <c r="D628" s="114" t="s">
        <v>991</v>
      </c>
      <c r="E628" s="114" t="s">
        <v>996</v>
      </c>
      <c r="I628" s="61"/>
      <c r="J628" s="61"/>
      <c r="K628" s="61"/>
      <c r="L628" s="61"/>
      <c r="M628" s="61"/>
      <c r="O628" s="108" t="str">
        <f t="shared" si="19"/>
        <v>non</v>
      </c>
      <c r="P628" s="108"/>
      <c r="Z628" s="133"/>
    </row>
    <row r="629" spans="1:47" ht="30" x14ac:dyDescent="0.25">
      <c r="A629" s="104" t="str">
        <f t="shared" si="18"/>
        <v>E-</v>
      </c>
      <c r="B629" s="98" t="s">
        <v>1001</v>
      </c>
      <c r="C629" s="111" t="s">
        <v>990</v>
      </c>
      <c r="D629" s="114" t="s">
        <v>991</v>
      </c>
      <c r="E629" s="114" t="s">
        <v>1203</v>
      </c>
      <c r="F629" s="115">
        <v>214</v>
      </c>
      <c r="G629" s="6">
        <v>200</v>
      </c>
      <c r="I629" s="60" t="str">
        <f>CONCATENATE("E-",VLOOKUP($F629,'Objets valorisés'!$A$4:$K$252,5,FALSE))</f>
        <v>E-</v>
      </c>
      <c r="J629" s="60">
        <f>VLOOKUP($F629,'Objets valorisés'!$A$4:$K$252,6,FALSE)</f>
        <v>0</v>
      </c>
      <c r="K629" s="60">
        <f>VLOOKUP($F629,'Objets valorisés'!$A$4:$K$252,7,FALSE)</f>
        <v>0</v>
      </c>
      <c r="L629" s="60">
        <f>VLOOKUP($F629,'Objets valorisés'!$A$4:$K$252,8,FALSE)</f>
        <v>0</v>
      </c>
      <c r="M629" s="60">
        <f>VLOOKUP($F629,'Objets valorisés'!$A$4:$K$252,9,FALSE)</f>
        <v>0</v>
      </c>
      <c r="O629" s="108" t="str">
        <f t="shared" si="19"/>
        <v>non</v>
      </c>
      <c r="P629" s="108"/>
      <c r="Z629" s="133"/>
    </row>
    <row r="630" spans="1:47" s="135" customFormat="1" ht="30" x14ac:dyDescent="0.25">
      <c r="A630" s="104" t="str">
        <f t="shared" si="18"/>
        <v>E-</v>
      </c>
      <c r="B630" s="98" t="s">
        <v>1002</v>
      </c>
      <c r="C630" s="111" t="s">
        <v>990</v>
      </c>
      <c r="D630" s="114" t="s">
        <v>991</v>
      </c>
      <c r="E630" s="114" t="s">
        <v>1202</v>
      </c>
      <c r="F630" s="115">
        <v>213</v>
      </c>
      <c r="G630" s="6">
        <v>220</v>
      </c>
      <c r="H630" s="6"/>
      <c r="I630" s="60" t="str">
        <f>CONCATENATE("E-",VLOOKUP($F630,'Objets valorisés'!$A$4:$K$252,5,FALSE))</f>
        <v>E-</v>
      </c>
      <c r="J630" s="60">
        <f>VLOOKUP($F630,'Objets valorisés'!$A$4:$K$252,6,FALSE)</f>
        <v>0</v>
      </c>
      <c r="K630" s="60">
        <f>VLOOKUP($F630,'Objets valorisés'!$A$4:$K$252,7,FALSE)</f>
        <v>0</v>
      </c>
      <c r="L630" s="60">
        <f>VLOOKUP($F630,'Objets valorisés'!$A$4:$K$252,8,FALSE)</f>
        <v>0</v>
      </c>
      <c r="M630" s="60">
        <f>VLOOKUP($F630,'Objets valorisés'!$A$4:$K$252,9,FALSE)</f>
        <v>0</v>
      </c>
      <c r="N630" s="6"/>
      <c r="O630" s="108" t="str">
        <f t="shared" si="19"/>
        <v>non</v>
      </c>
      <c r="P630" s="108"/>
      <c r="Q630" s="109"/>
      <c r="R630" s="132"/>
      <c r="S630" s="132"/>
      <c r="T630" s="78"/>
      <c r="U630" s="78"/>
      <c r="V630" s="78"/>
      <c r="W630" s="79"/>
      <c r="X630" s="132"/>
      <c r="Y630" s="132"/>
      <c r="Z630" s="133"/>
      <c r="AA630" s="133"/>
      <c r="AB630" s="133"/>
      <c r="AC630" s="133"/>
      <c r="AD630" s="133"/>
      <c r="AE630" s="133"/>
      <c r="AF630" s="133"/>
      <c r="AG630" s="133"/>
      <c r="AH630" s="133"/>
      <c r="AI630" s="133"/>
      <c r="AJ630" s="133"/>
      <c r="AK630" s="133"/>
      <c r="AL630" s="133"/>
      <c r="AM630" s="133"/>
      <c r="AN630" s="133"/>
      <c r="AO630" s="133"/>
      <c r="AP630" s="133"/>
      <c r="AQ630" s="133"/>
      <c r="AR630" s="133"/>
      <c r="AS630" s="133"/>
      <c r="AT630" s="133"/>
      <c r="AU630" s="133"/>
    </row>
    <row r="631" spans="1:47" s="135" customFormat="1" x14ac:dyDescent="0.25">
      <c r="A631" s="104">
        <f t="shared" si="18"/>
        <v>0</v>
      </c>
      <c r="B631" s="98" t="s">
        <v>1006</v>
      </c>
      <c r="C631" s="111" t="s">
        <v>990</v>
      </c>
      <c r="D631" s="114"/>
      <c r="E631" s="114" t="s">
        <v>1003</v>
      </c>
      <c r="F631" s="115"/>
      <c r="G631" s="6"/>
      <c r="H631" s="6"/>
      <c r="I631" s="61"/>
      <c r="J631" s="61"/>
      <c r="K631" s="61"/>
      <c r="L631" s="61"/>
      <c r="M631" s="61"/>
      <c r="N631" s="6"/>
      <c r="O631" s="108" t="str">
        <f t="shared" si="19"/>
        <v>non</v>
      </c>
      <c r="P631" s="108"/>
      <c r="Q631" s="109"/>
      <c r="R631" s="132"/>
      <c r="S631" s="132"/>
      <c r="T631" s="78"/>
      <c r="U631" s="78"/>
      <c r="V631" s="78"/>
      <c r="W631" s="79"/>
      <c r="X631" s="132"/>
      <c r="Y631" s="132"/>
      <c r="Z631" s="133"/>
      <c r="AA631" s="133"/>
      <c r="AB631" s="133"/>
      <c r="AC631" s="133"/>
      <c r="AD631" s="133"/>
      <c r="AE631" s="133"/>
      <c r="AF631" s="133"/>
      <c r="AG631" s="133"/>
      <c r="AH631" s="133"/>
      <c r="AI631" s="133"/>
      <c r="AJ631" s="133"/>
      <c r="AK631" s="133"/>
      <c r="AL631" s="133"/>
      <c r="AM631" s="133"/>
      <c r="AN631" s="133"/>
      <c r="AO631" s="133"/>
      <c r="AP631" s="133"/>
      <c r="AQ631" s="133"/>
      <c r="AR631" s="133"/>
      <c r="AS631" s="133"/>
      <c r="AT631" s="133"/>
      <c r="AU631" s="133"/>
    </row>
    <row r="632" spans="1:47" s="135" customFormat="1" x14ac:dyDescent="0.25">
      <c r="A632" s="104" t="str">
        <f t="shared" si="18"/>
        <v>E-</v>
      </c>
      <c r="B632" s="98" t="s">
        <v>1007</v>
      </c>
      <c r="C632" s="111" t="s">
        <v>990</v>
      </c>
      <c r="D632" s="114"/>
      <c r="E632" s="114" t="s">
        <v>995</v>
      </c>
      <c r="F632" s="115">
        <v>217</v>
      </c>
      <c r="G632" s="6" t="s">
        <v>1342</v>
      </c>
      <c r="H632" s="6"/>
      <c r="I632" s="60" t="str">
        <f>CONCATENATE("E-",VLOOKUP($F632,'Objets valorisés'!$A$4:$K$252,5,FALSE))</f>
        <v>E-</v>
      </c>
      <c r="J632" s="60">
        <f>VLOOKUP($F632,'Objets valorisés'!$A$4:$K$252,6,FALSE)</f>
        <v>0</v>
      </c>
      <c r="K632" s="60">
        <f>VLOOKUP($F632,'Objets valorisés'!$A$4:$K$252,7,FALSE)</f>
        <v>0</v>
      </c>
      <c r="L632" s="60">
        <f>VLOOKUP($F632,'Objets valorisés'!$A$4:$K$252,8,FALSE)</f>
        <v>0</v>
      </c>
      <c r="M632" s="60">
        <f>VLOOKUP($F632,'Objets valorisés'!$A$4:$K$252,9,FALSE)</f>
        <v>0</v>
      </c>
      <c r="N632" s="6"/>
      <c r="O632" s="108" t="str">
        <f t="shared" si="19"/>
        <v>non</v>
      </c>
      <c r="P632" s="108"/>
      <c r="Q632" s="109"/>
      <c r="R632" s="132"/>
      <c r="S632" s="132"/>
      <c r="T632" s="78"/>
      <c r="U632" s="78"/>
      <c r="V632" s="78"/>
      <c r="W632" s="79"/>
      <c r="X632" s="132"/>
      <c r="Y632" s="132"/>
      <c r="Z632" s="133"/>
      <c r="AA632" s="133"/>
      <c r="AB632" s="133"/>
      <c r="AC632" s="133"/>
      <c r="AD632" s="133"/>
      <c r="AE632" s="133"/>
      <c r="AF632" s="133"/>
      <c r="AG632" s="133"/>
      <c r="AH632" s="133"/>
      <c r="AI632" s="133"/>
      <c r="AJ632" s="133"/>
      <c r="AK632" s="133"/>
      <c r="AL632" s="133"/>
      <c r="AM632" s="133"/>
      <c r="AN632" s="133"/>
      <c r="AO632" s="133"/>
      <c r="AP632" s="133"/>
      <c r="AQ632" s="133"/>
      <c r="AR632" s="133"/>
      <c r="AS632" s="133"/>
      <c r="AT632" s="133"/>
      <c r="AU632" s="133"/>
    </row>
    <row r="633" spans="1:47" s="135" customFormat="1" ht="30" x14ac:dyDescent="0.25">
      <c r="A633" s="104" t="str">
        <f t="shared" si="18"/>
        <v>E-</v>
      </c>
      <c r="B633" s="98" t="s">
        <v>1008</v>
      </c>
      <c r="C633" s="111" t="s">
        <v>990</v>
      </c>
      <c r="D633" s="114"/>
      <c r="E633" s="114" t="s">
        <v>1205</v>
      </c>
      <c r="F633" s="115">
        <v>216</v>
      </c>
      <c r="G633" s="6">
        <v>30</v>
      </c>
      <c r="H633" s="6"/>
      <c r="I633" s="60" t="str">
        <f>CONCATENATE("E-",VLOOKUP($F633,'Objets valorisés'!$A$4:$K$252,5,FALSE))</f>
        <v>E-</v>
      </c>
      <c r="J633" s="60">
        <f>VLOOKUP($F633,'Objets valorisés'!$A$4:$K$252,6,FALSE)</f>
        <v>0</v>
      </c>
      <c r="K633" s="60">
        <f>VLOOKUP($F633,'Objets valorisés'!$A$4:$K$252,7,FALSE)</f>
        <v>0</v>
      </c>
      <c r="L633" s="60">
        <f>VLOOKUP($F633,'Objets valorisés'!$A$4:$K$252,8,FALSE)</f>
        <v>0</v>
      </c>
      <c r="M633" s="60">
        <f>VLOOKUP($F633,'Objets valorisés'!$A$4:$K$252,9,FALSE)</f>
        <v>0</v>
      </c>
      <c r="N633" s="6"/>
      <c r="O633" s="108" t="str">
        <f t="shared" si="19"/>
        <v>non</v>
      </c>
      <c r="P633" s="108"/>
      <c r="Q633" s="109"/>
      <c r="R633" s="132"/>
      <c r="S633" s="132"/>
      <c r="T633" s="78"/>
      <c r="U633" s="78"/>
      <c r="V633" s="78"/>
      <c r="W633" s="79"/>
      <c r="X633" s="132"/>
      <c r="Y633" s="132"/>
      <c r="Z633" s="133"/>
      <c r="AA633" s="133"/>
      <c r="AB633" s="133"/>
      <c r="AC633" s="133"/>
      <c r="AD633" s="133"/>
      <c r="AE633" s="133"/>
      <c r="AF633" s="133"/>
      <c r="AG633" s="133"/>
      <c r="AH633" s="133"/>
      <c r="AI633" s="133"/>
      <c r="AJ633" s="133"/>
      <c r="AK633" s="133"/>
      <c r="AL633" s="133"/>
      <c r="AM633" s="133"/>
      <c r="AN633" s="133"/>
      <c r="AO633" s="133"/>
      <c r="AP633" s="133"/>
      <c r="AQ633" s="133"/>
      <c r="AR633" s="133"/>
      <c r="AS633" s="133"/>
      <c r="AT633" s="133"/>
      <c r="AU633" s="133"/>
    </row>
    <row r="634" spans="1:47" s="135" customFormat="1" x14ac:dyDescent="0.25">
      <c r="A634" s="104">
        <f t="shared" si="18"/>
        <v>0</v>
      </c>
      <c r="B634" s="98" t="s">
        <v>1009</v>
      </c>
      <c r="C634" s="111" t="s">
        <v>990</v>
      </c>
      <c r="D634" s="114"/>
      <c r="E634" s="114" t="s">
        <v>1254</v>
      </c>
      <c r="F634" s="115"/>
      <c r="G634" s="6"/>
      <c r="H634" s="6"/>
      <c r="I634" s="61"/>
      <c r="J634" s="61"/>
      <c r="K634" s="61"/>
      <c r="L634" s="61"/>
      <c r="M634" s="61"/>
      <c r="N634" s="6"/>
      <c r="O634" s="108" t="str">
        <f t="shared" si="19"/>
        <v>non</v>
      </c>
      <c r="P634" s="108"/>
      <c r="Q634" s="109"/>
      <c r="R634" s="132"/>
      <c r="S634" s="132"/>
      <c r="T634" s="78"/>
      <c r="U634" s="78"/>
      <c r="V634" s="78"/>
      <c r="W634" s="79"/>
      <c r="X634" s="132"/>
      <c r="Y634" s="132"/>
      <c r="Z634" s="133"/>
      <c r="AA634" s="133"/>
      <c r="AB634" s="133"/>
      <c r="AC634" s="133"/>
      <c r="AD634" s="133"/>
      <c r="AE634" s="133"/>
      <c r="AF634" s="133"/>
      <c r="AG634" s="133"/>
      <c r="AH634" s="133"/>
      <c r="AI634" s="133"/>
      <c r="AJ634" s="133"/>
      <c r="AK634" s="133"/>
      <c r="AL634" s="133"/>
      <c r="AM634" s="133"/>
      <c r="AN634" s="133"/>
      <c r="AO634" s="133"/>
      <c r="AP634" s="133"/>
      <c r="AQ634" s="133"/>
      <c r="AR634" s="133"/>
      <c r="AS634" s="133"/>
      <c r="AT634" s="133"/>
      <c r="AU634" s="133"/>
    </row>
    <row r="635" spans="1:47" s="135" customFormat="1" x14ac:dyDescent="0.25">
      <c r="A635" s="104" t="str">
        <f t="shared" si="18"/>
        <v>E-</v>
      </c>
      <c r="B635" s="98" t="s">
        <v>1010</v>
      </c>
      <c r="C635" s="111" t="s">
        <v>990</v>
      </c>
      <c r="D635" s="114"/>
      <c r="E635" s="114" t="s">
        <v>1004</v>
      </c>
      <c r="F635" s="115">
        <v>217</v>
      </c>
      <c r="G635" s="6" t="s">
        <v>1342</v>
      </c>
      <c r="H635" s="6"/>
      <c r="I635" s="60" t="str">
        <f>CONCATENATE("E-",VLOOKUP($F635,'Objets valorisés'!$A$4:$K$252,5,FALSE))</f>
        <v>E-</v>
      </c>
      <c r="J635" s="60">
        <f>VLOOKUP($F635,'Objets valorisés'!$A$4:$K$252,6,FALSE)</f>
        <v>0</v>
      </c>
      <c r="K635" s="60">
        <f>VLOOKUP($F635,'Objets valorisés'!$A$4:$K$252,7,FALSE)</f>
        <v>0</v>
      </c>
      <c r="L635" s="60">
        <f>VLOOKUP($F635,'Objets valorisés'!$A$4:$K$252,8,FALSE)</f>
        <v>0</v>
      </c>
      <c r="M635" s="60">
        <f>VLOOKUP($F635,'Objets valorisés'!$A$4:$K$252,9,FALSE)</f>
        <v>0</v>
      </c>
      <c r="N635" s="6"/>
      <c r="O635" s="108" t="str">
        <f t="shared" si="19"/>
        <v>non</v>
      </c>
      <c r="P635" s="108"/>
      <c r="Q635" s="109"/>
      <c r="R635" s="132"/>
      <c r="S635" s="132"/>
      <c r="T635" s="78"/>
      <c r="U635" s="78"/>
      <c r="V635" s="78"/>
      <c r="W635" s="79"/>
      <c r="X635" s="132"/>
      <c r="Y635" s="132"/>
      <c r="Z635" s="133"/>
      <c r="AA635" s="133"/>
      <c r="AB635" s="133"/>
      <c r="AC635" s="133"/>
      <c r="AD635" s="133"/>
      <c r="AE635" s="133"/>
      <c r="AF635" s="133"/>
      <c r="AG635" s="133"/>
      <c r="AH635" s="133"/>
      <c r="AI635" s="133"/>
      <c r="AJ635" s="133"/>
      <c r="AK635" s="133"/>
      <c r="AL635" s="133"/>
      <c r="AM635" s="133"/>
      <c r="AN635" s="133"/>
      <c r="AO635" s="133"/>
      <c r="AP635" s="133"/>
      <c r="AQ635" s="133"/>
      <c r="AR635" s="133"/>
      <c r="AS635" s="133"/>
      <c r="AT635" s="133"/>
      <c r="AU635" s="133"/>
    </row>
    <row r="636" spans="1:47" s="135" customFormat="1" x14ac:dyDescent="0.25">
      <c r="A636" s="104" t="str">
        <f t="shared" si="18"/>
        <v>E-</v>
      </c>
      <c r="B636" s="98" t="s">
        <v>1011</v>
      </c>
      <c r="C636" s="111" t="s">
        <v>990</v>
      </c>
      <c r="D636" s="114"/>
      <c r="E636" s="114" t="s">
        <v>1005</v>
      </c>
      <c r="F636" s="115">
        <v>217</v>
      </c>
      <c r="G636" s="6" t="s">
        <v>1342</v>
      </c>
      <c r="H636" s="6"/>
      <c r="I636" s="60" t="str">
        <f>CONCATENATE("E-",VLOOKUP($F636,'Objets valorisés'!$A$4:$K$252,5,FALSE))</f>
        <v>E-</v>
      </c>
      <c r="J636" s="60">
        <f>VLOOKUP($F636,'Objets valorisés'!$A$4:$K$252,6,FALSE)</f>
        <v>0</v>
      </c>
      <c r="K636" s="60">
        <f>VLOOKUP($F636,'Objets valorisés'!$A$4:$K$252,7,FALSE)</f>
        <v>0</v>
      </c>
      <c r="L636" s="60">
        <f>VLOOKUP($F636,'Objets valorisés'!$A$4:$K$252,8,FALSE)</f>
        <v>0</v>
      </c>
      <c r="M636" s="60">
        <f>VLOOKUP($F636,'Objets valorisés'!$A$4:$K$252,9,FALSE)</f>
        <v>0</v>
      </c>
      <c r="N636" s="6"/>
      <c r="O636" s="108" t="str">
        <f t="shared" si="19"/>
        <v>non</v>
      </c>
      <c r="P636" s="108"/>
      <c r="Q636" s="109"/>
      <c r="R636" s="132"/>
      <c r="S636" s="132"/>
      <c r="T636" s="78"/>
      <c r="U636" s="78"/>
      <c r="V636" s="78"/>
      <c r="W636" s="79"/>
      <c r="X636" s="132"/>
      <c r="Y636" s="132"/>
      <c r="Z636" s="133"/>
      <c r="AA636" s="133"/>
      <c r="AB636" s="133"/>
      <c r="AC636" s="133"/>
      <c r="AD636" s="133"/>
      <c r="AE636" s="133"/>
      <c r="AF636" s="133"/>
      <c r="AG636" s="133"/>
      <c r="AH636" s="133"/>
      <c r="AI636" s="133"/>
      <c r="AJ636" s="133"/>
      <c r="AK636" s="133"/>
      <c r="AL636" s="133"/>
      <c r="AM636" s="133"/>
      <c r="AN636" s="133"/>
      <c r="AO636" s="133"/>
      <c r="AP636" s="133"/>
      <c r="AQ636" s="133"/>
      <c r="AR636" s="133"/>
      <c r="AS636" s="133"/>
      <c r="AT636" s="133"/>
      <c r="AU636" s="133"/>
    </row>
    <row r="637" spans="1:47" s="135" customFormat="1" x14ac:dyDescent="0.25">
      <c r="A637" s="104" t="str">
        <f t="shared" si="18"/>
        <v>E-</v>
      </c>
      <c r="B637" s="98" t="s">
        <v>1012</v>
      </c>
      <c r="C637" s="111" t="s">
        <v>990</v>
      </c>
      <c r="D637" s="114"/>
      <c r="E637" s="114" t="s">
        <v>1206</v>
      </c>
      <c r="F637" s="115">
        <v>215</v>
      </c>
      <c r="G637" s="6">
        <v>15</v>
      </c>
      <c r="H637" s="6"/>
      <c r="I637" s="60" t="str">
        <f>CONCATENATE("E-",VLOOKUP($F637,'Objets valorisés'!$A$4:$K$252,5,FALSE))</f>
        <v>E-</v>
      </c>
      <c r="J637" s="60">
        <f>VLOOKUP($F637,'Objets valorisés'!$A$4:$K$252,6,FALSE)</f>
        <v>0</v>
      </c>
      <c r="K637" s="60">
        <f>VLOOKUP($F637,'Objets valorisés'!$A$4:$K$252,7,FALSE)</f>
        <v>0</v>
      </c>
      <c r="L637" s="60">
        <f>VLOOKUP($F637,'Objets valorisés'!$A$4:$K$252,8,FALSE)</f>
        <v>0</v>
      </c>
      <c r="M637" s="60">
        <f>VLOOKUP($F637,'Objets valorisés'!$A$4:$K$252,9,FALSE)</f>
        <v>0</v>
      </c>
      <c r="N637" s="6"/>
      <c r="O637" s="108" t="str">
        <f t="shared" si="19"/>
        <v>non</v>
      </c>
      <c r="P637" s="108"/>
      <c r="Q637" s="109"/>
      <c r="R637" s="132"/>
      <c r="S637" s="132"/>
      <c r="T637" s="78"/>
      <c r="U637" s="78"/>
      <c r="V637" s="78"/>
      <c r="W637" s="79"/>
      <c r="X637" s="132"/>
      <c r="Y637" s="132"/>
      <c r="Z637" s="133"/>
      <c r="AA637" s="133"/>
      <c r="AB637" s="133"/>
      <c r="AC637" s="133"/>
      <c r="AD637" s="133"/>
      <c r="AE637" s="133"/>
      <c r="AF637" s="133"/>
      <c r="AG637" s="133"/>
      <c r="AH637" s="133"/>
      <c r="AI637" s="133"/>
      <c r="AJ637" s="133"/>
      <c r="AK637" s="133"/>
      <c r="AL637" s="133"/>
      <c r="AM637" s="133"/>
      <c r="AN637" s="133"/>
      <c r="AO637" s="133"/>
      <c r="AP637" s="133"/>
      <c r="AQ637" s="133"/>
      <c r="AR637" s="133"/>
      <c r="AS637" s="133"/>
      <c r="AT637" s="133"/>
      <c r="AU637" s="133"/>
    </row>
    <row r="638" spans="1:47" s="135" customFormat="1" x14ac:dyDescent="0.25">
      <c r="A638" s="104" t="str">
        <f t="shared" si="18"/>
        <v>E-</v>
      </c>
      <c r="B638" s="6"/>
      <c r="C638" s="8" t="s">
        <v>990</v>
      </c>
      <c r="D638" s="5"/>
      <c r="E638" s="5" t="s">
        <v>1204</v>
      </c>
      <c r="F638" s="4">
        <v>217</v>
      </c>
      <c r="G638" s="6">
        <v>40</v>
      </c>
      <c r="H638" s="6"/>
      <c r="I638" s="60" t="str">
        <f>CONCATENATE("E-",VLOOKUP($F638,'Objets valorisés'!$A$4:$K$252,5,FALSE))</f>
        <v>E-</v>
      </c>
      <c r="J638" s="60">
        <f>VLOOKUP($F638,'Objets valorisés'!$A$4:$K$252,6,FALSE)</f>
        <v>0</v>
      </c>
      <c r="K638" s="60">
        <f>VLOOKUP($F638,'Objets valorisés'!$A$4:$K$252,7,FALSE)</f>
        <v>0</v>
      </c>
      <c r="L638" s="60">
        <f>VLOOKUP($F638,'Objets valorisés'!$A$4:$K$252,8,FALSE)</f>
        <v>0</v>
      </c>
      <c r="M638" s="60">
        <f>VLOOKUP($F638,'Objets valorisés'!$A$4:$K$252,9,FALSE)</f>
        <v>0</v>
      </c>
      <c r="N638" s="6"/>
      <c r="O638" s="108" t="str">
        <f t="shared" si="19"/>
        <v>non</v>
      </c>
      <c r="P638" s="108"/>
      <c r="Q638" s="109"/>
      <c r="R638" s="132"/>
      <c r="S638" s="132"/>
      <c r="T638" s="78"/>
      <c r="U638" s="78"/>
      <c r="V638" s="78"/>
      <c r="W638" s="79"/>
      <c r="X638" s="132"/>
      <c r="Y638" s="132"/>
      <c r="Z638" s="133"/>
      <c r="AA638" s="133"/>
      <c r="AB638" s="133"/>
      <c r="AC638" s="133"/>
      <c r="AD638" s="133"/>
      <c r="AE638" s="133"/>
      <c r="AF638" s="133"/>
      <c r="AG638" s="133"/>
      <c r="AH638" s="133"/>
      <c r="AI638" s="133"/>
      <c r="AJ638" s="133"/>
      <c r="AK638" s="133"/>
      <c r="AL638" s="133"/>
      <c r="AM638" s="133"/>
      <c r="AN638" s="133"/>
      <c r="AO638" s="133"/>
      <c r="AP638" s="133"/>
      <c r="AQ638" s="133"/>
      <c r="AR638" s="133"/>
      <c r="AS638" s="133"/>
      <c r="AT638" s="133"/>
      <c r="AU638" s="133"/>
    </row>
    <row r="639" spans="1:47" s="135" customFormat="1" ht="30" x14ac:dyDescent="0.25">
      <c r="A639" s="104" t="str">
        <f t="shared" si="18"/>
        <v>E-</v>
      </c>
      <c r="B639" s="98"/>
      <c r="C639" s="111" t="s">
        <v>1013</v>
      </c>
      <c r="D639" s="114"/>
      <c r="E639" s="114" t="s">
        <v>1201</v>
      </c>
      <c r="F639" s="115">
        <v>218</v>
      </c>
      <c r="G639" s="6">
        <v>170</v>
      </c>
      <c r="H639" s="6"/>
      <c r="I639" s="60" t="str">
        <f>CONCATENATE("E-",VLOOKUP($F639,'Objets valorisés'!$A$4:$K$252,5,FALSE))</f>
        <v>E-</v>
      </c>
      <c r="J639" s="60">
        <f>VLOOKUP($F639,'Objets valorisés'!$A$4:$K$252,6,FALSE)</f>
        <v>0</v>
      </c>
      <c r="K639" s="60">
        <f>VLOOKUP($F639,'Objets valorisés'!$A$4:$K$252,7,FALSE)</f>
        <v>0</v>
      </c>
      <c r="L639" s="60">
        <f>VLOOKUP($F639,'Objets valorisés'!$A$4:$K$252,8,FALSE)</f>
        <v>0</v>
      </c>
      <c r="M639" s="60">
        <f>VLOOKUP($F639,'Objets valorisés'!$A$4:$K$252,9,FALSE)</f>
        <v>0</v>
      </c>
      <c r="N639" s="6"/>
      <c r="O639" s="108" t="str">
        <f t="shared" si="19"/>
        <v>non</v>
      </c>
      <c r="P639" s="108"/>
      <c r="Q639" s="109"/>
      <c r="R639" s="132"/>
      <c r="S639" s="132"/>
      <c r="T639" s="78"/>
      <c r="U639" s="78"/>
      <c r="V639" s="78"/>
      <c r="W639" s="79"/>
      <c r="X639" s="132"/>
      <c r="Y639" s="132"/>
      <c r="Z639" s="133"/>
      <c r="AA639" s="133"/>
      <c r="AB639" s="133"/>
      <c r="AC639" s="133"/>
      <c r="AD639" s="133"/>
      <c r="AE639" s="133"/>
      <c r="AF639" s="133"/>
      <c r="AG639" s="133"/>
      <c r="AH639" s="133"/>
      <c r="AI639" s="133"/>
      <c r="AJ639" s="133"/>
      <c r="AK639" s="133"/>
      <c r="AL639" s="133"/>
      <c r="AM639" s="133"/>
      <c r="AN639" s="133"/>
      <c r="AO639" s="133"/>
      <c r="AP639" s="133"/>
      <c r="AQ639" s="133"/>
      <c r="AR639" s="133"/>
      <c r="AS639" s="133"/>
      <c r="AT639" s="133"/>
      <c r="AU639" s="133"/>
    </row>
    <row r="640" spans="1:47" s="135" customFormat="1" x14ac:dyDescent="0.25">
      <c r="A640" s="104" t="str">
        <f t="shared" si="18"/>
        <v>E-</v>
      </c>
      <c r="B640" s="98"/>
      <c r="C640" s="8" t="s">
        <v>1013</v>
      </c>
      <c r="D640" s="5"/>
      <c r="E640" s="5" t="s">
        <v>1207</v>
      </c>
      <c r="F640" s="4">
        <v>185</v>
      </c>
      <c r="G640" s="6">
        <v>30</v>
      </c>
      <c r="H640" s="6"/>
      <c r="I640" s="60" t="str">
        <f>CONCATENATE("E-",VLOOKUP($F640,'Objets valorisés'!$A$4:$K$252,5,FALSE))</f>
        <v>E-</v>
      </c>
      <c r="J640" s="60">
        <f>VLOOKUP($F640,'Objets valorisés'!$A$4:$K$252,6,FALSE)</f>
        <v>0</v>
      </c>
      <c r="K640" s="60">
        <f>VLOOKUP($F640,'Objets valorisés'!$A$4:$K$252,7,FALSE)</f>
        <v>0</v>
      </c>
      <c r="L640" s="60">
        <f>VLOOKUP($F640,'Objets valorisés'!$A$4:$K$252,8,FALSE)</f>
        <v>0</v>
      </c>
      <c r="M640" s="60">
        <f>VLOOKUP($F640,'Objets valorisés'!$A$4:$K$252,9,FALSE)</f>
        <v>0</v>
      </c>
      <c r="N640" s="6"/>
      <c r="O640" s="108" t="str">
        <f t="shared" si="19"/>
        <v>non</v>
      </c>
      <c r="P640" s="108"/>
      <c r="Q640" s="109"/>
      <c r="R640" s="132"/>
      <c r="S640" s="132"/>
      <c r="T640" s="78"/>
      <c r="U640" s="78"/>
      <c r="V640" s="78"/>
      <c r="W640" s="79"/>
      <c r="X640" s="132"/>
      <c r="Y640" s="132"/>
      <c r="Z640" s="133"/>
      <c r="AA640" s="133"/>
      <c r="AB640" s="133"/>
      <c r="AC640" s="133"/>
      <c r="AD640" s="133"/>
      <c r="AE640" s="133"/>
      <c r="AF640" s="133"/>
      <c r="AG640" s="133"/>
      <c r="AH640" s="133"/>
      <c r="AI640" s="133"/>
      <c r="AJ640" s="133"/>
      <c r="AK640" s="133"/>
      <c r="AL640" s="133"/>
      <c r="AM640" s="133"/>
      <c r="AN640" s="133"/>
      <c r="AO640" s="133"/>
      <c r="AP640" s="133"/>
      <c r="AQ640" s="133"/>
      <c r="AR640" s="133"/>
      <c r="AS640" s="133"/>
      <c r="AT640" s="133"/>
      <c r="AU640" s="133"/>
    </row>
    <row r="641" spans="1:47" s="135" customFormat="1" x14ac:dyDescent="0.25">
      <c r="A641" s="104" t="str">
        <f t="shared" si="18"/>
        <v>E-</v>
      </c>
      <c r="B641" s="98"/>
      <c r="C641" s="8" t="s">
        <v>1013</v>
      </c>
      <c r="D641" s="5"/>
      <c r="E641" s="5" t="s">
        <v>1208</v>
      </c>
      <c r="F641" s="4">
        <v>184</v>
      </c>
      <c r="G641" s="6">
        <v>30</v>
      </c>
      <c r="H641" s="6"/>
      <c r="I641" s="60" t="str">
        <f>CONCATENATE("E-",VLOOKUP($F641,'Objets valorisés'!$A$4:$K$252,5,FALSE))</f>
        <v>E-</v>
      </c>
      <c r="J641" s="60">
        <f>VLOOKUP($F641,'Objets valorisés'!$A$4:$K$252,6,FALSE)</f>
        <v>0</v>
      </c>
      <c r="K641" s="60">
        <f>VLOOKUP($F641,'Objets valorisés'!$A$4:$K$252,7,FALSE)</f>
        <v>0</v>
      </c>
      <c r="L641" s="60">
        <f>VLOOKUP($F641,'Objets valorisés'!$A$4:$K$252,8,FALSE)</f>
        <v>0</v>
      </c>
      <c r="M641" s="60">
        <f>VLOOKUP($F641,'Objets valorisés'!$A$4:$K$252,9,FALSE)</f>
        <v>0</v>
      </c>
      <c r="N641" s="6"/>
      <c r="O641" s="108" t="str">
        <f t="shared" si="19"/>
        <v>non</v>
      </c>
      <c r="P641" s="108"/>
      <c r="Q641" s="109"/>
      <c r="R641" s="132"/>
      <c r="S641" s="132"/>
      <c r="T641" s="78"/>
      <c r="U641" s="78"/>
      <c r="V641" s="78"/>
      <c r="W641" s="79"/>
      <c r="X641" s="132"/>
      <c r="Y641" s="132"/>
      <c r="Z641" s="133"/>
      <c r="AA641" s="133"/>
      <c r="AB641" s="133"/>
      <c r="AC641" s="133"/>
      <c r="AD641" s="133"/>
      <c r="AE641" s="133"/>
      <c r="AF641" s="133"/>
      <c r="AG641" s="133"/>
      <c r="AH641" s="133"/>
      <c r="AI641" s="133"/>
      <c r="AJ641" s="133"/>
      <c r="AK641" s="133"/>
      <c r="AL641" s="133"/>
      <c r="AM641" s="133"/>
      <c r="AN641" s="133"/>
      <c r="AO641" s="133"/>
      <c r="AP641" s="133"/>
      <c r="AQ641" s="133"/>
      <c r="AR641" s="133"/>
      <c r="AS641" s="133"/>
      <c r="AT641" s="133"/>
      <c r="AU641" s="133"/>
    </row>
    <row r="642" spans="1:47" s="135" customFormat="1" x14ac:dyDescent="0.25">
      <c r="A642" s="104" t="str">
        <f t="shared" si="18"/>
        <v>E-</v>
      </c>
      <c r="B642" s="98"/>
      <c r="C642" s="8" t="s">
        <v>1013</v>
      </c>
      <c r="D642" s="5"/>
      <c r="E642" s="5" t="s">
        <v>1209</v>
      </c>
      <c r="F642" s="4">
        <v>183</v>
      </c>
      <c r="G642" s="6">
        <v>140</v>
      </c>
      <c r="H642" s="6"/>
      <c r="I642" s="60" t="str">
        <f>CONCATENATE("E-",VLOOKUP($F642,'Objets valorisés'!$A$4:$K$252,5,FALSE))</f>
        <v>E-</v>
      </c>
      <c r="J642" s="60">
        <f>VLOOKUP($F642,'Objets valorisés'!$A$4:$K$252,6,FALSE)</f>
        <v>0</v>
      </c>
      <c r="K642" s="60">
        <f>VLOOKUP($F642,'Objets valorisés'!$A$4:$K$252,7,FALSE)</f>
        <v>0</v>
      </c>
      <c r="L642" s="60">
        <f>VLOOKUP($F642,'Objets valorisés'!$A$4:$K$252,8,FALSE)</f>
        <v>0</v>
      </c>
      <c r="M642" s="60">
        <f>VLOOKUP($F642,'Objets valorisés'!$A$4:$K$252,9,FALSE)</f>
        <v>0</v>
      </c>
      <c r="N642" s="6"/>
      <c r="O642" s="108" t="str">
        <f t="shared" si="19"/>
        <v>non</v>
      </c>
      <c r="P642" s="108"/>
      <c r="Q642" s="109"/>
      <c r="R642" s="132"/>
      <c r="S642" s="132"/>
      <c r="T642" s="78"/>
      <c r="U642" s="78"/>
      <c r="V642" s="78"/>
      <c r="W642" s="79"/>
      <c r="X642" s="132"/>
      <c r="Y642" s="132"/>
      <c r="Z642" s="133"/>
      <c r="AA642" s="133"/>
      <c r="AB642" s="133"/>
      <c r="AC642" s="133"/>
      <c r="AD642" s="133"/>
      <c r="AE642" s="133"/>
      <c r="AF642" s="133"/>
      <c r="AG642" s="133"/>
      <c r="AH642" s="133"/>
      <c r="AI642" s="133"/>
      <c r="AJ642" s="133"/>
      <c r="AK642" s="133"/>
      <c r="AL642" s="133"/>
      <c r="AM642" s="133"/>
      <c r="AN642" s="133"/>
      <c r="AO642" s="133"/>
      <c r="AP642" s="133"/>
      <c r="AQ642" s="133"/>
      <c r="AR642" s="133"/>
      <c r="AS642" s="133"/>
      <c r="AT642" s="133"/>
      <c r="AU642" s="133"/>
    </row>
    <row r="643" spans="1:47" s="135" customFormat="1" ht="30" x14ac:dyDescent="0.25">
      <c r="A643" s="104" t="str">
        <f t="shared" si="18"/>
        <v>E-</v>
      </c>
      <c r="B643" s="98" t="s">
        <v>1026</v>
      </c>
      <c r="C643" s="111" t="s">
        <v>1014</v>
      </c>
      <c r="D643" s="114"/>
      <c r="E643" s="114" t="s">
        <v>1211</v>
      </c>
      <c r="F643" s="115">
        <v>224</v>
      </c>
      <c r="G643" s="6">
        <v>20</v>
      </c>
      <c r="H643" s="6"/>
      <c r="I643" s="60" t="str">
        <f>CONCATENATE("E-",VLOOKUP($F643,'Objets valorisés'!$A$4:$K$252,5,FALSE))</f>
        <v>E-</v>
      </c>
      <c r="J643" s="60">
        <f>VLOOKUP($F643,'Objets valorisés'!$A$4:$K$252,6,FALSE)</f>
        <v>0</v>
      </c>
      <c r="K643" s="60">
        <f>VLOOKUP($F643,'Objets valorisés'!$A$4:$K$252,7,FALSE)</f>
        <v>0</v>
      </c>
      <c r="L643" s="60">
        <f>VLOOKUP($F643,'Objets valorisés'!$A$4:$K$252,8,FALSE)</f>
        <v>0</v>
      </c>
      <c r="M643" s="60">
        <f>VLOOKUP($F643,'Objets valorisés'!$A$4:$K$252,9,FALSE)</f>
        <v>0</v>
      </c>
      <c r="N643" s="6"/>
      <c r="O643" s="108" t="str">
        <f t="shared" si="19"/>
        <v>non</v>
      </c>
      <c r="P643" s="108"/>
      <c r="Q643" s="109"/>
      <c r="R643" s="132"/>
      <c r="S643" s="132"/>
      <c r="T643" s="78"/>
      <c r="U643" s="78"/>
      <c r="V643" s="78"/>
      <c r="W643" s="79"/>
      <c r="X643" s="132"/>
      <c r="Y643" s="132"/>
      <c r="Z643" s="133"/>
      <c r="AA643" s="133"/>
      <c r="AB643" s="133"/>
      <c r="AC643" s="133"/>
      <c r="AD643" s="133"/>
      <c r="AE643" s="133"/>
      <c r="AF643" s="133"/>
      <c r="AG643" s="133"/>
      <c r="AH643" s="133"/>
      <c r="AI643" s="133"/>
      <c r="AJ643" s="133"/>
      <c r="AK643" s="133"/>
      <c r="AL643" s="133"/>
      <c r="AM643" s="133"/>
      <c r="AN643" s="133"/>
      <c r="AO643" s="133"/>
      <c r="AP643" s="133"/>
      <c r="AQ643" s="133"/>
      <c r="AR643" s="133"/>
      <c r="AS643" s="133"/>
      <c r="AT643" s="133"/>
      <c r="AU643" s="133"/>
    </row>
    <row r="644" spans="1:47" s="135" customFormat="1" x14ac:dyDescent="0.25">
      <c r="A644" s="104" t="str">
        <f t="shared" si="18"/>
        <v>E-</v>
      </c>
      <c r="B644" s="98" t="s">
        <v>1027</v>
      </c>
      <c r="C644" s="111" t="s">
        <v>1014</v>
      </c>
      <c r="D644" s="114"/>
      <c r="E644" s="114" t="s">
        <v>1210</v>
      </c>
      <c r="F644" s="115">
        <v>220</v>
      </c>
      <c r="G644" s="6">
        <v>15</v>
      </c>
      <c r="H644" s="6"/>
      <c r="I644" s="60" t="str">
        <f>CONCATENATE("E-",VLOOKUP($F644,'Objets valorisés'!$A$4:$K$252,5,FALSE))</f>
        <v>E-</v>
      </c>
      <c r="J644" s="60">
        <f>VLOOKUP($F644,'Objets valorisés'!$A$4:$K$252,6,FALSE)</f>
        <v>0</v>
      </c>
      <c r="K644" s="60">
        <f>VLOOKUP($F644,'Objets valorisés'!$A$4:$K$252,7,FALSE)</f>
        <v>0</v>
      </c>
      <c r="L644" s="60">
        <f>VLOOKUP($F644,'Objets valorisés'!$A$4:$K$252,8,FALSE)</f>
        <v>0</v>
      </c>
      <c r="M644" s="60">
        <f>VLOOKUP($F644,'Objets valorisés'!$A$4:$K$252,9,FALSE)</f>
        <v>0</v>
      </c>
      <c r="N644" s="6"/>
      <c r="O644" s="108" t="str">
        <f t="shared" si="19"/>
        <v>non</v>
      </c>
      <c r="P644" s="108"/>
      <c r="Q644" s="109"/>
      <c r="R644" s="132"/>
      <c r="S644" s="132"/>
      <c r="T644" s="78"/>
      <c r="U644" s="78"/>
      <c r="V644" s="78"/>
      <c r="W644" s="79"/>
      <c r="X644" s="132"/>
      <c r="Y644" s="132"/>
      <c r="Z644" s="133"/>
      <c r="AA644" s="133"/>
      <c r="AB644" s="133"/>
      <c r="AC644" s="133"/>
      <c r="AD644" s="133"/>
      <c r="AE644" s="133"/>
      <c r="AF644" s="133"/>
      <c r="AG644" s="133"/>
      <c r="AH644" s="133"/>
      <c r="AI644" s="133"/>
      <c r="AJ644" s="133"/>
      <c r="AK644" s="133"/>
      <c r="AL644" s="133"/>
      <c r="AM644" s="133"/>
      <c r="AN644" s="133"/>
      <c r="AO644" s="133"/>
      <c r="AP644" s="133"/>
      <c r="AQ644" s="133"/>
      <c r="AR644" s="133"/>
      <c r="AS644" s="133"/>
      <c r="AT644" s="133"/>
      <c r="AU644" s="133"/>
    </row>
    <row r="645" spans="1:47" s="135" customFormat="1" x14ac:dyDescent="0.25">
      <c r="A645" s="104">
        <f t="shared" si="18"/>
        <v>0</v>
      </c>
      <c r="B645" s="98" t="s">
        <v>1028</v>
      </c>
      <c r="C645" s="111" t="s">
        <v>1014</v>
      </c>
      <c r="D645" s="114"/>
      <c r="E645" s="114" t="s">
        <v>1015</v>
      </c>
      <c r="F645" s="115"/>
      <c r="G645" s="6"/>
      <c r="H645" s="6"/>
      <c r="I645" s="61"/>
      <c r="J645" s="61"/>
      <c r="K645" s="61"/>
      <c r="L645" s="61"/>
      <c r="M645" s="61"/>
      <c r="N645" s="6"/>
      <c r="O645" s="108" t="str">
        <f t="shared" si="19"/>
        <v>non</v>
      </c>
      <c r="P645" s="108"/>
      <c r="Q645" s="109"/>
      <c r="R645" s="132"/>
      <c r="S645" s="132"/>
      <c r="T645" s="78"/>
      <c r="U645" s="78"/>
      <c r="V645" s="78"/>
      <c r="W645" s="79"/>
      <c r="X645" s="132"/>
      <c r="Y645" s="132"/>
      <c r="Z645" s="133"/>
      <c r="AA645" s="133"/>
      <c r="AB645" s="133"/>
      <c r="AC645" s="133"/>
      <c r="AD645" s="133"/>
      <c r="AE645" s="133"/>
      <c r="AF645" s="133"/>
      <c r="AG645" s="133"/>
      <c r="AH645" s="133"/>
      <c r="AI645" s="133"/>
      <c r="AJ645" s="133"/>
      <c r="AK645" s="133"/>
      <c r="AL645" s="133"/>
      <c r="AM645" s="133"/>
      <c r="AN645" s="133"/>
      <c r="AO645" s="133"/>
      <c r="AP645" s="133"/>
      <c r="AQ645" s="133"/>
      <c r="AR645" s="133"/>
      <c r="AS645" s="133"/>
      <c r="AT645" s="133"/>
      <c r="AU645" s="133"/>
    </row>
    <row r="646" spans="1:47" s="135" customFormat="1" x14ac:dyDescent="0.25">
      <c r="A646" s="104">
        <f t="shared" si="18"/>
        <v>0</v>
      </c>
      <c r="B646" s="98" t="s">
        <v>1029</v>
      </c>
      <c r="C646" s="111" t="s">
        <v>1014</v>
      </c>
      <c r="D646" s="114"/>
      <c r="E646" s="114" t="s">
        <v>1256</v>
      </c>
      <c r="F646" s="115"/>
      <c r="G646" s="6"/>
      <c r="H646" s="6"/>
      <c r="I646" s="61"/>
      <c r="J646" s="61"/>
      <c r="K646" s="61"/>
      <c r="L646" s="61"/>
      <c r="M646" s="61"/>
      <c r="N646" s="6"/>
      <c r="O646" s="108" t="str">
        <f t="shared" si="19"/>
        <v>non</v>
      </c>
      <c r="P646" s="108"/>
      <c r="Q646" s="109"/>
      <c r="R646" s="132"/>
      <c r="S646" s="132"/>
      <c r="T646" s="78"/>
      <c r="U646" s="78"/>
      <c r="V646" s="78"/>
      <c r="W646" s="79"/>
      <c r="X646" s="132"/>
      <c r="Y646" s="132"/>
      <c r="Z646" s="133"/>
      <c r="AA646" s="133"/>
      <c r="AB646" s="133"/>
      <c r="AC646" s="133"/>
      <c r="AD646" s="133"/>
      <c r="AE646" s="133"/>
      <c r="AF646" s="133"/>
      <c r="AG646" s="133"/>
      <c r="AH646" s="133"/>
      <c r="AI646" s="133"/>
      <c r="AJ646" s="133"/>
      <c r="AK646" s="133"/>
      <c r="AL646" s="133"/>
      <c r="AM646" s="133"/>
      <c r="AN646" s="133"/>
      <c r="AO646" s="133"/>
      <c r="AP646" s="133"/>
      <c r="AQ646" s="133"/>
      <c r="AR646" s="133"/>
      <c r="AS646" s="133"/>
      <c r="AT646" s="133"/>
      <c r="AU646" s="133"/>
    </row>
    <row r="647" spans="1:47" s="135" customFormat="1" x14ac:dyDescent="0.25">
      <c r="A647" s="104" t="str">
        <f t="shared" si="18"/>
        <v>E-</v>
      </c>
      <c r="B647" s="98" t="s">
        <v>1030</v>
      </c>
      <c r="C647" s="111" t="s">
        <v>1014</v>
      </c>
      <c r="D647" s="114"/>
      <c r="E647" s="114" t="s">
        <v>1215</v>
      </c>
      <c r="F647" s="115">
        <v>219</v>
      </c>
      <c r="G647" s="6">
        <v>30</v>
      </c>
      <c r="H647" s="6"/>
      <c r="I647" s="60" t="str">
        <f>CONCATENATE("E-",VLOOKUP($F647,'Objets valorisés'!$A$4:$K$252,5,FALSE))</f>
        <v>E-</v>
      </c>
      <c r="J647" s="60">
        <f>VLOOKUP($F647,'Objets valorisés'!$A$4:$K$252,6,FALSE)</f>
        <v>0</v>
      </c>
      <c r="K647" s="60">
        <f>VLOOKUP($F647,'Objets valorisés'!$A$4:$K$252,7,FALSE)</f>
        <v>0</v>
      </c>
      <c r="L647" s="60">
        <f>VLOOKUP($F647,'Objets valorisés'!$A$4:$K$252,8,FALSE)</f>
        <v>0</v>
      </c>
      <c r="M647" s="60">
        <f>VLOOKUP($F647,'Objets valorisés'!$A$4:$K$252,9,FALSE)</f>
        <v>0</v>
      </c>
      <c r="N647" s="6"/>
      <c r="O647" s="108" t="str">
        <f t="shared" si="19"/>
        <v>non</v>
      </c>
      <c r="P647" s="108"/>
      <c r="Q647" s="109"/>
      <c r="R647" s="132"/>
      <c r="S647" s="132"/>
      <c r="T647" s="78"/>
      <c r="U647" s="78"/>
      <c r="V647" s="78"/>
      <c r="W647" s="79"/>
      <c r="X647" s="132"/>
      <c r="Y647" s="132"/>
      <c r="Z647" s="133"/>
      <c r="AA647" s="133"/>
      <c r="AB647" s="133"/>
      <c r="AC647" s="133"/>
      <c r="AD647" s="133"/>
      <c r="AE647" s="133"/>
      <c r="AF647" s="133"/>
      <c r="AG647" s="133"/>
      <c r="AH647" s="133"/>
      <c r="AI647" s="133"/>
      <c r="AJ647" s="133"/>
      <c r="AK647" s="133"/>
      <c r="AL647" s="133"/>
      <c r="AM647" s="133"/>
      <c r="AN647" s="133"/>
      <c r="AO647" s="133"/>
      <c r="AP647" s="133"/>
      <c r="AQ647" s="133"/>
      <c r="AR647" s="133"/>
      <c r="AS647" s="133"/>
      <c r="AT647" s="133"/>
      <c r="AU647" s="133"/>
    </row>
    <row r="648" spans="1:47" s="135" customFormat="1" x14ac:dyDescent="0.25">
      <c r="A648" s="104" t="str">
        <f t="shared" ref="A648:A690" si="20">I648</f>
        <v>E-</v>
      </c>
      <c r="B648" s="98" t="s">
        <v>1031</v>
      </c>
      <c r="C648" s="111" t="s">
        <v>1014</v>
      </c>
      <c r="D648" s="114"/>
      <c r="E648" s="114" t="s">
        <v>1214</v>
      </c>
      <c r="F648" s="115">
        <v>223</v>
      </c>
      <c r="G648" s="6">
        <v>30</v>
      </c>
      <c r="H648" s="6"/>
      <c r="I648" s="60" t="str">
        <f>CONCATENATE("E-",VLOOKUP($F648,'Objets valorisés'!$A$4:$K$252,5,FALSE))</f>
        <v>E-</v>
      </c>
      <c r="J648" s="60">
        <f>VLOOKUP($F648,'Objets valorisés'!$A$4:$K$252,6,FALSE)</f>
        <v>0</v>
      </c>
      <c r="K648" s="60">
        <f>VLOOKUP($F648,'Objets valorisés'!$A$4:$K$252,7,FALSE)</f>
        <v>0</v>
      </c>
      <c r="L648" s="60">
        <f>VLOOKUP($F648,'Objets valorisés'!$A$4:$K$252,8,FALSE)</f>
        <v>0</v>
      </c>
      <c r="M648" s="60">
        <f>VLOOKUP($F648,'Objets valorisés'!$A$4:$K$252,9,FALSE)</f>
        <v>0</v>
      </c>
      <c r="N648" s="6"/>
      <c r="O648" s="108" t="str">
        <f t="shared" ref="O648:O690" si="21">IF(OR(J648="x",K648="x",L648="x",M648="x"),"oui","non")</f>
        <v>non</v>
      </c>
      <c r="P648" s="108"/>
      <c r="Q648" s="109"/>
      <c r="R648" s="132"/>
      <c r="S648" s="132"/>
      <c r="T648" s="78"/>
      <c r="U648" s="78"/>
      <c r="V648" s="78"/>
      <c r="W648" s="79"/>
      <c r="X648" s="132"/>
      <c r="Y648" s="132"/>
      <c r="Z648" s="133"/>
      <c r="AA648" s="133"/>
      <c r="AB648" s="133"/>
      <c r="AC648" s="133"/>
      <c r="AD648" s="133"/>
      <c r="AE648" s="133"/>
      <c r="AF648" s="133"/>
      <c r="AG648" s="133"/>
      <c r="AH648" s="133"/>
      <c r="AI648" s="133"/>
      <c r="AJ648" s="133"/>
      <c r="AK648" s="133"/>
      <c r="AL648" s="133"/>
      <c r="AM648" s="133"/>
      <c r="AN648" s="133"/>
      <c r="AO648" s="133"/>
      <c r="AP648" s="133"/>
      <c r="AQ648" s="133"/>
      <c r="AR648" s="133"/>
      <c r="AS648" s="133"/>
      <c r="AT648" s="133"/>
      <c r="AU648" s="133"/>
    </row>
    <row r="649" spans="1:47" s="135" customFormat="1" x14ac:dyDescent="0.25">
      <c r="A649" s="104">
        <f t="shared" si="20"/>
        <v>0</v>
      </c>
      <c r="B649" s="98" t="s">
        <v>1032</v>
      </c>
      <c r="C649" s="111" t="s">
        <v>1014</v>
      </c>
      <c r="D649" s="114" t="s">
        <v>1025</v>
      </c>
      <c r="E649" s="114" t="s">
        <v>1018</v>
      </c>
      <c r="F649" s="115"/>
      <c r="G649" s="6"/>
      <c r="H649" s="6"/>
      <c r="I649" s="61"/>
      <c r="J649" s="61"/>
      <c r="K649" s="61"/>
      <c r="L649" s="61"/>
      <c r="M649" s="61"/>
      <c r="N649" s="6"/>
      <c r="O649" s="108" t="str">
        <f t="shared" si="21"/>
        <v>non</v>
      </c>
      <c r="P649" s="108"/>
      <c r="Q649" s="109"/>
      <c r="R649" s="132"/>
      <c r="S649" s="132"/>
      <c r="T649" s="78"/>
      <c r="U649" s="78"/>
      <c r="V649" s="78"/>
      <c r="W649" s="79"/>
      <c r="X649" s="132"/>
      <c r="Y649" s="132"/>
      <c r="Z649" s="133"/>
      <c r="AA649" s="133"/>
      <c r="AB649" s="133"/>
      <c r="AC649" s="133"/>
      <c r="AD649" s="133"/>
      <c r="AE649" s="133"/>
      <c r="AF649" s="133"/>
      <c r="AG649" s="133"/>
      <c r="AH649" s="133"/>
      <c r="AI649" s="133"/>
      <c r="AJ649" s="133"/>
      <c r="AK649" s="133"/>
      <c r="AL649" s="133"/>
      <c r="AM649" s="133"/>
      <c r="AN649" s="133"/>
      <c r="AO649" s="133"/>
      <c r="AP649" s="133"/>
      <c r="AQ649" s="133"/>
      <c r="AR649" s="133"/>
      <c r="AS649" s="133"/>
      <c r="AT649" s="133"/>
      <c r="AU649" s="133"/>
    </row>
    <row r="650" spans="1:47" s="135" customFormat="1" ht="30" x14ac:dyDescent="0.25">
      <c r="A650" s="104" t="str">
        <f t="shared" si="20"/>
        <v>E-</v>
      </c>
      <c r="B650" s="98" t="s">
        <v>1033</v>
      </c>
      <c r="C650" s="111" t="s">
        <v>1014</v>
      </c>
      <c r="D650" s="114" t="s">
        <v>1025</v>
      </c>
      <c r="E650" s="114" t="s">
        <v>1216</v>
      </c>
      <c r="F650" s="115">
        <v>221</v>
      </c>
      <c r="G650" s="6">
        <v>60</v>
      </c>
      <c r="H650" s="6"/>
      <c r="I650" s="60" t="str">
        <f>CONCATENATE("E-",VLOOKUP($F650,'Objets valorisés'!$A$4:$K$252,5,FALSE))</f>
        <v>E-</v>
      </c>
      <c r="J650" s="60">
        <f>VLOOKUP($F650,'Objets valorisés'!$A$4:$K$252,6,FALSE)</f>
        <v>0</v>
      </c>
      <c r="K650" s="60">
        <f>VLOOKUP($F650,'Objets valorisés'!$A$4:$K$252,7,FALSE)</f>
        <v>0</v>
      </c>
      <c r="L650" s="60">
        <f>VLOOKUP($F650,'Objets valorisés'!$A$4:$K$252,8,FALSE)</f>
        <v>0</v>
      </c>
      <c r="M650" s="60">
        <f>VLOOKUP($F650,'Objets valorisés'!$A$4:$K$252,9,FALSE)</f>
        <v>0</v>
      </c>
      <c r="N650" s="6"/>
      <c r="O650" s="108" t="str">
        <f t="shared" si="21"/>
        <v>non</v>
      </c>
      <c r="P650" s="108"/>
      <c r="Q650" s="109"/>
      <c r="R650" s="132"/>
      <c r="S650" s="132"/>
      <c r="T650" s="78"/>
      <c r="U650" s="78"/>
      <c r="V650" s="78"/>
      <c r="W650" s="79"/>
      <c r="X650" s="132"/>
      <c r="Y650" s="132"/>
      <c r="Z650" s="133"/>
      <c r="AA650" s="133"/>
      <c r="AB650" s="133"/>
      <c r="AC650" s="133"/>
      <c r="AD650" s="133"/>
      <c r="AE650" s="133"/>
      <c r="AF650" s="133"/>
      <c r="AG650" s="133"/>
      <c r="AH650" s="133"/>
      <c r="AI650" s="133"/>
      <c r="AJ650" s="133"/>
      <c r="AK650" s="133"/>
      <c r="AL650" s="133"/>
      <c r="AM650" s="133"/>
      <c r="AN650" s="133"/>
      <c r="AO650" s="133"/>
      <c r="AP650" s="133"/>
      <c r="AQ650" s="133"/>
      <c r="AR650" s="133"/>
      <c r="AS650" s="133"/>
      <c r="AT650" s="133"/>
      <c r="AU650" s="133"/>
    </row>
    <row r="651" spans="1:47" s="135" customFormat="1" x14ac:dyDescent="0.25">
      <c r="A651" s="104">
        <f t="shared" si="20"/>
        <v>0</v>
      </c>
      <c r="B651" s="98" t="s">
        <v>1034</v>
      </c>
      <c r="C651" s="111" t="s">
        <v>1014</v>
      </c>
      <c r="D651" s="114" t="s">
        <v>1025</v>
      </c>
      <c r="E651" s="114" t="s">
        <v>1019</v>
      </c>
      <c r="F651" s="115"/>
      <c r="G651" s="6"/>
      <c r="H651" s="6"/>
      <c r="I651" s="61"/>
      <c r="J651" s="61"/>
      <c r="K651" s="61"/>
      <c r="L651" s="61"/>
      <c r="M651" s="61"/>
      <c r="N651" s="6"/>
      <c r="O651" s="108" t="str">
        <f t="shared" si="21"/>
        <v>non</v>
      </c>
      <c r="P651" s="108"/>
      <c r="Q651" s="109"/>
      <c r="R651" s="132"/>
      <c r="S651" s="132"/>
      <c r="T651" s="78"/>
      <c r="U651" s="78"/>
      <c r="V651" s="78"/>
      <c r="W651" s="79"/>
      <c r="X651" s="132"/>
      <c r="Y651" s="132"/>
      <c r="Z651" s="133"/>
      <c r="AA651" s="133"/>
      <c r="AB651" s="133"/>
      <c r="AC651" s="133"/>
      <c r="AD651" s="133"/>
      <c r="AE651" s="133"/>
      <c r="AF651" s="133"/>
      <c r="AG651" s="133"/>
      <c r="AH651" s="133"/>
      <c r="AI651" s="133"/>
      <c r="AJ651" s="133"/>
      <c r="AK651" s="133"/>
      <c r="AL651" s="133"/>
      <c r="AM651" s="133"/>
      <c r="AN651" s="133"/>
      <c r="AO651" s="133"/>
      <c r="AP651" s="133"/>
      <c r="AQ651" s="133"/>
      <c r="AR651" s="133"/>
      <c r="AS651" s="133"/>
      <c r="AT651" s="133"/>
      <c r="AU651" s="133"/>
    </row>
    <row r="652" spans="1:47" x14ac:dyDescent="0.25">
      <c r="A652" s="104">
        <f t="shared" si="20"/>
        <v>0</v>
      </c>
      <c r="B652" s="98" t="s">
        <v>1035</v>
      </c>
      <c r="C652" s="111" t="s">
        <v>1014</v>
      </c>
      <c r="D652" s="114" t="s">
        <v>1025</v>
      </c>
      <c r="E652" s="114" t="s">
        <v>1020</v>
      </c>
      <c r="I652" s="61"/>
      <c r="J652" s="61"/>
      <c r="K652" s="61"/>
      <c r="L652" s="61"/>
      <c r="M652" s="61"/>
      <c r="O652" s="108" t="str">
        <f t="shared" si="21"/>
        <v>non</v>
      </c>
      <c r="P652" s="108"/>
      <c r="Z652" s="133"/>
    </row>
    <row r="653" spans="1:47" x14ac:dyDescent="0.25">
      <c r="A653" s="104">
        <f t="shared" si="20"/>
        <v>0</v>
      </c>
      <c r="B653" s="98" t="s">
        <v>1036</v>
      </c>
      <c r="C653" s="111" t="s">
        <v>1014</v>
      </c>
      <c r="D653" s="114" t="s">
        <v>1025</v>
      </c>
      <c r="E653" s="114" t="s">
        <v>1021</v>
      </c>
      <c r="I653" s="61"/>
      <c r="J653" s="61"/>
      <c r="K653" s="61"/>
      <c r="L653" s="61"/>
      <c r="M653" s="61"/>
      <c r="O653" s="108" t="str">
        <f t="shared" si="21"/>
        <v>non</v>
      </c>
      <c r="P653" s="108"/>
      <c r="Z653" s="133"/>
    </row>
    <row r="654" spans="1:47" x14ac:dyDescent="0.25">
      <c r="A654" s="104">
        <f t="shared" si="20"/>
        <v>0</v>
      </c>
      <c r="B654" s="98" t="s">
        <v>1037</v>
      </c>
      <c r="C654" s="111" t="s">
        <v>1014</v>
      </c>
      <c r="D654" s="114" t="s">
        <v>1025</v>
      </c>
      <c r="E654" s="114" t="s">
        <v>1022</v>
      </c>
      <c r="I654" s="61"/>
      <c r="J654" s="61"/>
      <c r="K654" s="61"/>
      <c r="L654" s="61"/>
      <c r="M654" s="61"/>
      <c r="O654" s="108" t="str">
        <f t="shared" si="21"/>
        <v>non</v>
      </c>
      <c r="P654" s="108"/>
    </row>
    <row r="655" spans="1:47" x14ac:dyDescent="0.25">
      <c r="A655" s="104">
        <f t="shared" si="20"/>
        <v>0</v>
      </c>
      <c r="B655" s="98" t="s">
        <v>1038</v>
      </c>
      <c r="C655" s="111" t="s">
        <v>1014</v>
      </c>
      <c r="D655" s="114" t="s">
        <v>1025</v>
      </c>
      <c r="E655" s="114" t="s">
        <v>1023</v>
      </c>
      <c r="I655" s="61"/>
      <c r="J655" s="61"/>
      <c r="K655" s="61"/>
      <c r="L655" s="61"/>
      <c r="M655" s="61"/>
      <c r="O655" s="108" t="str">
        <f t="shared" si="21"/>
        <v>non</v>
      </c>
      <c r="P655" s="108"/>
    </row>
    <row r="656" spans="1:47" ht="30" x14ac:dyDescent="0.25">
      <c r="A656" s="104" t="str">
        <f t="shared" si="20"/>
        <v>E-</v>
      </c>
      <c r="B656" s="98" t="s">
        <v>1039</v>
      </c>
      <c r="C656" s="111" t="s">
        <v>1014</v>
      </c>
      <c r="E656" s="114" t="s">
        <v>1257</v>
      </c>
      <c r="F656" s="115">
        <v>222</v>
      </c>
      <c r="G656" s="6">
        <v>40</v>
      </c>
      <c r="I656" s="60" t="str">
        <f>CONCATENATE("E-",VLOOKUP($F656,'Objets valorisés'!$A$4:$K$252,5,FALSE))</f>
        <v>E-</v>
      </c>
      <c r="J656" s="60">
        <f>VLOOKUP($F656,'Objets valorisés'!$A$4:$K$252,6,FALSE)</f>
        <v>0</v>
      </c>
      <c r="K656" s="60">
        <f>VLOOKUP($F656,'Objets valorisés'!$A$4:$K$252,7,FALSE)</f>
        <v>0</v>
      </c>
      <c r="L656" s="60">
        <f>VLOOKUP($F656,'Objets valorisés'!$A$4:$K$252,8,FALSE)</f>
        <v>0</v>
      </c>
      <c r="M656" s="60">
        <f>VLOOKUP($F656,'Objets valorisés'!$A$4:$K$252,9,FALSE)</f>
        <v>0</v>
      </c>
      <c r="O656" s="108" t="str">
        <f t="shared" si="21"/>
        <v>non</v>
      </c>
      <c r="P656" s="108"/>
    </row>
    <row r="657" spans="1:26" x14ac:dyDescent="0.25">
      <c r="A657" s="104">
        <f t="shared" si="20"/>
        <v>0</v>
      </c>
      <c r="B657" s="98" t="s">
        <v>1040</v>
      </c>
      <c r="C657" s="111" t="s">
        <v>1014</v>
      </c>
      <c r="E657" s="114" t="s">
        <v>1024</v>
      </c>
      <c r="I657" s="61"/>
      <c r="J657" s="61"/>
      <c r="K657" s="61"/>
      <c r="L657" s="61"/>
      <c r="M657" s="61"/>
      <c r="O657" s="108" t="str">
        <f t="shared" si="21"/>
        <v>non</v>
      </c>
      <c r="P657" s="108"/>
    </row>
    <row r="658" spans="1:26" x14ac:dyDescent="0.25">
      <c r="A658" s="104">
        <f t="shared" si="20"/>
        <v>0</v>
      </c>
      <c r="B658" s="98" t="s">
        <v>251</v>
      </c>
      <c r="C658" s="111" t="s">
        <v>1014</v>
      </c>
      <c r="E658" s="114" t="s">
        <v>1017</v>
      </c>
      <c r="G658" s="6" t="s">
        <v>1016</v>
      </c>
      <c r="I658" s="61"/>
      <c r="J658" s="61"/>
      <c r="K658" s="61"/>
      <c r="L658" s="61"/>
      <c r="M658" s="61"/>
      <c r="O658" s="108" t="str">
        <f t="shared" si="21"/>
        <v>non</v>
      </c>
      <c r="P658" s="108"/>
    </row>
    <row r="659" spans="1:26" x14ac:dyDescent="0.25">
      <c r="A659" s="104" t="str">
        <f t="shared" si="20"/>
        <v>E-</v>
      </c>
      <c r="B659" s="98"/>
      <c r="C659" s="8" t="s">
        <v>1014</v>
      </c>
      <c r="D659" s="5"/>
      <c r="E659" s="5" t="s">
        <v>1217</v>
      </c>
      <c r="F659" s="4">
        <v>225</v>
      </c>
      <c r="G659" s="6">
        <v>20</v>
      </c>
      <c r="I659" s="60" t="str">
        <f>CONCATENATE("E-",VLOOKUP($F659,'Objets valorisés'!$A$4:$K$252,5,FALSE))</f>
        <v>E-</v>
      </c>
      <c r="J659" s="60">
        <f>VLOOKUP($F659,'Objets valorisés'!$A$4:$K$252,6,FALSE)</f>
        <v>0</v>
      </c>
      <c r="K659" s="60">
        <f>VLOOKUP($F659,'Objets valorisés'!$A$4:$K$252,7,FALSE)</f>
        <v>0</v>
      </c>
      <c r="L659" s="60">
        <f>VLOOKUP($F659,'Objets valorisés'!$A$4:$K$252,8,FALSE)</f>
        <v>0</v>
      </c>
      <c r="M659" s="60">
        <f>VLOOKUP($F659,'Objets valorisés'!$A$4:$K$252,9,FALSE)</f>
        <v>0</v>
      </c>
      <c r="O659" s="108" t="str">
        <f t="shared" si="21"/>
        <v>non</v>
      </c>
      <c r="P659" s="108"/>
    </row>
    <row r="660" spans="1:26" x14ac:dyDescent="0.25">
      <c r="A660" s="104" t="str">
        <f t="shared" si="20"/>
        <v>E-</v>
      </c>
      <c r="B660" s="6"/>
      <c r="C660" s="8" t="s">
        <v>1014</v>
      </c>
      <c r="D660" s="5"/>
      <c r="E660" s="5" t="s">
        <v>1212</v>
      </c>
      <c r="F660" s="4">
        <v>226</v>
      </c>
      <c r="G660" s="6">
        <v>1500</v>
      </c>
      <c r="I660" s="60" t="str">
        <f>CONCATENATE("E-",VLOOKUP($F660,'Objets valorisés'!$A$4:$K$252,5,FALSE))</f>
        <v>E-</v>
      </c>
      <c r="J660" s="60">
        <f>VLOOKUP($F660,'Objets valorisés'!$A$4:$K$252,6,FALSE)</f>
        <v>0</v>
      </c>
      <c r="K660" s="60">
        <f>VLOOKUP($F660,'Objets valorisés'!$A$4:$K$252,7,FALSE)</f>
        <v>0</v>
      </c>
      <c r="L660" s="60">
        <f>VLOOKUP($F660,'Objets valorisés'!$A$4:$K$252,8,FALSE)</f>
        <v>0</v>
      </c>
      <c r="M660" s="60">
        <f>VLOOKUP($F660,'Objets valorisés'!$A$4:$K$252,9,FALSE)</f>
        <v>0</v>
      </c>
      <c r="O660" s="108" t="str">
        <f t="shared" si="21"/>
        <v>non</v>
      </c>
      <c r="P660" s="108"/>
    </row>
    <row r="661" spans="1:26" x14ac:dyDescent="0.25">
      <c r="A661" s="104" t="str">
        <f t="shared" si="20"/>
        <v>E-</v>
      </c>
      <c r="B661" s="98"/>
      <c r="C661" s="8" t="s">
        <v>1014</v>
      </c>
      <c r="D661" s="5"/>
      <c r="E661" s="5" t="s">
        <v>1213</v>
      </c>
      <c r="F661" s="4">
        <v>227</v>
      </c>
      <c r="G661" s="6">
        <v>450</v>
      </c>
      <c r="I661" s="60" t="str">
        <f>CONCATENATE("E-",VLOOKUP($F661,'Objets valorisés'!$A$4:$K$252,5,FALSE))</f>
        <v>E-</v>
      </c>
      <c r="J661" s="60">
        <f>VLOOKUP($F661,'Objets valorisés'!$A$4:$K$252,6,FALSE)</f>
        <v>0</v>
      </c>
      <c r="K661" s="60">
        <f>VLOOKUP($F661,'Objets valorisés'!$A$4:$K$252,7,FALSE)</f>
        <v>0</v>
      </c>
      <c r="L661" s="60">
        <f>VLOOKUP($F661,'Objets valorisés'!$A$4:$K$252,8,FALSE)</f>
        <v>0</v>
      </c>
      <c r="M661" s="60">
        <f>VLOOKUP($F661,'Objets valorisés'!$A$4:$K$252,9,FALSE)</f>
        <v>0</v>
      </c>
      <c r="O661" s="108" t="str">
        <f t="shared" si="21"/>
        <v>non</v>
      </c>
      <c r="P661" s="108"/>
    </row>
    <row r="662" spans="1:26" x14ac:dyDescent="0.25">
      <c r="A662" s="104">
        <f t="shared" si="20"/>
        <v>0</v>
      </c>
      <c r="B662" s="98"/>
      <c r="C662" s="111" t="s">
        <v>990</v>
      </c>
      <c r="E662" s="114" t="s">
        <v>1255</v>
      </c>
      <c r="I662" s="61"/>
      <c r="J662" s="61"/>
      <c r="K662" s="61"/>
      <c r="L662" s="61"/>
      <c r="M662" s="61"/>
      <c r="O662" s="108" t="str">
        <f t="shared" si="21"/>
        <v>non</v>
      </c>
      <c r="P662" s="108"/>
    </row>
    <row r="663" spans="1:26" x14ac:dyDescent="0.25">
      <c r="A663" s="104" t="str">
        <f t="shared" si="20"/>
        <v>E-</v>
      </c>
      <c r="B663" s="98" t="s">
        <v>251</v>
      </c>
      <c r="C663" s="8" t="s">
        <v>1218</v>
      </c>
      <c r="D663" s="5"/>
      <c r="E663" s="5" t="s">
        <v>1219</v>
      </c>
      <c r="F663" s="4">
        <v>228</v>
      </c>
      <c r="G663" s="6">
        <v>120</v>
      </c>
      <c r="I663" s="60" t="str">
        <f>CONCATENATE("E-",VLOOKUP($F663,'Objets valorisés'!$A$4:$K$252,5,FALSE))</f>
        <v>E-</v>
      </c>
      <c r="J663" s="60">
        <f>VLOOKUP($F663,'Objets valorisés'!$A$4:$K$252,6,FALSE)</f>
        <v>0</v>
      </c>
      <c r="K663" s="60">
        <f>VLOOKUP($F663,'Objets valorisés'!$A$4:$K$252,7,FALSE)</f>
        <v>0</v>
      </c>
      <c r="L663" s="60">
        <f>VLOOKUP($F663,'Objets valorisés'!$A$4:$K$252,8,FALSE)</f>
        <v>0</v>
      </c>
      <c r="M663" s="60">
        <f>VLOOKUP($F663,'Objets valorisés'!$A$4:$K$252,9,FALSE)</f>
        <v>0</v>
      </c>
      <c r="O663" s="108" t="str">
        <f t="shared" si="21"/>
        <v>non</v>
      </c>
      <c r="P663" s="108"/>
    </row>
    <row r="664" spans="1:26" x14ac:dyDescent="0.25">
      <c r="A664" s="104" t="str">
        <f t="shared" si="20"/>
        <v>E-</v>
      </c>
      <c r="B664" s="98" t="s">
        <v>251</v>
      </c>
      <c r="C664" s="8" t="s">
        <v>1218</v>
      </c>
      <c r="D664" s="5"/>
      <c r="E664" s="5" t="s">
        <v>1220</v>
      </c>
      <c r="F664" s="4">
        <v>229</v>
      </c>
      <c r="G664" s="6">
        <v>100</v>
      </c>
      <c r="I664" s="60" t="str">
        <f>CONCATENATE("E-",VLOOKUP($F664,'Objets valorisés'!$A$4:$K$252,5,FALSE))</f>
        <v>E-</v>
      </c>
      <c r="J664" s="60">
        <f>VLOOKUP($F664,'Objets valorisés'!$A$4:$K$252,6,FALSE)</f>
        <v>0</v>
      </c>
      <c r="K664" s="60">
        <f>VLOOKUP($F664,'Objets valorisés'!$A$4:$K$252,7,FALSE)</f>
        <v>0</v>
      </c>
      <c r="L664" s="60">
        <f>VLOOKUP($F664,'Objets valorisés'!$A$4:$K$252,8,FALSE)</f>
        <v>0</v>
      </c>
      <c r="M664" s="60">
        <f>VLOOKUP($F664,'Objets valorisés'!$A$4:$K$252,9,FALSE)</f>
        <v>0</v>
      </c>
      <c r="O664" s="108" t="str">
        <f t="shared" si="21"/>
        <v>non</v>
      </c>
      <c r="P664" s="108"/>
    </row>
    <row r="665" spans="1:26" x14ac:dyDescent="0.25">
      <c r="A665" s="104" t="str">
        <f t="shared" si="20"/>
        <v>E-</v>
      </c>
      <c r="B665" s="98" t="s">
        <v>251</v>
      </c>
      <c r="C665" s="8" t="s">
        <v>1218</v>
      </c>
      <c r="D665" s="5"/>
      <c r="E665" s="5" t="s">
        <v>1221</v>
      </c>
      <c r="F665" s="4">
        <v>230</v>
      </c>
      <c r="G665" s="6">
        <v>60</v>
      </c>
      <c r="I665" s="60" t="str">
        <f>CONCATENATE("E-",VLOOKUP($F665,'Objets valorisés'!$A$4:$K$252,5,FALSE))</f>
        <v>E-</v>
      </c>
      <c r="J665" s="60">
        <f>VLOOKUP($F665,'Objets valorisés'!$A$4:$K$252,6,FALSE)</f>
        <v>0</v>
      </c>
      <c r="K665" s="60">
        <f>VLOOKUP($F665,'Objets valorisés'!$A$4:$K$252,7,FALSE)</f>
        <v>0</v>
      </c>
      <c r="L665" s="60">
        <f>VLOOKUP($F665,'Objets valorisés'!$A$4:$K$252,8,FALSE)</f>
        <v>0</v>
      </c>
      <c r="M665" s="60">
        <f>VLOOKUP($F665,'Objets valorisés'!$A$4:$K$252,9,FALSE)</f>
        <v>0</v>
      </c>
      <c r="O665" s="108" t="str">
        <f t="shared" si="21"/>
        <v>non</v>
      </c>
      <c r="P665" s="108"/>
    </row>
    <row r="666" spans="1:26" x14ac:dyDescent="0.25">
      <c r="A666" s="104" t="str">
        <f t="shared" si="20"/>
        <v>E-</v>
      </c>
      <c r="B666" s="98" t="s">
        <v>251</v>
      </c>
      <c r="C666" s="8" t="s">
        <v>1218</v>
      </c>
      <c r="D666" s="5"/>
      <c r="E666" s="5" t="s">
        <v>1222</v>
      </c>
      <c r="F666" s="4">
        <v>231</v>
      </c>
      <c r="G666" s="6">
        <v>30</v>
      </c>
      <c r="I666" s="60" t="str">
        <f>CONCATENATE("E-",VLOOKUP($F666,'Objets valorisés'!$A$4:$K$252,5,FALSE))</f>
        <v>E-</v>
      </c>
      <c r="J666" s="60">
        <f>VLOOKUP($F666,'Objets valorisés'!$A$4:$K$252,6,FALSE)</f>
        <v>0</v>
      </c>
      <c r="K666" s="60">
        <f>VLOOKUP($F666,'Objets valorisés'!$A$4:$K$252,7,FALSE)</f>
        <v>0</v>
      </c>
      <c r="L666" s="60">
        <f>VLOOKUP($F666,'Objets valorisés'!$A$4:$K$252,8,FALSE)</f>
        <v>0</v>
      </c>
      <c r="M666" s="60">
        <f>VLOOKUP($F666,'Objets valorisés'!$A$4:$K$252,9,FALSE)</f>
        <v>0</v>
      </c>
      <c r="O666" s="108" t="str">
        <f t="shared" si="21"/>
        <v>non</v>
      </c>
      <c r="P666" s="108"/>
    </row>
    <row r="667" spans="1:26" x14ac:dyDescent="0.25">
      <c r="A667" s="104" t="str">
        <f t="shared" si="20"/>
        <v>E-</v>
      </c>
      <c r="B667" s="98" t="s">
        <v>251</v>
      </c>
      <c r="C667" s="8" t="s">
        <v>1218</v>
      </c>
      <c r="D667" s="5"/>
      <c r="E667" s="5" t="s">
        <v>1223</v>
      </c>
      <c r="F667" s="4">
        <v>232</v>
      </c>
      <c r="G667" s="6">
        <v>80</v>
      </c>
      <c r="I667" s="60" t="str">
        <f>CONCATENATE("E-",VLOOKUP($F667,'Objets valorisés'!$A$4:$K$252,5,FALSE))</f>
        <v>E-</v>
      </c>
      <c r="J667" s="60">
        <f>VLOOKUP($F667,'Objets valorisés'!$A$4:$K$252,6,FALSE)</f>
        <v>0</v>
      </c>
      <c r="K667" s="60">
        <f>VLOOKUP($F667,'Objets valorisés'!$A$4:$K$252,7,FALSE)</f>
        <v>0</v>
      </c>
      <c r="L667" s="60">
        <f>VLOOKUP($F667,'Objets valorisés'!$A$4:$K$252,8,FALSE)</f>
        <v>0</v>
      </c>
      <c r="M667" s="60">
        <f>VLOOKUP($F667,'Objets valorisés'!$A$4:$K$252,9,FALSE)</f>
        <v>0</v>
      </c>
      <c r="O667" s="108" t="str">
        <f t="shared" si="21"/>
        <v>non</v>
      </c>
      <c r="P667" s="108"/>
    </row>
    <row r="668" spans="1:26" ht="30" x14ac:dyDescent="0.25">
      <c r="A668" s="104" t="str">
        <f t="shared" si="20"/>
        <v>E-</v>
      </c>
      <c r="B668" s="98" t="s">
        <v>251</v>
      </c>
      <c r="C668" s="8" t="s">
        <v>1218</v>
      </c>
      <c r="D668" s="5"/>
      <c r="E668" s="5" t="s">
        <v>1224</v>
      </c>
      <c r="F668" s="4">
        <v>233</v>
      </c>
      <c r="G668" s="6">
        <v>700</v>
      </c>
      <c r="I668" s="60" t="str">
        <f>CONCATENATE("E-",VLOOKUP($F668,'Objets valorisés'!$A$4:$K$252,5,FALSE))</f>
        <v>E-</v>
      </c>
      <c r="J668" s="60">
        <f>VLOOKUP($F668,'Objets valorisés'!$A$4:$K$252,6,FALSE)</f>
        <v>0</v>
      </c>
      <c r="K668" s="60">
        <f>VLOOKUP($F668,'Objets valorisés'!$A$4:$K$252,7,FALSE)</f>
        <v>0</v>
      </c>
      <c r="L668" s="60">
        <f>VLOOKUP($F668,'Objets valorisés'!$A$4:$K$252,8,FALSE)</f>
        <v>0</v>
      </c>
      <c r="M668" s="60">
        <f>VLOOKUP($F668,'Objets valorisés'!$A$4:$K$252,9,FALSE)</f>
        <v>0</v>
      </c>
      <c r="O668" s="108" t="str">
        <f t="shared" si="21"/>
        <v>non</v>
      </c>
      <c r="P668" s="108"/>
    </row>
    <row r="669" spans="1:26" x14ac:dyDescent="0.25">
      <c r="A669" s="104" t="str">
        <f t="shared" si="20"/>
        <v>E-</v>
      </c>
      <c r="B669" s="98" t="s">
        <v>251</v>
      </c>
      <c r="C669" s="8" t="s">
        <v>1218</v>
      </c>
      <c r="D669" s="5"/>
      <c r="E669" s="5" t="s">
        <v>1343</v>
      </c>
      <c r="F669" s="4">
        <v>234</v>
      </c>
      <c r="G669" s="6">
        <v>80</v>
      </c>
      <c r="I669" s="60" t="str">
        <f>CONCATENATE("E-",VLOOKUP($F669,'Objets valorisés'!$A$4:$K$252,5,FALSE))</f>
        <v>E-</v>
      </c>
      <c r="J669" s="60">
        <f>VLOOKUP($F669,'Objets valorisés'!$A$4:$K$252,6,FALSE)</f>
        <v>0</v>
      </c>
      <c r="K669" s="60">
        <f>VLOOKUP($F669,'Objets valorisés'!$A$4:$K$252,7,FALSE)</f>
        <v>0</v>
      </c>
      <c r="L669" s="60">
        <f>VLOOKUP($F669,'Objets valorisés'!$A$4:$K$252,8,FALSE)</f>
        <v>0</v>
      </c>
      <c r="M669" s="60">
        <f>VLOOKUP($F669,'Objets valorisés'!$A$4:$K$252,9,FALSE)</f>
        <v>0</v>
      </c>
      <c r="O669" s="108" t="str">
        <f t="shared" si="21"/>
        <v>non</v>
      </c>
      <c r="P669" s="108"/>
    </row>
    <row r="670" spans="1:26" ht="45" x14ac:dyDescent="0.25">
      <c r="A670" s="104" t="str">
        <f t="shared" si="20"/>
        <v>E-</v>
      </c>
      <c r="B670" s="98" t="s">
        <v>251</v>
      </c>
      <c r="C670" s="111" t="s">
        <v>1047</v>
      </c>
      <c r="E670" s="114" t="s">
        <v>1234</v>
      </c>
      <c r="F670" s="111">
        <v>241</v>
      </c>
      <c r="G670" s="6">
        <v>300</v>
      </c>
      <c r="I670" s="60" t="str">
        <f>CONCATENATE("E-",VLOOKUP($F670,'Objets valorisés'!$A$4:$K$252,5,FALSE))</f>
        <v>E-</v>
      </c>
      <c r="J670" s="60">
        <f>VLOOKUP($F670,'Objets valorisés'!$A$4:$K$252,6,FALSE)</f>
        <v>0</v>
      </c>
      <c r="K670" s="60">
        <f>VLOOKUP($F670,'Objets valorisés'!$A$4:$K$252,7,FALSE)</f>
        <v>0</v>
      </c>
      <c r="L670" s="60">
        <f>VLOOKUP($F670,'Objets valorisés'!$A$4:$K$252,8,FALSE)</f>
        <v>0</v>
      </c>
      <c r="M670" s="60">
        <f>VLOOKUP($F670,'Objets valorisés'!$A$4:$K$252,9,FALSE)</f>
        <v>0</v>
      </c>
      <c r="O670" s="108" t="str">
        <f t="shared" si="21"/>
        <v>non</v>
      </c>
      <c r="P670" s="108"/>
      <c r="R670" s="79"/>
      <c r="S670" s="79"/>
      <c r="Z670" s="133"/>
    </row>
    <row r="671" spans="1:26" x14ac:dyDescent="0.25">
      <c r="A671" s="104" t="str">
        <f t="shared" si="20"/>
        <v>E-</v>
      </c>
      <c r="B671" s="98" t="s">
        <v>1052</v>
      </c>
      <c r="C671" s="111" t="s">
        <v>1047</v>
      </c>
      <c r="E671" s="114" t="s">
        <v>1048</v>
      </c>
      <c r="F671" s="111">
        <v>247</v>
      </c>
      <c r="G671" s="6" t="s">
        <v>1190</v>
      </c>
      <c r="I671" s="60" t="str">
        <f>CONCATENATE("E-",VLOOKUP($F671,'Objets valorisés'!$A$4:$K$252,5,FALSE))</f>
        <v>E-</v>
      </c>
      <c r="J671" s="60">
        <f>VLOOKUP($F671,'Objets valorisés'!$A$4:$K$252,6,FALSE)</f>
        <v>0</v>
      </c>
      <c r="K671" s="60">
        <f>VLOOKUP($F671,'Objets valorisés'!$A$4:$K$252,7,FALSE)</f>
        <v>0</v>
      </c>
      <c r="L671" s="60">
        <f>VLOOKUP($F671,'Objets valorisés'!$A$4:$K$252,8,FALSE)</f>
        <v>0</v>
      </c>
      <c r="M671" s="60">
        <f>VLOOKUP($F671,'Objets valorisés'!$A$4:$K$252,9,FALSE)</f>
        <v>0</v>
      </c>
      <c r="O671" s="108" t="str">
        <f t="shared" si="21"/>
        <v>non</v>
      </c>
      <c r="P671" s="108"/>
      <c r="R671" s="79"/>
      <c r="S671" s="79"/>
      <c r="Z671" s="133"/>
    </row>
    <row r="672" spans="1:26" x14ac:dyDescent="0.25">
      <c r="A672" s="104" t="str">
        <f t="shared" si="20"/>
        <v>E-</v>
      </c>
      <c r="B672" s="98" t="s">
        <v>1053</v>
      </c>
      <c r="C672" s="111" t="s">
        <v>1047</v>
      </c>
      <c r="E672" s="114" t="s">
        <v>1049</v>
      </c>
      <c r="F672" s="111">
        <v>247</v>
      </c>
      <c r="G672" s="6" t="s">
        <v>1190</v>
      </c>
      <c r="I672" s="60" t="str">
        <f>CONCATENATE("E-",VLOOKUP($F672,'Objets valorisés'!$A$4:$K$252,5,FALSE))</f>
        <v>E-</v>
      </c>
      <c r="J672" s="60">
        <f>VLOOKUP($F672,'Objets valorisés'!$A$4:$K$252,6,FALSE)</f>
        <v>0</v>
      </c>
      <c r="K672" s="60">
        <f>VLOOKUP($F672,'Objets valorisés'!$A$4:$K$252,7,FALSE)</f>
        <v>0</v>
      </c>
      <c r="L672" s="60">
        <f>VLOOKUP($F672,'Objets valorisés'!$A$4:$K$252,8,FALSE)</f>
        <v>0</v>
      </c>
      <c r="M672" s="60">
        <f>VLOOKUP($F672,'Objets valorisés'!$A$4:$K$252,9,FALSE)</f>
        <v>0</v>
      </c>
      <c r="O672" s="108" t="str">
        <f t="shared" si="21"/>
        <v>non</v>
      </c>
      <c r="P672" s="108"/>
      <c r="R672" s="79"/>
      <c r="S672" s="79"/>
      <c r="Z672" s="133"/>
    </row>
    <row r="673" spans="1:26" x14ac:dyDescent="0.25">
      <c r="A673" s="104" t="str">
        <f t="shared" si="20"/>
        <v>E-</v>
      </c>
      <c r="B673" s="98" t="s">
        <v>1054</v>
      </c>
      <c r="C673" s="111" t="s">
        <v>1047</v>
      </c>
      <c r="E673" s="114" t="s">
        <v>1050</v>
      </c>
      <c r="F673" s="111">
        <v>243</v>
      </c>
      <c r="G673" s="6">
        <v>30</v>
      </c>
      <c r="I673" s="60" t="str">
        <f>CONCATENATE("E-",VLOOKUP($F673,'Objets valorisés'!$A$4:$K$252,5,FALSE))</f>
        <v>E-</v>
      </c>
      <c r="J673" s="60">
        <f>VLOOKUP($F673,'Objets valorisés'!$A$4:$K$252,6,FALSE)</f>
        <v>0</v>
      </c>
      <c r="K673" s="60">
        <f>VLOOKUP($F673,'Objets valorisés'!$A$4:$K$252,7,FALSE)</f>
        <v>0</v>
      </c>
      <c r="L673" s="60">
        <f>VLOOKUP($F673,'Objets valorisés'!$A$4:$K$252,8,FALSE)</f>
        <v>0</v>
      </c>
      <c r="M673" s="60">
        <f>VLOOKUP($F673,'Objets valorisés'!$A$4:$K$252,9,FALSE)</f>
        <v>0</v>
      </c>
      <c r="O673" s="108" t="str">
        <f t="shared" si="21"/>
        <v>non</v>
      </c>
      <c r="P673" s="108"/>
      <c r="R673" s="79"/>
      <c r="S673" s="79"/>
      <c r="Z673" s="133"/>
    </row>
    <row r="674" spans="1:26" x14ac:dyDescent="0.25">
      <c r="A674" s="104">
        <f t="shared" si="20"/>
        <v>0</v>
      </c>
      <c r="B674" s="98" t="s">
        <v>1055</v>
      </c>
      <c r="C674" s="111" t="s">
        <v>1047</v>
      </c>
      <c r="E674" s="114" t="s">
        <v>1051</v>
      </c>
      <c r="F674" s="111"/>
      <c r="I674" s="61"/>
      <c r="J674" s="61"/>
      <c r="K674" s="61"/>
      <c r="L674" s="61"/>
      <c r="M674" s="61"/>
      <c r="O674" s="108" t="str">
        <f t="shared" si="21"/>
        <v>non</v>
      </c>
      <c r="P674" s="108"/>
      <c r="R674" s="79"/>
      <c r="S674" s="79"/>
      <c r="Z674" s="133"/>
    </row>
    <row r="675" spans="1:26" ht="30" x14ac:dyDescent="0.25">
      <c r="A675" s="104" t="str">
        <f t="shared" si="20"/>
        <v>E-</v>
      </c>
      <c r="B675" s="98" t="s">
        <v>1056</v>
      </c>
      <c r="C675" s="111" t="s">
        <v>1047</v>
      </c>
      <c r="E675" s="114" t="s">
        <v>1258</v>
      </c>
      <c r="F675" s="111">
        <v>242</v>
      </c>
      <c r="G675" s="6">
        <v>20</v>
      </c>
      <c r="I675" s="60" t="str">
        <f>CONCATENATE("E-",VLOOKUP($F675,'Objets valorisés'!$A$4:$K$252,5,FALSE))</f>
        <v>E-</v>
      </c>
      <c r="J675" s="60">
        <f>VLOOKUP($F675,'Objets valorisés'!$A$4:$K$252,6,FALSE)</f>
        <v>0</v>
      </c>
      <c r="K675" s="60">
        <f>VLOOKUP($F675,'Objets valorisés'!$A$4:$K$252,7,FALSE)</f>
        <v>0</v>
      </c>
      <c r="L675" s="60">
        <f>VLOOKUP($F675,'Objets valorisés'!$A$4:$K$252,8,FALSE)</f>
        <v>0</v>
      </c>
      <c r="M675" s="60">
        <f>VLOOKUP($F675,'Objets valorisés'!$A$4:$K$252,9,FALSE)</f>
        <v>0</v>
      </c>
      <c r="O675" s="108" t="str">
        <f t="shared" si="21"/>
        <v>non</v>
      </c>
      <c r="P675" s="108"/>
      <c r="R675" s="79"/>
      <c r="S675" s="79"/>
      <c r="Z675" s="133"/>
    </row>
    <row r="676" spans="1:26" x14ac:dyDescent="0.25">
      <c r="A676" s="104" t="str">
        <f t="shared" si="20"/>
        <v>E-</v>
      </c>
      <c r="B676" s="98"/>
      <c r="C676" s="8" t="s">
        <v>1228</v>
      </c>
      <c r="D676" s="5"/>
      <c r="E676" s="5" t="s">
        <v>1229</v>
      </c>
      <c r="F676" s="111">
        <v>244</v>
      </c>
      <c r="G676" s="6">
        <v>50</v>
      </c>
      <c r="I676" s="60" t="str">
        <f>CONCATENATE("E-",VLOOKUP($F676,'Objets valorisés'!$A$4:$K$252,5,FALSE))</f>
        <v>E-</v>
      </c>
      <c r="J676" s="60">
        <f>VLOOKUP($F676,'Objets valorisés'!$A$4:$K$252,6,FALSE)</f>
        <v>0</v>
      </c>
      <c r="K676" s="60">
        <f>VLOOKUP($F676,'Objets valorisés'!$A$4:$K$252,7,FALSE)</f>
        <v>0</v>
      </c>
      <c r="L676" s="60">
        <f>VLOOKUP($F676,'Objets valorisés'!$A$4:$K$252,8,FALSE)</f>
        <v>0</v>
      </c>
      <c r="M676" s="60">
        <f>VLOOKUP($F676,'Objets valorisés'!$A$4:$K$252,9,FALSE)</f>
        <v>0</v>
      </c>
      <c r="O676" s="108" t="str">
        <f t="shared" si="21"/>
        <v>non</v>
      </c>
      <c r="P676" s="108"/>
      <c r="R676" s="79"/>
      <c r="S676" s="79"/>
      <c r="Z676" s="133"/>
    </row>
    <row r="677" spans="1:26" x14ac:dyDescent="0.25">
      <c r="A677" s="104" t="str">
        <f t="shared" si="20"/>
        <v>E-</v>
      </c>
      <c r="B677" s="98"/>
      <c r="C677" s="8" t="s">
        <v>1228</v>
      </c>
      <c r="D677" s="5"/>
      <c r="E677" s="5" t="s">
        <v>1230</v>
      </c>
      <c r="F677" s="111">
        <v>245</v>
      </c>
      <c r="G677" s="6">
        <v>90</v>
      </c>
      <c r="I677" s="60" t="str">
        <f>CONCATENATE("E-",VLOOKUP($F677,'Objets valorisés'!$A$4:$K$252,5,FALSE))</f>
        <v>E-</v>
      </c>
      <c r="J677" s="60">
        <f>VLOOKUP($F677,'Objets valorisés'!$A$4:$K$252,6,FALSE)</f>
        <v>0</v>
      </c>
      <c r="K677" s="60">
        <f>VLOOKUP($F677,'Objets valorisés'!$A$4:$K$252,7,FALSE)</f>
        <v>0</v>
      </c>
      <c r="L677" s="60">
        <f>VLOOKUP($F677,'Objets valorisés'!$A$4:$K$252,8,FALSE)</f>
        <v>0</v>
      </c>
      <c r="M677" s="60">
        <f>VLOOKUP($F677,'Objets valorisés'!$A$4:$K$252,9,FALSE)</f>
        <v>0</v>
      </c>
      <c r="O677" s="108" t="str">
        <f t="shared" si="21"/>
        <v>non</v>
      </c>
      <c r="P677" s="108"/>
      <c r="R677" s="79"/>
      <c r="S677" s="79"/>
      <c r="Z677" s="133"/>
    </row>
    <row r="678" spans="1:26" x14ac:dyDescent="0.25">
      <c r="A678" s="104" t="str">
        <f t="shared" si="20"/>
        <v>E-</v>
      </c>
      <c r="B678" s="98"/>
      <c r="C678" s="8" t="s">
        <v>1228</v>
      </c>
      <c r="D678" s="5"/>
      <c r="E678" s="5" t="s">
        <v>1231</v>
      </c>
      <c r="F678" s="111">
        <v>246</v>
      </c>
      <c r="G678" s="6">
        <v>600</v>
      </c>
      <c r="I678" s="60" t="str">
        <f>CONCATENATE("E-",VLOOKUP($F678,'Objets valorisés'!$A$4:$K$252,5,FALSE))</f>
        <v>E-</v>
      </c>
      <c r="J678" s="60">
        <f>VLOOKUP($F678,'Objets valorisés'!$A$4:$K$252,6,FALSE)</f>
        <v>0</v>
      </c>
      <c r="K678" s="60">
        <f>VLOOKUP($F678,'Objets valorisés'!$A$4:$K$252,7,FALSE)</f>
        <v>0</v>
      </c>
      <c r="L678" s="60">
        <f>VLOOKUP($F678,'Objets valorisés'!$A$4:$K$252,8,FALSE)</f>
        <v>0</v>
      </c>
      <c r="M678" s="60">
        <f>VLOOKUP($F678,'Objets valorisés'!$A$4:$K$252,9,FALSE)</f>
        <v>0</v>
      </c>
      <c r="O678" s="108" t="str">
        <f t="shared" si="21"/>
        <v>non</v>
      </c>
      <c r="P678" s="108"/>
      <c r="R678" s="79"/>
      <c r="S678" s="79"/>
      <c r="Z678" s="133"/>
    </row>
    <row r="679" spans="1:26" ht="30" x14ac:dyDescent="0.25">
      <c r="A679" s="104" t="str">
        <f t="shared" si="20"/>
        <v>E-</v>
      </c>
      <c r="B679" s="98"/>
      <c r="C679" s="8" t="s">
        <v>1228</v>
      </c>
      <c r="D679" s="5"/>
      <c r="E679" s="5" t="s">
        <v>1232</v>
      </c>
      <c r="F679" s="111">
        <v>247</v>
      </c>
      <c r="G679" s="6">
        <v>40</v>
      </c>
      <c r="I679" s="60" t="str">
        <f>CONCATENATE("E-",VLOOKUP($F679,'Objets valorisés'!$A$4:$K$252,5,FALSE))</f>
        <v>E-</v>
      </c>
      <c r="J679" s="60">
        <f>VLOOKUP($F679,'Objets valorisés'!$A$4:$K$252,6,FALSE)</f>
        <v>0</v>
      </c>
      <c r="K679" s="60">
        <f>VLOOKUP($F679,'Objets valorisés'!$A$4:$K$252,7,FALSE)</f>
        <v>0</v>
      </c>
      <c r="L679" s="60">
        <f>VLOOKUP($F679,'Objets valorisés'!$A$4:$K$252,8,FALSE)</f>
        <v>0</v>
      </c>
      <c r="M679" s="60">
        <f>VLOOKUP($F679,'Objets valorisés'!$A$4:$K$252,9,FALSE)</f>
        <v>0</v>
      </c>
      <c r="O679" s="108" t="str">
        <f t="shared" si="21"/>
        <v>non</v>
      </c>
      <c r="P679" s="108"/>
      <c r="R679" s="79"/>
      <c r="S679" s="79"/>
      <c r="Z679" s="133"/>
    </row>
    <row r="680" spans="1:26" x14ac:dyDescent="0.25">
      <c r="A680" s="104">
        <f t="shared" si="20"/>
        <v>0</v>
      </c>
      <c r="B680" s="98"/>
      <c r="C680" s="83" t="s">
        <v>1228</v>
      </c>
      <c r="E680" s="114" t="s">
        <v>1259</v>
      </c>
      <c r="F680" s="111"/>
      <c r="I680" s="61"/>
      <c r="J680" s="61"/>
      <c r="K680" s="61"/>
      <c r="L680" s="61"/>
      <c r="M680" s="61"/>
      <c r="O680" s="108" t="str">
        <f t="shared" si="21"/>
        <v>non</v>
      </c>
      <c r="P680" s="108"/>
      <c r="R680" s="79"/>
      <c r="S680" s="79"/>
      <c r="Z680" s="133"/>
    </row>
    <row r="681" spans="1:26" x14ac:dyDescent="0.25">
      <c r="A681" s="104" t="str">
        <f t="shared" si="20"/>
        <v>E-</v>
      </c>
      <c r="B681" s="98" t="s">
        <v>1057</v>
      </c>
      <c r="C681" s="111" t="s">
        <v>1041</v>
      </c>
      <c r="E681" s="114" t="s">
        <v>1225</v>
      </c>
      <c r="F681" s="111">
        <v>236</v>
      </c>
      <c r="G681" s="6">
        <v>200</v>
      </c>
      <c r="I681" s="60" t="str">
        <f>CONCATENATE("E-",VLOOKUP($F681,'Objets valorisés'!$A$4:$K$252,5,FALSE))</f>
        <v>E-</v>
      </c>
      <c r="J681" s="60">
        <f>VLOOKUP($F681,'Objets valorisés'!$A$4:$K$252,6,FALSE)</f>
        <v>0</v>
      </c>
      <c r="K681" s="60">
        <f>VLOOKUP($F681,'Objets valorisés'!$A$4:$K$252,7,FALSE)</f>
        <v>0</v>
      </c>
      <c r="L681" s="60">
        <f>VLOOKUP($F681,'Objets valorisés'!$A$4:$K$252,8,FALSE)</f>
        <v>0</v>
      </c>
      <c r="M681" s="60">
        <f>VLOOKUP($F681,'Objets valorisés'!$A$4:$K$252,9,FALSE)</f>
        <v>0</v>
      </c>
      <c r="O681" s="108" t="str">
        <f t="shared" si="21"/>
        <v>non</v>
      </c>
      <c r="P681" s="108"/>
      <c r="R681" s="79"/>
      <c r="S681" s="79"/>
      <c r="Z681" s="133"/>
    </row>
    <row r="682" spans="1:26" x14ac:dyDescent="0.25">
      <c r="A682" s="104">
        <f t="shared" si="20"/>
        <v>0</v>
      </c>
      <c r="B682" s="98" t="s">
        <v>1058</v>
      </c>
      <c r="C682" s="111" t="s">
        <v>1041</v>
      </c>
      <c r="E682" s="114" t="s">
        <v>1042</v>
      </c>
      <c r="F682" s="111"/>
      <c r="I682" s="61"/>
      <c r="J682" s="61"/>
      <c r="K682" s="61"/>
      <c r="L682" s="61"/>
      <c r="M682" s="61"/>
      <c r="O682" s="108" t="str">
        <f t="shared" si="21"/>
        <v>non</v>
      </c>
      <c r="P682" s="108"/>
      <c r="R682" s="79"/>
      <c r="S682" s="79"/>
      <c r="Z682" s="133"/>
    </row>
    <row r="683" spans="1:26" x14ac:dyDescent="0.25">
      <c r="A683" s="104" t="str">
        <f t="shared" si="20"/>
        <v>E-</v>
      </c>
      <c r="B683" s="98" t="s">
        <v>1059</v>
      </c>
      <c r="C683" s="111" t="s">
        <v>1041</v>
      </c>
      <c r="E683" s="114" t="s">
        <v>1043</v>
      </c>
      <c r="F683" s="111">
        <v>237</v>
      </c>
      <c r="G683" s="6">
        <v>30</v>
      </c>
      <c r="I683" s="60" t="str">
        <f>CONCATENATE("E-",VLOOKUP($F683,'Objets valorisés'!$A$4:$K$252,5,FALSE))</f>
        <v>E-</v>
      </c>
      <c r="J683" s="60">
        <f>VLOOKUP($F683,'Objets valorisés'!$A$4:$K$252,6,FALSE)</f>
        <v>0</v>
      </c>
      <c r="K683" s="60">
        <f>VLOOKUP($F683,'Objets valorisés'!$A$4:$K$252,7,FALSE)</f>
        <v>0</v>
      </c>
      <c r="L683" s="60">
        <f>VLOOKUP($F683,'Objets valorisés'!$A$4:$K$252,8,FALSE)</f>
        <v>0</v>
      </c>
      <c r="M683" s="60">
        <f>VLOOKUP($F683,'Objets valorisés'!$A$4:$K$252,9,FALSE)</f>
        <v>0</v>
      </c>
      <c r="O683" s="108" t="str">
        <f t="shared" si="21"/>
        <v>non</v>
      </c>
      <c r="P683" s="108"/>
      <c r="R683" s="79"/>
      <c r="S683" s="79"/>
      <c r="Z683" s="133"/>
    </row>
    <row r="684" spans="1:26" x14ac:dyDescent="0.25">
      <c r="A684" s="104" t="str">
        <f t="shared" si="20"/>
        <v>E-</v>
      </c>
      <c r="B684" s="98" t="s">
        <v>1060</v>
      </c>
      <c r="C684" s="111" t="s">
        <v>1041</v>
      </c>
      <c r="E684" s="114" t="s">
        <v>1044</v>
      </c>
      <c r="F684" s="111">
        <v>238</v>
      </c>
      <c r="G684" s="6">
        <v>50</v>
      </c>
      <c r="I684" s="60" t="str">
        <f>CONCATENATE("E-",VLOOKUP($F684,'Objets valorisés'!$A$4:$K$252,5,FALSE))</f>
        <v>E-</v>
      </c>
      <c r="J684" s="60">
        <f>VLOOKUP($F684,'Objets valorisés'!$A$4:$K$252,6,FALSE)</f>
        <v>0</v>
      </c>
      <c r="K684" s="60">
        <f>VLOOKUP($F684,'Objets valorisés'!$A$4:$K$252,7,FALSE)</f>
        <v>0</v>
      </c>
      <c r="L684" s="60">
        <f>VLOOKUP($F684,'Objets valorisés'!$A$4:$K$252,8,FALSE)</f>
        <v>0</v>
      </c>
      <c r="M684" s="60">
        <f>VLOOKUP($F684,'Objets valorisés'!$A$4:$K$252,9,FALSE)</f>
        <v>0</v>
      </c>
      <c r="O684" s="108" t="str">
        <f t="shared" si="21"/>
        <v>non</v>
      </c>
      <c r="P684" s="108"/>
      <c r="R684" s="79"/>
      <c r="S684" s="79"/>
      <c r="Z684" s="133"/>
    </row>
    <row r="685" spans="1:26" ht="30" x14ac:dyDescent="0.25">
      <c r="A685" s="104" t="str">
        <f t="shared" si="20"/>
        <v>E-</v>
      </c>
      <c r="B685" s="98" t="s">
        <v>1061</v>
      </c>
      <c r="C685" s="111" t="s">
        <v>1041</v>
      </c>
      <c r="E685" s="114" t="s">
        <v>1226</v>
      </c>
      <c r="F685" s="111">
        <v>239</v>
      </c>
      <c r="G685" s="6">
        <v>600</v>
      </c>
      <c r="I685" s="60" t="str">
        <f>CONCATENATE("E-",VLOOKUP($F685,'Objets valorisés'!$A$4:$K$252,5,FALSE))</f>
        <v>E-</v>
      </c>
      <c r="J685" s="60">
        <f>VLOOKUP($F685,'Objets valorisés'!$A$4:$K$252,6,FALSE)</f>
        <v>0</v>
      </c>
      <c r="K685" s="60">
        <f>VLOOKUP($F685,'Objets valorisés'!$A$4:$K$252,7,FALSE)</f>
        <v>0</v>
      </c>
      <c r="L685" s="60">
        <f>VLOOKUP($F685,'Objets valorisés'!$A$4:$K$252,8,FALSE)</f>
        <v>0</v>
      </c>
      <c r="M685" s="60">
        <f>VLOOKUP($F685,'Objets valorisés'!$A$4:$K$252,9,FALSE)</f>
        <v>0</v>
      </c>
      <c r="O685" s="108" t="str">
        <f t="shared" si="21"/>
        <v>non</v>
      </c>
      <c r="P685" s="108"/>
      <c r="R685" s="79"/>
      <c r="S685" s="79"/>
      <c r="Z685" s="133"/>
    </row>
    <row r="686" spans="1:26" x14ac:dyDescent="0.25">
      <c r="A686" s="104">
        <f t="shared" si="20"/>
        <v>0</v>
      </c>
      <c r="B686" s="98" t="s">
        <v>1062</v>
      </c>
      <c r="C686" s="111" t="s">
        <v>1041</v>
      </c>
      <c r="E686" s="114" t="s">
        <v>1046</v>
      </c>
      <c r="F686" s="111"/>
      <c r="I686" s="61"/>
      <c r="J686" s="61"/>
      <c r="K686" s="61"/>
      <c r="L686" s="61"/>
      <c r="M686" s="61"/>
      <c r="O686" s="108" t="str">
        <f t="shared" si="21"/>
        <v>non</v>
      </c>
      <c r="P686" s="108"/>
      <c r="R686" s="79"/>
      <c r="S686" s="79"/>
      <c r="Z686" s="133"/>
    </row>
    <row r="687" spans="1:26" x14ac:dyDescent="0.25">
      <c r="A687" s="104" t="str">
        <f t="shared" si="20"/>
        <v>E-</v>
      </c>
      <c r="B687" s="98" t="s">
        <v>1063</v>
      </c>
      <c r="C687" s="111" t="s">
        <v>1041</v>
      </c>
      <c r="E687" s="114" t="s">
        <v>1045</v>
      </c>
      <c r="F687" s="111">
        <v>240</v>
      </c>
      <c r="G687" s="6" t="s">
        <v>1190</v>
      </c>
      <c r="I687" s="60" t="str">
        <f>CONCATENATE("E-",VLOOKUP($F687,'Objets valorisés'!$A$4:$K$252,5,FALSE))</f>
        <v>E-</v>
      </c>
      <c r="J687" s="60">
        <f>VLOOKUP($F687,'Objets valorisés'!$A$4:$K$252,6,FALSE)</f>
        <v>0</v>
      </c>
      <c r="K687" s="60">
        <f>VLOOKUP($F687,'Objets valorisés'!$A$4:$K$252,7,FALSE)</f>
        <v>0</v>
      </c>
      <c r="L687" s="60">
        <f>VLOOKUP($F687,'Objets valorisés'!$A$4:$K$252,8,FALSE)</f>
        <v>0</v>
      </c>
      <c r="M687" s="60">
        <f>VLOOKUP($F687,'Objets valorisés'!$A$4:$K$252,9,FALSE)</f>
        <v>0</v>
      </c>
      <c r="O687" s="108" t="str">
        <f t="shared" si="21"/>
        <v>non</v>
      </c>
      <c r="P687" s="108"/>
      <c r="R687" s="79"/>
      <c r="S687" s="79"/>
      <c r="Z687" s="133"/>
    </row>
    <row r="688" spans="1:26" x14ac:dyDescent="0.25">
      <c r="A688" s="104" t="str">
        <f t="shared" si="20"/>
        <v>E-</v>
      </c>
      <c r="B688" s="98"/>
      <c r="C688" s="8" t="s">
        <v>1041</v>
      </c>
      <c r="D688" s="5"/>
      <c r="E688" s="5" t="s">
        <v>1227</v>
      </c>
      <c r="F688" s="111">
        <v>240</v>
      </c>
      <c r="G688" s="6">
        <v>40</v>
      </c>
      <c r="I688" s="60" t="str">
        <f>CONCATENATE("E-",VLOOKUP($F688,'Objets valorisés'!$A$4:$K$252,5,FALSE))</f>
        <v>E-</v>
      </c>
      <c r="J688" s="60">
        <f>VLOOKUP($F688,'Objets valorisés'!$A$4:$K$252,6,FALSE)</f>
        <v>0</v>
      </c>
      <c r="K688" s="60">
        <f>VLOOKUP($F688,'Objets valorisés'!$A$4:$K$252,7,FALSE)</f>
        <v>0</v>
      </c>
      <c r="L688" s="60">
        <f>VLOOKUP($F688,'Objets valorisés'!$A$4:$K$252,8,FALSE)</f>
        <v>0</v>
      </c>
      <c r="M688" s="60">
        <f>VLOOKUP($F688,'Objets valorisés'!$A$4:$K$252,9,FALSE)</f>
        <v>0</v>
      </c>
      <c r="O688" s="108" t="str">
        <f t="shared" si="21"/>
        <v>non</v>
      </c>
      <c r="P688" s="108"/>
      <c r="R688" s="79"/>
      <c r="S688" s="79"/>
      <c r="Z688" s="133"/>
    </row>
    <row r="689" spans="1:26" x14ac:dyDescent="0.25">
      <c r="A689" s="104">
        <f t="shared" si="20"/>
        <v>0</v>
      </c>
      <c r="B689" s="98" t="s">
        <v>1066</v>
      </c>
      <c r="C689" s="111" t="s">
        <v>1064</v>
      </c>
      <c r="E689" s="114" t="s">
        <v>1065</v>
      </c>
      <c r="F689" s="111"/>
      <c r="I689" s="61"/>
      <c r="J689" s="61"/>
      <c r="K689" s="61"/>
      <c r="L689" s="61"/>
      <c r="M689" s="61"/>
      <c r="O689" s="108" t="str">
        <f t="shared" si="21"/>
        <v>non</v>
      </c>
      <c r="P689" s="108"/>
      <c r="R689" s="79"/>
      <c r="S689" s="79"/>
      <c r="Z689" s="133"/>
    </row>
    <row r="690" spans="1:26" ht="30" x14ac:dyDescent="0.25">
      <c r="A690" s="104" t="str">
        <f t="shared" si="20"/>
        <v>E-</v>
      </c>
      <c r="B690" s="98"/>
      <c r="C690" s="8" t="s">
        <v>1064</v>
      </c>
      <c r="D690" s="5"/>
      <c r="E690" s="5" t="s">
        <v>1233</v>
      </c>
      <c r="F690" s="111">
        <v>248</v>
      </c>
      <c r="G690" s="6">
        <v>100</v>
      </c>
      <c r="I690" s="60" t="str">
        <f>CONCATENATE("E-",VLOOKUP($F690,'Objets valorisés'!$A$4:$K$252,5,FALSE))</f>
        <v>E-</v>
      </c>
      <c r="J690" s="60">
        <f>VLOOKUP($F690,'Objets valorisés'!$A$4:$K$252,6,FALSE)</f>
        <v>0</v>
      </c>
      <c r="K690" s="60">
        <f>VLOOKUP($F690,'Objets valorisés'!$A$4:$K$252,7,FALSE)</f>
        <v>0</v>
      </c>
      <c r="L690" s="60">
        <f>VLOOKUP($F690,'Objets valorisés'!$A$4:$K$252,8,FALSE)</f>
        <v>0</v>
      </c>
      <c r="M690" s="60">
        <f>VLOOKUP($F690,'Objets valorisés'!$A$4:$K$252,9,FALSE)</f>
        <v>0</v>
      </c>
      <c r="O690" s="108" t="str">
        <f t="shared" si="21"/>
        <v>non</v>
      </c>
      <c r="P690" s="108"/>
      <c r="R690" s="79"/>
      <c r="S690" s="79"/>
      <c r="Z690" s="133"/>
    </row>
  </sheetData>
  <autoFilter ref="B4:W690" xr:uid="{908E0B81-876E-46E3-8B6C-A3DA45FA3425}"/>
  <mergeCells count="14">
    <mergeCell ref="G440:G441"/>
    <mergeCell ref="G509:G510"/>
    <mergeCell ref="G76:G77"/>
    <mergeCell ref="J2:M2"/>
    <mergeCell ref="G237:G238"/>
    <mergeCell ref="G274:G275"/>
    <mergeCell ref="G368:G369"/>
    <mergeCell ref="G379:G381"/>
    <mergeCell ref="G429:G430"/>
    <mergeCell ref="G25:G26"/>
    <mergeCell ref="G105:G106"/>
    <mergeCell ref="G167:G168"/>
    <mergeCell ref="G171:G172"/>
    <mergeCell ref="G210:G211"/>
  </mergeCells>
  <conditionalFormatting sqref="I7:I10 I631 I634 I645:I646 I649 I651:I655 I674 I662 I657:I658 I689 I686 I680 I682 I620 I625:I628 I622:I623 I617 I615 I612:I613 I606 I596:I604 I594 I591:I592 I586:I589 I580:I584 I577:I578 I574:I575 I563 I565:I566 I571:I572 I548 I550:I554 I559:I561 I541 I30:I67 I28 I22:I24 I12:I20 I104 I94 I82:I85 I78 I224:I236 I219:I222 I216 I205 I189 I178:I179 I173 I170 I166 I160 I109:I154 I106:I107 I311:I312 I282:I283 I276:I279 I246:I273 I240:I242 I364:I365 I361:I362 I333:I338 I330:I331 I324 I404:I405 I397:I400 I393 I391 I388 I380:I382 I376:I377 I372:I374 I369 I423:I425 I419 I410 I445 I443 I441 I430 I427 I480:I482 I478 I476 I466 I452:I453 I450 I448 I496:I501 I494 I486:I487 I517:I539 I511:I513 I503:I505">
    <cfRule type="duplicateValues" dxfId="1" priority="2"/>
  </conditionalFormatting>
  <conditionalFormatting sqref="I489">
    <cfRule type="duplicateValues" dxfId="0" priority="1"/>
  </conditionalFormatting>
  <dataValidations disablePrompts="1" count="1">
    <dataValidation type="list" allowBlank="1" showInputMessage="1" showErrorMessage="1" sqref="J7:M689" xr:uid="{F1531911-0D38-4B09-B60A-2F0E5EECA671}">
      <formula1>Valeur_choix</formula1>
    </dataValidation>
  </dataValidations>
  <printOptions horizontalCentered="1"/>
  <pageMargins left="0.31496062992125984" right="0.31496062992125984" top="0.35433070866141736" bottom="0.35433070866141736" header="0.11811023622047245" footer="0.19685039370078741"/>
  <pageSetup paperSize="9" scale="60" fitToHeight="2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Mode d'emploi</vt:lpstr>
      <vt:lpstr>Objets valorisés</vt:lpstr>
      <vt:lpstr>Liste complète</vt:lpstr>
      <vt:lpstr>'Liste complète'!Impression_des_titres</vt:lpstr>
      <vt:lpstr>'Objets valorisés'!Impression_des_titres</vt:lpstr>
      <vt:lpstr>Valeur_choix</vt:lpstr>
      <vt:lpstr>'Liste complète'!Zone_d_impression</vt:lpstr>
      <vt:lpstr>'Objets valorisés'!Zone_d_impression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Philippe</dc:creator>
  <cp:lastModifiedBy>NiMOUTTE</cp:lastModifiedBy>
  <cp:lastPrinted>2021-03-02T09:32:50Z</cp:lastPrinted>
  <dcterms:created xsi:type="dcterms:W3CDTF">2018-08-04T18:55:54Z</dcterms:created>
  <dcterms:modified xsi:type="dcterms:W3CDTF">2021-03-04T08:40:44Z</dcterms:modified>
</cp:coreProperties>
</file>