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628"/>
  <workbookPr defaultThemeVersion="166925"/>
  <mc:AlternateContent xmlns:mc="http://schemas.openxmlformats.org/markup-compatibility/2006">
    <mc:Choice Requires="x15">
      <x15ac:absPath xmlns:x15ac="http://schemas.microsoft.com/office/spreadsheetml/2010/11/ac" url="C:\Users\micpi\Documents\"/>
    </mc:Choice>
  </mc:AlternateContent>
  <xr:revisionPtr revIDLastSave="0" documentId="13_ncr:1_{73355A47-C506-46F1-BA69-C29BCB018E8E}" xr6:coauthVersionLast="46" xr6:coauthVersionMax="46" xr10:uidLastSave="{00000000-0000-0000-0000-000000000000}"/>
  <bookViews>
    <workbookView xWindow="-120" yWindow="-120" windowWidth="29040" windowHeight="15840" activeTab="1" xr2:uid="{32B5AD3F-6A79-49A9-A668-F8EFD0EE8654}"/>
  </bookViews>
  <sheets>
    <sheet name="Janvier" sheetId="2" r:id="rId1"/>
    <sheet name="Avril" sheetId="1" r:id="rId2"/>
  </sheets>
  <externalReferences>
    <externalReference r:id="rId3"/>
  </externalReferences>
  <definedNames>
    <definedName name="AnnéeCalendrier">Janvier!$AH$2</definedName>
    <definedName name="CléCongé">Janvier!#REF!</definedName>
    <definedName name="CléMaladie">Janvier!#REF!</definedName>
    <definedName name="CléPersonnalisée1">Janvier!#REF!</definedName>
    <definedName name="CléPersonnalisée2">Janvier!#REF!</definedName>
    <definedName name="CléPersonnel">Janvier!#REF!</definedName>
    <definedName name="ÉtiquetteCléCongé">Janvier!#REF!</definedName>
    <definedName name="ÉtiquetteCléMaladie">Janvier!#REF!</definedName>
    <definedName name="ÉtiquetteCléPersonnalisée1">Janvier!#REF!</definedName>
    <definedName name="ÉtiquetteCléPersonnalisée2">Janvier!#REF!</definedName>
    <definedName name="ÉtiquetteCléPersonnel">Janvier!#REF!</definedName>
    <definedName name="_xlnm.Print_Titles" localSheetId="1">Avril!$2:$4</definedName>
    <definedName name="_xlnm.Print_Titles" localSheetId="0">Janvier!$2:$4</definedName>
    <definedName name="Nom_clé">Janvier!#REF!</definedName>
    <definedName name="NomMois" localSheetId="1">Avril!$B$2</definedName>
    <definedName name="NomMois" localSheetId="0">Janvier!$B$2</definedName>
    <definedName name="Titre_Absence_Employé">Janvier!#REF!</definedName>
    <definedName name="Titre1">Janvier[[#Headers],[Colonne1]]</definedName>
    <definedName name="Titre10">[1]!Octobre[[#Headers],[Nom de l’employé]]</definedName>
    <definedName name="Titre11">[1]!Novembre[[#Headers],[Nom de l’employé]]</definedName>
    <definedName name="Titre12">[1]!Décembre[[#Headers],[Nom de l’employé]]</definedName>
    <definedName name="Titre2">[1]!Février[[#Headers],[Nom de l’employé]]</definedName>
    <definedName name="Titre3">[1]!Mars[[#Headers],[Nom de l’employé]]</definedName>
    <definedName name="Titre4">Avril[[#Headers],[Colonne1]]</definedName>
    <definedName name="Titre5">[1]!Mai[[#Headers],[Nom de l’employé]]</definedName>
    <definedName name="Titre6">[1]!Juin[[#Headers],[Nom de l’employé]]</definedName>
    <definedName name="Titre7">[1]!Juillet[[#Headers],[Nom de l’employé]]</definedName>
    <definedName name="Titre8">[1]!Août[[#Headers],[Nom de l’employé]]</definedName>
    <definedName name="Titre9">[1]!Septembre[[#Headers],[Nom de l’employé]]</definedName>
    <definedName name="TitreColonne13">[1]!NomEmployé[[#Headers],[Noms des employés]]</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3" i="2" l="1"/>
  <c r="D3" i="2"/>
  <c r="E3" i="2"/>
  <c r="F3" i="2"/>
  <c r="G3" i="2"/>
  <c r="H3" i="2"/>
  <c r="I3" i="2"/>
  <c r="J3" i="2"/>
  <c r="K3" i="2"/>
  <c r="L3" i="2"/>
  <c r="M3" i="2"/>
  <c r="N3" i="2"/>
  <c r="O3" i="2"/>
  <c r="P3" i="2"/>
  <c r="Q3" i="2"/>
  <c r="R3" i="2"/>
  <c r="S3" i="2"/>
  <c r="T3" i="2"/>
  <c r="U3" i="2"/>
  <c r="V3" i="2"/>
  <c r="W3" i="2"/>
  <c r="X3" i="2"/>
  <c r="Y3" i="2"/>
  <c r="Z3" i="2"/>
  <c r="AA3" i="2"/>
  <c r="AB3" i="2"/>
  <c r="AC3" i="2"/>
  <c r="AD3" i="2"/>
  <c r="AE3" i="2"/>
  <c r="AF3" i="2"/>
  <c r="AG3" i="2"/>
  <c r="AH5" i="2"/>
  <c r="AH8" i="2" s="1"/>
  <c r="AH6" i="2"/>
  <c r="AH7" i="2"/>
  <c r="B8" i="2"/>
  <c r="C8" i="2"/>
  <c r="D8" i="2"/>
  <c r="E8" i="2"/>
  <c r="F8" i="2"/>
  <c r="G8" i="2"/>
  <c r="H8" i="2"/>
  <c r="I8" i="2"/>
  <c r="J8" i="2"/>
  <c r="K8" i="2"/>
  <c r="L8" i="2"/>
  <c r="M8" i="2"/>
  <c r="N8" i="2"/>
  <c r="O8" i="2"/>
  <c r="P8" i="2"/>
  <c r="Q8" i="2"/>
  <c r="R8" i="2"/>
  <c r="S8" i="2"/>
  <c r="T8" i="2"/>
  <c r="U8" i="2"/>
  <c r="V8" i="2"/>
  <c r="W8" i="2"/>
  <c r="X8" i="2"/>
  <c r="Y8" i="2"/>
  <c r="Z8" i="2"/>
  <c r="AA8" i="2"/>
  <c r="AB8" i="2"/>
  <c r="AC8" i="2"/>
  <c r="AD8" i="2"/>
  <c r="AE8" i="2"/>
  <c r="AF8" i="2"/>
  <c r="AG8" i="2"/>
  <c r="AH2" i="1"/>
  <c r="C3" i="1"/>
  <c r="D3" i="1"/>
  <c r="E3" i="1"/>
  <c r="F3" i="1"/>
  <c r="G3" i="1"/>
  <c r="H3" i="1"/>
  <c r="I3" i="1"/>
  <c r="J3" i="1"/>
  <c r="K3" i="1"/>
  <c r="L3" i="1"/>
  <c r="M3" i="1"/>
  <c r="N3" i="1"/>
  <c r="O3" i="1"/>
  <c r="P3" i="1"/>
  <c r="Q3" i="1"/>
  <c r="R3" i="1"/>
  <c r="S3" i="1"/>
  <c r="T3" i="1"/>
  <c r="U3" i="1"/>
  <c r="V3" i="1"/>
  <c r="W3" i="1"/>
  <c r="X3" i="1"/>
  <c r="Y3" i="1"/>
  <c r="Z3" i="1"/>
  <c r="AA3" i="1"/>
  <c r="AB3" i="1"/>
  <c r="AC3" i="1"/>
  <c r="AD3" i="1"/>
  <c r="AE3" i="1"/>
  <c r="AF3" i="1"/>
  <c r="AH5" i="1"/>
  <c r="AH8" i="1" s="1"/>
  <c r="AH6" i="1"/>
  <c r="AH7" i="1"/>
  <c r="B8" i="1"/>
  <c r="C8" i="1"/>
  <c r="D8" i="1"/>
  <c r="E8" i="1"/>
  <c r="F8" i="1"/>
  <c r="G8" i="1"/>
  <c r="H8" i="1"/>
  <c r="I8" i="1"/>
  <c r="J8" i="1"/>
  <c r="K8" i="1"/>
  <c r="L8" i="1"/>
  <c r="M8" i="1"/>
  <c r="N8" i="1"/>
  <c r="O8" i="1"/>
  <c r="P8" i="1"/>
  <c r="Q8" i="1"/>
  <c r="R8" i="1"/>
  <c r="S8" i="1"/>
  <c r="T8" i="1"/>
  <c r="U8" i="1"/>
  <c r="V8" i="1"/>
  <c r="W8" i="1"/>
  <c r="X8" i="1"/>
  <c r="Y8" i="1"/>
  <c r="Z8" i="1"/>
  <c r="AA8" i="1"/>
  <c r="AB8" i="1"/>
  <c r="AC8" i="1"/>
  <c r="AD8" i="1"/>
  <c r="AE8" i="1"/>
  <c r="AF8" i="1"/>
  <c r="AG8" i="1"/>
</calcChain>
</file>

<file path=xl/sharedStrings.xml><?xml version="1.0" encoding="utf-8"?>
<sst xmlns="http://schemas.openxmlformats.org/spreadsheetml/2006/main" count="76" uniqueCount="41">
  <si>
    <t>Garderie Soir</t>
  </si>
  <si>
    <t>Garderie Matin</t>
  </si>
  <si>
    <t>Cantine</t>
  </si>
  <si>
    <t>Total des jours</t>
  </si>
  <si>
    <t xml:space="preserve"> </t>
  </si>
  <si>
    <t>30</t>
  </si>
  <si>
    <t>29</t>
  </si>
  <si>
    <t>28</t>
  </si>
  <si>
    <t>27</t>
  </si>
  <si>
    <t>26</t>
  </si>
  <si>
    <t>25</t>
  </si>
  <si>
    <t>24</t>
  </si>
  <si>
    <t>23</t>
  </si>
  <si>
    <t>22</t>
  </si>
  <si>
    <t>21</t>
  </si>
  <si>
    <t>20</t>
  </si>
  <si>
    <t>19</t>
  </si>
  <si>
    <t>18</t>
  </si>
  <si>
    <t>17</t>
  </si>
  <si>
    <t>16</t>
  </si>
  <si>
    <t>15</t>
  </si>
  <si>
    <t>14</t>
  </si>
  <si>
    <t>13</t>
  </si>
  <si>
    <t>12</t>
  </si>
  <si>
    <t>11</t>
  </si>
  <si>
    <t>10</t>
  </si>
  <si>
    <t>9</t>
  </si>
  <si>
    <t>8</t>
  </si>
  <si>
    <t>7</t>
  </si>
  <si>
    <t>6</t>
  </si>
  <si>
    <t>5</t>
  </si>
  <si>
    <t>4</t>
  </si>
  <si>
    <t>3</t>
  </si>
  <si>
    <t>2</t>
  </si>
  <si>
    <t>1</t>
  </si>
  <si>
    <t>Avril</t>
  </si>
  <si>
    <t>x</t>
  </si>
  <si>
    <t>31</t>
  </si>
  <si>
    <t>Janvier</t>
  </si>
  <si>
    <t>Entrez l’année :</t>
  </si>
  <si>
    <t>Colonne1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</si>
</sst>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
    <numFmt numFmtId="164" formatCode="0;0;"/>
  </numFmts>
  <fonts count="7" x14ac:knownFonts="1">
    <font>
      <sz val="11"/>
      <color theme="1"/>
      <name val="Calibri"/>
      <family val="2"/>
      <scheme val="minor"/>
    </font>
    <font>
      <sz val="11"/>
      <color theme="1"/>
      <name val="Calibri"/>
      <family val="2"/>
      <scheme val="minor"/>
    </font>
    <font>
      <b/>
      <sz val="11"/>
      <color theme="1"/>
      <name val="Calibri"/>
      <family val="2"/>
      <scheme val="minor"/>
    </font>
    <font>
      <sz val="11"/>
      <color theme="3"/>
      <name val="Calibri"/>
      <family val="2"/>
      <scheme val="min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s>
  <fills count="8">
    <fill>
      <patternFill patternType="none"/>
    </fill>
    <fill>
      <patternFill patternType="gray125"/>
    </fill>
    <fill>
      <patternFill patternType="solid">
        <fgColor theme="5"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2"/>
        <bgColor indexed="64"/>
      </patternFill>
    </fill>
    <fill>
      <patternFill patternType="solid">
        <fgColor theme="7" tint="0.59996337778862885"/>
        <bgColor indexed="64"/>
      </patternFill>
    </fill>
    <fill>
      <patternFill patternType="solid">
        <fgColor theme="4" tint="0.39994506668294322"/>
        <bgColor indexed="64"/>
      </patternFill>
    </fill>
  </fills>
  <borders count="1">
    <border>
      <left/>
      <right/>
      <top/>
      <bottom/>
      <diagonal/>
    </border>
  </borders>
  <cellStyleXfs count="12">
    <xf numFmtId="0" fontId="0" fillId="0" borderId="0">
      <alignment horizontal="left" vertical="center"/>
    </xf>
    <xf numFmtId="0" fontId="5" fillId="0" borderId="0" applyNumberFormat="0" applyFill="0" applyBorder="0" applyProtection="0">
      <alignment vertical="top"/>
    </xf>
    <xf numFmtId="0" fontId="4" fillId="5" borderId="0" applyNumberFormat="0" applyBorder="0" applyProtection="0">
      <alignment horizontal="center" vertical="center"/>
    </xf>
    <xf numFmtId="1" fontId="1" fillId="0" borderId="0" applyFill="0" applyBorder="0" applyProtection="0">
      <alignment horizontal="center" vertical="center"/>
    </xf>
    <xf numFmtId="0" fontId="1" fillId="5" borderId="0" applyNumberFormat="0" applyBorder="0" applyAlignment="0" applyProtection="0"/>
    <xf numFmtId="0" fontId="1" fillId="0" borderId="0" applyNumberFormat="0" applyFill="0" applyBorder="0">
      <alignment horizontal="left" vertical="center" wrapText="1" indent="2"/>
    </xf>
    <xf numFmtId="0" fontId="6" fillId="0" borderId="0">
      <alignment horizontal="center"/>
    </xf>
    <xf numFmtId="0" fontId="2" fillId="4" borderId="0" applyNumberFormat="0" applyBorder="0" applyAlignment="0" applyProtection="0"/>
    <xf numFmtId="0" fontId="2" fillId="6" borderId="0" applyNumberFormat="0" applyBorder="0" applyAlignment="0" applyProtection="0"/>
    <xf numFmtId="0" fontId="2" fillId="3" borderId="0" applyNumberFormat="0" applyBorder="0" applyAlignment="0" applyProtection="0"/>
    <xf numFmtId="0" fontId="2" fillId="2" borderId="0" applyNumberFormat="0" applyBorder="0" applyAlignment="0" applyProtection="0"/>
    <xf numFmtId="0" fontId="2" fillId="7" borderId="0" applyNumberFormat="0" applyBorder="0" applyAlignment="0" applyProtection="0"/>
  </cellStyleXfs>
  <cellXfs count="13">
    <xf numFmtId="0" fontId="0" fillId="0" borderId="0" xfId="0">
      <alignment horizontal="left" vertical="center"/>
    </xf>
    <xf numFmtId="164" fontId="0" fillId="0" borderId="0" xfId="0" applyNumberFormat="1" applyAlignment="1">
      <alignment horizontal="center" vertical="center"/>
    </xf>
    <xf numFmtId="0" fontId="0" fillId="0" borderId="0" xfId="0" applyAlignment="1">
      <alignment horizontal="left" vertical="center" indent="1"/>
    </xf>
    <xf numFmtId="1" fontId="1" fillId="0" borderId="0" xfId="3" applyFill="1" applyBorder="1" applyProtection="1">
      <alignment horizontal="center" vertical="center"/>
    </xf>
    <xf numFmtId="0" fontId="0" fillId="0" borderId="0" xfId="0" applyAlignment="1">
      <alignment horizontal="center" vertical="center"/>
    </xf>
    <xf numFmtId="0" fontId="1" fillId="0" borderId="0" xfId="5" applyFill="1" applyBorder="1">
      <alignment horizontal="left" vertical="center" wrapText="1" indent="2"/>
    </xf>
    <xf numFmtId="0" fontId="0" fillId="0" borderId="0" xfId="4" applyFont="1" applyFill="1" applyBorder="1" applyAlignment="1" applyProtection="1">
      <alignment horizontal="center" vertical="center"/>
    </xf>
    <xf numFmtId="0" fontId="3" fillId="0" borderId="0" xfId="0" applyFont="1" applyAlignment="1">
      <alignment horizontal="center" vertical="center"/>
    </xf>
    <xf numFmtId="0" fontId="1" fillId="5" borderId="0" xfId="4" applyBorder="1" applyAlignment="1" applyProtection="1">
      <alignment horizontal="left" vertical="center" indent="1"/>
    </xf>
    <xf numFmtId="0" fontId="4" fillId="5" borderId="0" xfId="2" applyProtection="1">
      <alignment horizontal="center" vertical="center"/>
    </xf>
    <xf numFmtId="0" fontId="4" fillId="5" borderId="0" xfId="2" applyProtection="1">
      <alignment horizontal="center" vertical="center"/>
    </xf>
    <xf numFmtId="0" fontId="5" fillId="0" borderId="0" xfId="1" applyProtection="1">
      <alignment vertical="top"/>
    </xf>
    <xf numFmtId="0" fontId="6" fillId="0" borderId="0" xfId="6">
      <alignment horizontal="center"/>
    </xf>
  </cellXfs>
  <cellStyles count="12">
    <cellStyle name="20 % - Accent3" xfId="4" builtinId="38"/>
    <cellStyle name="40 % - Accent2 2" xfId="10" xr:uid="{A7031EB7-7E72-4E03-99D9-208B88771996}"/>
    <cellStyle name="40 % - Accent4 2" xfId="8" xr:uid="{6C5A5589-7512-476C-9169-EFBCCA11B387}"/>
    <cellStyle name="40 % - Accent5 2" xfId="7" xr:uid="{2B95F762-A1C2-4913-BF87-4092538A58E8}"/>
    <cellStyle name="40 % - Accent6 2" xfId="11" xr:uid="{744E224B-8072-43E3-A3A2-3F161E182994}"/>
    <cellStyle name="60 % - Accent3 2" xfId="9" xr:uid="{8B674950-0ACE-4862-B830-83A283DCDE6A}"/>
    <cellStyle name="Employé" xfId="5" xr:uid="{FE7E8194-3A38-4A29-8068-D62E4769D038}"/>
    <cellStyle name="Étiquette" xfId="6" xr:uid="{1766B756-E708-41F1-B743-9C1B30D1D73B}"/>
    <cellStyle name="Normal" xfId="0" builtinId="0"/>
    <cellStyle name="Titre" xfId="1" builtinId="15"/>
    <cellStyle name="Titre 2" xfId="2" builtinId="17"/>
    <cellStyle name="Total" xfId="3" builtinId="25"/>
  </cellStyles>
  <dxfs count="173">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alignment horizontal="left" vertical="center" textRotation="0" wrapText="0" indent="1"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numFmt numFmtId="164" formatCode="0;0;"/>
      <alignment horizontal="center" vertical="center" textRotation="0" wrapText="0" indent="0" justifyLastLine="0" shrinkToFit="0" readingOrder="0"/>
    </dxf>
    <dxf>
      <alignment horizontal="left" vertical="center" textRotation="0" wrapText="0" indent="1" justifyLastLine="0" shrinkToFit="0" readingOrder="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ill>
        <patternFill patternType="none">
          <fgColor indexed="64"/>
          <bgColor indexed="65"/>
        </patternFill>
      </fill>
    </dxf>
    <dxf>
      <protection locked="1" hidden="0"/>
    </dxf>
    <dxf>
      <protection locked="1" hidden="0"/>
    </dxf>
    <dxf>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
      <numFmt numFmtId="1" formatCode="0"/>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2" defaultTableStyle="TableStyleMedium2" defaultPivotStyle="PivotStyleLight16">
    <tableStyle name="Tableau des absences des employés" pivot="0" count="13" xr9:uid="{27DD702B-3E9D-46E1-8CA4-7EA1CCAA00F6}">
      <tableStyleElement type="wholeTable" dxfId="172"/>
      <tableStyleElement type="headerRow" dxfId="171"/>
      <tableStyleElement type="totalRow" dxfId="170"/>
      <tableStyleElement type="firstColumn" dxfId="169"/>
      <tableStyleElement type="lastColumn" dxfId="168"/>
      <tableStyleElement type="firstRowStripe" dxfId="167"/>
      <tableStyleElement type="secondRowStripe" dxfId="166"/>
      <tableStyleElement type="firstColumnStripe" dxfId="165"/>
      <tableStyleElement type="secondColumnStripe" dxfId="164"/>
      <tableStyleElement type="firstHeaderCell" dxfId="163"/>
      <tableStyleElement type="lastHeaderCell" dxfId="162"/>
      <tableStyleElement type="firstTotalCell" dxfId="161"/>
      <tableStyleElement type="lastTotalCell" dxfId="160"/>
    </tableStyle>
    <tableStyle name="Tableau des absences des employés 2" pivot="0" count="13" xr9:uid="{C1CED9DD-5DFA-4021-A7FA-772321EC6DCC}">
      <tableStyleElement type="wholeTable" dxfId="123"/>
      <tableStyleElement type="headerRow" dxfId="122"/>
      <tableStyleElement type="totalRow" dxfId="121"/>
      <tableStyleElement type="firstColumn" dxfId="120"/>
      <tableStyleElement type="lastColumn" dxfId="119"/>
      <tableStyleElement type="firstRowStripe" dxfId="118"/>
      <tableStyleElement type="secondRowStripe" dxfId="117"/>
      <tableStyleElement type="firstColumnStripe" dxfId="116"/>
      <tableStyleElement type="secondColumnStripe" dxfId="115"/>
      <tableStyleElement type="firstHeaderCell" dxfId="114"/>
      <tableStyleElement type="lastHeaderCell" dxfId="113"/>
      <tableStyleElement type="firstTotalCell" dxfId="112"/>
      <tableStyleElement type="lastTotalCell" dxfId="111"/>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lendrier%20cantine%20garderi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évrier"/>
      <sheetName val="Mars"/>
      <sheetName val="Mai"/>
      <sheetName val="Juin"/>
      <sheetName val="Juillet"/>
      <sheetName val="Août"/>
      <sheetName val="Septembre"/>
      <sheetName val="Octobre"/>
      <sheetName val="Novembre"/>
      <sheetName val="Décembre"/>
      <sheetName val="Noms des employés"/>
    </sheetNames>
    <sheetDataSet>
      <sheetData sheetId="0"/>
      <sheetData sheetId="1"/>
      <sheetData sheetId="2"/>
      <sheetData sheetId="3"/>
      <sheetData sheetId="4"/>
      <sheetData sheetId="5"/>
      <sheetData sheetId="6"/>
      <sheetData sheetId="7"/>
      <sheetData sheetId="8"/>
      <sheetData sheetId="9"/>
      <sheetData sheetId="10"/>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2B76F381-A2D2-4BD5-8284-E1C73B79DBE3}" name="Janvier" displayName="Janvier" ref="B4:AH8" totalsRowCount="1" headerRowDxfId="110" dataDxfId="109" totalsRowDxfId="108">
  <autoFilter ref="B4:AH7"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00000000-0010-0000-0000-000001000000}" name="Colonne1" totalsRowFunction="custom" dataDxfId="107" totalsRowDxfId="75" dataCellStyle="Employé">
      <totalsRowFormula>NomMois&amp;" Total"</totalsRowFormula>
    </tableColumn>
    <tableColumn id="2" xr3:uid="{00000000-0010-0000-0000-000002000000}" name="1" totalsRowFunction="custom" dataDxfId="106" totalsRowDxfId="74">
      <totalsRowFormula>SUBTOTAL(103,Janvier!$C$5:$C$7)</totalsRowFormula>
    </tableColumn>
    <tableColumn id="3" xr3:uid="{00000000-0010-0000-0000-000003000000}" name="2" totalsRowFunction="custom" dataDxfId="105" totalsRowDxfId="73">
      <totalsRowFormula>SUBTOTAL(103,Janvier!$D$5:$D$7)</totalsRowFormula>
    </tableColumn>
    <tableColumn id="4" xr3:uid="{00000000-0010-0000-0000-000004000000}" name="3" totalsRowFunction="custom" dataDxfId="104" totalsRowDxfId="72">
      <totalsRowFormula>SUBTOTAL(103,Janvier!$E$5:$E$7)</totalsRowFormula>
    </tableColumn>
    <tableColumn id="5" xr3:uid="{00000000-0010-0000-0000-000005000000}" name="4" totalsRowFunction="custom" dataDxfId="103" totalsRowDxfId="71">
      <totalsRowFormula>SUBTOTAL(103,Janvier!$F$5:$F$7)</totalsRowFormula>
    </tableColumn>
    <tableColumn id="6" xr3:uid="{00000000-0010-0000-0000-000006000000}" name="5" totalsRowFunction="custom" totalsRowDxfId="70">
      <totalsRowFormula>SUBTOTAL(103,Janvier!$G$5:$G$7)</totalsRowFormula>
    </tableColumn>
    <tableColumn id="7" xr3:uid="{00000000-0010-0000-0000-000007000000}" name="6" totalsRowFunction="custom" dataDxfId="102" totalsRowDxfId="69">
      <totalsRowFormula>SUBTOTAL(103,Janvier!$H$5:$H$7)</totalsRowFormula>
    </tableColumn>
    <tableColumn id="8" xr3:uid="{00000000-0010-0000-0000-000008000000}" name="7" totalsRowFunction="custom" dataDxfId="101" totalsRowDxfId="68">
      <totalsRowFormula>SUBTOTAL(103,Janvier!$I$5:$I$7)</totalsRowFormula>
    </tableColumn>
    <tableColumn id="9" xr3:uid="{00000000-0010-0000-0000-000009000000}" name="8" totalsRowFunction="custom" dataDxfId="100" totalsRowDxfId="67">
      <totalsRowFormula>SUBTOTAL(103,Janvier!$J$5:$J$7)</totalsRowFormula>
    </tableColumn>
    <tableColumn id="10" xr3:uid="{00000000-0010-0000-0000-00000A000000}" name="9" totalsRowFunction="custom" dataDxfId="99" totalsRowDxfId="66">
      <totalsRowFormula>SUBTOTAL(103,Janvier!$K$5:$K$7)</totalsRowFormula>
    </tableColumn>
    <tableColumn id="11" xr3:uid="{00000000-0010-0000-0000-00000B000000}" name="10" totalsRowFunction="custom" dataDxfId="98" totalsRowDxfId="65">
      <totalsRowFormula>SUBTOTAL(103,Janvier!$L$5:$L$7)</totalsRowFormula>
    </tableColumn>
    <tableColumn id="12" xr3:uid="{00000000-0010-0000-0000-00000C000000}" name="11" totalsRowFunction="custom" dataDxfId="97" totalsRowDxfId="64">
      <totalsRowFormula>SUBTOTAL(103,Janvier!$M$5:$M$7)</totalsRowFormula>
    </tableColumn>
    <tableColumn id="13" xr3:uid="{00000000-0010-0000-0000-00000D000000}" name="12" totalsRowFunction="custom" dataDxfId="96" totalsRowDxfId="63">
      <totalsRowFormula>SUBTOTAL(103,Janvier!$N$5:$N$7)</totalsRowFormula>
    </tableColumn>
    <tableColumn id="14" xr3:uid="{00000000-0010-0000-0000-00000E000000}" name="13" totalsRowFunction="custom" dataDxfId="95" totalsRowDxfId="62">
      <totalsRowFormula>SUBTOTAL(103,Janvier!$O$5:$O$7)</totalsRowFormula>
    </tableColumn>
    <tableColumn id="15" xr3:uid="{00000000-0010-0000-0000-00000F000000}" name="14" totalsRowFunction="custom" dataDxfId="94" totalsRowDxfId="61">
      <totalsRowFormula>SUBTOTAL(103,Janvier!$P$5:$P$7)</totalsRowFormula>
    </tableColumn>
    <tableColumn id="16" xr3:uid="{00000000-0010-0000-0000-000010000000}" name="15" totalsRowFunction="custom" dataDxfId="93" totalsRowDxfId="60">
      <totalsRowFormula>SUBTOTAL(103,Janvier!$Q$5:$Q$7)</totalsRowFormula>
    </tableColumn>
    <tableColumn id="17" xr3:uid="{00000000-0010-0000-0000-000011000000}" name="16" totalsRowFunction="custom" dataDxfId="92" totalsRowDxfId="59">
      <totalsRowFormula>SUBTOTAL(103,Janvier!$R$5:$R$7)</totalsRowFormula>
    </tableColumn>
    <tableColumn id="18" xr3:uid="{00000000-0010-0000-0000-000012000000}" name="17" totalsRowFunction="custom" dataDxfId="91" totalsRowDxfId="58">
      <totalsRowFormula>SUBTOTAL(103,Janvier!$S$5:$S$7)</totalsRowFormula>
    </tableColumn>
    <tableColumn id="19" xr3:uid="{00000000-0010-0000-0000-000013000000}" name="18" totalsRowFunction="custom" dataDxfId="90" totalsRowDxfId="57">
      <totalsRowFormula>SUBTOTAL(103,Janvier!$T$5:$T$7)</totalsRowFormula>
    </tableColumn>
    <tableColumn id="20" xr3:uid="{00000000-0010-0000-0000-000014000000}" name="19" totalsRowFunction="custom" dataDxfId="89" totalsRowDxfId="56">
      <totalsRowFormula>SUBTOTAL(103,Janvier!$U$5:$U$7)</totalsRowFormula>
    </tableColumn>
    <tableColumn id="21" xr3:uid="{00000000-0010-0000-0000-000015000000}" name="20" totalsRowFunction="custom" dataDxfId="88" totalsRowDxfId="55">
      <totalsRowFormula>SUBTOTAL(103,Janvier!$V$5:$V$7)</totalsRowFormula>
    </tableColumn>
    <tableColumn id="22" xr3:uid="{00000000-0010-0000-0000-000016000000}" name="21" totalsRowFunction="custom" dataDxfId="87" totalsRowDxfId="54">
      <totalsRowFormula>SUBTOTAL(103,Janvier!$W$5:$W$7)</totalsRowFormula>
    </tableColumn>
    <tableColumn id="23" xr3:uid="{00000000-0010-0000-0000-000017000000}" name="22" totalsRowFunction="custom" dataDxfId="86" totalsRowDxfId="53">
      <totalsRowFormula>SUBTOTAL(103,Janvier!$X$5:$X$7)</totalsRowFormula>
    </tableColumn>
    <tableColumn id="24" xr3:uid="{00000000-0010-0000-0000-000018000000}" name="23" totalsRowFunction="custom" dataDxfId="85" totalsRowDxfId="52">
      <totalsRowFormula>SUBTOTAL(103,Janvier!$Y$5:$Y$7)</totalsRowFormula>
    </tableColumn>
    <tableColumn id="25" xr3:uid="{00000000-0010-0000-0000-000019000000}" name="24" totalsRowFunction="custom" dataDxfId="84" totalsRowDxfId="51">
      <totalsRowFormula>SUBTOTAL(103,Janvier!$Z$5:$Z$7)</totalsRowFormula>
    </tableColumn>
    <tableColumn id="26" xr3:uid="{00000000-0010-0000-0000-00001A000000}" name="25" totalsRowFunction="custom" dataDxfId="83" totalsRowDxfId="50">
      <totalsRowFormula>SUBTOTAL(103,Janvier!$AA$5:$AA$7)</totalsRowFormula>
    </tableColumn>
    <tableColumn id="27" xr3:uid="{00000000-0010-0000-0000-00001B000000}" name="26" totalsRowFunction="custom" dataDxfId="82" totalsRowDxfId="49">
      <totalsRowFormula>SUBTOTAL(103,Janvier!$AB$5:$AB$7)</totalsRowFormula>
    </tableColumn>
    <tableColumn id="28" xr3:uid="{00000000-0010-0000-0000-00001C000000}" name="27" totalsRowFunction="custom" dataDxfId="81" totalsRowDxfId="48">
      <totalsRowFormula>SUBTOTAL(103,Janvier!$AC$5:$AC$7)</totalsRowFormula>
    </tableColumn>
    <tableColumn id="29" xr3:uid="{00000000-0010-0000-0000-00001D000000}" name="28" totalsRowFunction="custom" dataDxfId="80" totalsRowDxfId="47">
      <totalsRowFormula>SUBTOTAL(103,Janvier!$AD$5:$AD$7)</totalsRowFormula>
    </tableColumn>
    <tableColumn id="30" xr3:uid="{00000000-0010-0000-0000-00001E000000}" name="29" totalsRowFunction="custom" dataDxfId="79" totalsRowDxfId="46">
      <totalsRowFormula>SUBTOTAL(103,Janvier!$AE$5:$AE$7)</totalsRowFormula>
    </tableColumn>
    <tableColumn id="31" xr3:uid="{00000000-0010-0000-0000-00001F000000}" name="30" totalsRowFunction="custom" dataDxfId="78" totalsRowDxfId="45">
      <totalsRowFormula>SUBTOTAL(103,Janvier!$AF$5:$AF$7)</totalsRowFormula>
    </tableColumn>
    <tableColumn id="32" xr3:uid="{00000000-0010-0000-0000-000020000000}" name="31" totalsRowFunction="custom" dataDxfId="77" totalsRowDxfId="44">
      <totalsRowFormula>SUBTOTAL(103,Janvier!$AG$5:$AG$7)</totalsRowFormula>
    </tableColumn>
    <tableColumn id="33" xr3:uid="{00000000-0010-0000-0000-000021000000}" name="Total des jours" totalsRowFunction="sum" dataDxfId="76" totalsRowDxfId="43">
      <calculatedColumnFormula>COUNTA(Janvier!$C5:$AG5)</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42CBCD21-B363-4D5C-94A0-124074629C39}" name="Avril" displayName="Avril" ref="B4:AH8" totalsRowCount="1" headerRowDxfId="159" dataDxfId="158" totalsRowDxfId="157">
  <tableColumns count="33">
    <tableColumn id="1" xr3:uid="{00000000-0010-0000-0300-000001000000}" name="Colonne1" totalsRowFunction="custom" dataDxfId="156" totalsRowDxfId="42" dataCellStyle="Employé">
      <totalsRowFormula>NomMois&amp;" Total"</totalsRowFormula>
    </tableColumn>
    <tableColumn id="2" xr3:uid="{00000000-0010-0000-0300-000002000000}" name="1" totalsRowFunction="count" dataDxfId="155" totalsRowDxfId="41"/>
    <tableColumn id="3" xr3:uid="{00000000-0010-0000-0300-000003000000}" name="2" totalsRowFunction="count" dataDxfId="154" totalsRowDxfId="40"/>
    <tableColumn id="4" xr3:uid="{00000000-0010-0000-0300-000004000000}" name="3" totalsRowFunction="count" dataDxfId="153" totalsRowDxfId="39"/>
    <tableColumn id="5" xr3:uid="{00000000-0010-0000-0300-000005000000}" name="4" totalsRowFunction="count" dataDxfId="152" totalsRowDxfId="38"/>
    <tableColumn id="6" xr3:uid="{00000000-0010-0000-0300-000006000000}" name="5" totalsRowFunction="count" dataDxfId="151" totalsRowDxfId="37"/>
    <tableColumn id="7" xr3:uid="{00000000-0010-0000-0300-000007000000}" name="6" totalsRowFunction="count" dataDxfId="150" totalsRowDxfId="36"/>
    <tableColumn id="8" xr3:uid="{00000000-0010-0000-0300-000008000000}" name="7" totalsRowFunction="count" dataDxfId="149" totalsRowDxfId="35"/>
    <tableColumn id="9" xr3:uid="{00000000-0010-0000-0300-000009000000}" name="8" totalsRowFunction="count" dataDxfId="148" totalsRowDxfId="34"/>
    <tableColumn id="10" xr3:uid="{00000000-0010-0000-0300-00000A000000}" name="9" totalsRowFunction="count" dataDxfId="147" totalsRowDxfId="33"/>
    <tableColumn id="11" xr3:uid="{00000000-0010-0000-0300-00000B000000}" name="10" totalsRowFunction="count" dataDxfId="146" totalsRowDxfId="32"/>
    <tableColumn id="12" xr3:uid="{00000000-0010-0000-0300-00000C000000}" name="11" totalsRowFunction="count" dataDxfId="145" totalsRowDxfId="31"/>
    <tableColumn id="13" xr3:uid="{00000000-0010-0000-0300-00000D000000}" name="12" totalsRowFunction="count" dataDxfId="144" totalsRowDxfId="30"/>
    <tableColumn id="14" xr3:uid="{00000000-0010-0000-0300-00000E000000}" name="13" totalsRowFunction="count" dataDxfId="143" totalsRowDxfId="29"/>
    <tableColumn id="15" xr3:uid="{00000000-0010-0000-0300-00000F000000}" name="14" totalsRowFunction="count" dataDxfId="142" totalsRowDxfId="28"/>
    <tableColumn id="16" xr3:uid="{00000000-0010-0000-0300-000010000000}" name="15" totalsRowFunction="count" dataDxfId="141" totalsRowDxfId="27"/>
    <tableColumn id="17" xr3:uid="{00000000-0010-0000-0300-000011000000}" name="16" totalsRowFunction="count" dataDxfId="140" totalsRowDxfId="26"/>
    <tableColumn id="18" xr3:uid="{00000000-0010-0000-0300-000012000000}" name="17" totalsRowFunction="count" dataDxfId="139" totalsRowDxfId="25"/>
    <tableColumn id="19" xr3:uid="{00000000-0010-0000-0300-000013000000}" name="18" totalsRowFunction="count" dataDxfId="138" totalsRowDxfId="24"/>
    <tableColumn id="20" xr3:uid="{00000000-0010-0000-0300-000014000000}" name="19" totalsRowFunction="count" dataDxfId="137" totalsRowDxfId="23"/>
    <tableColumn id="21" xr3:uid="{00000000-0010-0000-0300-000015000000}" name="20" totalsRowFunction="count" dataDxfId="136" totalsRowDxfId="22"/>
    <tableColumn id="22" xr3:uid="{00000000-0010-0000-0300-000016000000}" name="21" totalsRowFunction="count" dataDxfId="135" totalsRowDxfId="21"/>
    <tableColumn id="23" xr3:uid="{00000000-0010-0000-0300-000017000000}" name="22" totalsRowFunction="count" dataDxfId="134" totalsRowDxfId="20"/>
    <tableColumn id="24" xr3:uid="{00000000-0010-0000-0300-000018000000}" name="23" totalsRowFunction="count" dataDxfId="133" totalsRowDxfId="19"/>
    <tableColumn id="25" xr3:uid="{00000000-0010-0000-0300-000019000000}" name="24" totalsRowFunction="count" dataDxfId="132" totalsRowDxfId="18"/>
    <tableColumn id="26" xr3:uid="{00000000-0010-0000-0300-00001A000000}" name="25" totalsRowFunction="count" dataDxfId="131" totalsRowDxfId="17"/>
    <tableColumn id="27" xr3:uid="{00000000-0010-0000-0300-00001B000000}" name="26" totalsRowFunction="count" dataDxfId="130" totalsRowDxfId="16"/>
    <tableColumn id="28" xr3:uid="{00000000-0010-0000-0300-00001C000000}" name="27" totalsRowFunction="count" dataDxfId="129" totalsRowDxfId="15"/>
    <tableColumn id="29" xr3:uid="{00000000-0010-0000-0300-00001D000000}" name="28" totalsRowFunction="count" dataDxfId="128" totalsRowDxfId="14"/>
    <tableColumn id="30" xr3:uid="{00000000-0010-0000-0300-00001E000000}" name="29" totalsRowFunction="count" dataDxfId="127" totalsRowDxfId="13"/>
    <tableColumn id="31" xr3:uid="{00000000-0010-0000-0300-00001F000000}" name="30" totalsRowFunction="count" dataDxfId="126" totalsRowDxfId="12"/>
    <tableColumn id="32" xr3:uid="{00000000-0010-0000-0300-000020000000}" name=" " totalsRowFunction="custom" dataDxfId="125" totalsRowDxfId="11">
      <totalsRowFormula>SUBTOTAL(103,Avril[30])</totalsRowFormula>
    </tableColumn>
    <tableColumn id="33" xr3:uid="{00000000-0010-0000-0300-000021000000}" name="Total des jours" totalsRowFunction="sum" dataDxfId="124" totalsRowDxfId="10">
      <calculatedColumnFormula>COUNTA(Avril[[#This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1CAFF80-2D3F-4FD6-A181-9DE6D3150115}">
  <sheetPr>
    <tabColor theme="2" tint="-0.89999084444715716"/>
  </sheetPr>
  <dimension ref="B1:AH8"/>
  <sheetViews>
    <sheetView showGridLines="0" zoomScaleNormal="100" workbookViewId="0">
      <selection activeCell="B16" sqref="B16"/>
    </sheetView>
  </sheetViews>
  <sheetFormatPr baseColWidth="10" defaultColWidth="9.140625" defaultRowHeight="30" customHeight="1" x14ac:dyDescent="0.25"/>
  <cols>
    <col min="1" max="1" width="2.7109375" customWidth="1"/>
    <col min="2" max="2" width="25.7109375" customWidth="1"/>
    <col min="3" max="11" width="4.7109375" customWidth="1"/>
    <col min="12" max="12" width="3.85546875" customWidth="1"/>
    <col min="13" max="33" width="4.7109375" customWidth="1"/>
    <col min="34" max="34" width="13.5703125" customWidth="1"/>
    <col min="35" max="35" width="2.7109375" customWidth="1"/>
  </cols>
  <sheetData>
    <row r="1" spans="2:34" ht="15" customHeight="1" x14ac:dyDescent="0.25">
      <c r="AH1" s="12" t="s">
        <v>39</v>
      </c>
    </row>
    <row r="2" spans="2:34" ht="30" customHeight="1" x14ac:dyDescent="0.25">
      <c r="B2" s="9" t="s">
        <v>38</v>
      </c>
      <c r="C2" s="10"/>
      <c r="D2" s="10"/>
      <c r="E2" s="10"/>
      <c r="F2" s="10"/>
      <c r="G2" s="10"/>
      <c r="H2" s="10"/>
      <c r="I2" s="10"/>
      <c r="J2" s="10"/>
      <c r="K2" s="10"/>
      <c r="L2" s="10"/>
      <c r="M2" s="10"/>
      <c r="N2" s="10"/>
      <c r="O2" s="10"/>
      <c r="P2" s="10"/>
      <c r="Q2" s="10"/>
      <c r="R2" s="10"/>
      <c r="S2" s="10"/>
      <c r="T2" s="10"/>
      <c r="U2" s="10"/>
      <c r="V2" s="10"/>
      <c r="W2" s="10"/>
      <c r="X2" s="10"/>
      <c r="Y2" s="10"/>
      <c r="Z2" s="10"/>
      <c r="AA2" s="10"/>
      <c r="AB2" s="10"/>
      <c r="AC2" s="10"/>
      <c r="AD2" s="10"/>
      <c r="AE2" s="10"/>
      <c r="AF2" s="10"/>
      <c r="AG2" s="10"/>
      <c r="AH2" s="9">
        <v>2019</v>
      </c>
    </row>
    <row r="3" spans="2:34" ht="15" customHeight="1" x14ac:dyDescent="0.25">
      <c r="B3" s="9"/>
      <c r="C3" s="4" t="str">
        <f>TEXT(WEEKDAY(DATE(AnnéeCalendrier,1,1),1),"jjj")</f>
        <v>mar</v>
      </c>
      <c r="D3" s="4" t="str">
        <f>TEXT(WEEKDAY(DATE(AnnéeCalendrier,1,2),1),"jjj")</f>
        <v>mer</v>
      </c>
      <c r="E3" s="4" t="str">
        <f>TEXT(WEEKDAY(DATE(AnnéeCalendrier,1,3),1),"jjj")</f>
        <v>jeu</v>
      </c>
      <c r="F3" s="4" t="str">
        <f>TEXT(WEEKDAY(DATE(AnnéeCalendrier,1,4),1),"jjj")</f>
        <v>ven</v>
      </c>
      <c r="G3" s="4" t="str">
        <f>TEXT(WEEKDAY(DATE(AnnéeCalendrier,1,5),1),"jjj")</f>
        <v>sam</v>
      </c>
      <c r="H3" s="4" t="str">
        <f>TEXT(WEEKDAY(DATE(AnnéeCalendrier,1,6),1),"jjj")</f>
        <v>dim</v>
      </c>
      <c r="I3" s="4" t="str">
        <f>TEXT(WEEKDAY(DATE(AnnéeCalendrier,1,7),1),"jjj")</f>
        <v>lun</v>
      </c>
      <c r="J3" s="4" t="str">
        <f>TEXT(WEEKDAY(DATE(AnnéeCalendrier,1,8),1),"jjj")</f>
        <v>mar</v>
      </c>
      <c r="K3" s="4" t="str">
        <f>TEXT(WEEKDAY(DATE(AnnéeCalendrier,1,9),1),"jjj")</f>
        <v>mer</v>
      </c>
      <c r="L3" s="4" t="str">
        <f>TEXT(WEEKDAY(DATE(AnnéeCalendrier,1,10),1),"jjj")</f>
        <v>jeu</v>
      </c>
      <c r="M3" s="4" t="str">
        <f>TEXT(WEEKDAY(DATE(AnnéeCalendrier,1,11),1),"jjj")</f>
        <v>ven</v>
      </c>
      <c r="N3" s="4" t="str">
        <f>TEXT(WEEKDAY(DATE(AnnéeCalendrier,1,12),1),"jjj")</f>
        <v>sam</v>
      </c>
      <c r="O3" s="4" t="str">
        <f>TEXT(WEEKDAY(DATE(AnnéeCalendrier,1,13),1),"jjj")</f>
        <v>dim</v>
      </c>
      <c r="P3" s="4" t="str">
        <f>TEXT(WEEKDAY(DATE(AnnéeCalendrier,1,14),1),"jjj")</f>
        <v>lun</v>
      </c>
      <c r="Q3" s="4" t="str">
        <f>TEXT(WEEKDAY(DATE(AnnéeCalendrier,1,15),1),"jjj")</f>
        <v>mar</v>
      </c>
      <c r="R3" s="4" t="str">
        <f>TEXT(WEEKDAY(DATE(AnnéeCalendrier,1,16),1),"jjj")</f>
        <v>mer</v>
      </c>
      <c r="S3" s="4" t="str">
        <f>TEXT(WEEKDAY(DATE(AnnéeCalendrier,1,17),1),"jjj")</f>
        <v>jeu</v>
      </c>
      <c r="T3" s="4" t="str">
        <f>TEXT(WEEKDAY(DATE(AnnéeCalendrier,1,18),1),"jjj")</f>
        <v>ven</v>
      </c>
      <c r="U3" s="4" t="str">
        <f>TEXT(WEEKDAY(DATE(AnnéeCalendrier,1,19),1),"jjj")</f>
        <v>sam</v>
      </c>
      <c r="V3" s="4" t="str">
        <f>TEXT(WEEKDAY(DATE(AnnéeCalendrier,1,20),1),"jjj")</f>
        <v>dim</v>
      </c>
      <c r="W3" s="4" t="str">
        <f>TEXT(WEEKDAY(DATE(AnnéeCalendrier,1,21),1),"jjj")</f>
        <v>lun</v>
      </c>
      <c r="X3" s="4" t="str">
        <f>TEXT(WEEKDAY(DATE(AnnéeCalendrier,1,22),1),"jjj")</f>
        <v>mar</v>
      </c>
      <c r="Y3" s="4" t="str">
        <f>TEXT(WEEKDAY(DATE(AnnéeCalendrier,1,23),1),"jjj")</f>
        <v>mer</v>
      </c>
      <c r="Z3" s="4" t="str">
        <f>TEXT(WEEKDAY(DATE(AnnéeCalendrier,1,24),1),"jjj")</f>
        <v>jeu</v>
      </c>
      <c r="AA3" s="4" t="str">
        <f>TEXT(WEEKDAY(DATE(AnnéeCalendrier,1,25),1),"jjj")</f>
        <v>ven</v>
      </c>
      <c r="AB3" s="4" t="str">
        <f>TEXT(WEEKDAY(DATE(AnnéeCalendrier,1,26),1),"jjj")</f>
        <v>sam</v>
      </c>
      <c r="AC3" s="4" t="str">
        <f>TEXT(WEEKDAY(DATE(AnnéeCalendrier,1,27),1),"jjj")</f>
        <v>dim</v>
      </c>
      <c r="AD3" s="4" t="str">
        <f>TEXT(WEEKDAY(DATE(AnnéeCalendrier,1,28),1),"jjj")</f>
        <v>lun</v>
      </c>
      <c r="AE3" s="4" t="str">
        <f>TEXT(WEEKDAY(DATE(AnnéeCalendrier,1,29),1),"jjj")</f>
        <v>mar</v>
      </c>
      <c r="AF3" s="4" t="str">
        <f>TEXT(WEEKDAY(DATE(AnnéeCalendrier,1,30),1),"jjj")</f>
        <v>mer</v>
      </c>
      <c r="AG3" s="4" t="str">
        <f>TEXT(WEEKDAY(DATE(AnnéeCalendrier,1,31),1),"jjj")</f>
        <v>jeu</v>
      </c>
      <c r="AH3" s="9"/>
    </row>
    <row r="4" spans="2:34" ht="15" customHeight="1" x14ac:dyDescent="0.25">
      <c r="B4" s="8" t="s">
        <v>40</v>
      </c>
      <c r="C4" s="4" t="s">
        <v>34</v>
      </c>
      <c r="D4" s="4" t="s">
        <v>33</v>
      </c>
      <c r="E4" s="4" t="s">
        <v>32</v>
      </c>
      <c r="F4" s="4" t="s">
        <v>31</v>
      </c>
      <c r="G4" s="4" t="s">
        <v>30</v>
      </c>
      <c r="H4" s="4" t="s">
        <v>29</v>
      </c>
      <c r="I4" s="4" t="s">
        <v>28</v>
      </c>
      <c r="J4" s="4" t="s">
        <v>27</v>
      </c>
      <c r="K4" s="4" t="s">
        <v>26</v>
      </c>
      <c r="L4" s="4" t="s">
        <v>25</v>
      </c>
      <c r="M4" s="4" t="s">
        <v>24</v>
      </c>
      <c r="N4" s="4" t="s">
        <v>23</v>
      </c>
      <c r="O4" s="4" t="s">
        <v>22</v>
      </c>
      <c r="P4" s="4" t="s">
        <v>21</v>
      </c>
      <c r="Q4" s="4" t="s">
        <v>20</v>
      </c>
      <c r="R4" s="4" t="s">
        <v>19</v>
      </c>
      <c r="S4" s="4" t="s">
        <v>18</v>
      </c>
      <c r="T4" s="4" t="s">
        <v>17</v>
      </c>
      <c r="U4" s="4" t="s">
        <v>16</v>
      </c>
      <c r="V4" s="4" t="s">
        <v>15</v>
      </c>
      <c r="W4" s="4" t="s">
        <v>14</v>
      </c>
      <c r="X4" s="4" t="s">
        <v>13</v>
      </c>
      <c r="Y4" s="4" t="s">
        <v>12</v>
      </c>
      <c r="Z4" s="4" t="s">
        <v>11</v>
      </c>
      <c r="AA4" s="4" t="s">
        <v>10</v>
      </c>
      <c r="AB4" s="4" t="s">
        <v>9</v>
      </c>
      <c r="AC4" s="4" t="s">
        <v>8</v>
      </c>
      <c r="AD4" s="4" t="s">
        <v>7</v>
      </c>
      <c r="AE4" s="4" t="s">
        <v>6</v>
      </c>
      <c r="AF4" s="4" t="s">
        <v>5</v>
      </c>
      <c r="AG4" s="4" t="s">
        <v>37</v>
      </c>
      <c r="AH4" s="6" t="s">
        <v>3</v>
      </c>
    </row>
    <row r="5" spans="2:34" ht="30" customHeight="1" x14ac:dyDescent="0.25">
      <c r="B5" s="5" t="s">
        <v>2</v>
      </c>
      <c r="C5" s="4"/>
      <c r="D5" s="4"/>
      <c r="E5" s="4"/>
      <c r="F5" s="4"/>
      <c r="G5" s="4"/>
      <c r="H5" s="4"/>
      <c r="I5" s="4"/>
      <c r="J5" s="4"/>
      <c r="K5" s="4"/>
      <c r="L5" s="4"/>
      <c r="M5" s="4"/>
      <c r="N5" s="4"/>
      <c r="O5" s="4"/>
      <c r="P5" s="4"/>
      <c r="Q5" s="4"/>
      <c r="R5" s="4"/>
      <c r="S5" s="4"/>
      <c r="T5" s="4"/>
      <c r="U5" s="4"/>
      <c r="V5" s="4"/>
      <c r="W5" s="4"/>
      <c r="X5" s="4"/>
      <c r="Y5" s="4"/>
      <c r="Z5" s="4"/>
      <c r="AA5" s="4"/>
      <c r="AB5" s="4"/>
      <c r="AC5" s="4"/>
      <c r="AD5" s="4"/>
      <c r="AE5" s="4"/>
      <c r="AF5" s="4"/>
      <c r="AG5" s="4"/>
      <c r="AH5" s="3">
        <f>COUNTA(Janvier!$C5:$AG5)</f>
        <v>0</v>
      </c>
    </row>
    <row r="6" spans="2:34" ht="30" customHeight="1" x14ac:dyDescent="0.25">
      <c r="B6" s="5" t="s">
        <v>1</v>
      </c>
      <c r="C6" s="4"/>
      <c r="D6" s="4" t="s">
        <v>36</v>
      </c>
      <c r="E6" s="4"/>
      <c r="F6" s="4"/>
      <c r="G6" s="4"/>
      <c r="H6" s="4"/>
      <c r="I6" s="4"/>
      <c r="J6" s="4"/>
      <c r="K6" s="4"/>
      <c r="L6" s="4"/>
      <c r="M6" s="4"/>
      <c r="N6" s="4"/>
      <c r="O6" s="4"/>
      <c r="P6" s="4"/>
      <c r="Q6" s="4"/>
      <c r="R6" s="4"/>
      <c r="S6" s="4"/>
      <c r="T6" s="4"/>
      <c r="U6" s="4"/>
      <c r="V6" s="4"/>
      <c r="W6" s="4"/>
      <c r="X6" s="4"/>
      <c r="Y6" s="4"/>
      <c r="Z6" s="4"/>
      <c r="AA6" s="4"/>
      <c r="AB6" s="4"/>
      <c r="AC6" s="4"/>
      <c r="AD6" s="4"/>
      <c r="AE6" s="4"/>
      <c r="AF6" s="4"/>
      <c r="AG6" s="4"/>
      <c r="AH6" s="3">
        <f>COUNTA(Janvier!$C6:$AG6)</f>
        <v>1</v>
      </c>
    </row>
    <row r="7" spans="2:34" ht="30" customHeight="1" x14ac:dyDescent="0.25">
      <c r="B7" s="5" t="s">
        <v>0</v>
      </c>
      <c r="C7" s="4"/>
      <c r="D7" s="4"/>
      <c r="E7" s="4"/>
      <c r="F7" s="4"/>
      <c r="G7" s="4"/>
      <c r="H7" s="4"/>
      <c r="I7" s="4"/>
      <c r="J7" s="4"/>
      <c r="K7" s="4"/>
      <c r="L7" s="4"/>
      <c r="M7" s="4"/>
      <c r="N7" s="4"/>
      <c r="O7" s="4"/>
      <c r="P7" s="4"/>
      <c r="Q7" s="4"/>
      <c r="R7" s="4"/>
      <c r="S7" s="4"/>
      <c r="T7" s="4"/>
      <c r="U7" s="4"/>
      <c r="V7" s="4"/>
      <c r="W7" s="4"/>
      <c r="X7" s="4"/>
      <c r="Y7" s="4"/>
      <c r="Z7" s="4"/>
      <c r="AA7" s="4"/>
      <c r="AB7" s="4"/>
      <c r="AC7" s="4"/>
      <c r="AD7" s="4"/>
      <c r="AE7" s="4"/>
      <c r="AF7" s="4"/>
      <c r="AG7" s="4"/>
      <c r="AH7" s="3">
        <f>COUNTA(Janvier!$C7:$AG7)</f>
        <v>0</v>
      </c>
    </row>
    <row r="8" spans="2:34" ht="30" customHeight="1" x14ac:dyDescent="0.25">
      <c r="B8" s="2" t="str">
        <f>NomMois&amp;" Total"</f>
        <v>Janvier Total</v>
      </c>
      <c r="C8" s="1">
        <f>SUBTOTAL(103,Janvier!$C$5:$C$7)</f>
        <v>0</v>
      </c>
      <c r="D8" s="1">
        <f>SUBTOTAL(103,Janvier!$D$5:$D$7)</f>
        <v>1</v>
      </c>
      <c r="E8" s="1">
        <f>SUBTOTAL(103,Janvier!$E$5:$E$7)</f>
        <v>0</v>
      </c>
      <c r="F8" s="1">
        <f>SUBTOTAL(103,Janvier!$F$5:$F$7)</f>
        <v>0</v>
      </c>
      <c r="G8" s="1">
        <f>SUBTOTAL(103,Janvier!$G$5:$G$7)</f>
        <v>0</v>
      </c>
      <c r="H8" s="1">
        <f>SUBTOTAL(103,Janvier!$H$5:$H$7)</f>
        <v>0</v>
      </c>
      <c r="I8" s="1">
        <f>SUBTOTAL(103,Janvier!$I$5:$I$7)</f>
        <v>0</v>
      </c>
      <c r="J8" s="1">
        <f>SUBTOTAL(103,Janvier!$J$5:$J$7)</f>
        <v>0</v>
      </c>
      <c r="K8" s="1">
        <f>SUBTOTAL(103,Janvier!$K$5:$K$7)</f>
        <v>0</v>
      </c>
      <c r="L8" s="1">
        <f>SUBTOTAL(103,Janvier!$L$5:$L$7)</f>
        <v>0</v>
      </c>
      <c r="M8" s="1">
        <f>SUBTOTAL(103,Janvier!$M$5:$M$7)</f>
        <v>0</v>
      </c>
      <c r="N8" s="1">
        <f>SUBTOTAL(103,Janvier!$N$5:$N$7)</f>
        <v>0</v>
      </c>
      <c r="O8" s="1">
        <f>SUBTOTAL(103,Janvier!$O$5:$O$7)</f>
        <v>0</v>
      </c>
      <c r="P8" s="1">
        <f>SUBTOTAL(103,Janvier!$P$5:$P$7)</f>
        <v>0</v>
      </c>
      <c r="Q8" s="1">
        <f>SUBTOTAL(103,Janvier!$Q$5:$Q$7)</f>
        <v>0</v>
      </c>
      <c r="R8" s="1">
        <f>SUBTOTAL(103,Janvier!$R$5:$R$7)</f>
        <v>0</v>
      </c>
      <c r="S8" s="1">
        <f>SUBTOTAL(103,Janvier!$S$5:$S$7)</f>
        <v>0</v>
      </c>
      <c r="T8" s="1">
        <f>SUBTOTAL(103,Janvier!$T$5:$T$7)</f>
        <v>0</v>
      </c>
      <c r="U8" s="1">
        <f>SUBTOTAL(103,Janvier!$U$5:$U$7)</f>
        <v>0</v>
      </c>
      <c r="V8" s="1">
        <f>SUBTOTAL(103,Janvier!$V$5:$V$7)</f>
        <v>0</v>
      </c>
      <c r="W8" s="1">
        <f>SUBTOTAL(103,Janvier!$W$5:$W$7)</f>
        <v>0</v>
      </c>
      <c r="X8" s="1">
        <f>SUBTOTAL(103,Janvier!$X$5:$X$7)</f>
        <v>0</v>
      </c>
      <c r="Y8" s="1">
        <f>SUBTOTAL(103,Janvier!$Y$5:$Y$7)</f>
        <v>0</v>
      </c>
      <c r="Z8" s="1">
        <f>SUBTOTAL(103,Janvier!$Z$5:$Z$7)</f>
        <v>0</v>
      </c>
      <c r="AA8" s="1">
        <f>SUBTOTAL(103,Janvier!$AA$5:$AA$7)</f>
        <v>0</v>
      </c>
      <c r="AB8" s="1">
        <f>SUBTOTAL(103,Janvier!$AB$5:$AB$7)</f>
        <v>0</v>
      </c>
      <c r="AC8" s="1">
        <f>SUBTOTAL(103,Janvier!$AC$5:$AC$7)</f>
        <v>0</v>
      </c>
      <c r="AD8" s="1">
        <f>SUBTOTAL(103,Janvier!$AD$5:$AD$7)</f>
        <v>0</v>
      </c>
      <c r="AE8" s="1">
        <f>SUBTOTAL(103,Janvier!$AE$5:$AE$7)</f>
        <v>0</v>
      </c>
      <c r="AF8" s="1">
        <f>SUBTOTAL(103,Janvier!$AF$5:$AF$7)</f>
        <v>0</v>
      </c>
      <c r="AG8" s="1">
        <f>SUBTOTAL(103,Janvier!$AG$5:$AG$7)</f>
        <v>0</v>
      </c>
      <c r="AH8" s="1">
        <f>SUBTOTAL(109,Janvier[Total des jours])</f>
        <v>1</v>
      </c>
    </row>
  </sheetData>
  <mergeCells count="1">
    <mergeCell ref="C2:AG2"/>
  </mergeCells>
  <conditionalFormatting sqref="C5:AG7">
    <cfRule type="expression" priority="1" stopIfTrue="1">
      <formula>C5=""</formula>
    </cfRule>
    <cfRule type="expression" dxfId="9" priority="2" stopIfTrue="1">
      <formula>C5=CléPersonnalisée2</formula>
    </cfRule>
    <cfRule type="expression" dxfId="8" priority="3" stopIfTrue="1">
      <formula>C5=CléPersonnalisée1</formula>
    </cfRule>
    <cfRule type="expression" dxfId="7" priority="4" stopIfTrue="1">
      <formula>C5=CléMaladie</formula>
    </cfRule>
    <cfRule type="expression" dxfId="6" priority="5" stopIfTrue="1">
      <formula>C5=CléPersonnel</formula>
    </cfRule>
    <cfRule type="expression" dxfId="5" priority="6" stopIfTrue="1">
      <formula>C5=CléCongé</formula>
    </cfRule>
  </conditionalFormatting>
  <conditionalFormatting sqref="AH5:AH7">
    <cfRule type="dataBar" priority="7">
      <dataBar>
        <cfvo type="num" val="0"/>
        <cfvo type="num" val="31"/>
        <color theme="2" tint="-0.249977111117893"/>
      </dataBar>
      <extLst>
        <ext xmlns:x14="http://schemas.microsoft.com/office/spreadsheetml/2009/9/main" uri="{B025F937-C7B1-47D3-B67F-A62EFF666E3E}">
          <x14:id>{358E10C3-8D46-4008-8276-4B08A510C6F7}</x14:id>
        </ext>
      </extLst>
    </cfRule>
  </conditionalFormatting>
  <dataValidations count="7">
    <dataValidation allowBlank="1" showInputMessage="1" showErrorMessage="1" prompt="Entrez l’année dans la cellule ci-dessous" sqref="AH1" xr:uid="{00000000-0002-0000-0000-00000E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2" xr:uid="{00000000-0002-0000-0000-000006000000}"/>
    <dataValidation allowBlank="1" showInputMessage="1" showErrorMessage="1" prompt="Calcule automatiquement le nombre total de jours d’absence d’un employé durant ce mois" sqref="AH4" xr:uid="{00000000-0002-0000-0000-000004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3" xr:uid="{00000000-0002-0000-0000-000003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4" xr:uid="{00000000-0002-0000-0000-000002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4" xr:uid="{00000000-0002-0000-0000-000001000000}"/>
    <dataValidation allowBlank="1" showInputMessage="1" showErrorMessage="1" prompt="Entrez l’année dans cette cellule." sqref="AH2" xr:uid="{00000000-0002-0000-0000-000000000000}"/>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358E10C3-8D46-4008-8276-4B08A510C6F7}">
            <x14:dataBar minLength="0" maxLength="100">
              <x14:cfvo type="num">
                <xm:f>0</xm:f>
              </x14:cfvo>
              <x14:cfvo type="num">
                <xm:f>31</xm:f>
              </x14:cfvo>
              <x14:negativeFillColor rgb="FFFF0000"/>
              <x14:axisColor rgb="FF000000"/>
            </x14:dataBar>
          </x14:cfRule>
          <xm:sqref>AH5:AH7</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F04006B-2EC0-48AA-B493-92A0461336EF}">
  <sheetPr>
    <tabColor theme="2" tint="-0.249977111117893"/>
  </sheetPr>
  <dimension ref="B1:AH8"/>
  <sheetViews>
    <sheetView showGridLines="0" tabSelected="1" zoomScaleNormal="100" workbookViewId="0">
      <selection sqref="A1:XFD1"/>
    </sheetView>
  </sheetViews>
  <sheetFormatPr baseColWidth="10" defaultColWidth="9.140625" defaultRowHeight="30" customHeight="1" x14ac:dyDescent="0.25"/>
  <cols>
    <col min="1" max="1" width="2.7109375" customWidth="1"/>
    <col min="2" max="2" width="25.7109375" customWidth="1"/>
    <col min="3" max="4" width="4.7109375" customWidth="1"/>
    <col min="5" max="5" width="4.7109375" hidden="1" customWidth="1"/>
    <col min="6" max="7" width="4.7109375" customWidth="1"/>
    <col min="8" max="9" width="4.7109375" hidden="1" customWidth="1"/>
    <col min="10" max="11" width="4.7109375" customWidth="1"/>
    <col min="12" max="12" width="4.7109375" hidden="1" customWidth="1"/>
    <col min="13" max="14" width="4.7109375" customWidth="1"/>
    <col min="15" max="16" width="4.7109375" hidden="1" customWidth="1"/>
    <col min="17" max="18" width="4.7109375" customWidth="1"/>
    <col min="19" max="19" width="4.7109375" hidden="1" customWidth="1"/>
    <col min="20" max="21" width="4.7109375" customWidth="1"/>
    <col min="22" max="23" width="4.7109375" hidden="1" customWidth="1"/>
    <col min="24" max="25" width="4.7109375" customWidth="1"/>
    <col min="26" max="26" width="4.7109375" hidden="1" customWidth="1"/>
    <col min="27" max="28" width="4.7109375" customWidth="1"/>
    <col min="29" max="30" width="4.7109375" hidden="1" customWidth="1"/>
    <col min="31" max="33" width="4.7109375" customWidth="1"/>
    <col min="34" max="34" width="13.5703125" customWidth="1"/>
    <col min="35" max="35" width="2.7109375" customWidth="1"/>
  </cols>
  <sheetData>
    <row r="1" spans="2:34" ht="15" customHeight="1" x14ac:dyDescent="0.25">
      <c r="B1" s="11"/>
    </row>
    <row r="2" spans="2:34" ht="30" customHeight="1" x14ac:dyDescent="0.25">
      <c r="B2" s="9" t="s">
        <v>35</v>
      </c>
      <c r="C2" s="10"/>
      <c r="D2" s="10"/>
      <c r="E2" s="10"/>
      <c r="F2" s="10"/>
      <c r="G2" s="10"/>
      <c r="H2" s="10"/>
      <c r="I2" s="10"/>
      <c r="J2" s="10"/>
      <c r="K2" s="10"/>
      <c r="L2" s="10"/>
      <c r="M2" s="10"/>
      <c r="N2" s="10"/>
      <c r="O2" s="10"/>
      <c r="P2" s="10"/>
      <c r="Q2" s="10"/>
      <c r="R2" s="10"/>
      <c r="S2" s="10"/>
      <c r="T2" s="10"/>
      <c r="U2" s="10"/>
      <c r="V2" s="10"/>
      <c r="W2" s="10"/>
      <c r="X2" s="10"/>
      <c r="Y2" s="10"/>
      <c r="Z2" s="10"/>
      <c r="AA2" s="10"/>
      <c r="AB2" s="10"/>
      <c r="AC2" s="10"/>
      <c r="AD2" s="10"/>
      <c r="AE2" s="10"/>
      <c r="AF2" s="10"/>
      <c r="AG2" s="10"/>
      <c r="AH2" s="9">
        <f>AnnéeCalendrier</f>
        <v>2019</v>
      </c>
    </row>
    <row r="3" spans="2:34" ht="15" customHeight="1" x14ac:dyDescent="0.25">
      <c r="B3" s="9"/>
      <c r="C3" s="4" t="str">
        <f>TEXT(WEEKDAY(DATE(AnnéeCalendrier,4,1),1),"jjj")</f>
        <v>lun</v>
      </c>
      <c r="D3" s="4" t="str">
        <f>TEXT(WEEKDAY(DATE(AnnéeCalendrier,4,2),1),"jjj")</f>
        <v>mar</v>
      </c>
      <c r="E3" s="4" t="str">
        <f>TEXT(WEEKDAY(DATE(AnnéeCalendrier,4,3),1),"jjj")</f>
        <v>mer</v>
      </c>
      <c r="F3" s="4" t="str">
        <f>TEXT(WEEKDAY(DATE(AnnéeCalendrier,4,4),1),"jjj")</f>
        <v>jeu</v>
      </c>
      <c r="G3" s="4" t="str">
        <f>TEXT(WEEKDAY(DATE(AnnéeCalendrier,4,5),1),"jjj")</f>
        <v>ven</v>
      </c>
      <c r="H3" s="4" t="str">
        <f>TEXT(WEEKDAY(DATE(AnnéeCalendrier,4,6),1),"jjj")</f>
        <v>sam</v>
      </c>
      <c r="I3" s="4" t="str">
        <f>TEXT(WEEKDAY(DATE(AnnéeCalendrier,4,7),1),"jjj")</f>
        <v>dim</v>
      </c>
      <c r="J3" s="4" t="str">
        <f>TEXT(WEEKDAY(DATE(AnnéeCalendrier,4,8),1),"jjj")</f>
        <v>lun</v>
      </c>
      <c r="K3" s="4" t="str">
        <f>TEXT(WEEKDAY(DATE(AnnéeCalendrier,4,9),1),"jjj")</f>
        <v>mar</v>
      </c>
      <c r="L3" s="4" t="str">
        <f>TEXT(WEEKDAY(DATE(AnnéeCalendrier,4,10),1),"jjj")</f>
        <v>mer</v>
      </c>
      <c r="M3" s="4" t="str">
        <f>TEXT(WEEKDAY(DATE(AnnéeCalendrier,4,11),1),"jjj")</f>
        <v>jeu</v>
      </c>
      <c r="N3" s="4" t="str">
        <f>TEXT(WEEKDAY(DATE(AnnéeCalendrier,4,12),1),"jjj")</f>
        <v>ven</v>
      </c>
      <c r="O3" s="4" t="str">
        <f>TEXT(WEEKDAY(DATE(AnnéeCalendrier,4,13),1),"jjj")</f>
        <v>sam</v>
      </c>
      <c r="P3" s="4" t="str">
        <f>TEXT(WEEKDAY(DATE(AnnéeCalendrier,4,14),1),"jjj")</f>
        <v>dim</v>
      </c>
      <c r="Q3" s="4" t="str">
        <f>TEXT(WEEKDAY(DATE(AnnéeCalendrier,4,15),1),"jjj")</f>
        <v>lun</v>
      </c>
      <c r="R3" s="4" t="str">
        <f>TEXT(WEEKDAY(DATE(AnnéeCalendrier,4,16),1),"jjj")</f>
        <v>mar</v>
      </c>
      <c r="S3" s="4" t="str">
        <f>TEXT(WEEKDAY(DATE(AnnéeCalendrier,4,17),1),"jjj")</f>
        <v>mer</v>
      </c>
      <c r="T3" s="4" t="str">
        <f>TEXT(WEEKDAY(DATE(AnnéeCalendrier,4,18),1),"jjj")</f>
        <v>jeu</v>
      </c>
      <c r="U3" s="4" t="str">
        <f>TEXT(WEEKDAY(DATE(AnnéeCalendrier,4,19),1),"jjj")</f>
        <v>ven</v>
      </c>
      <c r="V3" s="4" t="str">
        <f>TEXT(WEEKDAY(DATE(AnnéeCalendrier,4,20),1),"jjj")</f>
        <v>sam</v>
      </c>
      <c r="W3" s="4" t="str">
        <f>TEXT(WEEKDAY(DATE(AnnéeCalendrier,4,21),1),"jjj")</f>
        <v>dim</v>
      </c>
      <c r="X3" s="4" t="str">
        <f>TEXT(WEEKDAY(DATE(AnnéeCalendrier,4,22),1),"jjj")</f>
        <v>lun</v>
      </c>
      <c r="Y3" s="4" t="str">
        <f>TEXT(WEEKDAY(DATE(AnnéeCalendrier,4,23),1),"jjj")</f>
        <v>mar</v>
      </c>
      <c r="Z3" s="4" t="str">
        <f>TEXT(WEEKDAY(DATE(AnnéeCalendrier,4,24),1),"jjj")</f>
        <v>mer</v>
      </c>
      <c r="AA3" s="4" t="str">
        <f>TEXT(WEEKDAY(DATE(AnnéeCalendrier,4,25),1),"jjj")</f>
        <v>jeu</v>
      </c>
      <c r="AB3" s="4" t="str">
        <f>TEXT(WEEKDAY(DATE(AnnéeCalendrier,4,26),1),"jjj")</f>
        <v>ven</v>
      </c>
      <c r="AC3" s="4" t="str">
        <f>TEXT(WEEKDAY(DATE(AnnéeCalendrier,4,27),1),"jjj")</f>
        <v>sam</v>
      </c>
      <c r="AD3" s="4" t="str">
        <f>TEXT(WEEKDAY(DATE(AnnéeCalendrier,4,28),1),"jjj")</f>
        <v>dim</v>
      </c>
      <c r="AE3" s="4" t="str">
        <f>TEXT(WEEKDAY(DATE(AnnéeCalendrier,4,29),1),"jjj")</f>
        <v>lun</v>
      </c>
      <c r="AF3" s="4" t="str">
        <f>TEXT(WEEKDAY(DATE(AnnéeCalendrier,4,30),1),"jjj")</f>
        <v>mar</v>
      </c>
      <c r="AG3" s="4"/>
      <c r="AH3" s="9"/>
    </row>
    <row r="4" spans="2:34" ht="15" customHeight="1" x14ac:dyDescent="0.25">
      <c r="B4" s="8" t="s">
        <v>40</v>
      </c>
      <c r="C4" s="4" t="s">
        <v>34</v>
      </c>
      <c r="D4" s="4" t="s">
        <v>33</v>
      </c>
      <c r="E4" s="4" t="s">
        <v>32</v>
      </c>
      <c r="F4" s="4" t="s">
        <v>31</v>
      </c>
      <c r="G4" s="4" t="s">
        <v>30</v>
      </c>
      <c r="H4" s="4" t="s">
        <v>29</v>
      </c>
      <c r="I4" s="4" t="s">
        <v>28</v>
      </c>
      <c r="J4" s="4" t="s">
        <v>27</v>
      </c>
      <c r="K4" s="4" t="s">
        <v>26</v>
      </c>
      <c r="L4" s="4" t="s">
        <v>25</v>
      </c>
      <c r="M4" s="4" t="s">
        <v>24</v>
      </c>
      <c r="N4" s="4" t="s">
        <v>23</v>
      </c>
      <c r="O4" s="4" t="s">
        <v>22</v>
      </c>
      <c r="P4" s="4" t="s">
        <v>21</v>
      </c>
      <c r="Q4" s="4" t="s">
        <v>20</v>
      </c>
      <c r="R4" s="4" t="s">
        <v>19</v>
      </c>
      <c r="S4" s="4" t="s">
        <v>18</v>
      </c>
      <c r="T4" s="4" t="s">
        <v>17</v>
      </c>
      <c r="U4" s="4" t="s">
        <v>16</v>
      </c>
      <c r="V4" s="4" t="s">
        <v>15</v>
      </c>
      <c r="W4" s="4" t="s">
        <v>14</v>
      </c>
      <c r="X4" s="4" t="s">
        <v>13</v>
      </c>
      <c r="Y4" s="4" t="s">
        <v>12</v>
      </c>
      <c r="Z4" s="4" t="s">
        <v>11</v>
      </c>
      <c r="AA4" s="4" t="s">
        <v>10</v>
      </c>
      <c r="AB4" s="4" t="s">
        <v>9</v>
      </c>
      <c r="AC4" s="4" t="s">
        <v>8</v>
      </c>
      <c r="AD4" s="4" t="s">
        <v>7</v>
      </c>
      <c r="AE4" s="4" t="s">
        <v>6</v>
      </c>
      <c r="AF4" s="4" t="s">
        <v>5</v>
      </c>
      <c r="AG4" s="7" t="s">
        <v>4</v>
      </c>
      <c r="AH4" s="6" t="s">
        <v>3</v>
      </c>
    </row>
    <row r="5" spans="2:34" ht="30" customHeight="1" x14ac:dyDescent="0.25">
      <c r="B5" s="5" t="s">
        <v>2</v>
      </c>
      <c r="C5" s="4"/>
      <c r="D5" s="4"/>
      <c r="E5" s="4"/>
      <c r="F5" s="4"/>
      <c r="G5" s="4"/>
      <c r="H5" s="4"/>
      <c r="I5" s="4"/>
      <c r="J5" s="4"/>
      <c r="K5" s="4"/>
      <c r="L5" s="4"/>
      <c r="M5" s="4"/>
      <c r="N5" s="4"/>
      <c r="O5" s="4"/>
      <c r="P5" s="4"/>
      <c r="Q5" s="4"/>
      <c r="R5" s="4"/>
      <c r="S5" s="4"/>
      <c r="T5" s="4"/>
      <c r="U5" s="4"/>
      <c r="V5" s="4"/>
      <c r="W5" s="4"/>
      <c r="X5" s="4"/>
      <c r="Y5" s="4"/>
      <c r="Z5" s="4"/>
      <c r="AA5" s="4"/>
      <c r="AB5" s="4"/>
      <c r="AC5" s="4"/>
      <c r="AD5" s="4"/>
      <c r="AE5" s="4"/>
      <c r="AF5" s="4"/>
      <c r="AG5" s="4"/>
      <c r="AH5" s="3">
        <f>COUNTA(Avril[[#This Row],[1]:[30]])</f>
        <v>0</v>
      </c>
    </row>
    <row r="6" spans="2:34" ht="30" customHeight="1" x14ac:dyDescent="0.25">
      <c r="B6" s="5" t="s">
        <v>1</v>
      </c>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3">
        <f>COUNTA(Avril[[#This Row],[1]:[30]])</f>
        <v>0</v>
      </c>
    </row>
    <row r="7" spans="2:34" ht="30" customHeight="1" x14ac:dyDescent="0.25">
      <c r="B7" s="5" t="s">
        <v>0</v>
      </c>
      <c r="C7" s="4"/>
      <c r="D7" s="4"/>
      <c r="E7" s="4"/>
      <c r="F7" s="4"/>
      <c r="G7" s="4"/>
      <c r="H7" s="4"/>
      <c r="I7" s="4"/>
      <c r="J7" s="4"/>
      <c r="K7" s="4"/>
      <c r="L7" s="4"/>
      <c r="M7" s="4"/>
      <c r="N7" s="4"/>
      <c r="O7" s="4"/>
      <c r="P7" s="4"/>
      <c r="Q7" s="4"/>
      <c r="R7" s="4"/>
      <c r="S7" s="4"/>
      <c r="T7" s="4"/>
      <c r="U7" s="4"/>
      <c r="V7" s="4"/>
      <c r="W7" s="4"/>
      <c r="X7" s="4"/>
      <c r="Y7" s="4"/>
      <c r="Z7" s="4"/>
      <c r="AA7" s="4"/>
      <c r="AB7" s="4"/>
      <c r="AC7" s="4"/>
      <c r="AD7" s="4"/>
      <c r="AE7" s="4"/>
      <c r="AF7" s="4"/>
      <c r="AG7" s="4"/>
      <c r="AH7" s="3">
        <f>COUNTA(Avril[[#This Row],[1]:[30]])</f>
        <v>0</v>
      </c>
    </row>
    <row r="8" spans="2:34" ht="30" customHeight="1" x14ac:dyDescent="0.25">
      <c r="B8" s="2" t="str">
        <f>NomMois&amp;" Total"</f>
        <v>Avril Total</v>
      </c>
      <c r="C8" s="1">
        <f>SUBTOTAL(103,Avril[1])</f>
        <v>0</v>
      </c>
      <c r="D8" s="1">
        <f>SUBTOTAL(103,Avril[2])</f>
        <v>0</v>
      </c>
      <c r="E8" s="1">
        <f>SUBTOTAL(103,Avril[3])</f>
        <v>0</v>
      </c>
      <c r="F8" s="1">
        <f>SUBTOTAL(103,Avril[4])</f>
        <v>0</v>
      </c>
      <c r="G8" s="1">
        <f>SUBTOTAL(103,Avril[5])</f>
        <v>0</v>
      </c>
      <c r="H8" s="1">
        <f>SUBTOTAL(103,Avril[6])</f>
        <v>0</v>
      </c>
      <c r="I8" s="1">
        <f>SUBTOTAL(103,Avril[7])</f>
        <v>0</v>
      </c>
      <c r="J8" s="1">
        <f>SUBTOTAL(103,Avril[8])</f>
        <v>0</v>
      </c>
      <c r="K8" s="1">
        <f>SUBTOTAL(103,Avril[9])</f>
        <v>0</v>
      </c>
      <c r="L8" s="1">
        <f>SUBTOTAL(103,Avril[10])</f>
        <v>0</v>
      </c>
      <c r="M8" s="1">
        <f>SUBTOTAL(103,Avril[11])</f>
        <v>0</v>
      </c>
      <c r="N8" s="1">
        <f>SUBTOTAL(103,Avril[12])</f>
        <v>0</v>
      </c>
      <c r="O8" s="1">
        <f>SUBTOTAL(103,Avril[13])</f>
        <v>0</v>
      </c>
      <c r="P8" s="1">
        <f>SUBTOTAL(103,Avril[14])</f>
        <v>0</v>
      </c>
      <c r="Q8" s="1">
        <f>SUBTOTAL(103,Avril[15])</f>
        <v>0</v>
      </c>
      <c r="R8" s="1">
        <f>SUBTOTAL(103,Avril[16])</f>
        <v>0</v>
      </c>
      <c r="S8" s="1">
        <f>SUBTOTAL(103,Avril[17])</f>
        <v>0</v>
      </c>
      <c r="T8" s="1">
        <f>SUBTOTAL(103,Avril[18])</f>
        <v>0</v>
      </c>
      <c r="U8" s="1">
        <f>SUBTOTAL(103,Avril[19])</f>
        <v>0</v>
      </c>
      <c r="V8" s="1">
        <f>SUBTOTAL(103,Avril[20])</f>
        <v>0</v>
      </c>
      <c r="W8" s="1">
        <f>SUBTOTAL(103,Avril[21])</f>
        <v>0</v>
      </c>
      <c r="X8" s="1">
        <f>SUBTOTAL(103,Avril[22])</f>
        <v>0</v>
      </c>
      <c r="Y8" s="1">
        <f>SUBTOTAL(103,Avril[23])</f>
        <v>0</v>
      </c>
      <c r="Z8" s="1">
        <f>SUBTOTAL(103,Avril[24])</f>
        <v>0</v>
      </c>
      <c r="AA8" s="1">
        <f>SUBTOTAL(103,Avril[25])</f>
        <v>0</v>
      </c>
      <c r="AB8" s="1">
        <f>SUBTOTAL(103,Avril[26])</f>
        <v>0</v>
      </c>
      <c r="AC8" s="1">
        <f>SUBTOTAL(103,Avril[27])</f>
        <v>0</v>
      </c>
      <c r="AD8" s="1">
        <f>SUBTOTAL(103,Avril[28])</f>
        <v>0</v>
      </c>
      <c r="AE8" s="1">
        <f>SUBTOTAL(103,Avril[29])</f>
        <v>0</v>
      </c>
      <c r="AF8" s="1">
        <f>SUBTOTAL(103,Avril[30])</f>
        <v>0</v>
      </c>
      <c r="AG8" s="1">
        <f>SUBTOTAL(103,Avril[30])</f>
        <v>0</v>
      </c>
      <c r="AH8" s="1">
        <f>SUBTOTAL(109,Avril[Total des jours])</f>
        <v>0</v>
      </c>
    </row>
  </sheetData>
  <mergeCells count="1">
    <mergeCell ref="C2:AG2"/>
  </mergeCells>
  <conditionalFormatting sqref="C5:AG7">
    <cfRule type="expression" priority="1" stopIfTrue="1">
      <formula>C5=""</formula>
    </cfRule>
  </conditionalFormatting>
  <conditionalFormatting sqref="C5:AG7">
    <cfRule type="expression" dxfId="4" priority="2" stopIfTrue="1">
      <formula>C5=CléPersonnalisée2</formula>
    </cfRule>
    <cfRule type="expression" dxfId="3" priority="3" stopIfTrue="1">
      <formula>C5=CléPersonnalisée1</formula>
    </cfRule>
    <cfRule type="expression" dxfId="2" priority="4" stopIfTrue="1">
      <formula>C5=CléMaladie</formula>
    </cfRule>
    <cfRule type="expression" dxfId="1" priority="5" stopIfTrue="1">
      <formula>C5=CléPersonnel</formula>
    </cfRule>
    <cfRule type="expression" dxfId="0" priority="6" stopIfTrue="1">
      <formula>C5=CléCongé</formula>
    </cfRule>
  </conditionalFormatting>
  <conditionalFormatting sqref="AH5:AH7">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{74214D5B-A45D-4C19-9907-2E8B74BF07ED}</x14:id>
        </ext>
      </extLst>
    </cfRule>
  </conditionalFormatting>
  <dataValidations count="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3" xr:uid="{00000000-0002-0000-0300-00000D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4" xr:uid="{00000000-0002-0000-0300-00000C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2" xr:uid="{00000000-0002-0000-0300-00000B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4" xr:uid="{00000000-0002-0000-0300-000003000000}"/>
    <dataValidation allowBlank="1" showInputMessage="1" showErrorMessage="1" prompt="Calcule automatiquement le nombre total de jours d’absence d’un employé durant ce mois dans cette colonne" sqref="AH4" xr:uid="{00000000-0002-0000-0300-000001000000}"/>
    <dataValidation allowBlank="1" showInputMessage="1" showErrorMessage="1" prompt="Année mise à jour automatiquement en fonction de l’année entrée dans la feuille de calcul Janvier" sqref="AH2" xr:uid="{00000000-0002-0000-0300-000000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4214D5B-A45D-4C19-9907-2E8B74BF07ED}">
            <x14:dataBar minLength="0" maxLength="100">
              <x14:cfvo type="autoMin"/>
              <x14:cfvo type="formula">
                <xm:f>DATEDIF(DATE(AnnéeCalendrier,2,1),DATE(AnnéeCalendrier,3,1),"d")</xm:f>
              </x14:cfvo>
              <x14:negativeFillColor rgb="FFFF0000"/>
              <x14:axisColor rgb="FF000000"/>
            </x14:dataBar>
          </x14:cfRule>
          <xm:sqref>AH5:AH7</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7</vt:i4>
      </vt:variant>
    </vt:vector>
  </HeadingPairs>
  <TitlesOfParts>
    <vt:vector size="9" baseType="lpstr">
      <vt:lpstr>Janvier</vt:lpstr>
      <vt:lpstr>Avril</vt:lpstr>
      <vt:lpstr>AnnéeCalendrier</vt:lpstr>
      <vt:lpstr>Avril!Impression_des_titres</vt:lpstr>
      <vt:lpstr>Janvier!Impression_des_titres</vt:lpstr>
      <vt:lpstr>Avril!NomMois</vt:lpstr>
      <vt:lpstr>Janvier!NomMois</vt:lpstr>
      <vt:lpstr>Titre1</vt:lpstr>
      <vt:lpstr>Titre4</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Pidou</dc:creator>
  <cp:lastModifiedBy>Michel Pidou</cp:lastModifiedBy>
  <dcterms:created xsi:type="dcterms:W3CDTF">2021-03-04T07:57:03Z</dcterms:created>
  <dcterms:modified xsi:type="dcterms:W3CDTF">2021-03-04T08:18:43Z</dcterms:modified>
</cp:coreProperties>
</file>