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écillia Brucker\Downloads\"/>
    </mc:Choice>
  </mc:AlternateContent>
  <xr:revisionPtr revIDLastSave="0" documentId="13_ncr:1_{9D10A6DD-57C8-4186-8D7E-C909D907714A}" xr6:coauthVersionLast="46" xr6:coauthVersionMax="46" xr10:uidLastSave="{00000000-0000-0000-0000-000000000000}"/>
  <bookViews>
    <workbookView xWindow="-108" yWindow="-108" windowWidth="23256" windowHeight="12576" xr2:uid="{78DD7358-D985-4D8D-A381-D2303B374C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L6" i="1"/>
  <c r="K13" i="1"/>
  <c r="M6" i="1"/>
  <c r="H13" i="1"/>
  <c r="J18" i="1"/>
  <c r="AL11" i="1"/>
  <c r="AI11" i="1"/>
  <c r="AF11" i="1"/>
  <c r="AC11" i="1"/>
  <c r="Z11" i="1"/>
  <c r="W11" i="1"/>
  <c r="T11" i="1"/>
  <c r="Q11" i="1"/>
  <c r="K6" i="1"/>
  <c r="R10" i="1"/>
  <c r="D6" i="1"/>
  <c r="M10" i="1" s="1"/>
  <c r="D7" i="1"/>
  <c r="D8" i="1"/>
  <c r="D9" i="1"/>
  <c r="D10" i="1"/>
  <c r="D11" i="1"/>
  <c r="D12" i="1"/>
  <c r="L7" i="1"/>
  <c r="L8" i="1"/>
  <c r="L9" i="1"/>
  <c r="L10" i="1"/>
  <c r="L11" i="1"/>
  <c r="L12" i="1"/>
  <c r="K7" i="1"/>
  <c r="K8" i="1"/>
  <c r="K9" i="1"/>
  <c r="K10" i="1"/>
  <c r="K11" i="1"/>
  <c r="K12" i="1"/>
  <c r="F7" i="1"/>
  <c r="F8" i="1"/>
  <c r="F9" i="1"/>
  <c r="F10" i="1"/>
  <c r="F11" i="1"/>
  <c r="F12" i="1"/>
  <c r="AQ11" i="1" l="1"/>
  <c r="S10" i="1"/>
  <c r="T10" i="1"/>
  <c r="AP10" i="1"/>
  <c r="AI10" i="1"/>
  <c r="AA10" i="1"/>
  <c r="Y10" i="1"/>
  <c r="Q10" i="1"/>
  <c r="P10" i="1"/>
  <c r="Z10" i="1"/>
  <c r="AG10" i="1"/>
  <c r="AN10" i="1"/>
  <c r="AM10" i="1"/>
  <c r="W10" i="1"/>
  <c r="AL10" i="1"/>
  <c r="AD10" i="1"/>
  <c r="V10" i="1"/>
  <c r="N10" i="1"/>
  <c r="AQ10" i="1" s="1"/>
  <c r="AH10" i="1"/>
  <c r="AO10" i="1"/>
  <c r="X10" i="1"/>
  <c r="AE10" i="1"/>
  <c r="AK10" i="1"/>
  <c r="AC10" i="1"/>
  <c r="U10" i="1"/>
  <c r="AF10" i="1"/>
  <c r="O10" i="1"/>
  <c r="AJ10" i="1"/>
  <c r="AB10" i="1"/>
  <c r="J6" i="1"/>
  <c r="I13" i="1"/>
  <c r="C7" i="1"/>
  <c r="C8" i="1"/>
  <c r="C9" i="1"/>
  <c r="C10" i="1"/>
  <c r="C11" i="1"/>
  <c r="C12" i="1"/>
  <c r="C6" i="1"/>
  <c r="G7" i="1"/>
  <c r="G8" i="1"/>
  <c r="G9" i="1"/>
  <c r="G10" i="1"/>
  <c r="G11" i="1"/>
  <c r="G12" i="1"/>
  <c r="G6" i="1"/>
  <c r="J12" i="1"/>
  <c r="J11" i="1"/>
  <c r="J10" i="1"/>
  <c r="J9" i="1"/>
  <c r="J8" i="1"/>
  <c r="J7" i="1"/>
  <c r="AO6" i="1" l="1"/>
  <c r="R6" i="1"/>
  <c r="P6" i="1"/>
  <c r="S6" i="1"/>
  <c r="T6" i="1"/>
  <c r="O6" i="1"/>
  <c r="N6" i="1"/>
  <c r="Q6" i="1"/>
  <c r="AJ6" i="1"/>
  <c r="AI6" i="1"/>
  <c r="AA6" i="1"/>
  <c r="AM6" i="1"/>
  <c r="AH6" i="1"/>
  <c r="Z6" i="1"/>
  <c r="AG6" i="1"/>
  <c r="Y6" i="1"/>
  <c r="AF6" i="1"/>
  <c r="X6" i="1"/>
  <c r="AE6" i="1"/>
  <c r="W6" i="1"/>
  <c r="AL6" i="1"/>
  <c r="AD6" i="1"/>
  <c r="V6" i="1"/>
  <c r="AP6" i="1"/>
  <c r="AK6" i="1"/>
  <c r="AC6" i="1"/>
  <c r="U6" i="1"/>
  <c r="AB6" i="1"/>
  <c r="AN6" i="1"/>
  <c r="AQ6" i="1" l="1"/>
</calcChain>
</file>

<file path=xl/sharedStrings.xml><?xml version="1.0" encoding="utf-8"?>
<sst xmlns="http://schemas.openxmlformats.org/spreadsheetml/2006/main" count="27" uniqueCount="25">
  <si>
    <t>mouvant</t>
  </si>
  <si>
    <t>montant mensuel</t>
  </si>
  <si>
    <t>OPE 1</t>
  </si>
  <si>
    <t>OPE 2</t>
  </si>
  <si>
    <t>OPE 3</t>
  </si>
  <si>
    <t>OPE 4</t>
  </si>
  <si>
    <t>OPE 5</t>
  </si>
  <si>
    <t>OPE 6</t>
  </si>
  <si>
    <t>OPE 7</t>
  </si>
  <si>
    <t>VARIABLES</t>
  </si>
  <si>
    <t>FIXES</t>
  </si>
  <si>
    <t>montant au démarrage</t>
  </si>
  <si>
    <t>a répartir de façon linéaire  à M+1 de la date de démarrage</t>
  </si>
  <si>
    <t>A calculer en automatique en fonction des variables</t>
  </si>
  <si>
    <t>montant trimestriel</t>
  </si>
  <si>
    <t>EXEMPLE Opération1 Formule trouvée  (et qui marche) pour le montant au démarrage puis pour une mensualité linéaire à répartir sur le nombre de mois</t>
  </si>
  <si>
    <t>VRAI CALCUL A VOIR</t>
  </si>
  <si>
    <t>Maintenant,  OPERATION 1 (et pour les autres) j'aimerais que le calcul fasse une répartition par trimestre et non pas par mois: pour une date de départ à JUIL21 comme calculé</t>
  </si>
  <si>
    <t>taux de répartition par trimestre</t>
  </si>
  <si>
    <t>date de départ opération</t>
  </si>
  <si>
    <t>date départ pour  trim</t>
  </si>
  <si>
    <t>date pour prise en compte TRIMestre</t>
  </si>
  <si>
    <t>durée opération en mois</t>
  </si>
  <si>
    <t>durée de l'opération en nombre de trimestres</t>
  </si>
  <si>
    <t>date de fin opération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</si>
</sst>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9">
    <xf numFmtId="0" fontId="0" fillId="0" borderId="0" xfId="0"/>
    <xf numFmtId="17" fontId="0" fillId="2" borderId="0" xfId="0" applyNumberFormat="1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17" fontId="3" fillId="0" borderId="1" xfId="0" applyNumberFormat="1" applyFont="1" applyBorder="1"/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1" fontId="0" fillId="0" borderId="0" xfId="0" applyNumberFormat="1"/>
    <xf numFmtId="0" fontId="1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0" fillId="4" borderId="0" xfId="0" applyFill="1"/>
    <xf numFmtId="0" fontId="6" fillId="4" borderId="1" xfId="0" applyFont="1" applyFill="1" applyBorder="1" applyAlignment="1">
      <alignment horizontal="center" wrapText="1"/>
    </xf>
    <xf numFmtId="2" fontId="7" fillId="0" borderId="0" xfId="0" applyNumberFormat="1" applyFont="1"/>
    <xf numFmtId="1" fontId="2" fillId="0" borderId="0" xfId="0" applyNumberFormat="1" applyFont="1"/>
    <xf numFmtId="1" fontId="3" fillId="0" borderId="1" xfId="0" applyNumberFormat="1" applyFont="1" applyBorder="1"/>
    <xf numFmtId="164" fontId="0" fillId="0" borderId="1" xfId="1" applyNumberFormat="1" applyFont="1" applyBorder="1"/>
    <xf numFmtId="2" fontId="0" fillId="4" borderId="0" xfId="0" applyNumberFormat="1" applyFill="1"/>
    <xf numFmtId="1" fontId="2" fillId="3" borderId="0" xfId="0" applyNumberFormat="1" applyFont="1" applyFill="1"/>
    <xf numFmtId="1" fontId="2" fillId="5" borderId="0" xfId="0" applyNumberFormat="1" applyFont="1" applyFill="1"/>
    <xf numFmtId="17" fontId="3" fillId="6" borderId="1" xfId="0" applyNumberFormat="1" applyFont="1" applyFill="1" applyBorder="1"/>
    <xf numFmtId="0" fontId="3" fillId="6" borderId="1" xfId="0" applyFont="1" applyFill="1" applyBorder="1"/>
    <xf numFmtId="1" fontId="3" fillId="6" borderId="1" xfId="0" applyNumberFormat="1" applyFont="1" applyFill="1" applyBorder="1"/>
    <xf numFmtId="0" fontId="0" fillId="6" borderId="1" xfId="0" applyFill="1" applyBorder="1"/>
    <xf numFmtId="164" fontId="0" fillId="6" borderId="1" xfId="1" applyNumberFormat="1" applyFont="1" applyFill="1" applyBorder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" fontId="0" fillId="6" borderId="1" xfId="0" applyNumberFormat="1" applyFill="1" applyBorder="1"/>
    <xf numFmtId="0" fontId="2" fillId="0" borderId="0" xfId="0" applyFont="1"/>
    <xf numFmtId="2" fontId="0" fillId="6" borderId="1" xfId="0" applyNumberFormat="1" applyFill="1" applyBorder="1" applyAlignment="1">
      <alignment horizontal="right"/>
    </xf>
    <xf numFmtId="43" fontId="0" fillId="0" borderId="4" xfId="1" applyNumberFormat="1" applyFont="1" applyBorder="1" applyAlignment="1">
      <alignment horizontal="right"/>
    </xf>
    <xf numFmtId="43" fontId="0" fillId="0" borderId="1" xfId="1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/>
    </xf>
    <xf numFmtId="0" fontId="8" fillId="5" borderId="0" xfId="0" applyFont="1" applyFill="1" applyAlignment="1">
      <alignment horizont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F02F4-4611-4048-92CC-F820DD3562E7}">
  <dimension ref="A3:AQ18"/>
  <sheetViews>
    <sheetView tabSelected="1" zoomScale="70" zoomScaleNormal="70" workbookViewId="0">
      <selection activeCell="M20" sqref="M20"/>
    </sheetView>
  </sheetViews>
  <sheetFormatPr baseColWidth="10" defaultColWidth="11.44140625" defaultRowHeight="14.4" x14ac:dyDescent="0.3"/>
  <cols>
    <col min="2" max="2" width="18.6640625" customWidth="1"/>
    <col min="3" max="4" width="15" customWidth="1"/>
    <col min="5" max="6" width="12.33203125" customWidth="1"/>
    <col min="7" max="7" width="17.109375" customWidth="1"/>
    <col min="8" max="8" width="10.6640625" bestFit="1" customWidth="1"/>
    <col min="9" max="9" width="13.33203125" customWidth="1"/>
    <col min="10" max="10" width="10.109375" customWidth="1"/>
    <col min="11" max="11" width="8.5546875" customWidth="1"/>
    <col min="12" max="12" width="13.88671875" customWidth="1"/>
    <col min="13" max="13" width="11.44140625" customWidth="1"/>
  </cols>
  <sheetData>
    <row r="3" spans="1:43" ht="15" thickBot="1" x14ac:dyDescent="0.35">
      <c r="B3" s="26" t="s">
        <v>9</v>
      </c>
      <c r="C3" s="26"/>
      <c r="D3" s="26"/>
      <c r="E3" s="26"/>
      <c r="F3" s="26"/>
      <c r="G3" s="26"/>
      <c r="H3" s="27" t="s">
        <v>10</v>
      </c>
      <c r="I3" s="27"/>
      <c r="J3" s="27"/>
      <c r="K3" s="10"/>
    </row>
    <row r="4" spans="1:43" ht="72.599999999999994" thickBot="1" x14ac:dyDescent="0.35">
      <c r="B4" s="7" t="s">
        <v>0</v>
      </c>
      <c r="C4" s="7"/>
      <c r="D4" s="7"/>
      <c r="E4" s="7" t="s">
        <v>0</v>
      </c>
      <c r="F4" s="7"/>
      <c r="G4" s="7" t="s">
        <v>0</v>
      </c>
      <c r="H4" s="2" t="s">
        <v>11</v>
      </c>
      <c r="I4" s="3" t="s">
        <v>12</v>
      </c>
      <c r="J4" s="3" t="s">
        <v>1</v>
      </c>
      <c r="K4" s="3" t="s">
        <v>14</v>
      </c>
      <c r="L4" s="13" t="s">
        <v>18</v>
      </c>
      <c r="M4" s="28" t="s">
        <v>13</v>
      </c>
      <c r="N4" s="28"/>
      <c r="O4" s="28"/>
      <c r="P4" s="28"/>
      <c r="Q4" s="28"/>
      <c r="R4" s="28"/>
      <c r="S4" s="28"/>
      <c r="T4" s="29"/>
    </row>
    <row r="5" spans="1:43" ht="56.4" customHeight="1" x14ac:dyDescent="0.3">
      <c r="B5" s="9" t="s">
        <v>19</v>
      </c>
      <c r="C5" s="9" t="s">
        <v>20</v>
      </c>
      <c r="D5" s="9" t="s">
        <v>21</v>
      </c>
      <c r="E5" s="9" t="s">
        <v>22</v>
      </c>
      <c r="F5" s="9" t="s">
        <v>23</v>
      </c>
      <c r="G5" s="9" t="s">
        <v>24</v>
      </c>
      <c r="H5" s="36"/>
      <c r="I5" s="4"/>
      <c r="J5" s="4"/>
      <c r="K5" s="11"/>
      <c r="L5" s="12"/>
      <c r="M5" s="1">
        <v>44256</v>
      </c>
      <c r="N5" s="1">
        <v>44287</v>
      </c>
      <c r="O5" s="1">
        <v>44317</v>
      </c>
      <c r="P5" s="1">
        <v>44348</v>
      </c>
      <c r="Q5" s="1">
        <v>44378</v>
      </c>
      <c r="R5" s="1">
        <v>44409</v>
      </c>
      <c r="S5" s="1">
        <v>44440</v>
      </c>
      <c r="T5" s="1">
        <v>44470</v>
      </c>
      <c r="U5" s="1">
        <v>44501</v>
      </c>
      <c r="V5" s="1">
        <v>44531</v>
      </c>
      <c r="W5" s="1">
        <v>44562</v>
      </c>
      <c r="X5" s="1">
        <v>44593</v>
      </c>
      <c r="Y5" s="1">
        <v>44621</v>
      </c>
      <c r="Z5" s="1">
        <v>44652</v>
      </c>
      <c r="AA5" s="1">
        <v>44682</v>
      </c>
      <c r="AB5" s="1">
        <v>44713</v>
      </c>
      <c r="AC5" s="1">
        <v>44743</v>
      </c>
      <c r="AD5" s="1">
        <v>44774</v>
      </c>
      <c r="AE5" s="1">
        <v>44805</v>
      </c>
      <c r="AF5" s="1">
        <v>44835</v>
      </c>
      <c r="AG5" s="1">
        <v>44866</v>
      </c>
      <c r="AH5" s="1">
        <v>44896</v>
      </c>
      <c r="AI5" s="1">
        <v>44927</v>
      </c>
      <c r="AJ5" s="1">
        <v>44958</v>
      </c>
      <c r="AK5" s="1">
        <v>44986</v>
      </c>
      <c r="AL5" s="1">
        <v>45017</v>
      </c>
      <c r="AM5" s="1">
        <v>45047</v>
      </c>
      <c r="AN5" s="1">
        <v>45078</v>
      </c>
      <c r="AO5" s="1">
        <v>45108</v>
      </c>
      <c r="AP5" s="1">
        <v>45139</v>
      </c>
    </row>
    <row r="6" spans="1:43" ht="15.6" x14ac:dyDescent="0.3">
      <c r="A6" s="4" t="s">
        <v>2</v>
      </c>
      <c r="B6" s="21">
        <v>44287</v>
      </c>
      <c r="C6" s="21">
        <f>EDATE(B6,1)</f>
        <v>44317</v>
      </c>
      <c r="D6" s="21">
        <f>EDATE(B6,3)</f>
        <v>44378</v>
      </c>
      <c r="E6" s="22">
        <v>24</v>
      </c>
      <c r="F6" s="23">
        <f>+E6/3</f>
        <v>8</v>
      </c>
      <c r="G6" s="21">
        <f>EDATE(B6,E6)</f>
        <v>45017</v>
      </c>
      <c r="H6" s="24">
        <v>300</v>
      </c>
      <c r="I6" s="24">
        <v>500</v>
      </c>
      <c r="J6" s="25">
        <f t="shared" ref="J6:J12" si="0">I6/E6</f>
        <v>20.833333333333332</v>
      </c>
      <c r="K6" s="32">
        <f>+I6/F6</f>
        <v>62.5</v>
      </c>
      <c r="L6" s="30">
        <f>+K6/F6</f>
        <v>7.8125</v>
      </c>
      <c r="M6" s="15">
        <f>$H6*(M$5=$B6)+$K6*(M$5&gt;=$D6)*(M$5&lt;=$G6)</f>
        <v>0</v>
      </c>
      <c r="N6" s="15">
        <f t="shared" ref="N6:AP6" si="1">$H6*(N$5=$B6)+$J6*(N$5&gt;=$C6)*(N$5&lt;=$G6)</f>
        <v>300</v>
      </c>
      <c r="O6" s="15">
        <f t="shared" si="1"/>
        <v>20.833333333333332</v>
      </c>
      <c r="P6" s="15">
        <f t="shared" si="1"/>
        <v>20.833333333333332</v>
      </c>
      <c r="Q6" s="15">
        <f t="shared" si="1"/>
        <v>20.833333333333332</v>
      </c>
      <c r="R6" s="15">
        <f t="shared" si="1"/>
        <v>20.833333333333332</v>
      </c>
      <c r="S6" s="15">
        <f t="shared" si="1"/>
        <v>20.833333333333332</v>
      </c>
      <c r="T6" s="15">
        <f t="shared" si="1"/>
        <v>20.833333333333332</v>
      </c>
      <c r="U6" s="15">
        <f t="shared" si="1"/>
        <v>20.833333333333332</v>
      </c>
      <c r="V6" s="15">
        <f t="shared" si="1"/>
        <v>20.833333333333332</v>
      </c>
      <c r="W6" s="15">
        <f t="shared" si="1"/>
        <v>20.833333333333332</v>
      </c>
      <c r="X6" s="15">
        <f t="shared" si="1"/>
        <v>20.833333333333332</v>
      </c>
      <c r="Y6" s="15">
        <f t="shared" si="1"/>
        <v>20.833333333333332</v>
      </c>
      <c r="Z6" s="15">
        <f t="shared" si="1"/>
        <v>20.833333333333332</v>
      </c>
      <c r="AA6" s="15">
        <f t="shared" si="1"/>
        <v>20.833333333333332</v>
      </c>
      <c r="AB6" s="15">
        <f t="shared" si="1"/>
        <v>20.833333333333332</v>
      </c>
      <c r="AC6" s="15">
        <f t="shared" si="1"/>
        <v>20.833333333333332</v>
      </c>
      <c r="AD6" s="15">
        <f t="shared" si="1"/>
        <v>20.833333333333332</v>
      </c>
      <c r="AE6" s="15">
        <f t="shared" si="1"/>
        <v>20.833333333333332</v>
      </c>
      <c r="AF6" s="15">
        <f t="shared" si="1"/>
        <v>20.833333333333332</v>
      </c>
      <c r="AG6" s="15">
        <f t="shared" si="1"/>
        <v>20.833333333333332</v>
      </c>
      <c r="AH6" s="15">
        <f t="shared" si="1"/>
        <v>20.833333333333332</v>
      </c>
      <c r="AI6" s="15">
        <f t="shared" si="1"/>
        <v>20.833333333333332</v>
      </c>
      <c r="AJ6" s="15">
        <f t="shared" si="1"/>
        <v>20.833333333333332</v>
      </c>
      <c r="AK6" s="15">
        <f t="shared" si="1"/>
        <v>20.833333333333332</v>
      </c>
      <c r="AL6" s="15">
        <f t="shared" si="1"/>
        <v>20.833333333333332</v>
      </c>
      <c r="AM6" s="8">
        <f t="shared" si="1"/>
        <v>0</v>
      </c>
      <c r="AN6" s="8">
        <f t="shared" si="1"/>
        <v>0</v>
      </c>
      <c r="AO6" s="8">
        <f t="shared" si="1"/>
        <v>0</v>
      </c>
      <c r="AP6" s="8">
        <f t="shared" si="1"/>
        <v>0</v>
      </c>
      <c r="AQ6" s="14">
        <f>SUM(M6:AP6)</f>
        <v>800.00000000000034</v>
      </c>
    </row>
    <row r="7" spans="1:43" ht="15.6" x14ac:dyDescent="0.3">
      <c r="A7" s="4" t="s">
        <v>3</v>
      </c>
      <c r="B7" s="5">
        <v>44348</v>
      </c>
      <c r="C7" s="5">
        <f t="shared" ref="C7:C12" si="2">EDATE(B7,1)</f>
        <v>44378</v>
      </c>
      <c r="D7" s="5">
        <f t="shared" ref="D7:D12" si="3">EDATE(B7,3)</f>
        <v>44440</v>
      </c>
      <c r="E7" s="6">
        <v>22</v>
      </c>
      <c r="F7" s="16">
        <f t="shared" ref="F7:F12" si="4">+E7/3</f>
        <v>7.333333333333333</v>
      </c>
      <c r="G7" s="5">
        <f t="shared" ref="G7:G12" si="5">EDATE(B7,E7)</f>
        <v>45017</v>
      </c>
      <c r="H7" s="4">
        <v>300</v>
      </c>
      <c r="I7" s="4">
        <v>400</v>
      </c>
      <c r="J7" s="17">
        <f t="shared" si="0"/>
        <v>18.181818181818183</v>
      </c>
      <c r="K7" s="33">
        <f t="shared" ref="K7:K12" si="6">+I7/F7</f>
        <v>54.545454545454547</v>
      </c>
      <c r="L7" s="18">
        <f t="shared" ref="L7:L12" si="7">+K7/F7</f>
        <v>7.4380165289256199</v>
      </c>
      <c r="M7" t="s">
        <v>15</v>
      </c>
      <c r="AQ7" s="8"/>
    </row>
    <row r="8" spans="1:43" ht="15.6" x14ac:dyDescent="0.3">
      <c r="A8" s="4" t="s">
        <v>4</v>
      </c>
      <c r="B8" s="5">
        <v>44317</v>
      </c>
      <c r="C8" s="5">
        <f t="shared" si="2"/>
        <v>44348</v>
      </c>
      <c r="D8" s="5">
        <f t="shared" si="3"/>
        <v>44409</v>
      </c>
      <c r="E8" s="6">
        <v>27</v>
      </c>
      <c r="F8" s="16">
        <f t="shared" si="4"/>
        <v>9</v>
      </c>
      <c r="G8" s="5">
        <f t="shared" si="5"/>
        <v>45139</v>
      </c>
      <c r="H8" s="4">
        <v>600</v>
      </c>
      <c r="I8" s="4">
        <v>700</v>
      </c>
      <c r="J8" s="17">
        <f t="shared" si="0"/>
        <v>25.925925925925927</v>
      </c>
      <c r="K8" s="34">
        <f t="shared" si="6"/>
        <v>77.777777777777771</v>
      </c>
      <c r="L8" s="18">
        <f t="shared" si="7"/>
        <v>8.6419753086419746</v>
      </c>
      <c r="M8" t="s">
        <v>17</v>
      </c>
      <c r="AQ8" s="8"/>
    </row>
    <row r="9" spans="1:43" ht="15.6" x14ac:dyDescent="0.3">
      <c r="A9" s="4" t="s">
        <v>5</v>
      </c>
      <c r="B9" s="5">
        <v>44348</v>
      </c>
      <c r="C9" s="5">
        <f t="shared" si="2"/>
        <v>44378</v>
      </c>
      <c r="D9" s="5">
        <f t="shared" si="3"/>
        <v>44440</v>
      </c>
      <c r="E9" s="6">
        <v>22</v>
      </c>
      <c r="F9" s="16">
        <f t="shared" si="4"/>
        <v>7.333333333333333</v>
      </c>
      <c r="G9" s="5">
        <f t="shared" si="5"/>
        <v>45017</v>
      </c>
      <c r="H9" s="4">
        <v>550</v>
      </c>
      <c r="I9" s="4">
        <v>650</v>
      </c>
      <c r="J9" s="17">
        <f t="shared" si="0"/>
        <v>29.545454545454547</v>
      </c>
      <c r="K9" s="34">
        <f t="shared" si="6"/>
        <v>88.63636363636364</v>
      </c>
      <c r="L9" s="18">
        <f t="shared" si="7"/>
        <v>12.086776859504134</v>
      </c>
      <c r="M9" s="1">
        <v>44256</v>
      </c>
      <c r="N9" s="1">
        <v>44287</v>
      </c>
      <c r="O9" s="1">
        <v>44317</v>
      </c>
      <c r="P9" s="1">
        <v>44348</v>
      </c>
      <c r="Q9" s="1">
        <v>44378</v>
      </c>
      <c r="R9" s="1">
        <v>44409</v>
      </c>
      <c r="S9" s="1">
        <v>44440</v>
      </c>
      <c r="T9" s="1">
        <v>44470</v>
      </c>
      <c r="U9" s="1">
        <v>44501</v>
      </c>
      <c r="V9" s="1">
        <v>44531</v>
      </c>
      <c r="W9" s="1">
        <v>44562</v>
      </c>
      <c r="X9" s="1">
        <v>44593</v>
      </c>
      <c r="Y9" s="1">
        <v>44621</v>
      </c>
      <c r="Z9" s="1">
        <v>44652</v>
      </c>
      <c r="AA9" s="1">
        <v>44682</v>
      </c>
      <c r="AB9" s="1">
        <v>44713</v>
      </c>
      <c r="AC9" s="1">
        <v>44743</v>
      </c>
      <c r="AD9" s="1">
        <v>44774</v>
      </c>
      <c r="AE9" s="1">
        <v>44805</v>
      </c>
      <c r="AF9" s="1">
        <v>44835</v>
      </c>
      <c r="AG9" s="1">
        <v>44866</v>
      </c>
      <c r="AH9" s="1">
        <v>44896</v>
      </c>
      <c r="AI9" s="1">
        <v>44927</v>
      </c>
      <c r="AJ9" s="1">
        <v>44958</v>
      </c>
      <c r="AK9" s="1">
        <v>44986</v>
      </c>
      <c r="AL9" s="1">
        <v>45017</v>
      </c>
      <c r="AM9" s="1">
        <v>45047</v>
      </c>
      <c r="AN9" s="1">
        <v>45078</v>
      </c>
      <c r="AO9" s="1">
        <v>45108</v>
      </c>
      <c r="AP9" s="1">
        <v>45139</v>
      </c>
      <c r="AQ9" s="8"/>
    </row>
    <row r="10" spans="1:43" ht="15.6" x14ac:dyDescent="0.3">
      <c r="A10" s="4" t="s">
        <v>6</v>
      </c>
      <c r="B10" s="5">
        <v>44378</v>
      </c>
      <c r="C10" s="5">
        <f t="shared" si="2"/>
        <v>44409</v>
      </c>
      <c r="D10" s="5">
        <f t="shared" si="3"/>
        <v>44470</v>
      </c>
      <c r="E10" s="6">
        <v>22</v>
      </c>
      <c r="F10" s="16">
        <f t="shared" si="4"/>
        <v>7.333333333333333</v>
      </c>
      <c r="G10" s="5">
        <f t="shared" si="5"/>
        <v>45047</v>
      </c>
      <c r="H10" s="4">
        <v>400</v>
      </c>
      <c r="I10" s="4">
        <v>500</v>
      </c>
      <c r="J10" s="17">
        <f t="shared" si="0"/>
        <v>22.727272727272727</v>
      </c>
      <c r="K10" s="34">
        <f t="shared" si="6"/>
        <v>68.181818181818187</v>
      </c>
      <c r="L10" s="18">
        <f t="shared" si="7"/>
        <v>9.2975206611570265</v>
      </c>
      <c r="M10" s="19">
        <f>$H6*(M$5=$B6)+$K6*(M$5&gt;=$D6)*(M$5&lt;=$G6)</f>
        <v>0</v>
      </c>
      <c r="N10" s="19">
        <f t="shared" ref="N10:AP10" si="8">$H6*(N$5=$B6)+$K6*(N$5&gt;=$D6)*(N$5&lt;=$G6)</f>
        <v>300</v>
      </c>
      <c r="O10" s="19">
        <f t="shared" si="8"/>
        <v>0</v>
      </c>
      <c r="P10" s="19">
        <f t="shared" si="8"/>
        <v>0</v>
      </c>
      <c r="Q10" s="19">
        <f t="shared" si="8"/>
        <v>62.5</v>
      </c>
      <c r="R10" s="19">
        <f t="shared" si="8"/>
        <v>62.5</v>
      </c>
      <c r="S10" s="19">
        <f t="shared" si="8"/>
        <v>62.5</v>
      </c>
      <c r="T10" s="19">
        <f t="shared" si="8"/>
        <v>62.5</v>
      </c>
      <c r="U10" s="19">
        <f t="shared" si="8"/>
        <v>62.5</v>
      </c>
      <c r="V10" s="19">
        <f t="shared" si="8"/>
        <v>62.5</v>
      </c>
      <c r="W10" s="19">
        <f t="shared" si="8"/>
        <v>62.5</v>
      </c>
      <c r="X10" s="19">
        <f t="shared" si="8"/>
        <v>62.5</v>
      </c>
      <c r="Y10" s="19">
        <f t="shared" si="8"/>
        <v>62.5</v>
      </c>
      <c r="Z10" s="19">
        <f t="shared" si="8"/>
        <v>62.5</v>
      </c>
      <c r="AA10" s="19">
        <f t="shared" si="8"/>
        <v>62.5</v>
      </c>
      <c r="AB10" s="19">
        <f t="shared" si="8"/>
        <v>62.5</v>
      </c>
      <c r="AC10" s="19">
        <f t="shared" si="8"/>
        <v>62.5</v>
      </c>
      <c r="AD10" s="19">
        <f t="shared" si="8"/>
        <v>62.5</v>
      </c>
      <c r="AE10" s="19">
        <f t="shared" si="8"/>
        <v>62.5</v>
      </c>
      <c r="AF10" s="19">
        <f t="shared" si="8"/>
        <v>62.5</v>
      </c>
      <c r="AG10" s="19">
        <f t="shared" si="8"/>
        <v>62.5</v>
      </c>
      <c r="AH10" s="19">
        <f t="shared" si="8"/>
        <v>62.5</v>
      </c>
      <c r="AI10" s="19">
        <f t="shared" si="8"/>
        <v>62.5</v>
      </c>
      <c r="AJ10" s="19">
        <f t="shared" si="8"/>
        <v>62.5</v>
      </c>
      <c r="AK10" s="19">
        <f t="shared" si="8"/>
        <v>62.5</v>
      </c>
      <c r="AL10" s="19">
        <f t="shared" si="8"/>
        <v>62.5</v>
      </c>
      <c r="AM10" s="19">
        <f t="shared" si="8"/>
        <v>0</v>
      </c>
      <c r="AN10" s="19">
        <f t="shared" si="8"/>
        <v>0</v>
      </c>
      <c r="AO10" s="19">
        <f t="shared" si="8"/>
        <v>0</v>
      </c>
      <c r="AP10" s="19">
        <f t="shared" si="8"/>
        <v>0</v>
      </c>
      <c r="AQ10" s="14">
        <f>SUM(M10:AP10)</f>
        <v>1675</v>
      </c>
    </row>
    <row r="11" spans="1:43" ht="15.6" x14ac:dyDescent="0.3">
      <c r="A11" s="4" t="s">
        <v>7</v>
      </c>
      <c r="B11" s="5">
        <v>44409</v>
      </c>
      <c r="C11" s="5">
        <f t="shared" si="2"/>
        <v>44440</v>
      </c>
      <c r="D11" s="5">
        <f t="shared" si="3"/>
        <v>44501</v>
      </c>
      <c r="E11" s="6">
        <v>24</v>
      </c>
      <c r="F11" s="16">
        <f t="shared" si="4"/>
        <v>8</v>
      </c>
      <c r="G11" s="5">
        <f t="shared" si="5"/>
        <v>45139</v>
      </c>
      <c r="H11" s="4">
        <v>300</v>
      </c>
      <c r="I11" s="4">
        <v>400</v>
      </c>
      <c r="J11" s="17">
        <f t="shared" si="0"/>
        <v>16.666666666666668</v>
      </c>
      <c r="K11" s="34">
        <f t="shared" si="6"/>
        <v>50</v>
      </c>
      <c r="L11" s="18">
        <f t="shared" si="7"/>
        <v>6.25</v>
      </c>
      <c r="M11" s="20"/>
      <c r="N11" s="20">
        <v>300</v>
      </c>
      <c r="O11" s="20"/>
      <c r="P11" s="20"/>
      <c r="Q11" s="20">
        <f>+K6</f>
        <v>62.5</v>
      </c>
      <c r="R11" s="20"/>
      <c r="S11" s="20"/>
      <c r="T11" s="20">
        <f>+K6</f>
        <v>62.5</v>
      </c>
      <c r="U11" s="20"/>
      <c r="V11" s="20"/>
      <c r="W11" s="20">
        <f>+K6</f>
        <v>62.5</v>
      </c>
      <c r="X11" s="20"/>
      <c r="Y11" s="20"/>
      <c r="Z11" s="20">
        <f>+K6</f>
        <v>62.5</v>
      </c>
      <c r="AA11" s="20"/>
      <c r="AB11" s="20"/>
      <c r="AC11" s="20">
        <f>+K6</f>
        <v>62.5</v>
      </c>
      <c r="AD11" s="20"/>
      <c r="AE11" s="20"/>
      <c r="AF11" s="20">
        <f>+K6</f>
        <v>62.5</v>
      </c>
      <c r="AG11" s="20"/>
      <c r="AH11" s="20"/>
      <c r="AI11" s="20">
        <f>+K6</f>
        <v>62.5</v>
      </c>
      <c r="AJ11" s="20"/>
      <c r="AK11" s="20"/>
      <c r="AL11" s="20">
        <f>+K6</f>
        <v>62.5</v>
      </c>
      <c r="AM11" s="20"/>
      <c r="AN11" s="20"/>
      <c r="AO11" s="20"/>
      <c r="AP11" s="20"/>
      <c r="AQ11" s="14">
        <f>SUM(M11:AP11)</f>
        <v>800</v>
      </c>
    </row>
    <row r="12" spans="1:43" ht="15.6" x14ac:dyDescent="0.3">
      <c r="A12" s="4" t="s">
        <v>8</v>
      </c>
      <c r="B12" s="5">
        <v>44440</v>
      </c>
      <c r="C12" s="5">
        <f t="shared" si="2"/>
        <v>44470</v>
      </c>
      <c r="D12" s="5">
        <f t="shared" si="3"/>
        <v>44531</v>
      </c>
      <c r="E12" s="6">
        <v>23</v>
      </c>
      <c r="F12" s="16">
        <f t="shared" si="4"/>
        <v>7.666666666666667</v>
      </c>
      <c r="G12" s="5">
        <f t="shared" si="5"/>
        <v>45139</v>
      </c>
      <c r="H12" s="4">
        <v>300</v>
      </c>
      <c r="I12" s="4">
        <v>400</v>
      </c>
      <c r="J12" s="17">
        <f t="shared" si="0"/>
        <v>17.391304347826086</v>
      </c>
      <c r="K12" s="34">
        <f t="shared" si="6"/>
        <v>52.173913043478258</v>
      </c>
      <c r="L12" s="18">
        <f t="shared" si="7"/>
        <v>6.8052930056710768</v>
      </c>
      <c r="AQ12" s="8"/>
    </row>
    <row r="13" spans="1:43" ht="18" x14ac:dyDescent="0.35">
      <c r="H13" s="31">
        <f>SUM(H6:H12)</f>
        <v>2750</v>
      </c>
      <c r="I13" s="31">
        <f>SUM(I6:I12)</f>
        <v>3550</v>
      </c>
      <c r="K13" s="35">
        <f>SUM(K6:K12)</f>
        <v>453.8153271848924</v>
      </c>
      <c r="M13" s="37" t="b">
        <v>0</v>
      </c>
      <c r="N13" s="37"/>
      <c r="AQ13" s="8"/>
    </row>
    <row r="14" spans="1:43" ht="18" x14ac:dyDescent="0.35">
      <c r="I14" s="8"/>
      <c r="M14" s="38" t="s">
        <v>16</v>
      </c>
      <c r="N14" s="38"/>
      <c r="AQ14" s="8"/>
    </row>
    <row r="15" spans="1:43" x14ac:dyDescent="0.3">
      <c r="AQ15" s="8"/>
    </row>
    <row r="16" spans="1:43" x14ac:dyDescent="0.3">
      <c r="AQ16" s="8"/>
    </row>
    <row r="18" spans="10:10" x14ac:dyDescent="0.3">
      <c r="J18">
        <f>+I6/K6</f>
        <v>8</v>
      </c>
    </row>
  </sheetData>
  <mergeCells count="5">
    <mergeCell ref="B3:G3"/>
    <mergeCell ref="H3:J3"/>
    <mergeCell ref="M4:T4"/>
    <mergeCell ref="M13:N13"/>
    <mergeCell ref="M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Précillia Brucker</dc:creator>
  <cp:lastModifiedBy>Précillia Brucker</cp:lastModifiedBy>
  <dcterms:created xsi:type="dcterms:W3CDTF">2021-03-03T10:17:19Z</dcterms:created>
  <dcterms:modified xsi:type="dcterms:W3CDTF">2021-03-09T14:29:13Z</dcterms:modified>
</cp:coreProperties>
</file>