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andra\Desktop\"/>
    </mc:Choice>
  </mc:AlternateContent>
  <bookViews>
    <workbookView xWindow="0" yWindow="0" windowWidth="15345" windowHeight="3855" tabRatio="485" activeTab="2"/>
  </bookViews>
  <sheets>
    <sheet name="PLANNING" sheetId="9" r:id="rId1"/>
    <sheet name="VARIABLES" sheetId="10" r:id="rId2"/>
    <sheet name="HEURES ANALYTIQUE" sheetId="11" r:id="rId3"/>
    <sheet name="CALCUL ZONE" sheetId="8" r:id="rId4"/>
  </sheets>
  <functionGroups builtInGroupCount="18"/>
  <definedNames>
    <definedName name="_xlnm._FilterDatabase" localSheetId="0" hidden="1">PLANNING!$A$15:$AX$61</definedName>
    <definedName name="_xlnm._FilterDatabase" localSheetId="1" hidden="1">VARIABLES!$A$16:$X$37</definedName>
    <definedName name="_xlnm.Print_Titles" localSheetId="0">PLANNING!$C:$C</definedName>
    <definedName name="_xlnm.Print_Area" localSheetId="0">PLANNING!$A$2:$AX$60</definedName>
  </definedNames>
  <calcPr calcId="162913" iterate="1" iterateCount="110"/>
</workbook>
</file>

<file path=xl/calcChain.xml><?xml version="1.0" encoding="utf-8"?>
<calcChain xmlns="http://schemas.openxmlformats.org/spreadsheetml/2006/main">
  <c r="C21" i="10" l="1"/>
  <c r="C22" i="10"/>
  <c r="C23" i="10"/>
  <c r="C24" i="10"/>
  <c r="C25" i="10"/>
  <c r="C26" i="10"/>
  <c r="C27" i="10"/>
  <c r="C28" i="10"/>
  <c r="C29" i="10"/>
  <c r="C30" i="10"/>
  <c r="C31" i="10"/>
  <c r="C28" i="8"/>
  <c r="C25" i="8"/>
  <c r="C22" i="8"/>
  <c r="C21" i="8"/>
  <c r="C17" i="8"/>
  <c r="C23" i="8"/>
  <c r="C30" i="8"/>
  <c r="C26" i="8"/>
  <c r="C24" i="8"/>
  <c r="C19" i="8"/>
  <c r="C20" i="8"/>
  <c r="C27" i="8"/>
  <c r="H19" i="8"/>
  <c r="C31" i="8"/>
  <c r="C18" i="8"/>
  <c r="C21" i="11"/>
  <c r="C28" i="11"/>
  <c r="C25" i="11"/>
  <c r="C27" i="11"/>
  <c r="C17" i="11"/>
  <c r="C19" i="11"/>
  <c r="G20" i="11"/>
  <c r="C18" i="11"/>
  <c r="C30" i="11"/>
  <c r="C26" i="11"/>
  <c r="C29" i="11"/>
  <c r="C31" i="11"/>
  <c r="C22" i="11"/>
  <c r="C23" i="11"/>
  <c r="C24" i="11"/>
  <c r="C20" i="11"/>
  <c r="F20" i="11"/>
  <c r="D18" i="10" l="1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17" i="10"/>
  <c r="M14" i="11"/>
  <c r="V16" i="11"/>
  <c r="U16" i="11"/>
  <c r="T16" i="11"/>
  <c r="S16" i="11"/>
  <c r="R16" i="11"/>
  <c r="Q16" i="11"/>
  <c r="P16" i="11"/>
  <c r="O16" i="11"/>
  <c r="N16" i="11"/>
  <c r="M16" i="11"/>
  <c r="L16" i="11"/>
  <c r="K16" i="11"/>
  <c r="J16" i="11"/>
  <c r="I16" i="11"/>
  <c r="H16" i="11"/>
  <c r="G16" i="11"/>
  <c r="F16" i="11"/>
  <c r="E16" i="11"/>
  <c r="D16" i="11"/>
  <c r="C16" i="11"/>
  <c r="B16" i="11"/>
  <c r="B15" i="11"/>
  <c r="C15" i="11"/>
  <c r="D15" i="11"/>
  <c r="E15" i="11"/>
  <c r="F15" i="11"/>
  <c r="G15" i="11"/>
  <c r="H15" i="11"/>
  <c r="I15" i="11"/>
  <c r="J15" i="11"/>
  <c r="K15" i="11"/>
  <c r="L15" i="11"/>
  <c r="M15" i="11"/>
  <c r="N15" i="11"/>
  <c r="O15" i="11"/>
  <c r="P15" i="11"/>
  <c r="Q15" i="11"/>
  <c r="R15" i="11"/>
  <c r="S15" i="11"/>
  <c r="T15" i="11"/>
  <c r="U15" i="11"/>
  <c r="V15" i="11"/>
  <c r="V14" i="11"/>
  <c r="U14" i="11"/>
  <c r="T14" i="11"/>
  <c r="S14" i="11"/>
  <c r="R14" i="11"/>
  <c r="Q14" i="11"/>
  <c r="P14" i="11"/>
  <c r="O14" i="11"/>
  <c r="N14" i="11"/>
  <c r="B14" i="11"/>
  <c r="B14" i="8"/>
  <c r="L14" i="11"/>
  <c r="K14" i="11"/>
  <c r="J14" i="11"/>
  <c r="I14" i="11"/>
  <c r="H14" i="11"/>
  <c r="G14" i="11"/>
  <c r="F14" i="11"/>
  <c r="E14" i="11"/>
  <c r="D14" i="11"/>
  <c r="C14" i="11"/>
  <c r="B36" i="10"/>
  <c r="R37" i="10"/>
  <c r="S37" i="10"/>
  <c r="U37" i="10"/>
  <c r="V37" i="10"/>
  <c r="W37" i="10"/>
  <c r="T37" i="10"/>
  <c r="X37" i="10"/>
  <c r="AI18" i="9"/>
  <c r="C18" i="10" s="1"/>
  <c r="AI21" i="9"/>
  <c r="AI22" i="9"/>
  <c r="AI23" i="9"/>
  <c r="AI24" i="9"/>
  <c r="AI19" i="9"/>
  <c r="C19" i="10" s="1"/>
  <c r="AI20" i="9"/>
  <c r="C20" i="10" s="1"/>
  <c r="AI25" i="9"/>
  <c r="AI26" i="9"/>
  <c r="AI27" i="9"/>
  <c r="AI28" i="9"/>
  <c r="AI29" i="9"/>
  <c r="AI30" i="9"/>
  <c r="AI31" i="9"/>
  <c r="AI32" i="9"/>
  <c r="AI33" i="9"/>
  <c r="AI34" i="9"/>
  <c r="AI35" i="9"/>
  <c r="AI36" i="9"/>
  <c r="AI17" i="9"/>
  <c r="C17" i="10" s="1"/>
  <c r="J40" i="8" l="1"/>
  <c r="K54" i="8" s="1"/>
  <c r="D14" i="9"/>
  <c r="E14" i="9" s="1"/>
  <c r="F14" i="9" s="1"/>
  <c r="G14" i="9" s="1"/>
  <c r="H14" i="9" s="1"/>
  <c r="I14" i="9" s="1"/>
  <c r="J14" i="9" s="1"/>
  <c r="K14" i="9" s="1"/>
  <c r="L14" i="9" s="1"/>
  <c r="M14" i="9" s="1"/>
  <c r="N14" i="9" s="1"/>
  <c r="O14" i="9" s="1"/>
  <c r="P14" i="9" s="1"/>
  <c r="Q14" i="9" s="1"/>
  <c r="R14" i="9" s="1"/>
  <c r="S14" i="9" s="1"/>
  <c r="T14" i="9" s="1"/>
  <c r="U14" i="9" s="1"/>
  <c r="V14" i="9" s="1"/>
  <c r="W14" i="9" s="1"/>
  <c r="X14" i="9" s="1"/>
  <c r="Y14" i="9" s="1"/>
  <c r="Z14" i="9" s="1"/>
  <c r="AA14" i="9" s="1"/>
  <c r="AB14" i="9" s="1"/>
  <c r="AC14" i="9" s="1"/>
  <c r="AD14" i="9" s="1"/>
  <c r="AE14" i="9" s="1"/>
  <c r="S25" i="8"/>
  <c r="B25" i="8"/>
  <c r="G30" i="8"/>
  <c r="F20" i="8"/>
  <c r="T34" i="8"/>
  <c r="O17" i="8"/>
  <c r="Q35" i="8"/>
  <c r="F22" i="8"/>
  <c r="I35" i="8"/>
  <c r="P25" i="8"/>
  <c r="O24" i="8"/>
  <c r="R28" i="8"/>
  <c r="K32" i="8"/>
  <c r="Q20" i="8"/>
  <c r="P24" i="8"/>
  <c r="R21" i="8"/>
  <c r="U28" i="8"/>
  <c r="T18" i="8"/>
  <c r="V32" i="8"/>
  <c r="K36" i="8"/>
  <c r="J26" i="8"/>
  <c r="U36" i="8"/>
  <c r="S19" i="8"/>
  <c r="F36" i="8"/>
  <c r="U27" i="8"/>
  <c r="I25" i="8"/>
  <c r="K22" i="8"/>
  <c r="E18" i="8"/>
  <c r="K21" i="8"/>
  <c r="M22" i="8"/>
  <c r="U26" i="8"/>
  <c r="D25" i="8"/>
  <c r="N30" i="8"/>
  <c r="U20" i="8"/>
  <c r="C34" i="8"/>
  <c r="B24" i="8"/>
  <c r="L23" i="8"/>
  <c r="R19" i="8"/>
  <c r="S30" i="8"/>
  <c r="B26" i="8"/>
  <c r="R25" i="8"/>
  <c r="K30" i="8"/>
  <c r="J20" i="8"/>
  <c r="M33" i="8"/>
  <c r="R17" i="8"/>
  <c r="N21" i="8"/>
  <c r="L28" i="8"/>
  <c r="O18" i="8"/>
  <c r="P33" i="8"/>
  <c r="O23" i="8"/>
  <c r="R36" i="8"/>
  <c r="D24" i="8"/>
  <c r="V19" i="8"/>
  <c r="D34" i="8"/>
  <c r="L24" i="8"/>
  <c r="B28" i="8"/>
  <c r="V26" i="8"/>
  <c r="M23" i="8"/>
  <c r="O20" i="8"/>
  <c r="R27" i="8"/>
  <c r="D31" i="8"/>
  <c r="I33" i="8"/>
  <c r="T35" i="8"/>
  <c r="E31" i="8"/>
  <c r="P20" i="8"/>
  <c r="S33" i="8"/>
  <c r="E24" i="8"/>
  <c r="K20" i="8"/>
  <c r="G27" i="8"/>
  <c r="B33" i="8"/>
  <c r="V34" i="8"/>
  <c r="E23" i="8"/>
  <c r="H36" i="8"/>
  <c r="J27" i="8"/>
  <c r="I30" i="8"/>
  <c r="K31" i="8"/>
  <c r="G36" i="8"/>
  <c r="T24" i="8"/>
  <c r="D33" i="8"/>
  <c r="U33" i="8"/>
  <c r="D30" i="8"/>
  <c r="H24" i="8"/>
  <c r="G18" i="8"/>
  <c r="G24" i="8"/>
  <c r="K19" i="8"/>
  <c r="F21" i="8"/>
  <c r="V24" i="8"/>
  <c r="B20" i="8"/>
  <c r="E32" i="8"/>
  <c r="M19" i="8"/>
  <c r="D17" i="8"/>
  <c r="S26" i="8"/>
  <c r="N33" i="8"/>
  <c r="F32" i="8"/>
  <c r="V33" i="8"/>
  <c r="R20" i="8"/>
  <c r="I32" i="8"/>
  <c r="M21" i="8"/>
  <c r="F24" i="8"/>
  <c r="D20" i="8"/>
  <c r="K27" i="8"/>
  <c r="I34" i="8"/>
  <c r="M32" i="8"/>
  <c r="U19" i="8"/>
  <c r="H20" i="8"/>
  <c r="M17" i="8"/>
  <c r="T28" i="8"/>
  <c r="E20" i="8"/>
  <c r="H33" i="8"/>
  <c r="G23" i="8"/>
  <c r="S20" i="8"/>
  <c r="D19" i="8"/>
  <c r="N27" i="8"/>
  <c r="G25" i="8"/>
  <c r="H23" i="8"/>
  <c r="Q28" i="8"/>
  <c r="P18" i="8"/>
  <c r="R32" i="8"/>
  <c r="V17" i="8"/>
  <c r="O34" i="8"/>
  <c r="Q27" i="8"/>
  <c r="T31" i="8"/>
  <c r="U32" i="8"/>
  <c r="T22" i="8"/>
  <c r="B36" i="8"/>
  <c r="I17" i="8"/>
  <c r="F34" i="8"/>
  <c r="N24" i="8"/>
  <c r="K35" i="8"/>
  <c r="H17" i="8"/>
  <c r="G22" i="8"/>
  <c r="N19" i="8"/>
  <c r="N35" i="8"/>
  <c r="S17" i="8"/>
  <c r="M31" i="8"/>
  <c r="U21" i="8"/>
  <c r="T20" i="8"/>
  <c r="R18" i="8"/>
  <c r="O33" i="8"/>
  <c r="V23" i="8"/>
  <c r="I18" i="8"/>
  <c r="S27" i="8"/>
  <c r="H35" i="8"/>
  <c r="O19" i="8"/>
  <c r="M30" i="8"/>
  <c r="B30" i="8"/>
  <c r="I20" i="8"/>
  <c r="L33" i="8"/>
  <c r="K23" i="8"/>
  <c r="N36" i="8"/>
  <c r="P19" i="8"/>
  <c r="J18" i="8"/>
  <c r="L32" i="8"/>
  <c r="N23" i="8"/>
  <c r="Q36" i="8"/>
  <c r="P26" i="8"/>
  <c r="H27" i="8"/>
  <c r="L36" i="8"/>
  <c r="Q22" i="8"/>
  <c r="Q34" i="8"/>
  <c r="N34" i="8"/>
  <c r="J21" i="8"/>
  <c r="K28" i="8"/>
  <c r="I27" i="8"/>
  <c r="Q30" i="8"/>
  <c r="R31" i="8"/>
  <c r="Q21" i="8"/>
  <c r="J36" i="8"/>
  <c r="G17" i="8"/>
  <c r="L21" i="8"/>
  <c r="Q23" i="8"/>
  <c r="T36" i="8"/>
  <c r="F27" i="8"/>
  <c r="O28" i="8"/>
  <c r="G31" i="8"/>
  <c r="O32" i="8"/>
  <c r="H25" i="8"/>
  <c r="F26" i="8"/>
  <c r="I26" i="8"/>
  <c r="J31" i="8"/>
  <c r="I21" i="8"/>
  <c r="L34" i="8"/>
  <c r="Q17" i="8"/>
  <c r="J30" i="8"/>
  <c r="H18" i="8"/>
  <c r="J28" i="8"/>
  <c r="S32" i="8"/>
  <c r="D28" i="8"/>
  <c r="L25" i="8"/>
  <c r="L22" i="8"/>
  <c r="K33" i="8"/>
  <c r="U24" i="8"/>
  <c r="B32" i="8"/>
  <c r="U23" i="8"/>
  <c r="F35" i="8"/>
  <c r="E30" i="8"/>
  <c r="F28" i="8"/>
  <c r="P17" i="8"/>
  <c r="D23" i="8"/>
  <c r="J33" i="8"/>
  <c r="E33" i="8"/>
  <c r="D22" i="8"/>
  <c r="V28" i="8"/>
  <c r="F19" i="8"/>
  <c r="B19" i="8"/>
  <c r="E36" i="8"/>
  <c r="U18" i="8"/>
  <c r="B31" i="8"/>
  <c r="K17" i="8"/>
  <c r="D36" i="8"/>
  <c r="L30" i="8"/>
  <c r="B23" i="8"/>
  <c r="O30" i="8"/>
  <c r="O27" i="8"/>
  <c r="B35" i="8"/>
  <c r="Q24" i="8"/>
  <c r="N28" i="8"/>
  <c r="R30" i="8"/>
  <c r="M18" i="8"/>
  <c r="I24" i="8"/>
  <c r="N18" i="8"/>
  <c r="G21" i="8"/>
  <c r="M27" i="8"/>
  <c r="E22" i="8"/>
  <c r="J35" i="8"/>
  <c r="B18" i="8"/>
  <c r="T32" i="8"/>
  <c r="F23" i="8"/>
  <c r="I36" i="8"/>
  <c r="H26" i="8"/>
  <c r="G32" i="8"/>
  <c r="B17" i="8"/>
  <c r="P23" i="8"/>
  <c r="H28" i="8"/>
  <c r="K18" i="8"/>
  <c r="Q32" i="8"/>
  <c r="P22" i="8"/>
  <c r="S35" i="8"/>
  <c r="F17" i="8"/>
  <c r="H22" i="8"/>
  <c r="Q31" i="8"/>
  <c r="S22" i="8"/>
  <c r="V35" i="8"/>
  <c r="U25" i="8"/>
  <c r="S24" i="8"/>
  <c r="Q19" i="8"/>
  <c r="S18" i="8"/>
  <c r="G20" i="8"/>
  <c r="L17" i="8"/>
  <c r="U17" i="8"/>
  <c r="N25" i="8"/>
  <c r="D26" i="8"/>
  <c r="L18" i="8"/>
  <c r="N22" i="8"/>
  <c r="H31" i="8"/>
  <c r="C35" i="8"/>
  <c r="V30" i="8"/>
  <c r="R22" i="8"/>
  <c r="P36" i="8"/>
  <c r="B27" i="8"/>
  <c r="G28" i="8"/>
  <c r="N32" i="8"/>
  <c r="U34" i="8"/>
  <c r="P28" i="8"/>
  <c r="V18" i="8"/>
  <c r="C33" i="8"/>
  <c r="J23" i="8"/>
  <c r="M36" i="8"/>
  <c r="L26" i="8"/>
  <c r="U30" i="8"/>
  <c r="P32" i="8"/>
  <c r="J22" i="8"/>
  <c r="M35" i="8"/>
  <c r="O26" i="8"/>
  <c r="D27" i="8"/>
  <c r="P30" i="8"/>
  <c r="F33" i="8"/>
  <c r="N31" i="8"/>
  <c r="J25" i="8"/>
  <c r="T19" i="8"/>
  <c r="T21" i="8"/>
  <c r="J17" i="8"/>
  <c r="E28" i="8"/>
  <c r="I31" i="8"/>
  <c r="P21" i="8"/>
  <c r="S34" i="8"/>
  <c r="R24" i="8"/>
  <c r="V25" i="8"/>
  <c r="E19" i="8"/>
  <c r="T33" i="8"/>
  <c r="R26" i="8"/>
  <c r="T27" i="8"/>
  <c r="F31" i="8"/>
  <c r="E21" i="8"/>
  <c r="H34" i="8"/>
  <c r="N17" i="8"/>
  <c r="P27" i="8"/>
  <c r="F30" i="8"/>
  <c r="M20" i="8"/>
  <c r="K34" i="8"/>
  <c r="J24" i="8"/>
  <c r="Q18" i="8"/>
  <c r="I19" i="8"/>
  <c r="K24" i="8"/>
  <c r="O31" i="8"/>
  <c r="M34" i="8"/>
  <c r="T30" i="8"/>
  <c r="D32" i="8"/>
  <c r="M28" i="8"/>
  <c r="H30" i="8"/>
  <c r="S23" i="8"/>
  <c r="V31" i="8"/>
  <c r="C36" i="8"/>
  <c r="B34" i="8"/>
  <c r="E25" i="8"/>
  <c r="P34" i="8"/>
  <c r="R33" i="8"/>
  <c r="V36" i="8"/>
  <c r="J32" i="8"/>
  <c r="O25" i="8"/>
  <c r="G35" i="8"/>
  <c r="T25" i="8"/>
  <c r="T17" i="8"/>
  <c r="M25" i="8"/>
  <c r="V27" i="8"/>
  <c r="N26" i="8"/>
  <c r="V20" i="8"/>
  <c r="I22" i="8"/>
  <c r="K26" i="8"/>
  <c r="L35" i="8"/>
  <c r="K25" i="8"/>
  <c r="N20" i="8"/>
  <c r="E17" i="8"/>
  <c r="R23" i="8"/>
  <c r="J34" i="8"/>
  <c r="O36" i="8"/>
  <c r="D21" i="8"/>
  <c r="L19" i="8"/>
  <c r="B21" i="8"/>
  <c r="M24" i="8"/>
  <c r="E35" i="8"/>
  <c r="P31" i="8"/>
  <c r="E34" i="8"/>
  <c r="D18" i="8"/>
  <c r="B22" i="8"/>
  <c r="U35" i="8"/>
  <c r="G26" i="8"/>
  <c r="E26" i="8"/>
  <c r="S31" i="8"/>
  <c r="D35" i="8"/>
  <c r="E27" i="8"/>
  <c r="F18" i="8"/>
  <c r="H32" i="8"/>
  <c r="O22" i="8"/>
  <c r="R35" i="8"/>
  <c r="Q25" i="8"/>
  <c r="M26" i="8"/>
  <c r="I23" i="8"/>
  <c r="O21" i="8"/>
  <c r="R34" i="8"/>
  <c r="F25" i="8"/>
  <c r="S36" i="8"/>
  <c r="S21" i="8"/>
  <c r="I28" i="8"/>
  <c r="J19" i="8"/>
  <c r="C32" i="8"/>
  <c r="P35" i="8"/>
  <c r="L27" i="8"/>
  <c r="O35" i="8"/>
  <c r="V22" i="8"/>
  <c r="Q26" i="8"/>
  <c r="T23" i="8"/>
  <c r="Q33" i="8"/>
  <c r="U22" i="8"/>
  <c r="L20" i="8"/>
  <c r="V21" i="8"/>
  <c r="G19" i="8"/>
  <c r="G34" i="8"/>
  <c r="G33" i="8"/>
  <c r="L31" i="8"/>
  <c r="T26" i="8"/>
  <c r="S28" i="8"/>
  <c r="H21" i="8"/>
  <c r="U31" i="8"/>
  <c r="K45" i="8" l="1"/>
  <c r="K51" i="8"/>
  <c r="K53" i="8"/>
  <c r="K42" i="8"/>
  <c r="K52" i="8"/>
  <c r="K46" i="8"/>
  <c r="K43" i="8"/>
  <c r="K48" i="8" s="1"/>
  <c r="K49" i="8" s="1"/>
  <c r="K50" i="8"/>
  <c r="AF14" i="9"/>
  <c r="AG14" i="9"/>
  <c r="AH14" i="9"/>
  <c r="AO19" i="9"/>
  <c r="AN19" i="9" s="1"/>
  <c r="AQ19" i="9"/>
  <c r="AO20" i="9"/>
  <c r="AN20" i="9" s="1"/>
  <c r="AQ20" i="9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AO17" i="9"/>
  <c r="AO18" i="9"/>
  <c r="C32" i="10"/>
  <c r="C33" i="10"/>
  <c r="C34" i="10"/>
  <c r="C35" i="10"/>
  <c r="H16" i="8"/>
  <c r="N16" i="8"/>
  <c r="E16" i="8"/>
  <c r="C16" i="8"/>
  <c r="B16" i="8"/>
  <c r="G15" i="8"/>
  <c r="D15" i="8"/>
  <c r="W29" i="8"/>
  <c r="V16" i="8"/>
  <c r="U16" i="8"/>
  <c r="T16" i="8"/>
  <c r="S16" i="8"/>
  <c r="R16" i="8"/>
  <c r="Q16" i="8"/>
  <c r="P16" i="8"/>
  <c r="J16" i="8"/>
  <c r="M16" i="8"/>
  <c r="K16" i="8"/>
  <c r="L16" i="8"/>
  <c r="G16" i="8"/>
  <c r="F16" i="8"/>
  <c r="D16" i="8"/>
  <c r="O16" i="8"/>
  <c r="I16" i="8"/>
  <c r="E15" i="8"/>
  <c r="N15" i="8"/>
  <c r="H15" i="8"/>
  <c r="I15" i="8"/>
  <c r="O15" i="8"/>
  <c r="F15" i="8"/>
  <c r="L15" i="8"/>
  <c r="K15" i="8"/>
  <c r="M15" i="8"/>
  <c r="J15" i="8"/>
  <c r="P15" i="8"/>
  <c r="Q15" i="8"/>
  <c r="R15" i="8"/>
  <c r="S15" i="8"/>
  <c r="T15" i="8"/>
  <c r="U15" i="8"/>
  <c r="V15" i="8"/>
  <c r="V14" i="8"/>
  <c r="U14" i="8"/>
  <c r="T14" i="8"/>
  <c r="S14" i="8"/>
  <c r="R14" i="8"/>
  <c r="Q14" i="8"/>
  <c r="P14" i="8"/>
  <c r="J14" i="8"/>
  <c r="M14" i="8"/>
  <c r="K14" i="8"/>
  <c r="L14" i="8"/>
  <c r="G14" i="8"/>
  <c r="F14" i="8"/>
  <c r="D14" i="8"/>
  <c r="O14" i="8"/>
  <c r="I14" i="8"/>
  <c r="H14" i="8"/>
  <c r="N14" i="8"/>
  <c r="E14" i="8"/>
  <c r="C15" i="8"/>
  <c r="C14" i="8"/>
  <c r="B15" i="8"/>
  <c r="A14" i="11"/>
  <c r="A15" i="11"/>
  <c r="A16" i="11"/>
  <c r="K36" i="10" l="1"/>
  <c r="L36" i="10"/>
  <c r="M36" i="10"/>
  <c r="K47" i="8"/>
  <c r="K44" i="8"/>
  <c r="AW19" i="9"/>
  <c r="AW20" i="9"/>
  <c r="L35" i="10"/>
  <c r="L21" i="10"/>
  <c r="K20" i="10"/>
  <c r="K34" i="10"/>
  <c r="L31" i="10"/>
  <c r="M26" i="10"/>
  <c r="M18" i="10"/>
  <c r="K24" i="10"/>
  <c r="K30" i="10"/>
  <c r="M22" i="10"/>
  <c r="M32" i="10"/>
  <c r="K28" i="10"/>
  <c r="L25" i="10"/>
  <c r="E17" i="10"/>
  <c r="M33" i="10"/>
  <c r="L32" i="10"/>
  <c r="K31" i="10"/>
  <c r="M27" i="10"/>
  <c r="L26" i="10"/>
  <c r="K25" i="10"/>
  <c r="M23" i="10"/>
  <c r="L22" i="10"/>
  <c r="K21" i="10"/>
  <c r="M19" i="10"/>
  <c r="L18" i="10"/>
  <c r="K17" i="10"/>
  <c r="L33" i="10"/>
  <c r="K32" i="10"/>
  <c r="M30" i="10"/>
  <c r="M28" i="10"/>
  <c r="L27" i="10"/>
  <c r="K26" i="10"/>
  <c r="M24" i="10"/>
  <c r="L23" i="10"/>
  <c r="K22" i="10"/>
  <c r="M20" i="10"/>
  <c r="L19" i="10"/>
  <c r="K18" i="10"/>
  <c r="L17" i="10"/>
  <c r="K35" i="10"/>
  <c r="M17" i="10"/>
  <c r="M34" i="10"/>
  <c r="M35" i="10"/>
  <c r="L34" i="10"/>
  <c r="K33" i="10"/>
  <c r="M31" i="10"/>
  <c r="L30" i="10"/>
  <c r="L28" i="10"/>
  <c r="K27" i="10"/>
  <c r="M25" i="10"/>
  <c r="L24" i="10"/>
  <c r="K23" i="10"/>
  <c r="M21" i="10"/>
  <c r="L20" i="10"/>
  <c r="K19" i="10"/>
  <c r="A34" i="8"/>
  <c r="A34" i="11" s="1"/>
  <c r="A35" i="8"/>
  <c r="A35" i="11" s="1"/>
  <c r="A36" i="8"/>
  <c r="A36" i="11" s="1"/>
  <c r="L29" i="11"/>
  <c r="G27" i="11"/>
  <c r="D21" i="11"/>
  <c r="P33" i="11"/>
  <c r="U20" i="11"/>
  <c r="N22" i="11"/>
  <c r="H34" i="11"/>
  <c r="E31" i="11"/>
  <c r="R21" i="11"/>
  <c r="V23" i="11"/>
  <c r="Q31" i="11"/>
  <c r="M33" i="11"/>
  <c r="H29" i="11"/>
  <c r="Q35" i="11"/>
  <c r="I24" i="11"/>
  <c r="S23" i="11"/>
  <c r="M23" i="11"/>
  <c r="T34" i="11"/>
  <c r="B24" i="11"/>
  <c r="B19" i="11"/>
  <c r="P30" i="11"/>
  <c r="K17" i="11"/>
  <c r="D27" i="11"/>
  <c r="U31" i="11"/>
  <c r="M32" i="11"/>
  <c r="L20" i="11"/>
  <c r="D29" i="11"/>
  <c r="Q21" i="11"/>
  <c r="T21" i="11"/>
  <c r="H32" i="11"/>
  <c r="J25" i="11"/>
  <c r="B20" i="11"/>
  <c r="J35" i="11"/>
  <c r="M20" i="11"/>
  <c r="E25" i="11"/>
  <c r="E24" i="11"/>
  <c r="O25" i="11"/>
  <c r="U30" i="11"/>
  <c r="N24" i="11"/>
  <c r="B28" i="11"/>
  <c r="G23" i="11"/>
  <c r="Q25" i="11"/>
  <c r="U35" i="11"/>
  <c r="O22" i="11"/>
  <c r="O18" i="11"/>
  <c r="F33" i="11"/>
  <c r="O30" i="11"/>
  <c r="E21" i="11"/>
  <c r="Q26" i="11"/>
  <c r="V33" i="11"/>
  <c r="F36" i="11"/>
  <c r="V32" i="11"/>
  <c r="I19" i="11"/>
  <c r="R17" i="11"/>
  <c r="Q36" i="11"/>
  <c r="K25" i="11"/>
  <c r="O20" i="11"/>
  <c r="I29" i="11"/>
  <c r="D28" i="11"/>
  <c r="U27" i="11"/>
  <c r="C34" i="11"/>
  <c r="H20" i="11"/>
  <c r="M25" i="11"/>
  <c r="P35" i="11"/>
  <c r="T24" i="11"/>
  <c r="R26" i="11"/>
  <c r="G26" i="11"/>
  <c r="Q18" i="11"/>
  <c r="V22" i="11"/>
  <c r="S30" i="11"/>
  <c r="J20" i="11"/>
  <c r="E35" i="11"/>
  <c r="T25" i="11"/>
  <c r="K30" i="11"/>
  <c r="O32" i="11"/>
  <c r="G28" i="11"/>
  <c r="V30" i="11"/>
  <c r="G31" i="11"/>
  <c r="L30" i="11"/>
  <c r="R19" i="11"/>
  <c r="J19" i="11"/>
  <c r="N19" i="11"/>
  <c r="H35" i="11"/>
  <c r="L22" i="11"/>
  <c r="K24" i="11"/>
  <c r="R24" i="11"/>
  <c r="N33" i="11"/>
  <c r="F22" i="11"/>
  <c r="J29" i="11"/>
  <c r="U33" i="11"/>
  <c r="F25" i="11"/>
  <c r="P23" i="11"/>
  <c r="P25" i="11"/>
  <c r="G25" i="11"/>
  <c r="O28" i="11"/>
  <c r="F34" i="11"/>
  <c r="N28" i="11"/>
  <c r="J28" i="11"/>
  <c r="C33" i="11"/>
  <c r="F19" i="11"/>
  <c r="K35" i="11"/>
  <c r="M29" i="11"/>
  <c r="G30" i="11"/>
  <c r="V35" i="11"/>
  <c r="G29" i="11"/>
  <c r="N35" i="11"/>
  <c r="S18" i="11"/>
  <c r="N18" i="11"/>
  <c r="B18" i="11"/>
  <c r="U32" i="11"/>
  <c r="E34" i="11"/>
  <c r="F32" i="11"/>
  <c r="Q34" i="11"/>
  <c r="H17" i="11"/>
  <c r="M26" i="11"/>
  <c r="E32" i="11"/>
  <c r="E18" i="11"/>
  <c r="P34" i="11"/>
  <c r="B36" i="11"/>
  <c r="R18" i="11"/>
  <c r="Q28" i="11"/>
  <c r="L28" i="11"/>
  <c r="I23" i="11"/>
  <c r="I18" i="11"/>
  <c r="D36" i="11"/>
  <c r="J22" i="11"/>
  <c r="J24" i="11"/>
  <c r="E20" i="11"/>
  <c r="L23" i="11"/>
  <c r="K29" i="11"/>
  <c r="O34" i="11"/>
  <c r="M21" i="11"/>
  <c r="B22" i="11"/>
  <c r="O36" i="11"/>
  <c r="D35" i="11"/>
  <c r="N27" i="11"/>
  <c r="T31" i="11"/>
  <c r="K22" i="11"/>
  <c r="U23" i="11"/>
  <c r="C35" i="11"/>
  <c r="U21" i="11"/>
  <c r="V21" i="11"/>
  <c r="V27" i="11"/>
  <c r="I33" i="11"/>
  <c r="L36" i="11"/>
  <c r="T20" i="11"/>
  <c r="D17" i="11"/>
  <c r="D34" i="11"/>
  <c r="B17" i="11"/>
  <c r="Q33" i="11"/>
  <c r="S20" i="11"/>
  <c r="V26" i="11"/>
  <c r="S33" i="11"/>
  <c r="H31" i="11"/>
  <c r="R35" i="11"/>
  <c r="P36" i="11"/>
  <c r="K31" i="11"/>
  <c r="G22" i="11"/>
  <c r="M36" i="11"/>
  <c r="T33" i="11"/>
  <c r="N30" i="11"/>
  <c r="N34" i="11"/>
  <c r="I35" i="11"/>
  <c r="L31" i="11"/>
  <c r="H22" i="11"/>
  <c r="R33" i="11"/>
  <c r="B29" i="11"/>
  <c r="I28" i="11"/>
  <c r="V24" i="11"/>
  <c r="S29" i="11"/>
  <c r="L24" i="11"/>
  <c r="K28" i="11"/>
  <c r="U22" i="11"/>
  <c r="Q27" i="11"/>
  <c r="D33" i="11"/>
  <c r="V31" i="11"/>
  <c r="D32" i="11"/>
  <c r="N21" i="11"/>
  <c r="S21" i="11"/>
  <c r="V19" i="11"/>
  <c r="E36" i="11"/>
  <c r="J31" i="11"/>
  <c r="O17" i="11"/>
  <c r="T22" i="11"/>
  <c r="Q29" i="11"/>
  <c r="B32" i="11"/>
  <c r="K34" i="11"/>
  <c r="R36" i="11"/>
  <c r="P31" i="11"/>
  <c r="L17" i="11"/>
  <c r="G24" i="11"/>
  <c r="Q23" i="11"/>
  <c r="I21" i="11"/>
  <c r="J17" i="11"/>
  <c r="Q22" i="11"/>
  <c r="I25" i="11"/>
  <c r="K27" i="11"/>
  <c r="S25" i="11"/>
  <c r="S24" i="11"/>
  <c r="M22" i="11"/>
  <c r="T18" i="11"/>
  <c r="V20" i="11"/>
  <c r="U36" i="11"/>
  <c r="Q17" i="11"/>
  <c r="R32" i="11"/>
  <c r="V28" i="11"/>
  <c r="N23" i="11"/>
  <c r="H21" i="11"/>
  <c r="P28" i="11"/>
  <c r="I34" i="11"/>
  <c r="J27" i="11"/>
  <c r="U19" i="11"/>
  <c r="M19" i="11"/>
  <c r="M24" i="11"/>
  <c r="U24" i="11"/>
  <c r="G36" i="11"/>
  <c r="E28" i="11"/>
  <c r="H19" i="11"/>
  <c r="F21" i="11"/>
  <c r="O21" i="11"/>
  <c r="U28" i="11"/>
  <c r="S32" i="11"/>
  <c r="D30" i="11"/>
  <c r="F30" i="11"/>
  <c r="D25" i="11"/>
  <c r="L21" i="11"/>
  <c r="O19" i="11"/>
  <c r="F23" i="11"/>
  <c r="Q20" i="11"/>
  <c r="T28" i="11"/>
  <c r="B26" i="11"/>
  <c r="G18" i="11"/>
  <c r="P24" i="11"/>
  <c r="D24" i="11"/>
  <c r="B35" i="11"/>
  <c r="S31" i="11"/>
  <c r="L26" i="11"/>
  <c r="U17" i="11"/>
  <c r="R22" i="11"/>
  <c r="T29" i="11"/>
  <c r="S22" i="11"/>
  <c r="B31" i="11"/>
  <c r="E30" i="11"/>
  <c r="M28" i="11"/>
  <c r="I20" i="11"/>
  <c r="M27" i="11"/>
  <c r="P27" i="11"/>
  <c r="E22" i="11"/>
  <c r="D23" i="11"/>
  <c r="T32" i="11"/>
  <c r="V18" i="11"/>
  <c r="K36" i="11"/>
  <c r="K23" i="11"/>
  <c r="K18" i="11"/>
  <c r="G35" i="11"/>
  <c r="R30" i="11"/>
  <c r="E26" i="11"/>
  <c r="P19" i="11"/>
  <c r="N25" i="11"/>
  <c r="T30" i="11"/>
  <c r="J32" i="11"/>
  <c r="E23" i="11"/>
  <c r="P26" i="11"/>
  <c r="F29" i="11"/>
  <c r="S28" i="11"/>
  <c r="B25" i="11"/>
  <c r="V25" i="11"/>
  <c r="H26" i="11"/>
  <c r="L25" i="11"/>
  <c r="M35" i="11"/>
  <c r="L33" i="11"/>
  <c r="P20" i="11"/>
  <c r="P18" i="11"/>
  <c r="O27" i="11"/>
  <c r="H36" i="11"/>
  <c r="P22" i="11"/>
  <c r="T23" i="11"/>
  <c r="Q30" i="11"/>
  <c r="H28" i="11"/>
  <c r="R34" i="11"/>
  <c r="P29" i="11"/>
  <c r="R29" i="11"/>
  <c r="S17" i="11"/>
  <c r="E17" i="11"/>
  <c r="L19" i="11"/>
  <c r="S26" i="11"/>
  <c r="U25" i="11"/>
  <c r="T27" i="11"/>
  <c r="T36" i="11"/>
  <c r="T35" i="11"/>
  <c r="F24" i="11"/>
  <c r="M30" i="11"/>
  <c r="J21" i="11"/>
  <c r="N29" i="11"/>
  <c r="C36" i="11"/>
  <c r="D19" i="11"/>
  <c r="N26" i="11"/>
  <c r="B33" i="11"/>
  <c r="K32" i="11"/>
  <c r="O35" i="11"/>
  <c r="B21" i="11"/>
  <c r="F27" i="11"/>
  <c r="R23" i="11"/>
  <c r="S27" i="11"/>
  <c r="S34" i="11"/>
  <c r="U34" i="11"/>
  <c r="K20" i="11"/>
  <c r="F28" i="11"/>
  <c r="H27" i="11"/>
  <c r="F17" i="11"/>
  <c r="V17" i="11"/>
  <c r="G32" i="11"/>
  <c r="H30" i="11"/>
  <c r="I22" i="11"/>
  <c r="G21" i="11"/>
  <c r="O26" i="11"/>
  <c r="T19" i="11"/>
  <c r="S36" i="11"/>
  <c r="J30" i="11"/>
  <c r="N17" i="11"/>
  <c r="K21" i="11"/>
  <c r="S19" i="11"/>
  <c r="N36" i="11"/>
  <c r="B23" i="11"/>
  <c r="N20" i="11"/>
  <c r="J33" i="11"/>
  <c r="D18" i="11"/>
  <c r="B34" i="11"/>
  <c r="I30" i="11"/>
  <c r="D20" i="11"/>
  <c r="M31" i="11"/>
  <c r="F35" i="11"/>
  <c r="L32" i="11"/>
  <c r="V34" i="11"/>
  <c r="G17" i="11"/>
  <c r="D22" i="11"/>
  <c r="U29" i="11"/>
  <c r="I32" i="11"/>
  <c r="K33" i="11"/>
  <c r="L35" i="11"/>
  <c r="H18" i="11"/>
  <c r="L34" i="11"/>
  <c r="B27" i="11"/>
  <c r="H25" i="11"/>
  <c r="Q24" i="11"/>
  <c r="F26" i="11"/>
  <c r="O24" i="11"/>
  <c r="J23" i="11"/>
  <c r="L18" i="11"/>
  <c r="R27" i="11"/>
  <c r="F31" i="11"/>
  <c r="M18" i="11"/>
  <c r="P17" i="11"/>
  <c r="G19" i="11"/>
  <c r="R25" i="11"/>
  <c r="V36" i="11"/>
  <c r="N31" i="11"/>
  <c r="P21" i="11"/>
  <c r="E19" i="11"/>
  <c r="K19" i="11"/>
  <c r="S35" i="11"/>
  <c r="K26" i="11"/>
  <c r="G33" i="11"/>
  <c r="H23" i="11"/>
  <c r="O29" i="11"/>
  <c r="I36" i="11"/>
  <c r="O31" i="11"/>
  <c r="T17" i="11"/>
  <c r="J34" i="11"/>
  <c r="J18" i="11"/>
  <c r="I17" i="11"/>
  <c r="R28" i="11"/>
  <c r="M34" i="11"/>
  <c r="D31" i="11"/>
  <c r="H24" i="11"/>
  <c r="H33" i="11"/>
  <c r="Q32" i="11"/>
  <c r="O23" i="11"/>
  <c r="N32" i="11"/>
  <c r="D26" i="11"/>
  <c r="I31" i="11"/>
  <c r="Q19" i="11"/>
  <c r="R20" i="11"/>
  <c r="F18" i="11"/>
  <c r="T26" i="11"/>
  <c r="L27" i="11"/>
  <c r="M17" i="11"/>
  <c r="G34" i="11"/>
  <c r="C32" i="11"/>
  <c r="R31" i="11"/>
  <c r="E27" i="11"/>
  <c r="O33" i="11"/>
  <c r="U26" i="11"/>
  <c r="J26" i="11"/>
  <c r="E29" i="11"/>
  <c r="E33" i="11"/>
  <c r="B30" i="11"/>
  <c r="U18" i="11"/>
  <c r="V29" i="11"/>
  <c r="J36" i="11"/>
  <c r="I27" i="11"/>
  <c r="P32" i="11"/>
  <c r="I26" i="11"/>
  <c r="G38" i="11" l="1"/>
  <c r="J36" i="10"/>
  <c r="I36" i="10"/>
  <c r="L37" i="10"/>
  <c r="K37" i="10"/>
  <c r="M37" i="10"/>
  <c r="I38" i="11"/>
  <c r="J38" i="11"/>
  <c r="B38" i="11"/>
  <c r="W17" i="11"/>
  <c r="H38" i="11"/>
  <c r="T38" i="11"/>
  <c r="W24" i="11"/>
  <c r="W35" i="11"/>
  <c r="K38" i="11"/>
  <c r="L38" i="11"/>
  <c r="W19" i="11"/>
  <c r="W26" i="11"/>
  <c r="W22" i="11"/>
  <c r="S38" i="11"/>
  <c r="P38" i="11"/>
  <c r="W34" i="11"/>
  <c r="R38" i="11"/>
  <c r="O38" i="11"/>
  <c r="U38" i="11"/>
  <c r="W18" i="11"/>
  <c r="W28" i="11"/>
  <c r="W20" i="11"/>
  <c r="Q38" i="11"/>
  <c r="W27" i="11"/>
  <c r="V38" i="11"/>
  <c r="C38" i="11"/>
  <c r="W29" i="11"/>
  <c r="N38" i="11"/>
  <c r="W32" i="11"/>
  <c r="M38" i="11"/>
  <c r="F38" i="11"/>
  <c r="W23" i="11"/>
  <c r="W31" i="11"/>
  <c r="D38" i="11"/>
  <c r="E38" i="11"/>
  <c r="W36" i="11"/>
  <c r="W25" i="11"/>
  <c r="W21" i="11"/>
  <c r="W33" i="11"/>
  <c r="W30" i="11"/>
  <c r="H35" i="10"/>
  <c r="F35" i="10"/>
  <c r="F34" i="10"/>
  <c r="E35" i="10"/>
  <c r="E34" i="10"/>
  <c r="I35" i="10"/>
  <c r="I34" i="10"/>
  <c r="H34" i="10"/>
  <c r="G35" i="10"/>
  <c r="G34" i="10"/>
  <c r="J35" i="10"/>
  <c r="J34" i="10"/>
  <c r="W36" i="8"/>
  <c r="W35" i="8"/>
  <c r="W34" i="8"/>
  <c r="A17" i="8"/>
  <c r="A17" i="11" s="1"/>
  <c r="A18" i="8"/>
  <c r="A18" i="11" s="1"/>
  <c r="A19" i="8"/>
  <c r="A19" i="11" s="1"/>
  <c r="A20" i="8"/>
  <c r="A20" i="11" s="1"/>
  <c r="A21" i="8"/>
  <c r="A21" i="11" s="1"/>
  <c r="A22" i="8"/>
  <c r="A22" i="11" s="1"/>
  <c r="A23" i="8"/>
  <c r="A23" i="11" s="1"/>
  <c r="A24" i="8"/>
  <c r="A24" i="11" s="1"/>
  <c r="A25" i="8"/>
  <c r="A25" i="11" s="1"/>
  <c r="A26" i="8"/>
  <c r="A26" i="11" s="1"/>
  <c r="A27" i="8"/>
  <c r="A27" i="11" s="1"/>
  <c r="A28" i="8"/>
  <c r="A28" i="11" s="1"/>
  <c r="A29" i="8"/>
  <c r="A29" i="11" s="1"/>
  <c r="A30" i="8"/>
  <c r="A30" i="11" s="1"/>
  <c r="A31" i="8"/>
  <c r="A31" i="11" s="1"/>
  <c r="A32" i="8"/>
  <c r="A32" i="11" s="1"/>
  <c r="A33" i="8"/>
  <c r="A33" i="11" s="1"/>
  <c r="N36" i="10"/>
  <c r="N34" i="10" l="1"/>
  <c r="H33" i="10"/>
  <c r="F32" i="10"/>
  <c r="F23" i="10"/>
  <c r="E27" i="10"/>
  <c r="H23" i="10"/>
  <c r="I32" i="10"/>
  <c r="I27" i="10"/>
  <c r="I23" i="10"/>
  <c r="H26" i="10"/>
  <c r="H30" i="10"/>
  <c r="H27" i="10"/>
  <c r="F31" i="10"/>
  <c r="F26" i="10"/>
  <c r="E31" i="10"/>
  <c r="E26" i="10"/>
  <c r="I33" i="10"/>
  <c r="E32" i="10"/>
  <c r="I31" i="10"/>
  <c r="F30" i="10"/>
  <c r="E30" i="10"/>
  <c r="H32" i="10"/>
  <c r="I28" i="10"/>
  <c r="F27" i="10"/>
  <c r="E23" i="10"/>
  <c r="I26" i="10"/>
  <c r="I30" i="10"/>
  <c r="H31" i="10"/>
  <c r="F33" i="10"/>
  <c r="F28" i="10"/>
  <c r="E33" i="10"/>
  <c r="E28" i="10"/>
  <c r="H28" i="10"/>
  <c r="N35" i="10"/>
  <c r="H25" i="10"/>
  <c r="F25" i="10"/>
  <c r="E25" i="10"/>
  <c r="I25" i="10"/>
  <c r="F22" i="10"/>
  <c r="E22" i="10"/>
  <c r="I22" i="10"/>
  <c r="H22" i="10"/>
  <c r="F21" i="10"/>
  <c r="E21" i="10"/>
  <c r="F20" i="10"/>
  <c r="E20" i="10"/>
  <c r="I24" i="10"/>
  <c r="H24" i="10"/>
  <c r="F24" i="10"/>
  <c r="E24" i="10"/>
  <c r="E19" i="10"/>
  <c r="F19" i="10"/>
  <c r="F18" i="10"/>
  <c r="E18" i="10"/>
  <c r="F17" i="10"/>
  <c r="I19" i="10"/>
  <c r="H18" i="10"/>
  <c r="H17" i="10"/>
  <c r="H20" i="10"/>
  <c r="I17" i="10"/>
  <c r="I20" i="10"/>
  <c r="H21" i="10"/>
  <c r="H19" i="10"/>
  <c r="I18" i="10"/>
  <c r="I21" i="10"/>
  <c r="G26" i="10"/>
  <c r="G20" i="10"/>
  <c r="G31" i="10"/>
  <c r="G32" i="10"/>
  <c r="G27" i="10"/>
  <c r="G17" i="10"/>
  <c r="G23" i="10"/>
  <c r="G22" i="10"/>
  <c r="G25" i="10"/>
  <c r="G33" i="10"/>
  <c r="G19" i="10"/>
  <c r="G24" i="10"/>
  <c r="G21" i="10"/>
  <c r="G28" i="10"/>
  <c r="G18" i="10"/>
  <c r="G30" i="10"/>
  <c r="J32" i="10"/>
  <c r="J23" i="10"/>
  <c r="J31" i="10"/>
  <c r="J26" i="10"/>
  <c r="J22" i="10"/>
  <c r="J18" i="10"/>
  <c r="J17" i="10"/>
  <c r="J30" i="10"/>
  <c r="J25" i="10"/>
  <c r="J21" i="10"/>
  <c r="J27" i="10"/>
  <c r="J19" i="10"/>
  <c r="J33" i="10"/>
  <c r="J28" i="10"/>
  <c r="J24" i="10"/>
  <c r="J20" i="10"/>
  <c r="W27" i="8"/>
  <c r="W31" i="8"/>
  <c r="W26" i="8"/>
  <c r="W22" i="8"/>
  <c r="W18" i="8"/>
  <c r="W32" i="8"/>
  <c r="W30" i="8"/>
  <c r="W25" i="8"/>
  <c r="W21" i="8"/>
  <c r="W23" i="8"/>
  <c r="W17" i="8"/>
  <c r="W33" i="8"/>
  <c r="W28" i="8"/>
  <c r="W24" i="8"/>
  <c r="W20" i="8"/>
  <c r="W19" i="8"/>
  <c r="I37" i="10" l="1"/>
  <c r="J37" i="10"/>
  <c r="N30" i="10"/>
  <c r="N26" i="10"/>
  <c r="N27" i="10"/>
  <c r="N31" i="10"/>
  <c r="N28" i="10"/>
  <c r="N33" i="10"/>
  <c r="N25" i="10"/>
  <c r="N32" i="10"/>
  <c r="N23" i="10"/>
  <c r="N19" i="10"/>
  <c r="N18" i="10"/>
  <c r="N17" i="10"/>
  <c r="N20" i="10"/>
  <c r="N24" i="10"/>
  <c r="N21" i="10"/>
  <c r="N22" i="10"/>
  <c r="AX62" i="9"/>
  <c r="AO61" i="9"/>
  <c r="AM61" i="9"/>
  <c r="AL61" i="9" s="1"/>
  <c r="AQ60" i="9"/>
  <c r="AO60" i="9"/>
  <c r="AN60" i="9" s="1"/>
  <c r="AQ59" i="9"/>
  <c r="AO59" i="9"/>
  <c r="AN59" i="9" s="1"/>
  <c r="AQ58" i="9"/>
  <c r="AO58" i="9"/>
  <c r="AN58" i="9" s="1"/>
  <c r="AQ57" i="9"/>
  <c r="AO57" i="9"/>
  <c r="AN57" i="9" s="1"/>
  <c r="AQ56" i="9"/>
  <c r="AO56" i="9"/>
  <c r="AN56" i="9" s="1"/>
  <c r="AQ55" i="9"/>
  <c r="AO55" i="9"/>
  <c r="AN55" i="9" s="1"/>
  <c r="AQ54" i="9"/>
  <c r="AO54" i="9"/>
  <c r="AN54" i="9" s="1"/>
  <c r="AQ53" i="9"/>
  <c r="AO53" i="9"/>
  <c r="AN53" i="9" s="1"/>
  <c r="AQ52" i="9"/>
  <c r="AO52" i="9"/>
  <c r="AN52" i="9" s="1"/>
  <c r="AQ51" i="9"/>
  <c r="AO51" i="9"/>
  <c r="AN51" i="9" s="1"/>
  <c r="AQ50" i="9"/>
  <c r="AO50" i="9"/>
  <c r="AN50" i="9" s="1"/>
  <c r="AQ49" i="9"/>
  <c r="AO49" i="9"/>
  <c r="AN49" i="9" s="1"/>
  <c r="AQ48" i="9"/>
  <c r="AO48" i="9"/>
  <c r="AN48" i="9" s="1"/>
  <c r="AQ47" i="9"/>
  <c r="AO47" i="9"/>
  <c r="AN47" i="9" s="1"/>
  <c r="AQ46" i="9"/>
  <c r="AO46" i="9"/>
  <c r="AN46" i="9" s="1"/>
  <c r="AQ45" i="9"/>
  <c r="AO45" i="9"/>
  <c r="AN45" i="9" s="1"/>
  <c r="AQ44" i="9"/>
  <c r="AO44" i="9"/>
  <c r="AQ43" i="9"/>
  <c r="AO43" i="9"/>
  <c r="AN43" i="9" s="1"/>
  <c r="AQ42" i="9"/>
  <c r="AO42" i="9"/>
  <c r="AN42" i="9" s="1"/>
  <c r="AQ41" i="9"/>
  <c r="AO41" i="9"/>
  <c r="AN41" i="9" s="1"/>
  <c r="AQ40" i="9"/>
  <c r="AO40" i="9"/>
  <c r="AN40" i="9" s="1"/>
  <c r="AQ39" i="9"/>
  <c r="AO39" i="9"/>
  <c r="AN39" i="9" s="1"/>
  <c r="AQ38" i="9"/>
  <c r="AO38" i="9"/>
  <c r="AN38" i="9" s="1"/>
  <c r="AQ31" i="9"/>
  <c r="AO31" i="9"/>
  <c r="AN31" i="9" s="1"/>
  <c r="AQ28" i="9"/>
  <c r="AO28" i="9"/>
  <c r="AN28" i="9" s="1"/>
  <c r="AQ25" i="9"/>
  <c r="AO25" i="9"/>
  <c r="AN25" i="9" s="1"/>
  <c r="AQ24" i="9"/>
  <c r="AO24" i="9"/>
  <c r="AN24" i="9" s="1"/>
  <c r="AQ23" i="9"/>
  <c r="AO23" i="9"/>
  <c r="AN23" i="9" s="1"/>
  <c r="AQ22" i="9"/>
  <c r="AO22" i="9"/>
  <c r="AN22" i="9" s="1"/>
  <c r="AQ18" i="9"/>
  <c r="AN18" i="9"/>
  <c r="AQ17" i="9"/>
  <c r="AN17" i="9"/>
  <c r="AQ16" i="9"/>
  <c r="AO16" i="9"/>
  <c r="AN16" i="9" s="1"/>
  <c r="AN11" i="9"/>
  <c r="AN10" i="9"/>
  <c r="N37" i="10" l="1"/>
  <c r="AW43" i="9"/>
  <c r="AW44" i="9"/>
  <c r="AW45" i="9"/>
  <c r="AW46" i="9"/>
  <c r="AW47" i="9"/>
  <c r="AW48" i="9"/>
  <c r="AW49" i="9"/>
  <c r="AW50" i="9"/>
  <c r="AW51" i="9"/>
  <c r="AW52" i="9"/>
  <c r="AW53" i="9"/>
  <c r="AW54" i="9"/>
  <c r="AW55" i="9"/>
  <c r="AW56" i="9"/>
  <c r="AW57" i="9"/>
  <c r="AW58" i="9"/>
  <c r="AW59" i="9"/>
  <c r="AW60" i="9"/>
  <c r="AU61" i="9"/>
  <c r="AW16" i="9"/>
  <c r="AW17" i="9"/>
  <c r="AW18" i="9"/>
  <c r="AW22" i="9"/>
  <c r="AW23" i="9"/>
  <c r="AW24" i="9"/>
  <c r="AW25" i="9"/>
  <c r="AW28" i="9"/>
  <c r="AW31" i="9"/>
  <c r="AW38" i="9"/>
  <c r="AW39" i="9"/>
  <c r="AW40" i="9"/>
  <c r="AW41" i="9"/>
  <c r="AW42" i="9"/>
  <c r="O17" i="10"/>
  <c r="P17" i="10"/>
  <c r="Q17" i="10"/>
  <c r="O18" i="10"/>
  <c r="P18" i="10"/>
  <c r="Q18" i="10"/>
  <c r="O19" i="10"/>
  <c r="P19" i="10"/>
  <c r="Q19" i="10"/>
  <c r="O20" i="10"/>
  <c r="P20" i="10"/>
  <c r="Q20" i="10"/>
  <c r="O21" i="10"/>
  <c r="P21" i="10"/>
  <c r="Q21" i="10"/>
  <c r="O22" i="10"/>
  <c r="P22" i="10"/>
  <c r="Q22" i="10"/>
  <c r="O23" i="10"/>
  <c r="P23" i="10"/>
  <c r="Q23" i="10"/>
  <c r="O24" i="10"/>
  <c r="P24" i="10"/>
  <c r="Q24" i="10"/>
  <c r="O25" i="10"/>
  <c r="P25" i="10"/>
  <c r="Q25" i="10"/>
  <c r="O26" i="10"/>
  <c r="P26" i="10"/>
  <c r="Q26" i="10"/>
  <c r="O27" i="10"/>
  <c r="P27" i="10"/>
  <c r="Q27" i="10"/>
  <c r="O28" i="10"/>
  <c r="P28" i="10"/>
  <c r="Q28" i="10"/>
  <c r="O29" i="10"/>
  <c r="P29" i="10"/>
  <c r="Q29" i="10"/>
  <c r="O30" i="10"/>
  <c r="P30" i="10"/>
  <c r="Q30" i="10"/>
  <c r="O31" i="10"/>
  <c r="P31" i="10"/>
  <c r="Q31" i="10"/>
  <c r="O32" i="10"/>
  <c r="P32" i="10"/>
  <c r="Q32" i="10"/>
  <c r="O33" i="10"/>
  <c r="P33" i="10"/>
  <c r="Q33" i="10"/>
  <c r="O34" i="10"/>
  <c r="P34" i="10"/>
  <c r="Q34" i="10"/>
  <c r="O35" i="10"/>
  <c r="P35" i="10"/>
  <c r="Q35" i="10"/>
  <c r="O36" i="10"/>
  <c r="P36" i="10"/>
  <c r="Q36" i="10"/>
  <c r="O37" i="10"/>
  <c r="P37" i="10"/>
</calcChain>
</file>

<file path=xl/comments1.xml><?xml version="1.0" encoding="utf-8"?>
<comments xmlns="http://schemas.openxmlformats.org/spreadsheetml/2006/main">
  <authors>
    <author>Sandra Palma</author>
  </authors>
  <commentList>
    <comment ref="AI18" authorId="0" shapeId="0">
      <text>
        <r>
          <rPr>
            <b/>
            <sz val="9"/>
            <color indexed="81"/>
            <rFont val="Tahoma"/>
            <family val="2"/>
          </rPr>
          <t xml:space="preserve">Sandra </t>
        </r>
        <r>
          <rPr>
            <sz val="9"/>
            <color indexed="81"/>
            <rFont val="Tahoma"/>
            <family val="2"/>
          </rPr>
          <t xml:space="preserve">
LE NB DE PANIER NE SE FAIT PAS </t>
        </r>
      </text>
    </comment>
  </commentList>
</comments>
</file>

<file path=xl/sharedStrings.xml><?xml version="1.0" encoding="utf-8"?>
<sst xmlns="http://schemas.openxmlformats.org/spreadsheetml/2006/main" count="287" uniqueCount="150">
  <si>
    <t>Matricule</t>
  </si>
  <si>
    <t>Salarié</t>
  </si>
  <si>
    <t>Repas</t>
  </si>
  <si>
    <t>HNuitInterPro</t>
  </si>
  <si>
    <t>Init-Brut</t>
  </si>
  <si>
    <t>NbTicket</t>
  </si>
  <si>
    <t>Prime Ancien.</t>
  </si>
  <si>
    <t>RepasNuit</t>
  </si>
  <si>
    <t>BARBOT SEBASTIEN</t>
  </si>
  <si>
    <t/>
  </si>
  <si>
    <t>BONNEGARDE THIERRY</t>
  </si>
  <si>
    <t>BOUTAYEB RACHID</t>
  </si>
  <si>
    <t>BRODU-FERRAND ALEXANDRE</t>
  </si>
  <si>
    <t>BRUN ALAIN</t>
  </si>
  <si>
    <t>CAMPAGNA DAMIEN</t>
  </si>
  <si>
    <t>CARDOSO BAPTISTA ADRIANO</t>
  </si>
  <si>
    <t>CLUZEAU LIONEL</t>
  </si>
  <si>
    <t>COELHO FABIO</t>
  </si>
  <si>
    <t>DA SILVA COSTA JORGE</t>
  </si>
  <si>
    <t>DE ALMEIDA ABEL</t>
  </si>
  <si>
    <t>DIAS NUNO</t>
  </si>
  <si>
    <t>DOBRZALSKI MICHAL</t>
  </si>
  <si>
    <t>DURAND JEAN NOEL</t>
  </si>
  <si>
    <t>FIN FREDERIC</t>
  </si>
  <si>
    <t>FOUGERIT BENOIT</t>
  </si>
  <si>
    <t>GAUDEFROY NICOLAS</t>
  </si>
  <si>
    <t>GODICHAUD CHRISTOPHE</t>
  </si>
  <si>
    <t>GODILLOT DIDIER</t>
  </si>
  <si>
    <t>Totaux</t>
  </si>
  <si>
    <t>0.00</t>
  </si>
  <si>
    <t>F</t>
  </si>
  <si>
    <t>Jours fériés</t>
  </si>
  <si>
    <t>AA</t>
  </si>
  <si>
    <t>Absences autorisées</t>
  </si>
  <si>
    <t>X</t>
  </si>
  <si>
    <t>Repos Hebdomadaires</t>
  </si>
  <si>
    <t>AI</t>
  </si>
  <si>
    <t>Absences injustifiée</t>
  </si>
  <si>
    <t>CP</t>
  </si>
  <si>
    <t>Congés Payés BTP</t>
  </si>
  <si>
    <t>M</t>
  </si>
  <si>
    <t>Maladie</t>
  </si>
  <si>
    <t>CS</t>
  </si>
  <si>
    <t>Congés spéciaux</t>
  </si>
  <si>
    <t>MT</t>
  </si>
  <si>
    <t>Maternité</t>
  </si>
  <si>
    <t>CF</t>
  </si>
  <si>
    <t>Congés de fractionnement</t>
  </si>
  <si>
    <t>AT</t>
  </si>
  <si>
    <t>Accident du travail</t>
  </si>
  <si>
    <t>R</t>
  </si>
  <si>
    <t>Récupération</t>
  </si>
  <si>
    <t>FP</t>
  </si>
  <si>
    <t>Formation professionnelle</t>
  </si>
  <si>
    <t xml:space="preserve"> </t>
  </si>
  <si>
    <t xml:space="preserve">TOTAL </t>
  </si>
  <si>
    <t>I</t>
  </si>
  <si>
    <t>Intempéries</t>
  </si>
  <si>
    <t>DEPOT</t>
  </si>
  <si>
    <t>CONTROLES</t>
  </si>
  <si>
    <t>sstotal</t>
  </si>
  <si>
    <t>H sup</t>
  </si>
  <si>
    <t>Ecole ou Formation</t>
  </si>
  <si>
    <t>M ou Autre</t>
  </si>
  <si>
    <t>total</t>
  </si>
  <si>
    <t>EMILY MARILYN</t>
  </si>
  <si>
    <t>CP ss solde</t>
  </si>
  <si>
    <t>Absence Injustifiée</t>
  </si>
  <si>
    <t>CSS</t>
  </si>
  <si>
    <t>Congés SANS SOLDE</t>
  </si>
  <si>
    <t>E</t>
  </si>
  <si>
    <t>Ecole</t>
  </si>
  <si>
    <t>Validé par une demande ou un arrêt</t>
  </si>
  <si>
    <t>BELLET</t>
  </si>
  <si>
    <t>CP : 3/08 au 27/08</t>
  </si>
  <si>
    <t>VLR</t>
  </si>
  <si>
    <t>NOISY LE ROI</t>
  </si>
  <si>
    <t>PARIS Riquet</t>
  </si>
  <si>
    <t>GENNEVILLIERS BDC</t>
  </si>
  <si>
    <t>PANTIN</t>
  </si>
  <si>
    <t>ANTIN</t>
  </si>
  <si>
    <t>RENDEMENT</t>
  </si>
  <si>
    <t>EXCEPTIONNELLE</t>
  </si>
  <si>
    <t>GOUSSAINVILLE</t>
  </si>
  <si>
    <t>22 jours</t>
  </si>
  <si>
    <t>168h</t>
  </si>
  <si>
    <t>VALENTON</t>
  </si>
  <si>
    <t>CRECHE PARIS 15</t>
  </si>
  <si>
    <t>HS</t>
  </si>
  <si>
    <t>REPAS</t>
  </si>
  <si>
    <t>RATTRAPAGE HS MOIS PRECEDENT</t>
  </si>
  <si>
    <t>REGUL  ET OBSERVATION</t>
  </si>
  <si>
    <t>CP 28/12/2020 AU 09/01/2021</t>
  </si>
  <si>
    <t>CP 11/01 AU 15/01/21</t>
  </si>
  <si>
    <t>TOTAL</t>
  </si>
  <si>
    <t>AGUADO</t>
  </si>
  <si>
    <t xml:space="preserve"> ANATOLE France</t>
  </si>
  <si>
    <t>x</t>
  </si>
  <si>
    <t>CC2</t>
  </si>
  <si>
    <t>NC2</t>
  </si>
  <si>
    <t>CC3</t>
  </si>
  <si>
    <t>NC3</t>
  </si>
  <si>
    <t>CC4</t>
  </si>
  <si>
    <t>NC4</t>
  </si>
  <si>
    <t>NC5</t>
  </si>
  <si>
    <t>1A</t>
  </si>
  <si>
    <t>1B</t>
  </si>
  <si>
    <t>CC5</t>
  </si>
  <si>
    <t>NOM CHANTIER</t>
  </si>
  <si>
    <t>CODE CHANTIER</t>
  </si>
  <si>
    <t>NOM</t>
  </si>
  <si>
    <t>EMERIGE</t>
  </si>
  <si>
    <t>SIEGE</t>
  </si>
  <si>
    <t>TOTAL HEURES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</si>
  <si>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</si>
  <si>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</si>
  <si>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</si>
  <si>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</si>
  <si>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</si>
  <si>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</si>
  <si>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</si>
  <si>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</si>
  <si>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</si>
  <si>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</si>
  <si>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</si>
  <si>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</si>
  <si>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EVENEMENTS</t>
  </si>
  <si>
    <t>JOURS FERIE</t>
  </si>
  <si>
    <t>JOUR DE L'AN</t>
  </si>
  <si>
    <t xml:space="preserve">Pâques </t>
  </si>
  <si>
    <t>LUNDI DE Pâques</t>
  </si>
  <si>
    <t>FETE DU TRAVAIL</t>
  </si>
  <si>
    <t>ARMISTICE 1945</t>
  </si>
  <si>
    <t>ASCENSION</t>
  </si>
  <si>
    <t>PENTECOTE</t>
  </si>
  <si>
    <t>LUNDI DE PENTECOTE</t>
  </si>
  <si>
    <t>FETE NATIONALE</t>
  </si>
  <si>
    <t>ASSOMPTION</t>
  </si>
  <si>
    <t>TOUSSAIN</t>
  </si>
  <si>
    <t>ARMISTICE 1918</t>
  </si>
  <si>
    <t>NOEL</t>
  </si>
  <si>
    <t>ANNEE</t>
  </si>
  <si>
    <t>TRAPPES</t>
  </si>
  <si>
    <t>PRIMES</t>
  </si>
  <si>
    <t>HEURES SUP</t>
  </si>
  <si>
    <t>PANIERS</t>
  </si>
  <si>
    <t>ZONES</t>
  </si>
  <si>
    <t>AM</t>
  </si>
  <si>
    <t>NOM SALARIÉ</t>
  </si>
  <si>
    <t>nb heures associés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</si>
</sst>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3" formatCode="_-* #,##0.00_-;\-* #,##0.00_-;_-* &quot;-&quot;??_-;_-@_-"/>
    <numFmt numFmtId="164" formatCode="_-* #,##0.00\ _€_-;\-* #,##0.00\ _€_-;_-* &quot;-&quot;??\ _€_-;_-@_-"/>
    <numFmt numFmtId="165" formatCode="_-* #,##0.00\ _F_-;\-* #,##0.00\ _F_-;_-* &quot;-&quot;??\ _F_-;_-@_-"/>
    <numFmt numFmtId="166" formatCode="_ * #,##0.00_)\ [$€-1]_ ;_ * \(#,##0.00\)\ [$€-1]_ ;_ * &quot;-&quot;??_)\ [$€-1]_ "/>
    <numFmt numFmtId="167" formatCode="_-* #,##0_-;\-* #,##0_-;_-* &quot;-&quot;??_-;_-@_-"/>
    <numFmt numFmtId="168" formatCode="ddd\ dd"/>
    <numFmt numFmtId="169" formatCode="ddd\ dd\ mmm\ yyyy"/>
  </numFmts>
  <fonts count="6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9"/>
      <name val="Calibri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6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6"/>
      <color theme="1"/>
      <name val="Calibri"/>
      <family val="2"/>
      <scheme val="minor"/>
    </font>
    <font>
      <sz val="8"/>
      <color indexed="8"/>
      <name val="Arial"/>
      <family val="2"/>
    </font>
    <font>
      <b/>
      <sz val="11"/>
      <color indexed="8"/>
      <name val="Calibri"/>
      <family val="2"/>
    </font>
    <font>
      <b/>
      <sz val="8"/>
      <color theme="1"/>
      <name val="Arial"/>
      <family val="2"/>
    </font>
    <font>
      <b/>
      <sz val="8"/>
      <color indexed="8"/>
      <name val="Arial"/>
      <family val="2"/>
    </font>
    <font>
      <sz val="6"/>
      <name val="Arial"/>
      <family val="2"/>
    </font>
    <font>
      <b/>
      <sz val="8"/>
      <color theme="0"/>
      <name val="Arial"/>
      <family val="2"/>
    </font>
    <font>
      <sz val="6"/>
      <color theme="0"/>
      <name val="Arial"/>
      <family val="2"/>
    </font>
    <font>
      <sz val="11"/>
      <name val="Calibri"/>
      <family val="2"/>
      <scheme val="minor"/>
    </font>
    <font>
      <sz val="6"/>
      <color rgb="FFFF0000"/>
      <name val="Arial"/>
      <family val="2"/>
    </font>
    <font>
      <i/>
      <sz val="8"/>
      <color indexed="8"/>
      <name val="Arial"/>
      <family val="2"/>
    </font>
    <font>
      <sz val="10"/>
      <color rgb="FF00B050"/>
      <name val="Arial"/>
      <family val="2"/>
    </font>
    <font>
      <sz val="6"/>
      <color rgb="FF00B050"/>
      <name val="Arial"/>
      <family val="2"/>
    </font>
    <font>
      <i/>
      <sz val="8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6"/>
      <color indexed="8"/>
      <name val="Arial"/>
      <family val="2"/>
    </font>
    <font>
      <sz val="10"/>
      <color rgb="FFFF0000"/>
      <name val="Arial"/>
      <family val="2"/>
    </font>
    <font>
      <sz val="8"/>
      <color theme="1"/>
      <name val="Calibri"/>
      <family val="2"/>
      <scheme val="minor"/>
    </font>
    <font>
      <sz val="8"/>
      <color rgb="FFFF0000"/>
      <name val="Arial"/>
      <family val="2"/>
    </font>
    <font>
      <sz val="8"/>
      <color rgb="FF00B050"/>
      <name val="Arial"/>
      <family val="2"/>
    </font>
    <font>
      <sz val="6"/>
      <color theme="1"/>
      <name val="Arial"/>
      <family val="2"/>
    </font>
    <font>
      <b/>
      <sz val="9"/>
      <color indexed="8"/>
      <name val="Arial"/>
      <family val="2"/>
    </font>
    <font>
      <b/>
      <sz val="10"/>
      <color rgb="FFFF0000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12"/>
      <color theme="1"/>
      <name val="Calibri"/>
      <family val="2"/>
      <scheme val="minor"/>
    </font>
    <font>
      <sz val="14"/>
      <color theme="1"/>
      <name val="Arial"/>
      <family val="2"/>
    </font>
    <font>
      <sz val="9"/>
      <color indexed="8"/>
      <name val="Arial"/>
      <family val="2"/>
    </font>
    <font>
      <sz val="9"/>
      <color theme="0"/>
      <name val="Arial"/>
      <family val="2"/>
    </font>
    <font>
      <sz val="9"/>
      <name val="Arial"/>
      <family val="2"/>
    </font>
    <font>
      <sz val="22"/>
      <color theme="1"/>
      <name val="Calibri"/>
      <family val="2"/>
      <scheme val="minor"/>
    </font>
    <font>
      <b/>
      <sz val="9"/>
      <name val="Arial"/>
      <family val="2"/>
    </font>
    <font>
      <sz val="11"/>
      <color theme="1"/>
      <name val="Cambria"/>
      <family val="1"/>
      <scheme val="major"/>
    </font>
    <font>
      <sz val="11"/>
      <color indexed="8"/>
      <name val="Cambria"/>
      <family val="1"/>
      <scheme val="major"/>
    </font>
    <font>
      <sz val="11"/>
      <name val="Cambria"/>
      <family val="1"/>
      <scheme val="maj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808080"/>
        <bgColor indexed="64"/>
      </patternFill>
    </fill>
    <fill>
      <patternFill patternType="solid">
        <fgColor rgb="FFE6E6FA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FE4C4"/>
        <bgColor indexed="64"/>
      </patternFill>
    </fill>
    <fill>
      <patternFill patternType="lightUp">
        <bgColor rgb="FFF5F5F5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A7FFA7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DC166B"/>
        <bgColor indexed="64"/>
      </patternFill>
    </fill>
    <fill>
      <patternFill patternType="solid">
        <fgColor rgb="FF5840E8"/>
        <bgColor indexed="64"/>
      </patternFill>
    </fill>
    <fill>
      <patternFill patternType="solid">
        <fgColor rgb="FF8367A5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B5741D"/>
        <bgColor indexed="64"/>
      </patternFill>
    </fill>
    <fill>
      <patternFill patternType="solid">
        <fgColor rgb="FFFF5805"/>
        <bgColor indexed="64"/>
      </patternFill>
    </fill>
    <fill>
      <patternFill patternType="solid">
        <fgColor rgb="FFB3CC8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0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hair">
        <color rgb="FF999999"/>
      </left>
      <right style="hair">
        <color rgb="FF999999"/>
      </right>
      <top style="hair">
        <color rgb="FF999999"/>
      </top>
      <bottom style="hair">
        <color rgb="FF999999"/>
      </bottom>
      <diagonal/>
    </border>
    <border>
      <left style="hair">
        <color rgb="FF999999"/>
      </left>
      <right/>
      <top style="hair">
        <color rgb="FF999999"/>
      </top>
      <bottom style="hair">
        <color rgb="FF999999"/>
      </bottom>
      <diagonal/>
    </border>
    <border>
      <left/>
      <right style="hair">
        <color rgb="FF999999"/>
      </right>
      <top style="hair">
        <color rgb="FF999999"/>
      </top>
      <bottom style="hair">
        <color rgb="FF999999"/>
      </bottom>
      <diagonal/>
    </border>
    <border>
      <left/>
      <right/>
      <top style="hair">
        <color rgb="FF999999"/>
      </top>
      <bottom style="hair">
        <color rgb="FF999999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rgb="FF999999"/>
      </left>
      <right/>
      <top/>
      <bottom style="hair">
        <color rgb="FF999999"/>
      </bottom>
      <diagonal/>
    </border>
    <border>
      <left style="hair">
        <color rgb="FF999999"/>
      </left>
      <right style="hair">
        <color rgb="FF999999"/>
      </right>
      <top style="hair">
        <color rgb="FF999999"/>
      </top>
      <bottom/>
      <diagonal/>
    </border>
    <border>
      <left style="hair">
        <color rgb="FF999999"/>
      </left>
      <right style="hair">
        <color rgb="FF999999"/>
      </right>
      <top/>
      <bottom style="hair">
        <color rgb="FF999999"/>
      </bottom>
      <diagonal/>
    </border>
    <border>
      <left style="hair">
        <color rgb="FF999999"/>
      </left>
      <right/>
      <top style="hair">
        <color rgb="FF999999"/>
      </top>
      <bottom/>
      <diagonal/>
    </border>
    <border>
      <left style="double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/>
      <right/>
      <top/>
      <bottom style="hair">
        <color rgb="FF999999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/>
      <right/>
      <top/>
      <bottom/>
      <diagonal style="hair">
        <color theme="0" tint="-0.24994659260841701"/>
      </diagonal>
    </border>
    <border>
      <left style="hair">
        <color rgb="FF999999"/>
      </left>
      <right/>
      <top/>
      <bottom/>
      <diagonal/>
    </border>
    <border>
      <left/>
      <right/>
      <top style="hair">
        <color rgb="FF999999"/>
      </top>
      <bottom/>
      <diagonal/>
    </border>
    <border>
      <left/>
      <right style="hair">
        <color rgb="FF999999"/>
      </right>
      <top style="hair">
        <color rgb="FF999999"/>
      </top>
      <bottom/>
      <diagonal/>
    </border>
    <border>
      <left/>
      <right style="hair">
        <color rgb="FF999999"/>
      </right>
      <top/>
      <bottom style="hair">
        <color rgb="FF999999"/>
      </bottom>
      <diagonal/>
    </border>
    <border>
      <left/>
      <right style="hair">
        <color theme="0"/>
      </right>
      <top/>
      <bottom style="hair">
        <color theme="0"/>
      </bottom>
      <diagonal/>
    </border>
    <border>
      <left style="hair">
        <color theme="0"/>
      </left>
      <right style="hair">
        <color theme="0"/>
      </right>
      <top/>
      <bottom style="hair">
        <color theme="0"/>
      </bottom>
      <diagonal/>
    </border>
    <border>
      <left style="hair">
        <color theme="0"/>
      </left>
      <right/>
      <top/>
      <bottom style="hair">
        <color theme="0"/>
      </bottom>
      <diagonal/>
    </border>
    <border>
      <left/>
      <right style="hair">
        <color theme="0"/>
      </right>
      <top style="hair">
        <color theme="0"/>
      </top>
      <bottom style="hair">
        <color theme="0"/>
      </bottom>
      <diagonal/>
    </border>
    <border>
      <left style="hair">
        <color theme="0"/>
      </left>
      <right style="hair">
        <color theme="0"/>
      </right>
      <top style="hair">
        <color theme="0"/>
      </top>
      <bottom style="hair">
        <color theme="0"/>
      </bottom>
      <diagonal/>
    </border>
    <border>
      <left style="hair">
        <color theme="0"/>
      </left>
      <right/>
      <top style="hair">
        <color theme="0"/>
      </top>
      <bottom style="hair">
        <color theme="0"/>
      </bottom>
      <diagonal/>
    </border>
    <border>
      <left/>
      <right style="hair">
        <color theme="0"/>
      </right>
      <top style="hair">
        <color theme="0"/>
      </top>
      <bottom/>
      <diagonal/>
    </border>
    <border>
      <left style="hair">
        <color theme="0"/>
      </left>
      <right style="hair">
        <color theme="0"/>
      </right>
      <top style="hair">
        <color theme="0"/>
      </top>
      <bottom/>
      <diagonal/>
    </border>
    <border>
      <left style="hair">
        <color theme="0"/>
      </left>
      <right/>
      <top style="hair">
        <color theme="0"/>
      </top>
      <bottom/>
      <diagonal/>
    </border>
    <border>
      <left style="hair">
        <color rgb="FF999999"/>
      </left>
      <right style="hair">
        <color theme="0"/>
      </right>
      <top style="hair">
        <color rgb="FF999999"/>
      </top>
      <bottom style="hair">
        <color theme="0"/>
      </bottom>
      <diagonal/>
    </border>
    <border>
      <left style="hair">
        <color theme="0"/>
      </left>
      <right style="hair">
        <color theme="0"/>
      </right>
      <top style="hair">
        <color rgb="FF999999"/>
      </top>
      <bottom style="hair">
        <color theme="0"/>
      </bottom>
      <diagonal/>
    </border>
    <border>
      <left style="hair">
        <color rgb="FF999999"/>
      </left>
      <right style="hair">
        <color theme="0"/>
      </right>
      <top style="hair">
        <color theme="0"/>
      </top>
      <bottom style="hair">
        <color theme="0"/>
      </bottom>
      <diagonal/>
    </border>
    <border>
      <left/>
      <right/>
      <top/>
      <bottom style="thin">
        <color rgb="FFFFFFF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/>
      <top/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medium">
        <color indexed="64"/>
      </left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medium">
        <color indexed="64"/>
      </right>
      <top/>
      <bottom style="thin">
        <color rgb="FFFFFFFF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 diagonalUp="1" diagonalDown="1">
      <left style="medium">
        <color indexed="64"/>
      </left>
      <right/>
      <top/>
      <bottom/>
      <diagonal style="hair">
        <color theme="0" tint="-0.24994659260841701"/>
      </diagonal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 style="medium">
        <color indexed="64"/>
      </left>
      <right style="medium">
        <color indexed="64"/>
      </right>
      <top/>
      <bottom style="thin">
        <color rgb="FFFFFFFF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hair">
        <color theme="0"/>
      </bottom>
      <diagonal/>
    </border>
    <border>
      <left style="hair">
        <color rgb="FF999999"/>
      </left>
      <right/>
      <top style="hair">
        <color theme="0"/>
      </top>
      <bottom style="hair">
        <color theme="0"/>
      </bottom>
      <diagonal/>
    </border>
    <border>
      <left style="medium">
        <color indexed="64"/>
      </left>
      <right style="medium">
        <color indexed="64"/>
      </right>
      <top style="hair">
        <color theme="0"/>
      </top>
      <bottom style="hair">
        <color theme="0"/>
      </bottom>
      <diagonal/>
    </border>
    <border>
      <left style="medium">
        <color indexed="64"/>
      </left>
      <right/>
      <top style="hair">
        <color theme="0"/>
      </top>
      <bottom style="hair">
        <color theme="0"/>
      </bottom>
      <diagonal/>
    </border>
    <border>
      <left/>
      <right/>
      <top style="hair">
        <color theme="0"/>
      </top>
      <bottom style="hair">
        <color theme="0"/>
      </bottom>
      <diagonal/>
    </border>
    <border>
      <left/>
      <right style="medium">
        <color indexed="64"/>
      </right>
      <top style="hair">
        <color theme="0"/>
      </top>
      <bottom style="hair">
        <color theme="0"/>
      </bottom>
      <diagonal/>
    </border>
    <border>
      <left/>
      <right/>
      <top style="hair">
        <color theme="0"/>
      </top>
      <bottom/>
      <diagonal/>
    </border>
    <border>
      <left style="hair">
        <color theme="0"/>
      </left>
      <right style="medium">
        <color indexed="64"/>
      </right>
      <top style="hair">
        <color theme="0"/>
      </top>
      <bottom style="hair">
        <color theme="0"/>
      </bottom>
      <diagonal/>
    </border>
    <border>
      <left style="medium">
        <color indexed="64"/>
      </left>
      <right style="medium">
        <color indexed="64"/>
      </right>
      <top style="hair">
        <color theme="0"/>
      </top>
      <bottom/>
      <diagonal/>
    </border>
    <border>
      <left style="hair">
        <color theme="0"/>
      </left>
      <right style="medium">
        <color indexed="64"/>
      </right>
      <top style="hair">
        <color theme="0"/>
      </top>
      <bottom/>
      <diagonal/>
    </border>
    <border>
      <left style="medium">
        <color indexed="64"/>
      </left>
      <right/>
      <top style="hair">
        <color theme="0"/>
      </top>
      <bottom/>
      <diagonal/>
    </border>
    <border>
      <left/>
      <right style="medium">
        <color indexed="64"/>
      </right>
      <top style="hair">
        <color theme="0"/>
      </top>
      <bottom/>
      <diagonal/>
    </border>
    <border>
      <left style="medium">
        <color indexed="64"/>
      </left>
      <right/>
      <top style="thin">
        <color rgb="FFFFFFFF"/>
      </top>
      <bottom style="hair">
        <color theme="0"/>
      </bottom>
      <diagonal/>
    </border>
    <border>
      <left/>
      <right/>
      <top style="thin">
        <color rgb="FFFFFFFF"/>
      </top>
      <bottom style="hair">
        <color theme="0"/>
      </bottom>
      <diagonal/>
    </border>
    <border>
      <left/>
      <right style="medium">
        <color indexed="64"/>
      </right>
      <top style="thin">
        <color rgb="FFFFFFFF"/>
      </top>
      <bottom style="hair">
        <color theme="0"/>
      </bottom>
      <diagonal/>
    </border>
    <border>
      <left style="hair">
        <color rgb="FF999999"/>
      </left>
      <right/>
      <top style="thin">
        <color rgb="FFFFFFFF"/>
      </top>
      <bottom style="hair">
        <color theme="0"/>
      </bottom>
      <diagonal/>
    </border>
    <border>
      <left style="medium">
        <color indexed="64"/>
      </left>
      <right style="medium">
        <color indexed="64"/>
      </right>
      <top style="thin">
        <color rgb="FFFFFFFF"/>
      </top>
      <bottom style="hair">
        <color theme="0"/>
      </bottom>
      <diagonal/>
    </border>
    <border>
      <left style="hair">
        <color theme="0"/>
      </left>
      <right style="medium">
        <color indexed="64"/>
      </right>
      <top style="medium">
        <color indexed="64"/>
      </top>
      <bottom style="thin">
        <color rgb="FFFFFFFF"/>
      </bottom>
      <diagonal/>
    </border>
    <border>
      <left style="hair">
        <color theme="0"/>
      </left>
      <right style="medium">
        <color indexed="64"/>
      </right>
      <top style="thin">
        <color rgb="FFFFFFFF"/>
      </top>
      <bottom style="hair">
        <color theme="0"/>
      </bottom>
      <diagonal/>
    </border>
    <border diagonalUp="1" diagonalDown="1">
      <left style="hair">
        <color theme="0"/>
      </left>
      <right style="medium">
        <color indexed="64"/>
      </right>
      <top/>
      <bottom/>
      <diagonal style="hair">
        <color theme="0" tint="-0.24994659260841701"/>
      </diagonal>
    </border>
    <border>
      <left style="hair">
        <color theme="0"/>
      </left>
      <right style="medium">
        <color indexed="64"/>
      </right>
      <top/>
      <bottom style="medium">
        <color indexed="64"/>
      </bottom>
      <diagonal/>
    </border>
    <border>
      <left style="hair">
        <color theme="1" tint="0.499984740745262"/>
      </left>
      <right style="hair">
        <color theme="1" tint="0.499984740745262"/>
      </right>
      <top style="hair">
        <color theme="0"/>
      </top>
      <bottom style="hair">
        <color theme="1" tint="0.499984740745262"/>
      </bottom>
      <diagonal/>
    </border>
    <border>
      <left style="hair">
        <color rgb="FF999999"/>
      </left>
      <right style="hair">
        <color theme="0"/>
      </right>
      <top style="hair">
        <color theme="0"/>
      </top>
      <bottom/>
      <diagonal/>
    </border>
    <border>
      <left style="hair">
        <color theme="1" tint="0.499984740745262"/>
      </left>
      <right style="hair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/>
      <right style="hair">
        <color theme="1" tint="0.499984740745262"/>
      </right>
      <top/>
      <bottom style="hair">
        <color theme="1" tint="0.499984740745262"/>
      </bottom>
      <diagonal/>
    </border>
    <border>
      <left/>
      <right style="hair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/>
      <right style="hair">
        <color theme="1" tint="0.499984740745262"/>
      </right>
      <top style="hair">
        <color theme="1" tint="0.499984740745262"/>
      </top>
      <bottom/>
      <diagonal/>
    </border>
    <border>
      <left style="hair">
        <color theme="0" tint="-0.499984740745262"/>
      </left>
      <right style="hair">
        <color theme="1" tint="0.499984740745262"/>
      </right>
      <top/>
      <bottom style="hair">
        <color theme="1" tint="0.499984740745262"/>
      </bottom>
      <diagonal/>
    </border>
    <border>
      <left style="hair">
        <color theme="1" tint="0.499984740745262"/>
      </left>
      <right style="hair">
        <color theme="0" tint="-0.499984740745262"/>
      </right>
      <top style="hair">
        <color theme="0"/>
      </top>
      <bottom style="hair">
        <color theme="1" tint="0.499984740745262"/>
      </bottom>
      <diagonal/>
    </border>
    <border>
      <left style="hair">
        <color theme="0" tint="-0.499984740745262"/>
      </left>
      <right style="hair">
        <color theme="1" tint="0.499984740745262"/>
      </right>
      <top style="hair">
        <color theme="1" tint="0.499984740745262"/>
      </top>
      <bottom style="hair">
        <color theme="1" tint="0.499984740745262"/>
      </bottom>
      <diagonal/>
    </border>
    <border>
      <left style="hair">
        <color theme="1" tint="0.499984740745262"/>
      </left>
      <right style="hair">
        <color theme="0" tint="-0.499984740745262"/>
      </right>
      <top style="hair">
        <color theme="1" tint="0.499984740745262"/>
      </top>
      <bottom style="hair">
        <color theme="1" tint="0.499984740745262"/>
      </bottom>
      <diagonal/>
    </border>
    <border>
      <left style="hair">
        <color theme="0" tint="-0.499984740745262"/>
      </left>
      <right style="hair">
        <color theme="1" tint="0.499984740745262"/>
      </right>
      <top style="hair">
        <color theme="1" tint="0.499984740745262"/>
      </top>
      <bottom/>
      <diagonal/>
    </border>
    <border>
      <left style="hair">
        <color theme="1" tint="0.499984740745262"/>
      </left>
      <right style="hair">
        <color theme="1" tint="0.499984740745262"/>
      </right>
      <top style="hair">
        <color theme="1" tint="0.499984740745262"/>
      </top>
      <bottom style="hair">
        <color theme="0"/>
      </bottom>
      <diagonal/>
    </border>
    <border>
      <left style="hair">
        <color theme="1" tint="0.499984740745262"/>
      </left>
      <right style="hair">
        <color theme="0" tint="-0.499984740745262"/>
      </right>
      <top style="hair">
        <color theme="1" tint="0.499984740745262"/>
      </top>
      <bottom style="hair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rgb="FF999999"/>
      </left>
      <right style="hair">
        <color rgb="FF999999"/>
      </right>
      <top/>
      <bottom/>
      <diagonal/>
    </border>
    <border>
      <left style="thin">
        <color indexed="64"/>
      </left>
      <right/>
      <top/>
      <bottom/>
      <diagonal/>
    </border>
  </borders>
  <cellStyleXfs count="5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0" fillId="0" borderId="0"/>
    <xf numFmtId="0" fontId="20" fillId="0" borderId="0" applyNumberFormat="0" applyFont="0" applyFill="0" applyBorder="0" applyAlignment="0" applyProtection="0"/>
    <xf numFmtId="0" fontId="22" fillId="0" borderId="0"/>
    <xf numFmtId="166" fontId="23" fillId="0" borderId="0" applyFont="0" applyFill="0" applyBorder="0" applyAlignment="0" applyProtection="0"/>
    <xf numFmtId="165" fontId="23" fillId="0" borderId="0" applyFont="0" applyFill="0" applyBorder="0" applyAlignment="0" applyProtection="0"/>
    <xf numFmtId="166" fontId="22" fillId="0" borderId="0" applyFont="0" applyFill="0" applyBorder="0" applyAlignment="0" applyProtection="0"/>
    <xf numFmtId="165" fontId="22" fillId="0" borderId="0" applyFont="0" applyFill="0" applyBorder="0" applyAlignment="0" applyProtection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453">
    <xf numFmtId="0" fontId="0" fillId="0" borderId="0" xfId="0"/>
    <xf numFmtId="0" fontId="18" fillId="33" borderId="10" xfId="0" applyNumberFormat="1" applyFont="1" applyFill="1" applyBorder="1" applyAlignment="1" applyProtection="1">
      <alignment horizontal="center" vertical="center" wrapText="1"/>
    </xf>
    <xf numFmtId="0" fontId="19" fillId="36" borderId="0" xfId="0" applyNumberFormat="1" applyFont="1" applyFill="1" applyBorder="1" applyAlignment="1" applyProtection="1"/>
    <xf numFmtId="0" fontId="20" fillId="0" borderId="0" xfId="43"/>
    <xf numFmtId="0" fontId="21" fillId="0" borderId="11" xfId="43" applyFont="1" applyBorder="1" applyAlignment="1">
      <alignment horizontal="left"/>
    </xf>
    <xf numFmtId="0" fontId="21" fillId="0" borderId="16" xfId="43" applyFont="1" applyBorder="1" applyAlignment="1"/>
    <xf numFmtId="0" fontId="20" fillId="0" borderId="16" xfId="43" applyBorder="1"/>
    <xf numFmtId="0" fontId="26" fillId="0" borderId="0" xfId="0" applyFont="1"/>
    <xf numFmtId="0" fontId="16" fillId="0" borderId="0" xfId="0" applyFont="1"/>
    <xf numFmtId="0" fontId="0" fillId="43" borderId="0" xfId="0" applyFill="1"/>
    <xf numFmtId="0" fontId="21" fillId="0" borderId="11" xfId="43" applyFont="1" applyFill="1" applyBorder="1" applyAlignment="1">
      <alignment horizontal="center"/>
    </xf>
    <xf numFmtId="4" fontId="20" fillId="43" borderId="0" xfId="42" applyNumberFormat="1" applyFill="1" applyAlignment="1">
      <alignment horizontal="center"/>
    </xf>
    <xf numFmtId="4" fontId="0" fillId="43" borderId="0" xfId="0" applyNumberFormat="1" applyFill="1" applyAlignment="1">
      <alignment horizontal="center"/>
    </xf>
    <xf numFmtId="0" fontId="0" fillId="0" borderId="0" xfId="0"/>
    <xf numFmtId="0" fontId="20" fillId="0" borderId="0" xfId="42"/>
    <xf numFmtId="0" fontId="27" fillId="0" borderId="0" xfId="42" applyFont="1"/>
    <xf numFmtId="0" fontId="20" fillId="43" borderId="0" xfId="42" applyFill="1"/>
    <xf numFmtId="0" fontId="36" fillId="43" borderId="0" xfId="42" applyFont="1" applyFill="1"/>
    <xf numFmtId="4" fontId="37" fillId="0" borderId="0" xfId="42" applyNumberFormat="1" applyFont="1"/>
    <xf numFmtId="0" fontId="0" fillId="0" borderId="0" xfId="0" applyAlignment="1">
      <alignment horizontal="left"/>
    </xf>
    <xf numFmtId="4" fontId="20" fillId="43" borderId="0" xfId="42" applyNumberFormat="1" applyFill="1" applyBorder="1" applyAlignment="1">
      <alignment horizontal="center"/>
    </xf>
    <xf numFmtId="0" fontId="20" fillId="43" borderId="0" xfId="42" applyFill="1" applyBorder="1" applyAlignment="1">
      <alignment horizontal="center"/>
    </xf>
    <xf numFmtId="4" fontId="37" fillId="0" borderId="0" xfId="42" applyNumberFormat="1" applyFont="1" applyBorder="1"/>
    <xf numFmtId="0" fontId="21" fillId="0" borderId="0" xfId="43" applyFont="1" applyBorder="1" applyAlignment="1">
      <alignment horizontal="center"/>
    </xf>
    <xf numFmtId="0" fontId="20" fillId="43" borderId="20" xfId="42" applyFill="1" applyBorder="1"/>
    <xf numFmtId="4" fontId="21" fillId="43" borderId="0" xfId="43" applyNumberFormat="1" applyFont="1" applyFill="1" applyBorder="1" applyAlignment="1">
      <alignment horizontal="center"/>
    </xf>
    <xf numFmtId="4" fontId="38" fillId="0" borderId="21" xfId="43" applyNumberFormat="1" applyFont="1" applyBorder="1"/>
    <xf numFmtId="4" fontId="38" fillId="0" borderId="0" xfId="43" applyNumberFormat="1" applyFont="1" applyBorder="1"/>
    <xf numFmtId="4" fontId="37" fillId="0" borderId="21" xfId="42" applyNumberFormat="1" applyFont="1" applyBorder="1"/>
    <xf numFmtId="4" fontId="0" fillId="43" borderId="0" xfId="0" applyNumberFormat="1" applyFill="1" applyBorder="1" applyAlignment="1">
      <alignment horizontal="center"/>
    </xf>
    <xf numFmtId="0" fontId="0" fillId="43" borderId="0" xfId="0" applyFill="1" applyBorder="1" applyAlignment="1">
      <alignment horizontal="center"/>
    </xf>
    <xf numFmtId="4" fontId="20" fillId="0" borderId="0" xfId="42" applyNumberFormat="1" applyFill="1" applyBorder="1" applyAlignment="1">
      <alignment horizontal="center"/>
    </xf>
    <xf numFmtId="4" fontId="0" fillId="43" borderId="17" xfId="0" applyNumberFormat="1" applyFill="1" applyBorder="1" applyAlignment="1">
      <alignment horizontal="center"/>
    </xf>
    <xf numFmtId="4" fontId="20" fillId="43" borderId="17" xfId="42" applyNumberFormat="1" applyFill="1" applyBorder="1" applyAlignment="1">
      <alignment horizontal="center"/>
    </xf>
    <xf numFmtId="0" fontId="0" fillId="43" borderId="17" xfId="0" applyFill="1" applyBorder="1" applyAlignment="1">
      <alignment horizontal="center"/>
    </xf>
    <xf numFmtId="0" fontId="39" fillId="43" borderId="0" xfId="0" applyFont="1" applyFill="1"/>
    <xf numFmtId="4" fontId="40" fillId="0" borderId="0" xfId="0" applyNumberFormat="1" applyFont="1"/>
    <xf numFmtId="4" fontId="0" fillId="0" borderId="0" xfId="0" applyNumberFormat="1" applyFill="1" applyBorder="1" applyAlignment="1">
      <alignment horizontal="center"/>
    </xf>
    <xf numFmtId="0" fontId="31" fillId="0" borderId="16" xfId="43" applyFont="1" applyBorder="1"/>
    <xf numFmtId="4" fontId="37" fillId="43" borderId="21" xfId="42" applyNumberFormat="1" applyFont="1" applyFill="1" applyBorder="1"/>
    <xf numFmtId="0" fontId="42" fillId="43" borderId="0" xfId="42" applyFont="1" applyFill="1" applyAlignment="1">
      <alignment horizontal="center"/>
    </xf>
    <xf numFmtId="0" fontId="42" fillId="43" borderId="0" xfId="42" applyFont="1" applyFill="1" applyBorder="1" applyAlignment="1">
      <alignment horizontal="center"/>
    </xf>
    <xf numFmtId="0" fontId="35" fillId="43" borderId="0" xfId="43" applyFont="1" applyFill="1" applyBorder="1" applyAlignment="1">
      <alignment horizontal="center"/>
    </xf>
    <xf numFmtId="0" fontId="14" fillId="43" borderId="0" xfId="0" applyFont="1" applyFill="1" applyBorder="1" applyAlignment="1">
      <alignment horizontal="center"/>
    </xf>
    <xf numFmtId="4" fontId="14" fillId="43" borderId="0" xfId="0" applyNumberFormat="1" applyFont="1" applyFill="1" applyBorder="1" applyAlignment="1">
      <alignment horizontal="center"/>
    </xf>
    <xf numFmtId="0" fontId="14" fillId="43" borderId="0" xfId="0" applyFont="1" applyFill="1" applyAlignment="1">
      <alignment horizontal="center"/>
    </xf>
    <xf numFmtId="0" fontId="0" fillId="0" borderId="0" xfId="0" applyFill="1"/>
    <xf numFmtId="0" fontId="43" fillId="0" borderId="0" xfId="0" applyFont="1"/>
    <xf numFmtId="0" fontId="27" fillId="43" borderId="0" xfId="42" applyFont="1" applyFill="1"/>
    <xf numFmtId="4" fontId="27" fillId="43" borderId="0" xfId="42" applyNumberFormat="1" applyFont="1" applyFill="1" applyBorder="1" applyAlignment="1">
      <alignment horizontal="center"/>
    </xf>
    <xf numFmtId="0" fontId="44" fillId="43" borderId="0" xfId="42" applyFont="1" applyFill="1" applyBorder="1" applyAlignment="1">
      <alignment horizontal="center"/>
    </xf>
    <xf numFmtId="4" fontId="45" fillId="0" borderId="0" xfId="42" applyNumberFormat="1" applyFont="1" applyBorder="1"/>
    <xf numFmtId="167" fontId="40" fillId="0" borderId="0" xfId="50" applyNumberFormat="1" applyFont="1"/>
    <xf numFmtId="0" fontId="0" fillId="0" borderId="0" xfId="0" applyBorder="1"/>
    <xf numFmtId="0" fontId="26" fillId="0" borderId="0" xfId="0" applyFont="1" applyBorder="1"/>
    <xf numFmtId="4" fontId="40" fillId="0" borderId="0" xfId="0" applyNumberFormat="1" applyFont="1" applyBorder="1"/>
    <xf numFmtId="43" fontId="27" fillId="0" borderId="0" xfId="50" applyFont="1"/>
    <xf numFmtId="43" fontId="21" fillId="0" borderId="11" xfId="50" applyFont="1" applyBorder="1" applyAlignment="1">
      <alignment horizontal="left"/>
    </xf>
    <xf numFmtId="43" fontId="21" fillId="48" borderId="11" xfId="50" applyFont="1" applyFill="1" applyBorder="1" applyAlignment="1">
      <alignment horizontal="left"/>
    </xf>
    <xf numFmtId="43" fontId="0" fillId="0" borderId="0" xfId="50" applyFont="1" applyBorder="1"/>
    <xf numFmtId="43" fontId="41" fillId="0" borderId="0" xfId="50" applyFont="1" applyBorder="1" applyAlignment="1">
      <alignment horizontal="left"/>
    </xf>
    <xf numFmtId="43" fontId="0" fillId="0" borderId="0" xfId="50" applyFont="1"/>
    <xf numFmtId="0" fontId="0" fillId="0" borderId="0" xfId="0" applyFill="1" applyBorder="1"/>
    <xf numFmtId="0" fontId="21" fillId="41" borderId="0" xfId="43" applyFont="1" applyFill="1" applyBorder="1" applyAlignment="1">
      <alignment horizontal="center"/>
    </xf>
    <xf numFmtId="0" fontId="21" fillId="0" borderId="11" xfId="43" applyFont="1" applyFill="1" applyBorder="1" applyAlignment="1">
      <alignment horizontal="left"/>
    </xf>
    <xf numFmtId="43" fontId="21" fillId="0" borderId="11" xfId="50" applyFont="1" applyFill="1" applyBorder="1" applyAlignment="1">
      <alignment horizontal="left"/>
    </xf>
    <xf numFmtId="0" fontId="33" fillId="0" borderId="11" xfId="43" applyFont="1" applyFill="1" applyBorder="1" applyAlignment="1">
      <alignment horizontal="center"/>
    </xf>
    <xf numFmtId="0" fontId="46" fillId="0" borderId="11" xfId="43" applyFont="1" applyFill="1" applyBorder="1" applyAlignment="1">
      <alignment horizontal="center"/>
    </xf>
    <xf numFmtId="0" fontId="20" fillId="0" borderId="16" xfId="43" applyFill="1" applyBorder="1"/>
    <xf numFmtId="0" fontId="31" fillId="0" borderId="16" xfId="43" applyFont="1" applyFill="1" applyBorder="1"/>
    <xf numFmtId="0" fontId="35" fillId="0" borderId="16" xfId="43" applyFont="1" applyFill="1" applyBorder="1" applyAlignment="1">
      <alignment wrapText="1"/>
    </xf>
    <xf numFmtId="0" fontId="31" fillId="0" borderId="16" xfId="43" applyFont="1" applyFill="1" applyBorder="1" applyAlignment="1">
      <alignment wrapText="1"/>
    </xf>
    <xf numFmtId="3" fontId="21" fillId="0" borderId="11" xfId="43" applyNumberFormat="1" applyFont="1" applyFill="1" applyBorder="1" applyAlignment="1">
      <alignment horizontal="left"/>
    </xf>
    <xf numFmtId="0" fontId="34" fillId="0" borderId="0" xfId="0" applyFont="1" applyFill="1"/>
    <xf numFmtId="0" fontId="21" fillId="41" borderId="12" xfId="43" applyFont="1" applyFill="1" applyBorder="1" applyAlignment="1"/>
    <xf numFmtId="0" fontId="21" fillId="41" borderId="14" xfId="43" applyFont="1" applyFill="1" applyBorder="1" applyAlignment="1"/>
    <xf numFmtId="0" fontId="21" fillId="41" borderId="13" xfId="43" applyFont="1" applyFill="1" applyBorder="1" applyAlignment="1"/>
    <xf numFmtId="0" fontId="21" fillId="0" borderId="23" xfId="43" applyFont="1" applyFill="1" applyBorder="1" applyAlignment="1">
      <alignment horizontal="center"/>
    </xf>
    <xf numFmtId="43" fontId="27" fillId="0" borderId="11" xfId="50" applyFont="1" applyFill="1" applyBorder="1" applyAlignment="1">
      <alignment horizontal="left"/>
    </xf>
    <xf numFmtId="43" fontId="47" fillId="0" borderId="11" xfId="50" applyFont="1" applyBorder="1" applyAlignment="1">
      <alignment horizontal="left"/>
    </xf>
    <xf numFmtId="0" fontId="20" fillId="0" borderId="19" xfId="43" applyFill="1" applyBorder="1"/>
    <xf numFmtId="0" fontId="20" fillId="0" borderId="19" xfId="43" applyFill="1" applyBorder="1" applyAlignment="1">
      <alignment horizontal="center" vertical="center"/>
    </xf>
    <xf numFmtId="0" fontId="21" fillId="0" borderId="19" xfId="43" applyFont="1" applyBorder="1" applyAlignment="1">
      <alignment horizontal="center" vertical="center"/>
    </xf>
    <xf numFmtId="0" fontId="21" fillId="0" borderId="16" xfId="43" applyFont="1" applyBorder="1" applyAlignment="1">
      <alignment horizontal="center" vertical="center"/>
    </xf>
    <xf numFmtId="0" fontId="20" fillId="0" borderId="19" xfId="43" applyBorder="1" applyAlignment="1">
      <alignment horizontal="center" vertical="center"/>
    </xf>
    <xf numFmtId="0" fontId="20" fillId="0" borderId="16" xfId="43" applyBorder="1" applyAlignment="1">
      <alignment horizontal="center" vertical="center"/>
    </xf>
    <xf numFmtId="0" fontId="20" fillId="0" borderId="16" xfId="43" applyFill="1" applyBorder="1" applyAlignment="1">
      <alignment horizontal="center" vertical="center" wrapText="1"/>
    </xf>
    <xf numFmtId="0" fontId="20" fillId="0" borderId="16" xfId="43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3" fillId="43" borderId="23" xfId="43" applyFont="1" applyFill="1" applyBorder="1" applyAlignment="1">
      <alignment horizontal="center"/>
    </xf>
    <xf numFmtId="0" fontId="21" fillId="43" borderId="23" xfId="43" applyFont="1" applyFill="1" applyBorder="1" applyAlignment="1">
      <alignment horizontal="center"/>
    </xf>
    <xf numFmtId="0" fontId="42" fillId="0" borderId="16" xfId="43" applyFont="1" applyFill="1" applyBorder="1"/>
    <xf numFmtId="0" fontId="48" fillId="0" borderId="16" xfId="43" applyFont="1" applyFill="1" applyBorder="1" applyAlignment="1">
      <alignment horizontal="center" vertical="center"/>
    </xf>
    <xf numFmtId="0" fontId="48" fillId="0" borderId="16" xfId="43" applyFont="1" applyFill="1" applyBorder="1"/>
    <xf numFmtId="0" fontId="20" fillId="0" borderId="16" xfId="43" applyFill="1" applyBorder="1" applyAlignment="1">
      <alignment wrapText="1"/>
    </xf>
    <xf numFmtId="0" fontId="30" fillId="40" borderId="11" xfId="43" applyFont="1" applyFill="1" applyBorder="1" applyAlignment="1">
      <alignment horizontal="center"/>
    </xf>
    <xf numFmtId="0" fontId="32" fillId="55" borderId="11" xfId="43" applyFont="1" applyFill="1" applyBorder="1" applyAlignment="1">
      <alignment horizontal="center"/>
    </xf>
    <xf numFmtId="0" fontId="30" fillId="50" borderId="11" xfId="43" applyFont="1" applyFill="1" applyBorder="1" applyAlignment="1">
      <alignment horizontal="center"/>
    </xf>
    <xf numFmtId="0" fontId="30" fillId="51" borderId="11" xfId="43" applyFont="1" applyFill="1" applyBorder="1" applyAlignment="1">
      <alignment horizontal="center"/>
    </xf>
    <xf numFmtId="0" fontId="30" fillId="39" borderId="11" xfId="43" applyFont="1" applyFill="1" applyBorder="1" applyAlignment="1">
      <alignment horizontal="center"/>
    </xf>
    <xf numFmtId="0" fontId="30" fillId="53" borderId="11" xfId="43" applyFont="1" applyFill="1" applyBorder="1" applyAlignment="1">
      <alignment horizontal="center"/>
    </xf>
    <xf numFmtId="0" fontId="30" fillId="52" borderId="11" xfId="43" applyFont="1" applyFill="1" applyBorder="1" applyAlignment="1">
      <alignment horizontal="center"/>
    </xf>
    <xf numFmtId="0" fontId="32" fillId="42" borderId="11" xfId="43" applyFont="1" applyFill="1" applyBorder="1" applyAlignment="1">
      <alignment horizontal="center"/>
    </xf>
    <xf numFmtId="0" fontId="32" fillId="45" borderId="11" xfId="43" applyFont="1" applyFill="1" applyBorder="1" applyAlignment="1">
      <alignment horizontal="center"/>
    </xf>
    <xf numFmtId="0" fontId="30" fillId="49" borderId="11" xfId="43" applyFont="1" applyFill="1" applyBorder="1" applyAlignment="1">
      <alignment horizontal="center"/>
    </xf>
    <xf numFmtId="0" fontId="30" fillId="38" borderId="11" xfId="43" applyFont="1" applyFill="1" applyBorder="1" applyAlignment="1">
      <alignment horizontal="center"/>
    </xf>
    <xf numFmtId="0" fontId="30" fillId="47" borderId="11" xfId="43" applyFont="1" applyFill="1" applyBorder="1" applyAlignment="1">
      <alignment horizontal="center"/>
    </xf>
    <xf numFmtId="0" fontId="27" fillId="43" borderId="26" xfId="43" applyFont="1" applyFill="1" applyBorder="1" applyAlignment="1">
      <alignment horizontal="center" vertical="center"/>
    </xf>
    <xf numFmtId="0" fontId="27" fillId="0" borderId="19" xfId="43" applyFont="1" applyBorder="1" applyAlignment="1">
      <alignment horizontal="center" wrapText="1"/>
    </xf>
    <xf numFmtId="0" fontId="30" fillId="56" borderId="11" xfId="43" applyFont="1" applyFill="1" applyBorder="1" applyAlignment="1">
      <alignment horizontal="center"/>
    </xf>
    <xf numFmtId="0" fontId="30" fillId="44" borderId="11" xfId="43" applyFont="1" applyFill="1" applyBorder="1" applyAlignment="1">
      <alignment horizontal="center"/>
    </xf>
    <xf numFmtId="0" fontId="21" fillId="0" borderId="11" xfId="50" applyNumberFormat="1" applyFont="1" applyFill="1" applyBorder="1" applyAlignment="1">
      <alignment horizontal="left"/>
    </xf>
    <xf numFmtId="0" fontId="25" fillId="46" borderId="11" xfId="43" applyFont="1" applyFill="1" applyBorder="1" applyAlignment="1">
      <alignment horizontal="center"/>
    </xf>
    <xf numFmtId="0" fontId="30" fillId="54" borderId="11" xfId="43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1" fillId="0" borderId="11" xfId="43" applyFont="1" applyFill="1" applyBorder="1" applyAlignment="1">
      <alignment horizontal="center" vertical="center"/>
    </xf>
    <xf numFmtId="43" fontId="27" fillId="0" borderId="12" xfId="50" applyFont="1" applyFill="1" applyBorder="1" applyAlignment="1">
      <alignment horizontal="left"/>
    </xf>
    <xf numFmtId="43" fontId="21" fillId="0" borderId="12" xfId="50" applyFont="1" applyBorder="1" applyAlignment="1">
      <alignment horizontal="left"/>
    </xf>
    <xf numFmtId="43" fontId="21" fillId="0" borderId="13" xfId="50" applyFont="1" applyFill="1" applyBorder="1" applyAlignment="1">
      <alignment horizontal="left"/>
    </xf>
    <xf numFmtId="43" fontId="21" fillId="0" borderId="23" xfId="50" applyFont="1" applyFill="1" applyBorder="1" applyAlignment="1">
      <alignment horizontal="left"/>
    </xf>
    <xf numFmtId="0" fontId="21" fillId="41" borderId="22" xfId="43" applyFont="1" applyFill="1" applyBorder="1" applyAlignment="1"/>
    <xf numFmtId="0" fontId="21" fillId="41" borderId="27" xfId="43" applyFont="1" applyFill="1" applyBorder="1" applyAlignment="1"/>
    <xf numFmtId="0" fontId="33" fillId="0" borderId="11" xfId="43" applyFont="1" applyFill="1" applyBorder="1" applyAlignment="1">
      <alignment horizontal="center" vertical="center"/>
    </xf>
    <xf numFmtId="43" fontId="21" fillId="0" borderId="12" xfId="50" applyFont="1" applyFill="1" applyBorder="1" applyAlignment="1">
      <alignment horizontal="left"/>
    </xf>
    <xf numFmtId="0" fontId="21" fillId="0" borderId="13" xfId="50" applyNumberFormat="1" applyFont="1" applyFill="1" applyBorder="1" applyAlignment="1">
      <alignment horizontal="left"/>
    </xf>
    <xf numFmtId="0" fontId="21" fillId="0" borderId="24" xfId="50" applyNumberFormat="1" applyFont="1" applyFill="1" applyBorder="1" applyAlignment="1">
      <alignment horizontal="left"/>
    </xf>
    <xf numFmtId="0" fontId="30" fillId="54" borderId="0" xfId="43" applyFont="1" applyFill="1" applyBorder="1" applyAlignment="1">
      <alignment horizontal="left" vertical="center"/>
    </xf>
    <xf numFmtId="0" fontId="32" fillId="55" borderId="0" xfId="43" applyFont="1" applyFill="1" applyBorder="1" applyAlignment="1">
      <alignment horizontal="left" vertical="center"/>
    </xf>
    <xf numFmtId="0" fontId="30" fillId="50" borderId="0" xfId="43" applyFont="1" applyFill="1" applyBorder="1" applyAlignment="1">
      <alignment horizontal="left" vertical="center"/>
    </xf>
    <xf numFmtId="0" fontId="30" fillId="59" borderId="0" xfId="43" applyFont="1" applyFill="1" applyBorder="1" applyAlignment="1">
      <alignment horizontal="left" vertical="center"/>
    </xf>
    <xf numFmtId="0" fontId="32" fillId="42" borderId="0" xfId="43" applyFont="1" applyFill="1" applyBorder="1" applyAlignment="1">
      <alignment horizontal="left" vertical="center"/>
    </xf>
    <xf numFmtId="0" fontId="30" fillId="44" borderId="0" xfId="43" applyFont="1" applyFill="1" applyBorder="1" applyAlignment="1">
      <alignment horizontal="left" vertical="center"/>
    </xf>
    <xf numFmtId="0" fontId="32" fillId="45" borderId="0" xfId="43" applyFont="1" applyFill="1" applyBorder="1" applyAlignment="1">
      <alignment horizontal="left" vertical="center"/>
    </xf>
    <xf numFmtId="0" fontId="30" fillId="49" borderId="0" xfId="43" applyFont="1" applyFill="1" applyBorder="1" applyAlignment="1">
      <alignment horizontal="left" vertical="center"/>
    </xf>
    <xf numFmtId="0" fontId="30" fillId="38" borderId="0" xfId="43" applyFont="1" applyFill="1" applyBorder="1" applyAlignment="1">
      <alignment horizontal="left" vertical="center"/>
    </xf>
    <xf numFmtId="0" fontId="30" fillId="47" borderId="0" xfId="43" applyFont="1" applyFill="1" applyBorder="1" applyAlignment="1">
      <alignment horizontal="left" vertical="center"/>
    </xf>
    <xf numFmtId="0" fontId="25" fillId="46" borderId="0" xfId="43" applyFont="1" applyFill="1" applyBorder="1" applyAlignment="1">
      <alignment horizontal="left" vertical="center"/>
    </xf>
    <xf numFmtId="0" fontId="21" fillId="0" borderId="0" xfId="50" applyNumberFormat="1" applyFont="1" applyFill="1" applyBorder="1" applyAlignment="1">
      <alignment horizontal="center" vertical="center"/>
    </xf>
    <xf numFmtId="0" fontId="21" fillId="0" borderId="0" xfId="50" applyNumberFormat="1" applyFont="1" applyFill="1" applyBorder="1" applyAlignment="1">
      <alignment horizontal="left"/>
    </xf>
    <xf numFmtId="0" fontId="32" fillId="60" borderId="0" xfId="50" applyNumberFormat="1" applyFont="1" applyFill="1" applyBorder="1" applyAlignment="1">
      <alignment horizontal="center" vertical="center"/>
    </xf>
    <xf numFmtId="0" fontId="30" fillId="41" borderId="0" xfId="50" applyNumberFormat="1" applyFont="1" applyFill="1" applyBorder="1" applyAlignment="1">
      <alignment horizontal="center" vertical="center"/>
    </xf>
    <xf numFmtId="0" fontId="30" fillId="41" borderId="0" xfId="50" applyNumberFormat="1" applyFont="1" applyFill="1" applyBorder="1" applyAlignment="1">
      <alignment horizontal="left"/>
    </xf>
    <xf numFmtId="0" fontId="33" fillId="0" borderId="23" xfId="43" applyFont="1" applyFill="1" applyBorder="1" applyAlignment="1">
      <alignment horizontal="center"/>
    </xf>
    <xf numFmtId="0" fontId="21" fillId="0" borderId="24" xfId="43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30" fillId="40" borderId="0" xfId="43" applyFont="1" applyFill="1" applyBorder="1" applyAlignment="1">
      <alignment horizontal="center" vertical="center"/>
    </xf>
    <xf numFmtId="18" fontId="30" fillId="40" borderId="0" xfId="43" applyNumberFormat="1" applyFont="1" applyFill="1" applyBorder="1" applyAlignment="1" applyProtection="1">
      <alignment horizontal="center" vertical="center"/>
      <protection locked="0"/>
    </xf>
    <xf numFmtId="0" fontId="30" fillId="54" borderId="0" xfId="43" applyFont="1" applyFill="1" applyBorder="1" applyAlignment="1">
      <alignment horizontal="center" vertical="center"/>
    </xf>
    <xf numFmtId="0" fontId="32" fillId="55" borderId="0" xfId="43" applyFont="1" applyFill="1" applyBorder="1" applyAlignment="1">
      <alignment horizontal="center" vertical="center"/>
    </xf>
    <xf numFmtId="0" fontId="30" fillId="50" borderId="0" xfId="43" applyFont="1" applyFill="1" applyBorder="1" applyAlignment="1">
      <alignment horizontal="center" vertical="center"/>
    </xf>
    <xf numFmtId="0" fontId="32" fillId="57" borderId="0" xfId="43" applyFont="1" applyFill="1" applyBorder="1" applyAlignment="1">
      <alignment horizontal="center" vertical="center" wrapText="1"/>
    </xf>
    <xf numFmtId="0" fontId="30" fillId="53" borderId="0" xfId="43" applyFont="1" applyFill="1" applyBorder="1" applyAlignment="1">
      <alignment horizontal="center" vertical="center"/>
    </xf>
    <xf numFmtId="0" fontId="32" fillId="58" borderId="0" xfId="43" applyFont="1" applyFill="1" applyBorder="1" applyAlignment="1">
      <alignment horizontal="center" vertical="center"/>
    </xf>
    <xf numFmtId="0" fontId="30" fillId="40" borderId="0" xfId="43" applyNumberFormat="1" applyFont="1" applyFill="1" applyBorder="1" applyAlignment="1" applyProtection="1">
      <alignment horizontal="center" vertical="center"/>
      <protection locked="0"/>
    </xf>
    <xf numFmtId="0" fontId="30" fillId="53" borderId="0" xfId="43" applyFont="1" applyFill="1" applyBorder="1" applyAlignment="1">
      <alignment horizontal="left" vertical="center"/>
    </xf>
    <xf numFmtId="0" fontId="32" fillId="58" borderId="0" xfId="43" applyFont="1" applyFill="1" applyBorder="1" applyAlignment="1">
      <alignment horizontal="left" vertical="center"/>
    </xf>
    <xf numFmtId="0" fontId="30" fillId="59" borderId="0" xfId="43" applyFont="1" applyFill="1" applyBorder="1" applyAlignment="1">
      <alignment horizontal="center" vertical="center"/>
    </xf>
    <xf numFmtId="0" fontId="32" fillId="42" borderId="0" xfId="43" applyFont="1" applyFill="1" applyBorder="1" applyAlignment="1">
      <alignment horizontal="center" vertical="center"/>
    </xf>
    <xf numFmtId="0" fontId="30" fillId="44" borderId="0" xfId="43" applyFont="1" applyFill="1" applyBorder="1" applyAlignment="1">
      <alignment horizontal="center" vertical="center"/>
    </xf>
    <xf numFmtId="0" fontId="32" fillId="45" borderId="0" xfId="43" applyFont="1" applyFill="1" applyBorder="1" applyAlignment="1">
      <alignment horizontal="center" vertical="center"/>
    </xf>
    <xf numFmtId="0" fontId="30" fillId="49" borderId="0" xfId="43" applyFont="1" applyFill="1" applyBorder="1" applyAlignment="1">
      <alignment horizontal="center" vertical="center"/>
    </xf>
    <xf numFmtId="0" fontId="30" fillId="38" borderId="0" xfId="43" applyFont="1" applyFill="1" applyBorder="1" applyAlignment="1">
      <alignment horizontal="center" vertical="center"/>
    </xf>
    <xf numFmtId="0" fontId="30" fillId="47" borderId="0" xfId="43" applyFont="1" applyFill="1" applyBorder="1" applyAlignment="1">
      <alignment horizontal="center" vertical="center"/>
    </xf>
    <xf numFmtId="0" fontId="25" fillId="46" borderId="0" xfId="43" applyFont="1" applyFill="1" applyBorder="1" applyAlignment="1">
      <alignment horizontal="center" vertical="center"/>
    </xf>
    <xf numFmtId="0" fontId="30" fillId="63" borderId="0" xfId="50" applyNumberFormat="1" applyFont="1" applyFill="1" applyBorder="1" applyAlignment="1">
      <alignment horizontal="center" vertical="center"/>
    </xf>
    <xf numFmtId="0" fontId="32" fillId="61" borderId="0" xfId="50" applyNumberFormat="1" applyFont="1" applyFill="1" applyBorder="1" applyAlignment="1">
      <alignment horizontal="center" vertical="center"/>
    </xf>
    <xf numFmtId="0" fontId="32" fillId="62" borderId="0" xfId="50" applyNumberFormat="1" applyFont="1" applyFill="1" applyBorder="1" applyAlignment="1">
      <alignment horizontal="left"/>
    </xf>
    <xf numFmtId="0" fontId="32" fillId="62" borderId="0" xfId="50" applyNumberFormat="1" applyFont="1" applyFill="1" applyBorder="1" applyAlignment="1">
      <alignment horizontal="center" vertical="center"/>
    </xf>
    <xf numFmtId="0" fontId="32" fillId="56" borderId="0" xfId="43" applyFont="1" applyFill="1" applyBorder="1" applyAlignment="1">
      <alignment horizontal="center" vertical="center"/>
    </xf>
    <xf numFmtId="0" fontId="32" fillId="56" borderId="0" xfId="43" applyFont="1" applyFill="1" applyBorder="1" applyAlignment="1">
      <alignment horizontal="left" vertical="center"/>
    </xf>
    <xf numFmtId="0" fontId="27" fillId="43" borderId="11" xfId="43" applyFont="1" applyFill="1" applyBorder="1" applyAlignment="1">
      <alignment horizontal="center"/>
    </xf>
    <xf numFmtId="0" fontId="0" fillId="0" borderId="0" xfId="0" applyAlignment="1">
      <alignment horizontal="center" wrapText="1"/>
    </xf>
    <xf numFmtId="0" fontId="36" fillId="43" borderId="0" xfId="42" applyFont="1" applyFill="1" applyAlignment="1">
      <alignment horizontal="center" vertical="center"/>
    </xf>
    <xf numFmtId="0" fontId="27" fillId="0" borderId="0" xfId="43" applyFont="1" applyAlignment="1">
      <alignment horizontal="center" vertical="center"/>
    </xf>
    <xf numFmtId="0" fontId="27" fillId="0" borderId="11" xfId="43" applyFont="1" applyBorder="1" applyAlignment="1">
      <alignment horizontal="center" vertical="center"/>
    </xf>
    <xf numFmtId="43" fontId="27" fillId="0" borderId="11" xfId="50" applyFont="1" applyBorder="1" applyAlignment="1">
      <alignment horizontal="center" vertical="center"/>
    </xf>
    <xf numFmtId="168" fontId="27" fillId="0" borderId="11" xfId="43" applyNumberFormat="1" applyFont="1" applyBorder="1" applyAlignment="1">
      <alignment horizontal="center" vertical="center"/>
    </xf>
    <xf numFmtId="0" fontId="27" fillId="0" borderId="19" xfId="43" applyFont="1" applyBorder="1" applyAlignment="1">
      <alignment horizontal="center" vertical="center"/>
    </xf>
    <xf numFmtId="0" fontId="27" fillId="0" borderId="16" xfId="43" applyFont="1" applyBorder="1" applyAlignment="1">
      <alignment horizontal="center" vertical="center"/>
    </xf>
    <xf numFmtId="0" fontId="24" fillId="0" borderId="16" xfId="43" applyFont="1" applyBorder="1" applyAlignment="1">
      <alignment horizontal="center" vertical="center"/>
    </xf>
    <xf numFmtId="0" fontId="27" fillId="43" borderId="20" xfId="42" applyFont="1" applyFill="1" applyBorder="1" applyAlignment="1">
      <alignment horizontal="center" vertical="center"/>
    </xf>
    <xf numFmtId="4" fontId="27" fillId="43" borderId="0" xfId="42" applyNumberFormat="1" applyFont="1" applyFill="1" applyBorder="1" applyAlignment="1">
      <alignment horizontal="center" vertical="center"/>
    </xf>
    <xf numFmtId="4" fontId="27" fillId="43" borderId="0" xfId="42" applyNumberFormat="1" applyFont="1" applyFill="1" applyBorder="1" applyAlignment="1">
      <alignment horizontal="center" vertical="center" wrapText="1"/>
    </xf>
    <xf numFmtId="0" fontId="44" fillId="43" borderId="0" xfId="42" applyFont="1" applyFill="1" applyBorder="1" applyAlignment="1">
      <alignment horizontal="center" vertical="center" wrapText="1"/>
    </xf>
    <xf numFmtId="4" fontId="45" fillId="0" borderId="21" xfId="42" applyNumberFormat="1" applyFont="1" applyBorder="1" applyAlignment="1">
      <alignment horizontal="center" vertical="center"/>
    </xf>
    <xf numFmtId="4" fontId="45" fillId="0" borderId="0" xfId="42" applyNumberFormat="1" applyFont="1" applyBorder="1" applyAlignment="1">
      <alignment horizontal="center" vertical="center"/>
    </xf>
    <xf numFmtId="0" fontId="43" fillId="0" borderId="0" xfId="0" applyFont="1" applyAlignment="1">
      <alignment horizontal="center" vertical="center"/>
    </xf>
    <xf numFmtId="0" fontId="50" fillId="0" borderId="0" xfId="50" applyNumberFormat="1" applyFont="1" applyFill="1" applyBorder="1" applyAlignment="1">
      <alignment vertical="center"/>
    </xf>
    <xf numFmtId="0" fontId="50" fillId="0" borderId="27" xfId="50" applyNumberFormat="1" applyFont="1" applyFill="1" applyBorder="1" applyAlignment="1">
      <alignment vertical="center"/>
    </xf>
    <xf numFmtId="0" fontId="51" fillId="0" borderId="0" xfId="0" applyFont="1"/>
    <xf numFmtId="0" fontId="52" fillId="64" borderId="28" xfId="0" applyFont="1" applyFill="1" applyBorder="1" applyAlignment="1">
      <alignment horizontal="center" vertical="center"/>
    </xf>
    <xf numFmtId="0" fontId="52" fillId="64" borderId="29" xfId="0" applyFont="1" applyFill="1" applyBorder="1" applyAlignment="1">
      <alignment horizontal="center" vertical="center"/>
    </xf>
    <xf numFmtId="0" fontId="52" fillId="64" borderId="30" xfId="0" applyFont="1" applyFill="1" applyBorder="1" applyAlignment="1">
      <alignment horizontal="center" vertical="center"/>
    </xf>
    <xf numFmtId="168" fontId="24" fillId="0" borderId="11" xfId="43" applyNumberFormat="1" applyFont="1" applyBorder="1" applyAlignment="1">
      <alignment horizontal="center" vertical="center"/>
    </xf>
    <xf numFmtId="0" fontId="24" fillId="43" borderId="11" xfId="43" applyFont="1" applyFill="1" applyBorder="1" applyAlignment="1">
      <alignment horizontal="center"/>
    </xf>
    <xf numFmtId="0" fontId="31" fillId="0" borderId="23" xfId="43" applyFont="1" applyFill="1" applyBorder="1" applyAlignment="1">
      <alignment horizontal="center"/>
    </xf>
    <xf numFmtId="0" fontId="32" fillId="57" borderId="36" xfId="43" applyFont="1" applyFill="1" applyBorder="1" applyAlignment="1">
      <alignment horizontal="left" vertical="center" wrapText="1"/>
    </xf>
    <xf numFmtId="0" fontId="30" fillId="53" borderId="37" xfId="43" applyFont="1" applyFill="1" applyBorder="1" applyAlignment="1">
      <alignment horizontal="left" vertical="center" wrapText="1"/>
    </xf>
    <xf numFmtId="0" fontId="32" fillId="58" borderId="37" xfId="43" applyFont="1" applyFill="1" applyBorder="1" applyAlignment="1">
      <alignment horizontal="left" vertical="center" wrapText="1"/>
    </xf>
    <xf numFmtId="0" fontId="30" fillId="59" borderId="37" xfId="43" applyFont="1" applyFill="1" applyBorder="1" applyAlignment="1">
      <alignment horizontal="left" vertical="center"/>
    </xf>
    <xf numFmtId="0" fontId="32" fillId="42" borderId="37" xfId="43" applyFont="1" applyFill="1" applyBorder="1" applyAlignment="1">
      <alignment horizontal="left" vertical="center"/>
    </xf>
    <xf numFmtId="0" fontId="30" fillId="44" borderId="37" xfId="43" applyFont="1" applyFill="1" applyBorder="1" applyAlignment="1">
      <alignment horizontal="left" vertical="center"/>
    </xf>
    <xf numFmtId="0" fontId="32" fillId="45" borderId="37" xfId="43" applyFont="1" applyFill="1" applyBorder="1" applyAlignment="1">
      <alignment horizontal="left" vertical="center"/>
    </xf>
    <xf numFmtId="0" fontId="30" fillId="49" borderId="37" xfId="43" applyFont="1" applyFill="1" applyBorder="1" applyAlignment="1">
      <alignment horizontal="left" vertical="center"/>
    </xf>
    <xf numFmtId="0" fontId="30" fillId="38" borderId="37" xfId="43" applyFont="1" applyFill="1" applyBorder="1" applyAlignment="1">
      <alignment horizontal="left" vertical="center"/>
    </xf>
    <xf numFmtId="0" fontId="30" fillId="47" borderId="37" xfId="43" applyFont="1" applyFill="1" applyBorder="1" applyAlignment="1">
      <alignment horizontal="left" vertical="center"/>
    </xf>
    <xf numFmtId="0" fontId="30" fillId="56" borderId="37" xfId="43" applyFont="1" applyFill="1" applyBorder="1" applyAlignment="1">
      <alignment horizontal="left" vertical="center"/>
    </xf>
    <xf numFmtId="0" fontId="25" fillId="46" borderId="37" xfId="43" applyFont="1" applyFill="1" applyBorder="1" applyAlignment="1">
      <alignment horizontal="left" vertical="center"/>
    </xf>
    <xf numFmtId="0" fontId="29" fillId="63" borderId="37" xfId="0" applyFont="1" applyFill="1" applyBorder="1"/>
    <xf numFmtId="0" fontId="32" fillId="60" borderId="37" xfId="0" applyFont="1" applyFill="1" applyBorder="1"/>
    <xf numFmtId="0" fontId="32" fillId="61" borderId="37" xfId="0" applyFont="1" applyFill="1" applyBorder="1"/>
    <xf numFmtId="0" fontId="30" fillId="41" borderId="37" xfId="50" applyNumberFormat="1" applyFont="1" applyFill="1" applyBorder="1" applyAlignment="1">
      <alignment horizontal="left"/>
    </xf>
    <xf numFmtId="0" fontId="32" fillId="62" borderId="38" xfId="50" applyNumberFormat="1" applyFont="1" applyFill="1" applyBorder="1" applyAlignment="1">
      <alignment horizontal="left"/>
    </xf>
    <xf numFmtId="0" fontId="32" fillId="57" borderId="39" xfId="43" applyFont="1" applyFill="1" applyBorder="1" applyAlignment="1">
      <alignment horizontal="left" vertical="center" wrapText="1"/>
    </xf>
    <xf numFmtId="0" fontId="30" fillId="53" borderId="40" xfId="43" applyFont="1" applyFill="1" applyBorder="1" applyAlignment="1">
      <alignment horizontal="left" vertical="center" wrapText="1"/>
    </xf>
    <xf numFmtId="0" fontId="32" fillId="58" borderId="40" xfId="43" applyFont="1" applyFill="1" applyBorder="1" applyAlignment="1">
      <alignment horizontal="left" vertical="center" wrapText="1"/>
    </xf>
    <xf numFmtId="0" fontId="30" fillId="59" borderId="40" xfId="43" applyFont="1" applyFill="1" applyBorder="1" applyAlignment="1">
      <alignment horizontal="left" vertical="center"/>
    </xf>
    <xf numFmtId="0" fontId="32" fillId="42" borderId="40" xfId="43" applyFont="1" applyFill="1" applyBorder="1" applyAlignment="1">
      <alignment horizontal="left" vertical="center"/>
    </xf>
    <xf numFmtId="0" fontId="30" fillId="44" borderId="40" xfId="43" applyFont="1" applyFill="1" applyBorder="1" applyAlignment="1">
      <alignment horizontal="left" vertical="center"/>
    </xf>
    <xf numFmtId="0" fontId="32" fillId="45" borderId="40" xfId="43" applyFont="1" applyFill="1" applyBorder="1" applyAlignment="1">
      <alignment horizontal="left" vertical="center"/>
    </xf>
    <xf numFmtId="0" fontId="30" fillId="49" borderId="40" xfId="43" applyFont="1" applyFill="1" applyBorder="1" applyAlignment="1">
      <alignment horizontal="left" vertical="center"/>
    </xf>
    <xf numFmtId="0" fontId="30" fillId="38" borderId="40" xfId="43" applyFont="1" applyFill="1" applyBorder="1" applyAlignment="1">
      <alignment horizontal="left" vertical="center"/>
    </xf>
    <xf numFmtId="0" fontId="30" fillId="47" borderId="40" xfId="43" applyFont="1" applyFill="1" applyBorder="1" applyAlignment="1">
      <alignment horizontal="left" vertical="center"/>
    </xf>
    <xf numFmtId="0" fontId="30" fillId="56" borderId="40" xfId="43" applyFont="1" applyFill="1" applyBorder="1" applyAlignment="1">
      <alignment horizontal="left" vertical="center"/>
    </xf>
    <xf numFmtId="0" fontId="25" fillId="46" borderId="40" xfId="43" applyFont="1" applyFill="1" applyBorder="1" applyAlignment="1">
      <alignment horizontal="left" vertical="center"/>
    </xf>
    <xf numFmtId="0" fontId="30" fillId="41" borderId="40" xfId="50" applyNumberFormat="1" applyFont="1" applyFill="1" applyBorder="1" applyAlignment="1">
      <alignment horizontal="left"/>
    </xf>
    <xf numFmtId="0" fontId="32" fillId="57" borderId="42" xfId="43" applyFont="1" applyFill="1" applyBorder="1" applyAlignment="1">
      <alignment horizontal="center" vertical="center" wrapText="1"/>
    </xf>
    <xf numFmtId="0" fontId="30" fillId="53" borderId="43" xfId="43" applyFont="1" applyFill="1" applyBorder="1" applyAlignment="1">
      <alignment horizontal="center" vertical="center" wrapText="1"/>
    </xf>
    <xf numFmtId="0" fontId="32" fillId="58" borderId="43" xfId="43" applyFont="1" applyFill="1" applyBorder="1" applyAlignment="1">
      <alignment horizontal="center" vertical="center" wrapText="1"/>
    </xf>
    <xf numFmtId="0" fontId="30" fillId="59" borderId="43" xfId="43" applyFont="1" applyFill="1" applyBorder="1" applyAlignment="1">
      <alignment horizontal="center" vertical="center"/>
    </xf>
    <xf numFmtId="0" fontId="32" fillId="42" borderId="43" xfId="43" applyFont="1" applyFill="1" applyBorder="1" applyAlignment="1">
      <alignment horizontal="center" vertical="center"/>
    </xf>
    <xf numFmtId="0" fontId="30" fillId="44" borderId="43" xfId="43" applyFont="1" applyFill="1" applyBorder="1" applyAlignment="1">
      <alignment horizontal="center" vertical="center"/>
    </xf>
    <xf numFmtId="0" fontId="32" fillId="45" borderId="43" xfId="43" applyFont="1" applyFill="1" applyBorder="1" applyAlignment="1">
      <alignment horizontal="center" vertical="center"/>
    </xf>
    <xf numFmtId="0" fontId="30" fillId="49" borderId="43" xfId="43" applyFont="1" applyFill="1" applyBorder="1" applyAlignment="1">
      <alignment horizontal="center" vertical="center"/>
    </xf>
    <xf numFmtId="0" fontId="30" fillId="38" borderId="43" xfId="43" applyFont="1" applyFill="1" applyBorder="1" applyAlignment="1">
      <alignment horizontal="center" vertical="center"/>
    </xf>
    <xf numFmtId="0" fontId="30" fillId="47" borderId="43" xfId="43" applyFont="1" applyFill="1" applyBorder="1" applyAlignment="1">
      <alignment horizontal="center" vertical="center"/>
    </xf>
    <xf numFmtId="0" fontId="30" fillId="56" borderId="43" xfId="43" applyFont="1" applyFill="1" applyBorder="1" applyAlignment="1">
      <alignment horizontal="center" vertical="center"/>
    </xf>
    <xf numFmtId="0" fontId="25" fillId="46" borderId="43" xfId="43" applyFont="1" applyFill="1" applyBorder="1" applyAlignment="1">
      <alignment horizontal="center" vertical="center"/>
    </xf>
    <xf numFmtId="0" fontId="29" fillId="63" borderId="43" xfId="0" applyFont="1" applyFill="1" applyBorder="1" applyAlignment="1">
      <alignment horizontal="center" vertical="center"/>
    </xf>
    <xf numFmtId="0" fontId="32" fillId="60" borderId="43" xfId="0" applyFont="1" applyFill="1" applyBorder="1" applyAlignment="1">
      <alignment horizontal="center" vertical="center"/>
    </xf>
    <xf numFmtId="0" fontId="32" fillId="61" borderId="43" xfId="0" applyFont="1" applyFill="1" applyBorder="1" applyAlignment="1">
      <alignment horizontal="center" vertical="center"/>
    </xf>
    <xf numFmtId="0" fontId="30" fillId="41" borderId="43" xfId="50" applyNumberFormat="1" applyFont="1" applyFill="1" applyBorder="1" applyAlignment="1">
      <alignment horizontal="center" vertical="center"/>
    </xf>
    <xf numFmtId="0" fontId="32" fillId="62" borderId="44" xfId="50" applyNumberFormat="1" applyFont="1" applyFill="1" applyBorder="1" applyAlignment="1">
      <alignment horizontal="center" vertical="center"/>
    </xf>
    <xf numFmtId="0" fontId="30" fillId="40" borderId="36" xfId="43" applyFont="1" applyFill="1" applyBorder="1" applyAlignment="1">
      <alignment horizontal="left" vertical="center"/>
    </xf>
    <xf numFmtId="0" fontId="30" fillId="54" borderId="37" xfId="43" applyFont="1" applyFill="1" applyBorder="1" applyAlignment="1">
      <alignment horizontal="left" vertical="center"/>
    </xf>
    <xf numFmtId="0" fontId="32" fillId="55" borderId="37" xfId="43" applyFont="1" applyFill="1" applyBorder="1" applyAlignment="1">
      <alignment horizontal="left" vertical="center"/>
    </xf>
    <xf numFmtId="0" fontId="30" fillId="50" borderId="38" xfId="43" applyFont="1" applyFill="1" applyBorder="1" applyAlignment="1">
      <alignment horizontal="left" vertical="center"/>
    </xf>
    <xf numFmtId="0" fontId="30" fillId="40" borderId="39" xfId="43" applyFont="1" applyFill="1" applyBorder="1" applyAlignment="1">
      <alignment horizontal="left" vertical="center"/>
    </xf>
    <xf numFmtId="0" fontId="30" fillId="54" borderId="40" xfId="43" applyFont="1" applyFill="1" applyBorder="1" applyAlignment="1">
      <alignment horizontal="left" vertical="center"/>
    </xf>
    <xf numFmtId="0" fontId="32" fillId="55" borderId="40" xfId="43" applyFont="1" applyFill="1" applyBorder="1" applyAlignment="1">
      <alignment horizontal="left" vertical="center"/>
    </xf>
    <xf numFmtId="0" fontId="30" fillId="50" borderId="41" xfId="43" applyFont="1" applyFill="1" applyBorder="1" applyAlignment="1">
      <alignment horizontal="left" vertical="center"/>
    </xf>
    <xf numFmtId="0" fontId="30" fillId="40" borderId="45" xfId="43" applyFont="1" applyFill="1" applyBorder="1" applyAlignment="1">
      <alignment horizontal="left" vertical="center"/>
    </xf>
    <xf numFmtId="0" fontId="30" fillId="54" borderId="46" xfId="43" applyFont="1" applyFill="1" applyBorder="1" applyAlignment="1">
      <alignment horizontal="left" vertical="center"/>
    </xf>
    <xf numFmtId="0" fontId="32" fillId="55" borderId="46" xfId="43" applyFont="1" applyFill="1" applyBorder="1" applyAlignment="1">
      <alignment horizontal="left" vertical="center"/>
    </xf>
    <xf numFmtId="0" fontId="30" fillId="50" borderId="46" xfId="43" applyFont="1" applyFill="1" applyBorder="1" applyAlignment="1">
      <alignment horizontal="left" vertical="center"/>
    </xf>
    <xf numFmtId="0" fontId="32" fillId="57" borderId="46" xfId="43" applyFont="1" applyFill="1" applyBorder="1" applyAlignment="1">
      <alignment horizontal="left" vertical="center" wrapText="1"/>
    </xf>
    <xf numFmtId="0" fontId="30" fillId="53" borderId="46" xfId="43" applyFont="1" applyFill="1" applyBorder="1" applyAlignment="1">
      <alignment horizontal="left" vertical="center" wrapText="1"/>
    </xf>
    <xf numFmtId="0" fontId="32" fillId="58" borderId="46" xfId="43" applyFont="1" applyFill="1" applyBorder="1" applyAlignment="1">
      <alignment horizontal="left" vertical="center" wrapText="1"/>
    </xf>
    <xf numFmtId="0" fontId="30" fillId="59" borderId="46" xfId="43" applyFont="1" applyFill="1" applyBorder="1" applyAlignment="1">
      <alignment horizontal="left" vertical="center"/>
    </xf>
    <xf numFmtId="0" fontId="32" fillId="42" borderId="46" xfId="43" applyFont="1" applyFill="1" applyBorder="1" applyAlignment="1">
      <alignment horizontal="left" vertical="center"/>
    </xf>
    <xf numFmtId="0" fontId="30" fillId="44" borderId="46" xfId="43" applyFont="1" applyFill="1" applyBorder="1" applyAlignment="1">
      <alignment horizontal="left" vertical="center"/>
    </xf>
    <xf numFmtId="0" fontId="32" fillId="45" borderId="46" xfId="43" applyFont="1" applyFill="1" applyBorder="1" applyAlignment="1">
      <alignment horizontal="left" vertical="center"/>
    </xf>
    <xf numFmtId="0" fontId="30" fillId="49" borderId="46" xfId="43" applyFont="1" applyFill="1" applyBorder="1" applyAlignment="1">
      <alignment horizontal="left" vertical="center"/>
    </xf>
    <xf numFmtId="0" fontId="30" fillId="38" borderId="46" xfId="43" applyFont="1" applyFill="1" applyBorder="1" applyAlignment="1">
      <alignment horizontal="left" vertical="center"/>
    </xf>
    <xf numFmtId="0" fontId="30" fillId="47" borderId="46" xfId="43" applyFont="1" applyFill="1" applyBorder="1" applyAlignment="1">
      <alignment horizontal="left" vertical="center"/>
    </xf>
    <xf numFmtId="0" fontId="30" fillId="56" borderId="46" xfId="43" applyFont="1" applyFill="1" applyBorder="1" applyAlignment="1">
      <alignment horizontal="left" vertical="center"/>
    </xf>
    <xf numFmtId="0" fontId="25" fillId="46" borderId="46" xfId="43" applyFont="1" applyFill="1" applyBorder="1" applyAlignment="1">
      <alignment horizontal="left" vertical="center"/>
    </xf>
    <xf numFmtId="0" fontId="29" fillId="61" borderId="37" xfId="0" applyFont="1" applyFill="1" applyBorder="1"/>
    <xf numFmtId="0" fontId="30" fillId="62" borderId="38" xfId="50" applyNumberFormat="1" applyFont="1" applyFill="1" applyBorder="1" applyAlignment="1">
      <alignment horizontal="left"/>
    </xf>
    <xf numFmtId="0" fontId="30" fillId="40" borderId="47" xfId="43" applyFont="1" applyFill="1" applyBorder="1" applyAlignment="1">
      <alignment horizontal="left" vertical="center" wrapText="1"/>
    </xf>
    <xf numFmtId="0" fontId="30" fillId="50" borderId="40" xfId="43" applyFont="1" applyFill="1" applyBorder="1" applyAlignment="1">
      <alignment horizontal="left" vertical="center"/>
    </xf>
    <xf numFmtId="0" fontId="32" fillId="57" borderId="40" xfId="43" applyFont="1" applyFill="1" applyBorder="1" applyAlignment="1">
      <alignment horizontal="left" vertical="center" wrapText="1"/>
    </xf>
    <xf numFmtId="0" fontId="29" fillId="61" borderId="43" xfId="0" applyFont="1" applyFill="1" applyBorder="1" applyAlignment="1">
      <alignment horizontal="center" vertical="center"/>
    </xf>
    <xf numFmtId="0" fontId="30" fillId="62" borderId="44" xfId="50" applyNumberFormat="1" applyFont="1" applyFill="1" applyBorder="1" applyAlignment="1">
      <alignment horizontal="center" vertical="center"/>
    </xf>
    <xf numFmtId="0" fontId="30" fillId="40" borderId="40" xfId="43" applyFont="1" applyFill="1" applyBorder="1" applyAlignment="1">
      <alignment horizontal="center" vertical="center"/>
    </xf>
    <xf numFmtId="0" fontId="30" fillId="54" borderId="40" xfId="43" applyFont="1" applyFill="1" applyBorder="1" applyAlignment="1">
      <alignment horizontal="center" vertical="center"/>
    </xf>
    <xf numFmtId="0" fontId="32" fillId="55" borderId="40" xfId="43" applyFont="1" applyFill="1" applyBorder="1" applyAlignment="1">
      <alignment horizontal="center" vertical="center"/>
    </xf>
    <xf numFmtId="0" fontId="30" fillId="50" borderId="40" xfId="43" applyFont="1" applyFill="1" applyBorder="1" applyAlignment="1">
      <alignment horizontal="center" vertical="center"/>
    </xf>
    <xf numFmtId="0" fontId="32" fillId="57" borderId="40" xfId="43" applyFont="1" applyFill="1" applyBorder="1" applyAlignment="1">
      <alignment horizontal="center" vertical="center" wrapText="1"/>
    </xf>
    <xf numFmtId="0" fontId="30" fillId="53" borderId="40" xfId="43" applyFont="1" applyFill="1" applyBorder="1" applyAlignment="1">
      <alignment horizontal="center" vertical="center"/>
    </xf>
    <xf numFmtId="0" fontId="32" fillId="58" borderId="40" xfId="43" applyFont="1" applyFill="1" applyBorder="1" applyAlignment="1">
      <alignment horizontal="center" vertical="center"/>
    </xf>
    <xf numFmtId="0" fontId="30" fillId="47" borderId="40" xfId="43" applyFont="1" applyFill="1" applyBorder="1" applyAlignment="1">
      <alignment horizontal="center" vertical="center"/>
    </xf>
    <xf numFmtId="0" fontId="30" fillId="38" borderId="40" xfId="43" applyFont="1" applyFill="1" applyBorder="1" applyAlignment="1">
      <alignment horizontal="center" vertical="center"/>
    </xf>
    <xf numFmtId="0" fontId="30" fillId="49" borderId="40" xfId="43" applyFont="1" applyFill="1" applyBorder="1" applyAlignment="1">
      <alignment horizontal="center" vertical="center"/>
    </xf>
    <xf numFmtId="0" fontId="32" fillId="45" borderId="40" xfId="43" applyFont="1" applyFill="1" applyBorder="1" applyAlignment="1">
      <alignment horizontal="center" vertical="center"/>
    </xf>
    <xf numFmtId="0" fontId="30" fillId="44" borderId="40" xfId="43" applyFont="1" applyFill="1" applyBorder="1" applyAlignment="1">
      <alignment horizontal="center" vertical="center"/>
    </xf>
    <xf numFmtId="0" fontId="32" fillId="42" borderId="40" xfId="43" applyFont="1" applyFill="1" applyBorder="1" applyAlignment="1">
      <alignment horizontal="center" vertical="center"/>
    </xf>
    <xf numFmtId="0" fontId="30" fillId="59" borderId="40" xfId="43" applyFont="1" applyFill="1" applyBorder="1" applyAlignment="1">
      <alignment horizontal="center" vertical="center"/>
    </xf>
    <xf numFmtId="0" fontId="32" fillId="56" borderId="40" xfId="43" applyFont="1" applyFill="1" applyBorder="1" applyAlignment="1">
      <alignment horizontal="center" vertical="center"/>
    </xf>
    <xf numFmtId="0" fontId="25" fillId="46" borderId="40" xfId="43" applyFont="1" applyFill="1" applyBorder="1" applyAlignment="1">
      <alignment horizontal="center" vertical="center"/>
    </xf>
    <xf numFmtId="0" fontId="30" fillId="63" borderId="40" xfId="50" applyNumberFormat="1" applyFont="1" applyFill="1" applyBorder="1" applyAlignment="1">
      <alignment horizontal="center" vertical="center"/>
    </xf>
    <xf numFmtId="0" fontId="32" fillId="60" borderId="40" xfId="50" applyNumberFormat="1" applyFont="1" applyFill="1" applyBorder="1" applyAlignment="1">
      <alignment horizontal="center" vertical="center"/>
    </xf>
    <xf numFmtId="0" fontId="32" fillId="61" borderId="40" xfId="50" applyNumberFormat="1" applyFont="1" applyFill="1" applyBorder="1" applyAlignment="1">
      <alignment horizontal="center" vertical="center"/>
    </xf>
    <xf numFmtId="0" fontId="32" fillId="62" borderId="40" xfId="50" applyNumberFormat="1" applyFont="1" applyFill="1" applyBorder="1" applyAlignment="1">
      <alignment horizontal="left"/>
    </xf>
    <xf numFmtId="0" fontId="32" fillId="57" borderId="43" xfId="43" applyFont="1" applyFill="1" applyBorder="1" applyAlignment="1">
      <alignment horizontal="center" vertical="center" wrapText="1"/>
    </xf>
    <xf numFmtId="0" fontId="32" fillId="0" borderId="40" xfId="43" applyFont="1" applyFill="1" applyBorder="1" applyAlignment="1">
      <alignment horizontal="center" vertical="center"/>
    </xf>
    <xf numFmtId="0" fontId="32" fillId="0" borderId="0" xfId="43" applyFont="1" applyFill="1" applyBorder="1" applyAlignment="1">
      <alignment horizontal="center" vertical="center"/>
    </xf>
    <xf numFmtId="0" fontId="30" fillId="0" borderId="0" xfId="43" applyFont="1" applyFill="1" applyBorder="1" applyAlignment="1">
      <alignment horizontal="center" vertical="center"/>
    </xf>
    <xf numFmtId="0" fontId="30" fillId="0" borderId="0" xfId="43" applyFont="1" applyFill="1" applyBorder="1" applyAlignment="1">
      <alignment vertical="center"/>
    </xf>
    <xf numFmtId="0" fontId="32" fillId="0" borderId="0" xfId="43" applyFont="1" applyFill="1" applyBorder="1" applyAlignment="1">
      <alignment horizontal="left" vertical="center"/>
    </xf>
    <xf numFmtId="0" fontId="32" fillId="45" borderId="40" xfId="43" applyFont="1" applyFill="1" applyBorder="1" applyAlignment="1">
      <alignment horizontal="left" vertical="center" wrapText="1"/>
    </xf>
    <xf numFmtId="0" fontId="30" fillId="47" borderId="40" xfId="43" applyFont="1" applyFill="1" applyBorder="1" applyAlignment="1">
      <alignment horizontal="left" vertical="center" wrapText="1"/>
    </xf>
    <xf numFmtId="0" fontId="29" fillId="63" borderId="40" xfId="0" applyFont="1" applyFill="1" applyBorder="1" applyAlignment="1">
      <alignment horizontal="left" vertical="center"/>
    </xf>
    <xf numFmtId="0" fontId="32" fillId="60" borderId="40" xfId="0" applyFont="1" applyFill="1" applyBorder="1" applyAlignment="1">
      <alignment horizontal="left" vertical="center"/>
    </xf>
    <xf numFmtId="0" fontId="32" fillId="61" borderId="40" xfId="0" applyFont="1" applyFill="1" applyBorder="1" applyAlignment="1">
      <alignment horizontal="left" vertical="center"/>
    </xf>
    <xf numFmtId="0" fontId="30" fillId="41" borderId="40" xfId="50" applyNumberFormat="1" applyFont="1" applyFill="1" applyBorder="1" applyAlignment="1">
      <alignment horizontal="left" vertical="center"/>
    </xf>
    <xf numFmtId="0" fontId="32" fillId="62" borderId="41" xfId="50" applyNumberFormat="1" applyFont="1" applyFill="1" applyBorder="1" applyAlignment="1">
      <alignment horizontal="left" vertical="center"/>
    </xf>
    <xf numFmtId="0" fontId="29" fillId="63" borderId="40" xfId="0" applyFont="1" applyFill="1" applyBorder="1" applyAlignment="1">
      <alignment vertical="center"/>
    </xf>
    <xf numFmtId="0" fontId="32" fillId="60" borderId="40" xfId="0" applyFont="1" applyFill="1" applyBorder="1" applyAlignment="1">
      <alignment vertical="center"/>
    </xf>
    <xf numFmtId="0" fontId="29" fillId="61" borderId="40" xfId="0" applyFont="1" applyFill="1" applyBorder="1" applyAlignment="1">
      <alignment vertical="center"/>
    </xf>
    <xf numFmtId="0" fontId="30" fillId="62" borderId="41" xfId="50" applyNumberFormat="1" applyFont="1" applyFill="1" applyBorder="1" applyAlignment="1">
      <alignment horizontal="left" vertical="center"/>
    </xf>
    <xf numFmtId="0" fontId="53" fillId="0" borderId="13" xfId="43" applyFont="1" applyFill="1" applyBorder="1" applyAlignment="1">
      <alignment horizontal="center" vertical="center"/>
    </xf>
    <xf numFmtId="0" fontId="53" fillId="0" borderId="11" xfId="43" applyFont="1" applyFill="1" applyBorder="1" applyAlignment="1">
      <alignment horizontal="center" vertical="center"/>
    </xf>
    <xf numFmtId="0" fontId="54" fillId="0" borderId="11" xfId="43" applyFont="1" applyFill="1" applyBorder="1" applyAlignment="1">
      <alignment horizontal="center" vertical="center"/>
    </xf>
    <xf numFmtId="0" fontId="55" fillId="0" borderId="11" xfId="43" applyFont="1" applyFill="1" applyBorder="1" applyAlignment="1">
      <alignment horizontal="center" vertical="center"/>
    </xf>
    <xf numFmtId="0" fontId="53" fillId="0" borderId="24" xfId="43" applyFont="1" applyFill="1" applyBorder="1" applyAlignment="1">
      <alignment horizontal="center" vertical="center"/>
    </xf>
    <xf numFmtId="0" fontId="53" fillId="0" borderId="12" xfId="43" applyFont="1" applyFill="1" applyBorder="1" applyAlignment="1">
      <alignment horizontal="center" vertical="center"/>
    </xf>
    <xf numFmtId="18" fontId="30" fillId="40" borderId="42" xfId="43" applyNumberFormat="1" applyFont="1" applyFill="1" applyBorder="1" applyAlignment="1">
      <alignment horizontal="center" vertical="center"/>
    </xf>
    <xf numFmtId="18" fontId="30" fillId="54" borderId="43" xfId="43" applyNumberFormat="1" applyFont="1" applyFill="1" applyBorder="1" applyAlignment="1">
      <alignment horizontal="center" vertical="center"/>
    </xf>
    <xf numFmtId="0" fontId="30" fillId="50" borderId="43" xfId="43" applyFont="1" applyFill="1" applyBorder="1" applyAlignment="1">
      <alignment horizontal="center" vertical="center"/>
    </xf>
    <xf numFmtId="0" fontId="19" fillId="65" borderId="31" xfId="0" applyNumberFormat="1" applyFont="1" applyFill="1" applyBorder="1" applyAlignment="1" applyProtection="1">
      <alignment horizontal="center" vertical="center"/>
    </xf>
    <xf numFmtId="0" fontId="18" fillId="33" borderId="50" xfId="0" applyNumberFormat="1" applyFont="1" applyFill="1" applyBorder="1" applyAlignment="1" applyProtection="1">
      <alignment horizontal="left" vertical="center" wrapText="1"/>
    </xf>
    <xf numFmtId="0" fontId="0" fillId="0" borderId="49" xfId="0" applyBorder="1" applyAlignment="1">
      <alignment horizontal="center" vertical="center" wrapText="1"/>
    </xf>
    <xf numFmtId="0" fontId="0" fillId="0" borderId="49" xfId="0" applyBorder="1" applyAlignment="1">
      <alignment horizontal="center" vertical="center"/>
    </xf>
    <xf numFmtId="0" fontId="18" fillId="33" borderId="52" xfId="0" applyNumberFormat="1" applyFont="1" applyFill="1" applyBorder="1" applyAlignment="1" applyProtection="1">
      <alignment horizontal="center" vertical="center" wrapText="1"/>
    </xf>
    <xf numFmtId="0" fontId="19" fillId="36" borderId="55" xfId="0" applyNumberFormat="1" applyFont="1" applyFill="1" applyBorder="1" applyAlignment="1" applyProtection="1"/>
    <xf numFmtId="0" fontId="19" fillId="36" borderId="56" xfId="0" applyNumberFormat="1" applyFont="1" applyFill="1" applyBorder="1" applyAlignment="1" applyProtection="1"/>
    <xf numFmtId="0" fontId="19" fillId="36" borderId="57" xfId="0" applyNumberFormat="1" applyFont="1" applyFill="1" applyBorder="1" applyAlignment="1" applyProtection="1"/>
    <xf numFmtId="0" fontId="18" fillId="33" borderId="53" xfId="0" applyNumberFormat="1" applyFont="1" applyFill="1" applyBorder="1" applyAlignment="1" applyProtection="1">
      <alignment horizontal="left" vertical="center" wrapText="1"/>
    </xf>
    <xf numFmtId="0" fontId="19" fillId="65" borderId="58" xfId="0" applyNumberFormat="1" applyFont="1" applyFill="1" applyBorder="1" applyAlignment="1" applyProtection="1">
      <alignment horizontal="center" vertical="center"/>
    </xf>
    <xf numFmtId="0" fontId="18" fillId="33" borderId="59" xfId="0" applyNumberFormat="1" applyFont="1" applyFill="1" applyBorder="1" applyAlignment="1" applyProtection="1">
      <alignment horizontal="center" vertical="center" wrapText="1"/>
    </xf>
    <xf numFmtId="0" fontId="18" fillId="33" borderId="60" xfId="0" applyNumberFormat="1" applyFont="1" applyFill="1" applyBorder="1" applyAlignment="1" applyProtection="1">
      <alignment horizontal="center" vertical="center" wrapText="1"/>
    </xf>
    <xf numFmtId="0" fontId="19" fillId="34" borderId="61" xfId="0" applyNumberFormat="1" applyFont="1" applyFill="1" applyBorder="1" applyAlignment="1" applyProtection="1">
      <alignment horizontal="center" vertical="center"/>
    </xf>
    <xf numFmtId="0" fontId="19" fillId="36" borderId="62" xfId="0" applyNumberFormat="1" applyFont="1" applyFill="1" applyBorder="1" applyAlignment="1" applyProtection="1"/>
    <xf numFmtId="43" fontId="20" fillId="48" borderId="64" xfId="50" applyFont="1" applyFill="1" applyBorder="1" applyAlignment="1">
      <alignment horizontal="left"/>
    </xf>
    <xf numFmtId="0" fontId="19" fillId="34" borderId="65" xfId="0" applyNumberFormat="1" applyFont="1" applyFill="1" applyBorder="1" applyAlignment="1" applyProtection="1">
      <alignment horizontal="center" vertical="center"/>
    </xf>
    <xf numFmtId="0" fontId="28" fillId="65" borderId="70" xfId="0" applyNumberFormat="1" applyFont="1" applyFill="1" applyBorder="1" applyAlignment="1" applyProtection="1">
      <alignment horizontal="center" vertical="center"/>
    </xf>
    <xf numFmtId="0" fontId="19" fillId="34" borderId="71" xfId="0" applyNumberFormat="1" applyFont="1" applyFill="1" applyBorder="1" applyAlignment="1" applyProtection="1">
      <alignment horizontal="center" vertical="center"/>
    </xf>
    <xf numFmtId="0" fontId="28" fillId="65" borderId="72" xfId="0" applyNumberFormat="1" applyFont="1" applyFill="1" applyBorder="1" applyAlignment="1" applyProtection="1">
      <alignment horizontal="center" vertical="center"/>
    </xf>
    <xf numFmtId="4" fontId="19" fillId="35" borderId="66" xfId="0" applyNumberFormat="1" applyFont="1" applyFill="1" applyBorder="1" applyAlignment="1" applyProtection="1">
      <alignment horizontal="center" vertical="center"/>
    </xf>
    <xf numFmtId="0" fontId="19" fillId="35" borderId="67" xfId="0" applyNumberFormat="1" applyFont="1" applyFill="1" applyBorder="1" applyAlignment="1" applyProtection="1">
      <alignment horizontal="center" vertical="center"/>
    </xf>
    <xf numFmtId="0" fontId="19" fillId="35" borderId="68" xfId="0" applyNumberFormat="1" applyFont="1" applyFill="1" applyBorder="1" applyAlignment="1" applyProtection="1">
      <alignment horizontal="center" vertical="center"/>
    </xf>
    <xf numFmtId="0" fontId="19" fillId="37" borderId="67" xfId="0" applyNumberFormat="1" applyFont="1" applyFill="1" applyBorder="1" applyAlignment="1" applyProtection="1">
      <alignment horizontal="center" vertical="center"/>
    </xf>
    <xf numFmtId="4" fontId="19" fillId="35" borderId="73" xfId="0" applyNumberFormat="1" applyFont="1" applyFill="1" applyBorder="1" applyAlignment="1" applyProtection="1">
      <alignment horizontal="center" vertical="center"/>
    </xf>
    <xf numFmtId="0" fontId="19" fillId="35" borderId="69" xfId="0" applyNumberFormat="1" applyFont="1" applyFill="1" applyBorder="1" applyAlignment="1" applyProtection="1">
      <alignment horizontal="center" vertical="center"/>
    </xf>
    <xf numFmtId="0" fontId="19" fillId="35" borderId="74" xfId="0" applyNumberFormat="1" applyFont="1" applyFill="1" applyBorder="1" applyAlignment="1" applyProtection="1">
      <alignment horizontal="center" vertical="center"/>
    </xf>
    <xf numFmtId="0" fontId="19" fillId="37" borderId="69" xfId="0" applyNumberFormat="1" applyFont="1" applyFill="1" applyBorder="1" applyAlignment="1" applyProtection="1">
      <alignment horizontal="center" vertical="center"/>
    </xf>
    <xf numFmtId="4" fontId="19" fillId="35" borderId="75" xfId="0" applyNumberFormat="1" applyFont="1" applyFill="1" applyBorder="1" applyAlignment="1" applyProtection="1">
      <alignment horizontal="center" vertical="center"/>
    </xf>
    <xf numFmtId="0" fontId="19" fillId="35" borderId="76" xfId="0" applyNumberFormat="1" applyFont="1" applyFill="1" applyBorder="1" applyAlignment="1" applyProtection="1">
      <alignment horizontal="center" vertical="center"/>
    </xf>
    <xf numFmtId="0" fontId="19" fillId="35" borderId="77" xfId="0" applyNumberFormat="1" applyFont="1" applyFill="1" applyBorder="1" applyAlignment="1" applyProtection="1">
      <alignment horizontal="center" vertical="center"/>
    </xf>
    <xf numFmtId="0" fontId="19" fillId="37" borderId="76" xfId="0" applyNumberFormat="1" applyFont="1" applyFill="1" applyBorder="1" applyAlignment="1" applyProtection="1">
      <alignment horizontal="center" vertical="center"/>
    </xf>
    <xf numFmtId="4" fontId="19" fillId="35" borderId="68" xfId="0" applyNumberFormat="1" applyFont="1" applyFill="1" applyBorder="1" applyAlignment="1" applyProtection="1">
      <alignment horizontal="center" vertical="center"/>
    </xf>
    <xf numFmtId="43" fontId="20" fillId="48" borderId="78" xfId="50" applyFont="1" applyFill="1" applyBorder="1" applyAlignment="1">
      <alignment horizontal="left"/>
    </xf>
    <xf numFmtId="0" fontId="19" fillId="34" borderId="79" xfId="0" applyNumberFormat="1" applyFont="1" applyFill="1" applyBorder="1" applyAlignment="1" applyProtection="1">
      <alignment horizontal="center" vertical="center"/>
    </xf>
    <xf numFmtId="0" fontId="19" fillId="65" borderId="75" xfId="0" applyNumberFormat="1" applyFont="1" applyFill="1" applyBorder="1" applyAlignment="1" applyProtection="1">
      <alignment horizontal="center" vertical="center"/>
    </xf>
    <xf numFmtId="0" fontId="19" fillId="65" borderId="76" xfId="0" applyNumberFormat="1" applyFont="1" applyFill="1" applyBorder="1" applyAlignment="1" applyProtection="1">
      <alignment horizontal="center" vertical="center"/>
    </xf>
    <xf numFmtId="0" fontId="19" fillId="65" borderId="66" xfId="0" applyNumberFormat="1" applyFont="1" applyFill="1" applyBorder="1" applyAlignment="1" applyProtection="1">
      <alignment horizontal="center" vertical="center"/>
    </xf>
    <xf numFmtId="0" fontId="19" fillId="65" borderId="67" xfId="0" applyNumberFormat="1" applyFont="1" applyFill="1" applyBorder="1" applyAlignment="1" applyProtection="1">
      <alignment horizontal="center" vertical="center"/>
    </xf>
    <xf numFmtId="0" fontId="19" fillId="65" borderId="73" xfId="0" applyNumberFormat="1" applyFont="1" applyFill="1" applyBorder="1" applyAlignment="1" applyProtection="1">
      <alignment horizontal="center" vertical="center"/>
    </xf>
    <xf numFmtId="0" fontId="19" fillId="65" borderId="69" xfId="0" applyNumberFormat="1" applyFont="1" applyFill="1" applyBorder="1" applyAlignment="1" applyProtection="1">
      <alignment horizontal="center" vertical="center"/>
    </xf>
    <xf numFmtId="0" fontId="20" fillId="48" borderId="78" xfId="50" applyNumberFormat="1" applyFont="1" applyFill="1" applyBorder="1" applyAlignment="1">
      <alignment horizontal="center" vertical="center"/>
    </xf>
    <xf numFmtId="43" fontId="20" fillId="48" borderId="64" xfId="50" applyFont="1" applyFill="1" applyBorder="1" applyAlignment="1">
      <alignment horizontal="left" vertical="center"/>
    </xf>
    <xf numFmtId="43" fontId="20" fillId="48" borderId="32" xfId="50" applyFont="1" applyFill="1" applyBorder="1" applyAlignment="1">
      <alignment horizontal="left" vertical="center"/>
    </xf>
    <xf numFmtId="43" fontId="20" fillId="48" borderId="67" xfId="50" applyFont="1" applyFill="1" applyBorder="1" applyAlignment="1">
      <alignment horizontal="left" vertical="center"/>
    </xf>
    <xf numFmtId="43" fontId="20" fillId="48" borderId="69" xfId="50" applyFont="1" applyFill="1" applyBorder="1" applyAlignment="1">
      <alignment horizontal="left" vertical="center"/>
    </xf>
    <xf numFmtId="0" fontId="18" fillId="33" borderId="54" xfId="0" applyNumberFormat="1" applyFont="1" applyFill="1" applyBorder="1" applyAlignment="1" applyProtection="1">
      <alignment horizontal="left" vertical="center" wrapText="1"/>
    </xf>
    <xf numFmtId="0" fontId="28" fillId="65" borderId="81" xfId="0" applyNumberFormat="1" applyFont="1" applyFill="1" applyBorder="1" applyAlignment="1" applyProtection="1">
      <alignment horizontal="center" vertical="center"/>
    </xf>
    <xf numFmtId="0" fontId="28" fillId="65" borderId="82" xfId="0" applyNumberFormat="1" applyFont="1" applyFill="1" applyBorder="1" applyAlignment="1" applyProtection="1">
      <alignment horizontal="center" vertical="center"/>
    </xf>
    <xf numFmtId="0" fontId="19" fillId="36" borderId="83" xfId="0" applyNumberFormat="1" applyFont="1" applyFill="1" applyBorder="1" applyAlignment="1" applyProtection="1"/>
    <xf numFmtId="0" fontId="18" fillId="33" borderId="80" xfId="0" applyNumberFormat="1" applyFont="1" applyFill="1" applyBorder="1" applyAlignment="1" applyProtection="1">
      <alignment horizontal="left" vertical="center" wrapText="1"/>
    </xf>
    <xf numFmtId="0" fontId="32" fillId="55" borderId="43" xfId="43" applyFont="1" applyFill="1" applyBorder="1" applyAlignment="1">
      <alignment horizontal="center" vertical="center"/>
    </xf>
    <xf numFmtId="0" fontId="30" fillId="50" borderId="44" xfId="43" applyFont="1" applyFill="1" applyBorder="1" applyAlignment="1">
      <alignment horizontal="center" vertical="center"/>
    </xf>
    <xf numFmtId="0" fontId="18" fillId="33" borderId="51" xfId="0" applyNumberFormat="1" applyFont="1" applyFill="1" applyBorder="1" applyAlignment="1" applyProtection="1">
      <alignment horizontal="left" vertical="center" wrapText="1"/>
    </xf>
    <xf numFmtId="0" fontId="56" fillId="0" borderId="29" xfId="0" applyFont="1" applyBorder="1" applyAlignment="1">
      <alignment horizontal="center" vertical="center"/>
    </xf>
    <xf numFmtId="0" fontId="18" fillId="33" borderId="48" xfId="0" applyNumberFormat="1" applyFont="1" applyFill="1" applyBorder="1" applyAlignment="1" applyProtection="1">
      <alignment horizontal="left" vertical="center" wrapText="1"/>
    </xf>
    <xf numFmtId="0" fontId="28" fillId="50" borderId="67" xfId="0" applyNumberFormat="1" applyFont="1" applyFill="1" applyBorder="1" applyAlignment="1" applyProtection="1">
      <alignment horizontal="center" vertical="center"/>
    </xf>
    <xf numFmtId="0" fontId="28" fillId="50" borderId="63" xfId="0" applyNumberFormat="1" applyFont="1" applyFill="1" applyBorder="1" applyAlignment="1" applyProtection="1">
      <alignment horizontal="center" vertical="center"/>
    </xf>
    <xf numFmtId="18" fontId="30" fillId="40" borderId="85" xfId="43" applyNumberFormat="1" applyFont="1" applyFill="1" applyBorder="1" applyAlignment="1">
      <alignment horizontal="center" vertical="center"/>
    </xf>
    <xf numFmtId="0" fontId="30" fillId="54" borderId="43" xfId="43" applyFont="1" applyFill="1" applyBorder="1" applyAlignment="1">
      <alignment horizontal="center" vertical="center"/>
    </xf>
    <xf numFmtId="0" fontId="25" fillId="66" borderId="84" xfId="43" applyFont="1" applyFill="1" applyBorder="1" applyAlignment="1">
      <alignment horizontal="center" vertical="center"/>
    </xf>
    <xf numFmtId="0" fontId="0" fillId="66" borderId="84" xfId="0" applyFill="1" applyBorder="1" applyAlignment="1">
      <alignment horizontal="center" vertical="center"/>
    </xf>
    <xf numFmtId="0" fontId="25" fillId="66" borderId="86" xfId="43" applyFont="1" applyFill="1" applyBorder="1" applyAlignment="1">
      <alignment horizontal="center" vertical="center"/>
    </xf>
    <xf numFmtId="0" fontId="0" fillId="66" borderId="86" xfId="0" applyFill="1" applyBorder="1" applyAlignment="1">
      <alignment horizontal="center" vertical="center"/>
    </xf>
    <xf numFmtId="43" fontId="0" fillId="66" borderId="87" xfId="0" applyNumberFormat="1" applyFill="1" applyBorder="1"/>
    <xf numFmtId="43" fontId="0" fillId="66" borderId="88" xfId="0" applyNumberFormat="1" applyFill="1" applyBorder="1"/>
    <xf numFmtId="43" fontId="0" fillId="66" borderId="89" xfId="0" applyNumberFormat="1" applyFill="1" applyBorder="1"/>
    <xf numFmtId="0" fontId="0" fillId="66" borderId="90" xfId="0" applyFill="1" applyBorder="1"/>
    <xf numFmtId="0" fontId="0" fillId="66" borderId="92" xfId="0" applyFill="1" applyBorder="1"/>
    <xf numFmtId="0" fontId="0" fillId="66" borderId="94" xfId="0" applyFill="1" applyBorder="1"/>
    <xf numFmtId="0" fontId="57" fillId="66" borderId="84" xfId="43" applyFont="1" applyFill="1" applyBorder="1" applyAlignment="1">
      <alignment horizontal="center" vertical="center"/>
    </xf>
    <xf numFmtId="0" fontId="57" fillId="66" borderId="84" xfId="43" applyFont="1" applyFill="1" applyBorder="1" applyAlignment="1">
      <alignment horizontal="center" vertical="center" wrapText="1"/>
    </xf>
    <xf numFmtId="0" fontId="57" fillId="66" borderId="84" xfId="0" applyFont="1" applyFill="1" applyBorder="1" applyAlignment="1">
      <alignment horizontal="center" vertical="center"/>
    </xf>
    <xf numFmtId="0" fontId="57" fillId="66" borderId="84" xfId="50" applyNumberFormat="1" applyFont="1" applyFill="1" applyBorder="1" applyAlignment="1">
      <alignment horizontal="center" vertical="center"/>
    </xf>
    <xf numFmtId="0" fontId="57" fillId="66" borderId="91" xfId="50" applyNumberFormat="1" applyFont="1" applyFill="1" applyBorder="1" applyAlignment="1">
      <alignment horizontal="center" vertical="center"/>
    </xf>
    <xf numFmtId="0" fontId="57" fillId="66" borderId="86" xfId="43" applyFont="1" applyFill="1" applyBorder="1" applyAlignment="1">
      <alignment horizontal="center" vertical="center"/>
    </xf>
    <xf numFmtId="0" fontId="57" fillId="66" borderId="86" xfId="43" applyFont="1" applyFill="1" applyBorder="1" applyAlignment="1">
      <alignment horizontal="center" vertical="center" wrapText="1"/>
    </xf>
    <xf numFmtId="0" fontId="57" fillId="66" borderId="86" xfId="0" applyFont="1" applyFill="1" applyBorder="1" applyAlignment="1">
      <alignment horizontal="center" vertical="center"/>
    </xf>
    <xf numFmtId="0" fontId="57" fillId="66" borderId="86" xfId="50" applyNumberFormat="1" applyFont="1" applyFill="1" applyBorder="1" applyAlignment="1">
      <alignment horizontal="center" vertical="center"/>
    </xf>
    <xf numFmtId="0" fontId="57" fillId="66" borderId="93" xfId="50" applyNumberFormat="1" applyFont="1" applyFill="1" applyBorder="1" applyAlignment="1">
      <alignment horizontal="center" vertical="center"/>
    </xf>
    <xf numFmtId="0" fontId="57" fillId="66" borderId="95" xfId="43" applyFont="1" applyFill="1" applyBorder="1" applyAlignment="1">
      <alignment horizontal="center" vertical="center"/>
    </xf>
    <xf numFmtId="0" fontId="57" fillId="66" borderId="95" xfId="43" applyFont="1" applyFill="1" applyBorder="1" applyAlignment="1">
      <alignment horizontal="center" vertical="center" wrapText="1"/>
    </xf>
    <xf numFmtId="0" fontId="57" fillId="66" borderId="95" xfId="0" applyFont="1" applyFill="1" applyBorder="1" applyAlignment="1">
      <alignment horizontal="center" vertical="center"/>
    </xf>
    <xf numFmtId="0" fontId="57" fillId="66" borderId="95" xfId="50" applyNumberFormat="1" applyFont="1" applyFill="1" applyBorder="1" applyAlignment="1">
      <alignment horizontal="center" vertical="center"/>
    </xf>
    <xf numFmtId="0" fontId="57" fillId="66" borderId="96" xfId="50" applyNumberFormat="1" applyFont="1" applyFill="1" applyBorder="1" applyAlignment="1">
      <alignment horizontal="center" vertical="center"/>
    </xf>
    <xf numFmtId="0" fontId="25" fillId="66" borderId="84" xfId="43" applyFont="1" applyFill="1" applyBorder="1" applyAlignment="1">
      <alignment horizontal="center" vertical="center" wrapText="1"/>
    </xf>
    <xf numFmtId="0" fontId="25" fillId="66" borderId="84" xfId="0" applyFont="1" applyFill="1" applyBorder="1" applyAlignment="1">
      <alignment horizontal="center" vertical="center"/>
    </xf>
    <xf numFmtId="0" fontId="25" fillId="66" borderId="84" xfId="50" applyNumberFormat="1" applyFont="1" applyFill="1" applyBorder="1" applyAlignment="1">
      <alignment horizontal="center" vertical="center"/>
    </xf>
    <xf numFmtId="0" fontId="34" fillId="66" borderId="84" xfId="0" applyFont="1" applyFill="1" applyBorder="1" applyAlignment="1">
      <alignment horizontal="center" vertical="center"/>
    </xf>
    <xf numFmtId="0" fontId="25" fillId="66" borderId="86" xfId="43" applyFont="1" applyFill="1" applyBorder="1" applyAlignment="1">
      <alignment horizontal="center" vertical="center" wrapText="1"/>
    </xf>
    <xf numFmtId="0" fontId="25" fillId="66" borderId="86" xfId="0" applyFont="1" applyFill="1" applyBorder="1" applyAlignment="1">
      <alignment horizontal="center" vertical="center"/>
    </xf>
    <xf numFmtId="0" fontId="25" fillId="66" borderId="86" xfId="50" applyNumberFormat="1" applyFont="1" applyFill="1" applyBorder="1" applyAlignment="1">
      <alignment horizontal="center" vertical="center"/>
    </xf>
    <xf numFmtId="0" fontId="34" fillId="66" borderId="86" xfId="0" applyFont="1" applyFill="1" applyBorder="1" applyAlignment="1">
      <alignment horizontal="center" vertical="center"/>
    </xf>
    <xf numFmtId="0" fontId="27" fillId="0" borderId="0" xfId="42" applyFont="1" applyFill="1"/>
    <xf numFmtId="0" fontId="33" fillId="0" borderId="12" xfId="43" applyFont="1" applyFill="1" applyBorder="1" applyAlignment="1">
      <alignment horizontal="center" vertical="center"/>
    </xf>
    <xf numFmtId="0" fontId="33" fillId="0" borderId="13" xfId="43" applyFont="1" applyFill="1" applyBorder="1" applyAlignment="1">
      <alignment horizontal="center"/>
    </xf>
    <xf numFmtId="0" fontId="21" fillId="0" borderId="13" xfId="43" applyFont="1" applyFill="1" applyBorder="1" applyAlignment="1">
      <alignment horizontal="center"/>
    </xf>
    <xf numFmtId="0" fontId="21" fillId="0" borderId="13" xfId="43" applyFont="1" applyFill="1" applyBorder="1" applyAlignment="1">
      <alignment horizontal="center" vertical="center"/>
    </xf>
    <xf numFmtId="0" fontId="21" fillId="0" borderId="98" xfId="43" applyFont="1" applyFill="1" applyBorder="1" applyAlignment="1">
      <alignment horizontal="center" vertical="center"/>
    </xf>
    <xf numFmtId="0" fontId="58" fillId="0" borderId="97" xfId="0" applyFont="1" applyFill="1" applyBorder="1" applyAlignment="1">
      <alignment horizontal="center"/>
    </xf>
    <xf numFmtId="0" fontId="58" fillId="0" borderId="97" xfId="0" applyFont="1" applyBorder="1" applyAlignment="1">
      <alignment horizontal="center"/>
    </xf>
    <xf numFmtId="0" fontId="59" fillId="0" borderId="97" xfId="42" applyFont="1" applyFill="1" applyBorder="1" applyAlignment="1">
      <alignment horizontal="center"/>
    </xf>
    <xf numFmtId="0" fontId="60" fillId="0" borderId="97" xfId="43" applyFont="1" applyFill="1" applyBorder="1" applyAlignment="1">
      <alignment horizontal="center"/>
    </xf>
    <xf numFmtId="0" fontId="59" fillId="0" borderId="97" xfId="43" applyFont="1" applyFill="1" applyBorder="1" applyAlignment="1">
      <alignment horizontal="center"/>
    </xf>
    <xf numFmtId="0" fontId="59" fillId="0" borderId="97" xfId="43" applyFont="1" applyFill="1" applyBorder="1" applyAlignment="1">
      <alignment horizontal="center" vertical="center"/>
    </xf>
    <xf numFmtId="0" fontId="25" fillId="0" borderId="97" xfId="44" applyFont="1" applyFill="1" applyBorder="1" applyAlignment="1">
      <alignment horizontal="center"/>
    </xf>
    <xf numFmtId="0" fontId="24" fillId="0" borderId="97" xfId="44" applyFont="1" applyFill="1" applyBorder="1"/>
    <xf numFmtId="43" fontId="21" fillId="0" borderId="25" xfId="50" applyFont="1" applyFill="1" applyBorder="1" applyAlignment="1">
      <alignment horizontal="left" vertical="center"/>
    </xf>
    <xf numFmtId="43" fontId="21" fillId="0" borderId="32" xfId="50" applyFont="1" applyFill="1" applyBorder="1" applyAlignment="1">
      <alignment horizontal="left" vertical="center"/>
    </xf>
    <xf numFmtId="43" fontId="21" fillId="0" borderId="22" xfId="50" applyFont="1" applyFill="1" applyBorder="1" applyAlignment="1">
      <alignment horizontal="left" vertical="center"/>
    </xf>
    <xf numFmtId="0" fontId="20" fillId="0" borderId="33" xfId="50" applyNumberFormat="1" applyFont="1" applyFill="1" applyBorder="1" applyAlignment="1">
      <alignment horizontal="center" vertical="center"/>
    </xf>
    <xf numFmtId="0" fontId="20" fillId="0" borderId="34" xfId="50" applyNumberFormat="1" applyFont="1" applyFill="1" applyBorder="1" applyAlignment="1">
      <alignment horizontal="center" vertical="center"/>
    </xf>
    <xf numFmtId="0" fontId="20" fillId="0" borderId="27" xfId="50" applyNumberFormat="1" applyFont="1" applyFill="1" applyBorder="1" applyAlignment="1">
      <alignment horizontal="center" vertical="center"/>
    </xf>
    <xf numFmtId="0" fontId="20" fillId="0" borderId="35" xfId="50" applyNumberFormat="1" applyFont="1" applyFill="1" applyBorder="1" applyAlignment="1">
      <alignment horizontal="center" vertical="center"/>
    </xf>
    <xf numFmtId="17" fontId="49" fillId="0" borderId="28" xfId="43" applyNumberFormat="1" applyFont="1" applyBorder="1" applyAlignment="1">
      <alignment horizontal="center"/>
    </xf>
    <xf numFmtId="17" fontId="49" fillId="0" borderId="29" xfId="43" applyNumberFormat="1" applyFont="1" applyBorder="1" applyAlignment="1">
      <alignment horizontal="center"/>
    </xf>
    <xf numFmtId="17" fontId="49" fillId="0" borderId="30" xfId="43" applyNumberFormat="1" applyFont="1" applyBorder="1" applyAlignment="1">
      <alignment horizontal="center"/>
    </xf>
    <xf numFmtId="0" fontId="20" fillId="0" borderId="99" xfId="43" applyFont="1" applyFill="1" applyBorder="1" applyAlignment="1">
      <alignment horizontal="center" vertical="center"/>
    </xf>
    <xf numFmtId="0" fontId="20" fillId="0" borderId="0" xfId="43" applyFont="1" applyFill="1" applyBorder="1" applyAlignment="1">
      <alignment horizontal="center" vertical="center"/>
    </xf>
    <xf numFmtId="0" fontId="21" fillId="0" borderId="0" xfId="43" applyFont="1" applyBorder="1" applyAlignment="1">
      <alignment horizontal="center" wrapText="1"/>
    </xf>
    <xf numFmtId="0" fontId="21" fillId="0" borderId="17" xfId="43" applyFont="1" applyBorder="1" applyAlignment="1">
      <alignment horizontal="center" wrapText="1"/>
    </xf>
    <xf numFmtId="0" fontId="21" fillId="0" borderId="18" xfId="43" applyFont="1" applyBorder="1" applyAlignment="1">
      <alignment horizontal="center"/>
    </xf>
    <xf numFmtId="0" fontId="21" fillId="0" borderId="15" xfId="43" applyFont="1" applyBorder="1" applyAlignment="1">
      <alignment horizontal="center"/>
    </xf>
    <xf numFmtId="0" fontId="35" fillId="0" borderId="15" xfId="43" applyFont="1" applyBorder="1" applyAlignment="1">
      <alignment horizontal="center"/>
    </xf>
    <xf numFmtId="0" fontId="21" fillId="0" borderId="19" xfId="43" applyFont="1" applyBorder="1" applyAlignment="1">
      <alignment horizontal="center"/>
    </xf>
    <xf numFmtId="0" fontId="21" fillId="41" borderId="27" xfId="43" applyFont="1" applyFill="1" applyBorder="1" applyAlignment="1">
      <alignment horizontal="center"/>
    </xf>
    <xf numFmtId="0" fontId="21" fillId="41" borderId="14" xfId="43" applyFont="1" applyFill="1" applyBorder="1" applyAlignment="1">
      <alignment horizontal="center"/>
    </xf>
    <xf numFmtId="0" fontId="21" fillId="41" borderId="13" xfId="43" applyFont="1" applyFill="1" applyBorder="1" applyAlignment="1">
      <alignment horizontal="center"/>
    </xf>
    <xf numFmtId="0" fontId="56" fillId="0" borderId="28" xfId="0" applyFont="1" applyBorder="1" applyAlignment="1">
      <alignment horizontal="center" vertical="center"/>
    </xf>
    <xf numFmtId="0" fontId="56" fillId="0" borderId="29" xfId="0" applyFont="1" applyBorder="1" applyAlignment="1">
      <alignment horizontal="center" vertical="center"/>
    </xf>
    <xf numFmtId="0" fontId="56" fillId="0" borderId="3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169" fontId="0" fillId="0" borderId="0" xfId="0" applyNumberFormat="1" applyAlignment="1">
      <alignment horizontal="center"/>
    </xf>
    <xf numFmtId="0" fontId="34" fillId="0" borderId="0" xfId="0" applyFont="1"/>
  </cellXfs>
  <cellStyles count="51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Default" xfId="43"/>
    <cellStyle name="Entrée" xfId="9" builtinId="20" customBuiltin="1"/>
    <cellStyle name="Euro" xfId="45"/>
    <cellStyle name="Euro 2" xfId="47"/>
    <cellStyle name="Insatisfaisant" xfId="7" builtinId="27" customBuiltin="1"/>
    <cellStyle name="Milliers" xfId="50" builtinId="3"/>
    <cellStyle name="Milliers 2" xfId="46"/>
    <cellStyle name="Milliers 2 2" xfId="48"/>
    <cellStyle name="Milliers 3" xfId="49"/>
    <cellStyle name="Neutre" xfId="8" builtinId="28" customBuiltin="1"/>
    <cellStyle name="Normal" xfId="0" builtinId="0"/>
    <cellStyle name="Normal 2" xfId="44"/>
    <cellStyle name="Normal 3" xfId="42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ill>
        <patternFill patternType="lightDown">
          <fgColor rgb="FF66FFFF"/>
          <bgColor theme="0"/>
        </patternFill>
      </fill>
    </dxf>
    <dxf>
      <fill>
        <patternFill patternType="lightDown">
          <fgColor rgb="FF66FFFF"/>
          <bgColor theme="0"/>
        </patternFill>
      </fill>
    </dxf>
    <dxf>
      <fill>
        <patternFill patternType="gray0625">
          <fgColor theme="0" tint="-0.499984740745262"/>
          <bgColor theme="0"/>
        </patternFill>
      </fill>
    </dxf>
    <dxf>
      <fill>
        <patternFill patternType="gray0625">
          <fgColor theme="0" tint="-0.499984740745262"/>
          <bgColor theme="0"/>
        </patternFill>
      </fill>
    </dxf>
    <dxf>
      <fill>
        <patternFill patternType="gray0625">
          <fgColor theme="0" tint="-0.499984740745262"/>
          <bgColor theme="0"/>
        </patternFill>
      </fill>
    </dxf>
    <dxf>
      <fill>
        <patternFill patternType="gray0625">
          <fgColor theme="0" tint="-0.499984740745262"/>
          <bgColor theme="0"/>
        </patternFill>
      </fill>
    </dxf>
  </dxfs>
  <tableStyles count="0" defaultTableStyle="TableStyleMedium2" defaultPivotStyle="PivotStyleLight16"/>
  <colors>
    <mruColors>
      <color rgb="FFB3CC82"/>
      <color rgb="FF66FFFF"/>
      <color rgb="FFFF5805"/>
      <color rgb="FFFF9966"/>
      <color rgb="FF8367A5"/>
      <color rgb="FF006600"/>
      <color rgb="FFFF0000"/>
      <color rgb="FFB5741D"/>
      <color rgb="FF00FF0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22" fmlaLink="$G$11" max="30000" page="10" val="2021"/>
</file>

<file path=xl/ctrlProps/ctrlProp2.xml><?xml version="1.0" encoding="utf-8"?>
<formControlPr xmlns="http://schemas.microsoft.com/office/spreadsheetml/2009/9/main" objectType="Drop" dropStyle="combo" dx="16" fmlaLink="$D$12" fmlaRange="'CALCUL ZONE'!$H$42:$H$5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10</xdr:row>
          <xdr:rowOff>9525</xdr:rowOff>
        </xdr:from>
        <xdr:to>
          <xdr:col>9</xdr:col>
          <xdr:colOff>400050</xdr:colOff>
          <xdr:row>12</xdr:row>
          <xdr:rowOff>9525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1628775</xdr:colOff>
          <xdr:row>10</xdr:row>
          <xdr:rowOff>9525</xdr:rowOff>
        </xdr:from>
        <xdr:to>
          <xdr:col>6</xdr:col>
          <xdr:colOff>0</xdr:colOff>
          <xdr:row>12</xdr:row>
          <xdr:rowOff>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Z134"/>
  <sheetViews>
    <sheetView showGridLines="0" topLeftCell="C1" zoomScale="85" zoomScaleNormal="85" zoomScaleSheetLayoutView="100" workbookViewId="0">
      <pane xSplit="1" ySplit="16" topLeftCell="D17" activePane="bottomRight" state="frozen"/>
      <selection activeCell="C1" sqref="C1"/>
      <selection pane="topRight" activeCell="D1" sqref="D1"/>
      <selection pane="bottomLeft" activeCell="C17" sqref="C17"/>
      <selection pane="bottomRight" activeCell="M21" sqref="M21"/>
    </sheetView>
  </sheetViews>
  <sheetFormatPr baseColWidth="10" defaultRowHeight="15" outlineLevelRow="2" outlineLevelCol="2" x14ac:dyDescent="0.25"/>
  <cols>
    <col min="1" max="1" width="8.140625" style="13" hidden="1" customWidth="1"/>
    <col min="2" max="2" width="7.5703125" style="13" hidden="1" customWidth="1"/>
    <col min="3" max="3" width="24.5703125" style="61" customWidth="1"/>
    <col min="4" max="9" width="5.85546875" style="13" customWidth="1"/>
    <col min="10" max="10" width="6.28515625" style="13" customWidth="1"/>
    <col min="11" max="26" width="5.85546875" style="13" customWidth="1"/>
    <col min="27" max="27" width="6" style="13" bestFit="1" customWidth="1"/>
    <col min="28" max="34" width="5.85546875" style="13" customWidth="1"/>
    <col min="35" max="35" width="8" style="13" customWidth="1"/>
    <col min="36" max="36" width="7.85546875" style="13" customWidth="1"/>
    <col min="37" max="37" width="9.42578125" style="13" customWidth="1"/>
    <col min="38" max="38" width="24.28515625" style="13" customWidth="1" outlineLevel="1"/>
    <col min="39" max="39" width="6.7109375" style="13" customWidth="1" outlineLevel="2"/>
    <col min="40" max="40" width="12.140625" style="13" customWidth="1" outlineLevel="2"/>
    <col min="41" max="41" width="7.85546875" style="13" customWidth="1" outlineLevel="2"/>
    <col min="42" max="42" width="6.7109375" style="13" customWidth="1" outlineLevel="2"/>
    <col min="43" max="43" width="20.28515625" style="7" customWidth="1" outlineLevel="2"/>
    <col min="44" max="44" width="11.42578125" style="35" customWidth="1" outlineLevel="2"/>
    <col min="45" max="45" width="11.42578125" style="9" customWidth="1" outlineLevel="2"/>
    <col min="46" max="47" width="6.7109375" style="12" customWidth="1" outlineLevel="2"/>
    <col min="48" max="48" width="10.42578125" style="12" customWidth="1" outlineLevel="2" collapsed="1"/>
    <col min="49" max="49" width="11" style="12" customWidth="1" outlineLevel="2"/>
    <col min="50" max="50" width="6.7109375" style="12" customWidth="1" outlineLevel="1"/>
    <col min="51" max="16384" width="11.42578125" style="13"/>
  </cols>
  <sheetData>
    <row r="1" spans="1:52" ht="8.25" customHeight="1" x14ac:dyDescent="0.25">
      <c r="C1" s="187"/>
    </row>
    <row r="2" spans="1:52" ht="10.5" customHeight="1" outlineLevel="1" x14ac:dyDescent="0.25">
      <c r="A2" s="14"/>
      <c r="B2" s="14"/>
      <c r="C2" s="187"/>
      <c r="D2" s="274">
        <v>997</v>
      </c>
      <c r="E2" s="145"/>
      <c r="F2" s="146" t="s">
        <v>105</v>
      </c>
      <c r="G2" s="275">
        <v>999</v>
      </c>
      <c r="H2" s="147"/>
      <c r="I2" s="147" t="s">
        <v>106</v>
      </c>
      <c r="J2" s="276">
        <v>384</v>
      </c>
      <c r="K2" s="148"/>
      <c r="L2" s="148">
        <v>4</v>
      </c>
      <c r="M2" s="277">
        <v>392</v>
      </c>
      <c r="N2" s="149"/>
      <c r="O2" s="149">
        <v>2</v>
      </c>
      <c r="P2" s="278">
        <v>396</v>
      </c>
      <c r="Q2" s="150"/>
      <c r="R2" s="150">
        <v>4</v>
      </c>
      <c r="S2" s="279">
        <v>413</v>
      </c>
      <c r="T2" s="151"/>
      <c r="U2" s="151">
        <v>4</v>
      </c>
      <c r="V2" s="280">
        <v>416</v>
      </c>
      <c r="W2" s="152"/>
      <c r="X2" s="152">
        <v>3</v>
      </c>
      <c r="Y2" s="118"/>
      <c r="Z2" s="65"/>
      <c r="AA2" s="65"/>
      <c r="AB2" s="65"/>
      <c r="AC2" s="65"/>
      <c r="AD2" s="65"/>
      <c r="AE2" s="65"/>
      <c r="AF2" s="65"/>
      <c r="AG2" s="65"/>
      <c r="AH2" s="65"/>
      <c r="AN2" s="14"/>
      <c r="AO2" s="17"/>
      <c r="AP2" s="16"/>
      <c r="AQ2" s="11"/>
      <c r="AR2" s="11"/>
      <c r="AS2" s="11"/>
      <c r="AT2" s="11"/>
      <c r="AU2" s="11"/>
      <c r="AV2" s="11"/>
      <c r="AW2" s="40"/>
      <c r="AX2" s="13"/>
    </row>
    <row r="3" spans="1:52" ht="10.5" customHeight="1" outlineLevel="1" x14ac:dyDescent="0.25">
      <c r="A3" s="14"/>
      <c r="B3" s="14"/>
      <c r="C3" s="188"/>
      <c r="D3" s="145" t="s">
        <v>112</v>
      </c>
      <c r="E3" s="145"/>
      <c r="F3" s="153"/>
      <c r="G3" s="126" t="s">
        <v>58</v>
      </c>
      <c r="H3" s="147"/>
      <c r="I3" s="147"/>
      <c r="J3" s="127" t="s">
        <v>111</v>
      </c>
      <c r="K3" s="148"/>
      <c r="L3" s="148"/>
      <c r="M3" s="128" t="s">
        <v>75</v>
      </c>
      <c r="N3" s="149"/>
      <c r="O3" s="149"/>
      <c r="P3" s="150" t="s">
        <v>76</v>
      </c>
      <c r="Q3" s="150"/>
      <c r="R3" s="150"/>
      <c r="S3" s="154" t="s">
        <v>95</v>
      </c>
      <c r="T3" s="151"/>
      <c r="U3" s="151"/>
      <c r="V3" s="155" t="s">
        <v>77</v>
      </c>
      <c r="W3" s="152"/>
      <c r="X3" s="152"/>
      <c r="Y3" s="124"/>
      <c r="Z3" s="111"/>
      <c r="AA3" s="65"/>
      <c r="AB3" s="65"/>
      <c r="AC3" s="65"/>
      <c r="AD3" s="65"/>
      <c r="AE3" s="65"/>
      <c r="AF3" s="65"/>
      <c r="AG3" s="65"/>
      <c r="AH3" s="65"/>
      <c r="AO3" s="17"/>
      <c r="AP3" s="16"/>
      <c r="AQ3" s="11"/>
      <c r="AR3" s="11"/>
      <c r="AS3" s="11"/>
      <c r="AT3" s="11"/>
      <c r="AU3" s="11"/>
      <c r="AV3" s="11"/>
      <c r="AW3" s="40"/>
      <c r="AX3" s="13"/>
    </row>
    <row r="4" spans="1:52" ht="10.5" customHeight="1" outlineLevel="1" x14ac:dyDescent="0.25">
      <c r="A4" s="14"/>
      <c r="B4" s="14"/>
      <c r="C4" s="426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7"/>
      <c r="R4" s="138"/>
      <c r="S4" s="138"/>
      <c r="T4" s="138"/>
      <c r="U4" s="138"/>
      <c r="V4" s="138"/>
      <c r="W4" s="138"/>
      <c r="X4" s="138"/>
      <c r="Y4" s="124"/>
      <c r="Z4" s="111"/>
      <c r="AA4" s="111"/>
      <c r="AB4" s="65"/>
      <c r="AC4" s="65"/>
      <c r="AD4" s="65"/>
      <c r="AE4" s="65"/>
      <c r="AF4" s="65"/>
      <c r="AG4" s="65"/>
      <c r="AH4" s="65"/>
      <c r="AO4" s="14"/>
      <c r="AP4" s="17"/>
      <c r="AQ4" s="16"/>
      <c r="AR4" s="11"/>
      <c r="AS4" s="11"/>
      <c r="AT4" s="11"/>
      <c r="AU4" s="11"/>
      <c r="AV4" s="11"/>
      <c r="AW4" s="11"/>
      <c r="AX4" s="40"/>
    </row>
    <row r="5" spans="1:52" ht="10.5" customHeight="1" outlineLevel="1" x14ac:dyDescent="0.25">
      <c r="A5" s="14"/>
      <c r="B5" s="14"/>
      <c r="C5" s="427"/>
      <c r="D5" s="287">
        <v>418</v>
      </c>
      <c r="E5" s="156"/>
      <c r="F5" s="156">
        <v>3</v>
      </c>
      <c r="G5" s="286">
        <v>430</v>
      </c>
      <c r="H5" s="157"/>
      <c r="I5" s="157">
        <v>5</v>
      </c>
      <c r="J5" s="285">
        <v>431</v>
      </c>
      <c r="K5" s="158"/>
      <c r="L5" s="158">
        <v>4</v>
      </c>
      <c r="M5" s="284">
        <v>440</v>
      </c>
      <c r="N5" s="159"/>
      <c r="O5" s="159">
        <v>4</v>
      </c>
      <c r="P5" s="283">
        <v>442</v>
      </c>
      <c r="Q5" s="160"/>
      <c r="R5" s="160">
        <v>4</v>
      </c>
      <c r="S5" s="282">
        <v>448</v>
      </c>
      <c r="T5" s="161"/>
      <c r="U5" s="161">
        <v>2</v>
      </c>
      <c r="V5" s="281">
        <v>455</v>
      </c>
      <c r="W5" s="162"/>
      <c r="X5" s="162">
        <v>3</v>
      </c>
      <c r="Y5" s="124"/>
      <c r="Z5" s="111"/>
      <c r="AA5" s="111"/>
      <c r="AB5" s="111"/>
      <c r="AC5" s="111"/>
      <c r="AD5" s="111"/>
      <c r="AE5" s="111"/>
      <c r="AF5" s="111"/>
      <c r="AG5" s="111"/>
      <c r="AH5" s="111"/>
      <c r="AI5" s="111"/>
      <c r="AJ5" s="297"/>
      <c r="AK5" s="298"/>
      <c r="AL5" s="295"/>
      <c r="AM5" s="296"/>
      <c r="AN5" s="296"/>
      <c r="AO5" s="14"/>
      <c r="AP5" s="17"/>
      <c r="AQ5" s="16"/>
      <c r="AR5" s="11"/>
      <c r="AS5" s="11"/>
      <c r="AT5" s="11"/>
      <c r="AU5" s="11"/>
      <c r="AV5" s="11"/>
      <c r="AW5" s="11"/>
      <c r="AX5" s="40"/>
    </row>
    <row r="6" spans="1:52" ht="10.5" customHeight="1" outlineLevel="1" x14ac:dyDescent="0.25">
      <c r="A6" s="14"/>
      <c r="B6" s="14"/>
      <c r="C6" s="428"/>
      <c r="D6" s="129" t="s">
        <v>79</v>
      </c>
      <c r="E6" s="129"/>
      <c r="F6" s="156"/>
      <c r="G6" s="130" t="s">
        <v>83</v>
      </c>
      <c r="H6" s="130"/>
      <c r="I6" s="157"/>
      <c r="J6" s="131" t="s">
        <v>80</v>
      </c>
      <c r="K6" s="131"/>
      <c r="L6" s="158"/>
      <c r="M6" s="132" t="s">
        <v>78</v>
      </c>
      <c r="N6" s="132"/>
      <c r="O6" s="159"/>
      <c r="P6" s="133" t="s">
        <v>96</v>
      </c>
      <c r="Q6" s="133"/>
      <c r="R6" s="160"/>
      <c r="S6" s="134" t="s">
        <v>86</v>
      </c>
      <c r="T6" s="134"/>
      <c r="U6" s="161"/>
      <c r="V6" s="135" t="s">
        <v>87</v>
      </c>
      <c r="W6" s="135"/>
      <c r="X6" s="162"/>
      <c r="Y6" s="124"/>
      <c r="Z6" s="111"/>
      <c r="AA6" s="111"/>
      <c r="AB6" s="111"/>
      <c r="AC6" s="111"/>
      <c r="AD6" s="111"/>
      <c r="AE6" s="111"/>
      <c r="AF6" s="111"/>
      <c r="AG6" s="111"/>
      <c r="AH6" s="111"/>
      <c r="AI6" s="111"/>
      <c r="AJ6" s="297"/>
      <c r="AK6" s="297"/>
      <c r="AL6" s="299"/>
      <c r="AM6" s="296"/>
      <c r="AN6" s="296"/>
      <c r="AO6" s="14"/>
      <c r="AP6" s="17"/>
      <c r="AQ6" s="16"/>
      <c r="AR6" s="11"/>
      <c r="AS6" s="11"/>
      <c r="AT6" s="11"/>
      <c r="AU6" s="11"/>
      <c r="AV6" s="11"/>
      <c r="AW6" s="11"/>
      <c r="AX6" s="40"/>
    </row>
    <row r="7" spans="1:52" ht="10.5" customHeight="1" outlineLevel="1" x14ac:dyDescent="0.25">
      <c r="A7" s="14"/>
      <c r="B7" s="14"/>
      <c r="C7" s="123"/>
      <c r="D7" s="137"/>
      <c r="E7" s="137"/>
      <c r="F7" s="137"/>
      <c r="G7" s="137"/>
      <c r="H7" s="137"/>
      <c r="I7" s="137"/>
      <c r="J7" s="137"/>
      <c r="K7" s="137"/>
      <c r="L7" s="137"/>
      <c r="M7" s="137"/>
      <c r="N7" s="137"/>
      <c r="O7" s="137"/>
      <c r="P7" s="137"/>
      <c r="Q7" s="137"/>
      <c r="R7" s="138"/>
      <c r="S7" s="138"/>
      <c r="T7" s="138"/>
      <c r="U7" s="138"/>
      <c r="V7" s="138"/>
      <c r="W7" s="138"/>
      <c r="X7" s="138"/>
      <c r="Y7" s="124"/>
      <c r="Z7" s="111"/>
      <c r="AA7" s="111"/>
      <c r="AB7" s="111"/>
      <c r="AC7" s="111"/>
      <c r="AD7" s="111"/>
      <c r="AE7" s="111"/>
      <c r="AF7" s="111"/>
      <c r="AG7" s="111"/>
      <c r="AH7" s="111"/>
      <c r="AI7" s="111"/>
      <c r="AO7" s="14"/>
      <c r="AP7" s="17"/>
      <c r="AQ7" s="16"/>
      <c r="AR7" s="11"/>
      <c r="AS7" s="11"/>
      <c r="AT7" s="11"/>
      <c r="AU7" s="11"/>
      <c r="AV7" s="11"/>
      <c r="AW7" s="11"/>
      <c r="AX7" s="40"/>
    </row>
    <row r="8" spans="1:52" ht="10.5" customHeight="1" outlineLevel="1" x14ac:dyDescent="0.25">
      <c r="A8" s="14"/>
      <c r="B8" s="14"/>
      <c r="C8" s="116"/>
      <c r="D8" s="288">
        <v>457</v>
      </c>
      <c r="E8" s="168"/>
      <c r="F8" s="168"/>
      <c r="G8" s="289" t="s">
        <v>98</v>
      </c>
      <c r="H8" s="163"/>
      <c r="I8" s="163"/>
      <c r="J8" s="290" t="s">
        <v>100</v>
      </c>
      <c r="K8" s="164"/>
      <c r="L8" s="164"/>
      <c r="M8" s="291" t="s">
        <v>102</v>
      </c>
      <c r="N8" s="139"/>
      <c r="O8" s="139"/>
      <c r="P8" s="292" t="s">
        <v>107</v>
      </c>
      <c r="Q8" s="165"/>
      <c r="R8" s="165"/>
      <c r="S8" s="225"/>
      <c r="T8" s="141"/>
      <c r="U8" s="140"/>
      <c r="V8" s="293"/>
      <c r="W8" s="166"/>
      <c r="X8" s="167"/>
      <c r="Y8" s="124"/>
      <c r="Z8" s="111"/>
      <c r="AA8" s="111"/>
      <c r="AB8" s="65"/>
      <c r="AC8" s="65"/>
      <c r="AD8" s="65"/>
      <c r="AE8" s="65"/>
      <c r="AF8" s="65"/>
      <c r="AG8" s="111"/>
      <c r="AH8" s="65"/>
      <c r="AL8" s="14"/>
      <c r="AM8" s="14"/>
      <c r="AN8" s="14"/>
      <c r="AO8" s="14"/>
      <c r="AP8" s="17"/>
      <c r="AQ8" s="16"/>
      <c r="AR8" s="11"/>
      <c r="AS8" s="11"/>
      <c r="AT8" s="11"/>
      <c r="AU8" s="11"/>
      <c r="AV8" s="11"/>
      <c r="AW8" s="11"/>
      <c r="AX8" s="40"/>
    </row>
    <row r="9" spans="1:52" ht="10.5" customHeight="1" outlineLevel="1" x14ac:dyDescent="0.25">
      <c r="A9" s="14"/>
      <c r="B9" s="14"/>
      <c r="C9" s="123"/>
      <c r="D9" s="169" t="s">
        <v>142</v>
      </c>
      <c r="E9" s="168"/>
      <c r="F9" s="168"/>
      <c r="G9" s="136" t="s">
        <v>99</v>
      </c>
      <c r="H9" s="163"/>
      <c r="I9" s="163"/>
      <c r="J9" s="164" t="s">
        <v>101</v>
      </c>
      <c r="K9" s="164"/>
      <c r="L9" s="164"/>
      <c r="M9" s="139" t="s">
        <v>103</v>
      </c>
      <c r="N9" s="139"/>
      <c r="O9" s="139"/>
      <c r="P9" s="165" t="s">
        <v>104</v>
      </c>
      <c r="Q9" s="165"/>
      <c r="R9" s="165"/>
      <c r="S9" s="141"/>
      <c r="T9" s="141"/>
      <c r="U9" s="140"/>
      <c r="V9" s="166"/>
      <c r="W9" s="166"/>
      <c r="X9" s="167"/>
      <c r="Y9" s="124"/>
      <c r="Z9" s="111"/>
      <c r="AA9" s="111"/>
      <c r="AB9" s="65"/>
      <c r="AC9" s="65"/>
      <c r="AD9" s="65"/>
      <c r="AE9" s="65"/>
      <c r="AF9" s="65"/>
      <c r="AG9" s="65"/>
      <c r="AH9" s="65"/>
      <c r="AL9" s="14"/>
      <c r="AM9" s="14"/>
      <c r="AN9" s="14"/>
      <c r="AO9" s="14"/>
      <c r="AP9" s="17"/>
      <c r="AQ9" s="16"/>
      <c r="AR9" s="11"/>
      <c r="AS9" s="11"/>
      <c r="AT9" s="11"/>
      <c r="AU9" s="11"/>
      <c r="AV9" s="11"/>
      <c r="AW9" s="11"/>
      <c r="AX9" s="40"/>
    </row>
    <row r="10" spans="1:52" s="47" customFormat="1" ht="10.5" customHeight="1" outlineLevel="1" x14ac:dyDescent="0.2">
      <c r="A10" s="15" t="s">
        <v>85</v>
      </c>
      <c r="B10" s="15"/>
      <c r="C10" s="65"/>
      <c r="D10" s="125"/>
      <c r="E10" s="125"/>
      <c r="F10" s="125"/>
      <c r="G10" s="125"/>
      <c r="H10" s="125"/>
      <c r="I10" s="125"/>
      <c r="J10" s="125"/>
      <c r="K10" s="125"/>
      <c r="L10" s="125"/>
      <c r="M10" s="125"/>
      <c r="N10" s="125"/>
      <c r="O10" s="125"/>
      <c r="P10" s="125"/>
      <c r="Q10" s="125"/>
      <c r="R10" s="125"/>
      <c r="S10" s="125"/>
      <c r="T10" s="125"/>
      <c r="U10" s="125"/>
      <c r="V10" s="125"/>
      <c r="W10" s="125"/>
      <c r="X10" s="125"/>
      <c r="Y10" s="111"/>
      <c r="Z10" s="111"/>
      <c r="AA10" s="111"/>
      <c r="AB10" s="65"/>
      <c r="AC10" s="65"/>
      <c r="AD10" s="65"/>
      <c r="AE10" s="65"/>
      <c r="AF10" s="65"/>
      <c r="AG10" s="65"/>
      <c r="AH10" s="65"/>
      <c r="AK10" s="15"/>
      <c r="AL10" s="15"/>
      <c r="AM10" s="17"/>
      <c r="AN10" s="48" t="str">
        <f>+A10</f>
        <v>168h</v>
      </c>
      <c r="AO10" s="49"/>
      <c r="AP10" s="49"/>
      <c r="AQ10" s="49"/>
      <c r="AR10" s="49"/>
      <c r="AS10" s="49"/>
      <c r="AT10" s="49"/>
      <c r="AU10" s="50"/>
      <c r="AV10" s="51"/>
      <c r="AW10" s="51"/>
      <c r="AX10" s="51"/>
    </row>
    <row r="11" spans="1:52" s="47" customFormat="1" ht="10.5" customHeight="1" outlineLevel="1" thickBot="1" x14ac:dyDescent="0.25">
      <c r="A11" s="15" t="s">
        <v>84</v>
      </c>
      <c r="B11" s="15"/>
      <c r="C11" s="56"/>
      <c r="D11" s="15"/>
      <c r="E11" s="119"/>
      <c r="F11" s="119"/>
      <c r="G11" s="429">
        <v>2021</v>
      </c>
      <c r="H11" s="429"/>
      <c r="I11" s="430"/>
      <c r="J11" s="65"/>
      <c r="K11" s="65"/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G11" s="65"/>
      <c r="AH11" s="65"/>
      <c r="AI11" s="15"/>
      <c r="AJ11" s="15"/>
      <c r="AK11" s="438" t="s">
        <v>90</v>
      </c>
      <c r="AL11" s="15"/>
      <c r="AM11" s="17"/>
      <c r="AN11" s="48" t="str">
        <f>+A11</f>
        <v>22 jours</v>
      </c>
      <c r="AO11" s="49"/>
      <c r="AP11" s="49"/>
      <c r="AQ11" s="49"/>
      <c r="AR11" s="49"/>
      <c r="AS11" s="49"/>
      <c r="AT11" s="49"/>
      <c r="AU11" s="50"/>
      <c r="AV11" s="51"/>
      <c r="AW11" s="51"/>
      <c r="AX11" s="51"/>
    </row>
    <row r="12" spans="1:52" ht="15" customHeight="1" thickBot="1" x14ac:dyDescent="0.3">
      <c r="A12" s="3"/>
      <c r="B12" s="4" t="s">
        <v>54</v>
      </c>
      <c r="C12" s="117" t="s">
        <v>54</v>
      </c>
      <c r="D12" s="433">
        <v>1</v>
      </c>
      <c r="E12" s="434"/>
      <c r="F12" s="435"/>
      <c r="G12" s="431"/>
      <c r="H12" s="431"/>
      <c r="I12" s="432"/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  <c r="AA12" s="65"/>
      <c r="AB12" s="65"/>
      <c r="AC12" s="65"/>
      <c r="AD12" s="65"/>
      <c r="AE12" s="65"/>
      <c r="AF12" s="65"/>
      <c r="AG12" s="65"/>
      <c r="AH12" s="65"/>
      <c r="AI12" s="107" t="s">
        <v>89</v>
      </c>
      <c r="AJ12" s="108" t="s">
        <v>88</v>
      </c>
      <c r="AK12" s="439"/>
      <c r="AL12" s="17"/>
      <c r="AM12" s="440" t="s">
        <v>59</v>
      </c>
      <c r="AN12" s="441"/>
      <c r="AO12" s="441"/>
      <c r="AP12" s="441"/>
      <c r="AQ12" s="441"/>
      <c r="AR12" s="441"/>
      <c r="AS12" s="441"/>
      <c r="AT12" s="442"/>
      <c r="AU12" s="443"/>
      <c r="AV12" s="23"/>
      <c r="AW12" s="23"/>
      <c r="AX12" s="13"/>
    </row>
    <row r="13" spans="1:52" ht="11.25" customHeight="1" x14ac:dyDescent="0.25">
      <c r="A13" s="3"/>
      <c r="B13" s="4" t="s">
        <v>54</v>
      </c>
      <c r="C13" s="57" t="s">
        <v>54</v>
      </c>
      <c r="D13" s="120"/>
      <c r="E13" s="121"/>
      <c r="F13" s="444"/>
      <c r="G13" s="445"/>
      <c r="H13" s="445"/>
      <c r="I13" s="445"/>
      <c r="J13" s="445"/>
      <c r="K13" s="75"/>
      <c r="L13" s="75"/>
      <c r="M13" s="445"/>
      <c r="N13" s="445"/>
      <c r="O13" s="445"/>
      <c r="P13" s="445"/>
      <c r="Q13" s="446"/>
      <c r="R13" s="74"/>
      <c r="S13" s="75"/>
      <c r="T13" s="445"/>
      <c r="U13" s="445"/>
      <c r="V13" s="445"/>
      <c r="W13" s="445"/>
      <c r="X13" s="445"/>
      <c r="Y13" s="76"/>
      <c r="Z13" s="74"/>
      <c r="AA13" s="445"/>
      <c r="AB13" s="445"/>
      <c r="AC13" s="445"/>
      <c r="AD13" s="445"/>
      <c r="AE13" s="445"/>
      <c r="AF13" s="76"/>
      <c r="AG13" s="63"/>
      <c r="AH13" s="63"/>
      <c r="AI13" s="82"/>
      <c r="AJ13" s="82"/>
      <c r="AK13" s="83"/>
      <c r="AL13" s="5" t="s">
        <v>91</v>
      </c>
      <c r="AM13" s="5"/>
      <c r="AN13" s="17"/>
      <c r="AO13" s="24"/>
      <c r="AP13" s="25"/>
      <c r="AQ13" s="25"/>
      <c r="AR13" s="25"/>
      <c r="AS13" s="25"/>
      <c r="AT13" s="25"/>
      <c r="AU13" s="25"/>
      <c r="AV13" s="42"/>
      <c r="AW13" s="26"/>
      <c r="AX13" s="27"/>
    </row>
    <row r="14" spans="1:52" s="186" customFormat="1" ht="23.25" customHeight="1" x14ac:dyDescent="0.25">
      <c r="A14" s="173" t="s">
        <v>54</v>
      </c>
      <c r="B14" s="174" t="s">
        <v>54</v>
      </c>
      <c r="C14" s="175" t="s">
        <v>54</v>
      </c>
      <c r="D14" s="176">
        <f>DATE(G11,D12,1)</f>
        <v>44197</v>
      </c>
      <c r="E14" s="176">
        <f>+D14+1</f>
        <v>44198</v>
      </c>
      <c r="F14" s="176">
        <f t="shared" ref="F14:AE14" si="0">+E14+1</f>
        <v>44199</v>
      </c>
      <c r="G14" s="176">
        <f t="shared" si="0"/>
        <v>44200</v>
      </c>
      <c r="H14" s="176">
        <f t="shared" si="0"/>
        <v>44201</v>
      </c>
      <c r="I14" s="176">
        <f t="shared" si="0"/>
        <v>44202</v>
      </c>
      <c r="J14" s="176">
        <f t="shared" si="0"/>
        <v>44203</v>
      </c>
      <c r="K14" s="176">
        <f t="shared" si="0"/>
        <v>44204</v>
      </c>
      <c r="L14" s="176">
        <f t="shared" si="0"/>
        <v>44205</v>
      </c>
      <c r="M14" s="176">
        <f t="shared" si="0"/>
        <v>44206</v>
      </c>
      <c r="N14" s="176">
        <f t="shared" si="0"/>
        <v>44207</v>
      </c>
      <c r="O14" s="176">
        <f t="shared" si="0"/>
        <v>44208</v>
      </c>
      <c r="P14" s="176">
        <f t="shared" si="0"/>
        <v>44209</v>
      </c>
      <c r="Q14" s="176">
        <f t="shared" si="0"/>
        <v>44210</v>
      </c>
      <c r="R14" s="176">
        <f t="shared" si="0"/>
        <v>44211</v>
      </c>
      <c r="S14" s="176">
        <f t="shared" si="0"/>
        <v>44212</v>
      </c>
      <c r="T14" s="176">
        <f t="shared" si="0"/>
        <v>44213</v>
      </c>
      <c r="U14" s="176">
        <f t="shared" si="0"/>
        <v>44214</v>
      </c>
      <c r="V14" s="176">
        <f t="shared" si="0"/>
        <v>44215</v>
      </c>
      <c r="W14" s="176">
        <f t="shared" si="0"/>
        <v>44216</v>
      </c>
      <c r="X14" s="176">
        <f t="shared" si="0"/>
        <v>44217</v>
      </c>
      <c r="Y14" s="176">
        <f t="shared" si="0"/>
        <v>44218</v>
      </c>
      <c r="Z14" s="176">
        <f t="shared" si="0"/>
        <v>44219</v>
      </c>
      <c r="AA14" s="176">
        <f t="shared" si="0"/>
        <v>44220</v>
      </c>
      <c r="AB14" s="176">
        <f t="shared" si="0"/>
        <v>44221</v>
      </c>
      <c r="AC14" s="176">
        <f t="shared" si="0"/>
        <v>44222</v>
      </c>
      <c r="AD14" s="176">
        <f t="shared" si="0"/>
        <v>44223</v>
      </c>
      <c r="AE14" s="176">
        <f t="shared" si="0"/>
        <v>44224</v>
      </c>
      <c r="AF14" s="193">
        <f>+IF(MONTH(AE14)=MONTH(AE14+1),AE14+1,"")</f>
        <v>44225</v>
      </c>
      <c r="AG14" s="193">
        <f>+IF(MONTH(AE14)=MONTH(AE14+2),AE14+2,"")</f>
        <v>44226</v>
      </c>
      <c r="AH14" s="193">
        <f>+IF(MONTH(AE14)=MONTH(AE14+3),AE14+3,"")</f>
        <v>44227</v>
      </c>
      <c r="AI14" s="177"/>
      <c r="AJ14" s="177"/>
      <c r="AK14" s="178"/>
      <c r="AL14" s="178"/>
      <c r="AM14" s="179"/>
      <c r="AN14" s="172"/>
      <c r="AO14" s="180"/>
      <c r="AP14" s="181" t="s">
        <v>38</v>
      </c>
      <c r="AQ14" s="181" t="s">
        <v>61</v>
      </c>
      <c r="AR14" s="182" t="s">
        <v>62</v>
      </c>
      <c r="AS14" s="181" t="s">
        <v>63</v>
      </c>
      <c r="AT14" s="181" t="s">
        <v>38</v>
      </c>
      <c r="AU14" s="182" t="s">
        <v>66</v>
      </c>
      <c r="AV14" s="183" t="s">
        <v>67</v>
      </c>
      <c r="AW14" s="184"/>
      <c r="AX14" s="185"/>
    </row>
    <row r="15" spans="1:52" ht="11.25" hidden="1" customHeight="1" x14ac:dyDescent="0.25">
      <c r="A15" s="3" t="s">
        <v>54</v>
      </c>
      <c r="B15" s="4" t="s">
        <v>0</v>
      </c>
      <c r="C15" s="79"/>
      <c r="D15" s="170"/>
      <c r="E15" s="170"/>
      <c r="F15" s="170"/>
      <c r="G15" s="170"/>
      <c r="H15" s="170"/>
      <c r="I15" s="170"/>
      <c r="J15" s="170"/>
      <c r="K15" s="170"/>
      <c r="L15" s="170"/>
      <c r="M15" s="170"/>
      <c r="N15" s="170"/>
      <c r="O15" s="170"/>
      <c r="P15" s="170"/>
      <c r="Q15" s="170"/>
      <c r="R15" s="170"/>
      <c r="S15" s="170"/>
      <c r="T15" s="170"/>
      <c r="U15" s="170"/>
      <c r="V15" s="170"/>
      <c r="W15" s="170"/>
      <c r="X15" s="170"/>
      <c r="Y15" s="170"/>
      <c r="Z15" s="170"/>
      <c r="AA15" s="170"/>
      <c r="AB15" s="170"/>
      <c r="AC15" s="170"/>
      <c r="AD15" s="170"/>
      <c r="AE15" s="170"/>
      <c r="AF15" s="194"/>
      <c r="AG15" s="194"/>
      <c r="AH15" s="194"/>
      <c r="AI15" s="84"/>
      <c r="AJ15" s="84"/>
      <c r="AK15" s="85"/>
      <c r="AL15" s="6"/>
      <c r="AM15" s="38"/>
      <c r="AN15" s="17"/>
      <c r="AO15" s="24" t="s">
        <v>60</v>
      </c>
      <c r="AP15" s="20" t="s">
        <v>38</v>
      </c>
      <c r="AQ15" s="20" t="s">
        <v>61</v>
      </c>
      <c r="AR15" s="20" t="s">
        <v>62</v>
      </c>
      <c r="AS15" s="20" t="s">
        <v>63</v>
      </c>
      <c r="AT15" s="20" t="s">
        <v>38</v>
      </c>
      <c r="AU15" s="20" t="s">
        <v>66</v>
      </c>
      <c r="AV15" s="41" t="s">
        <v>36</v>
      </c>
      <c r="AW15" s="28" t="s">
        <v>64</v>
      </c>
      <c r="AX15" s="22"/>
    </row>
    <row r="16" spans="1:52" hidden="1" x14ac:dyDescent="0.25">
      <c r="A16" s="3"/>
      <c r="B16" s="64"/>
      <c r="C16" s="65"/>
      <c r="D16" s="66"/>
      <c r="E16" s="142"/>
      <c r="F16" s="89"/>
      <c r="G16" s="77"/>
      <c r="H16" s="90"/>
      <c r="I16" s="90"/>
      <c r="J16" s="90"/>
      <c r="K16" s="90"/>
      <c r="L16" s="90"/>
      <c r="M16" s="90"/>
      <c r="N16" s="90"/>
      <c r="O16" s="90"/>
      <c r="P16" s="90"/>
      <c r="Q16" s="90"/>
      <c r="R16" s="90"/>
      <c r="S16" s="90"/>
      <c r="T16" s="90"/>
      <c r="U16" s="89"/>
      <c r="V16" s="89"/>
      <c r="W16" s="89"/>
      <c r="X16" s="90"/>
      <c r="Y16" s="90"/>
      <c r="Z16" s="89"/>
      <c r="AA16" s="89"/>
      <c r="AB16" s="89"/>
      <c r="AC16" s="89"/>
      <c r="AD16" s="89"/>
      <c r="AE16" s="77"/>
      <c r="AF16" s="195"/>
      <c r="AG16" s="195"/>
      <c r="AH16" s="195"/>
      <c r="AI16" s="84"/>
      <c r="AJ16" s="84"/>
      <c r="AK16" s="85"/>
      <c r="AL16" s="6"/>
      <c r="AM16" s="38"/>
      <c r="AN16" s="17" t="e">
        <f>+$A$10-AO16</f>
        <v>#VALUE!</v>
      </c>
      <c r="AO16" s="24">
        <f>SUM(D16:AH16)</f>
        <v>0</v>
      </c>
      <c r="AP16" s="20"/>
      <c r="AQ16" s="20">
        <f>SUM(AJ16:AL16)</f>
        <v>0</v>
      </c>
      <c r="AR16" s="20"/>
      <c r="AS16" s="20"/>
      <c r="AT16" s="20"/>
      <c r="AU16" s="20"/>
      <c r="AV16" s="21"/>
      <c r="AW16" s="39">
        <f>AO16+AV16-AQ16+AP16+AR16+AS16+AT16+AU16</f>
        <v>0</v>
      </c>
      <c r="AX16" s="22"/>
      <c r="AY16" s="46"/>
      <c r="AZ16" s="46"/>
    </row>
    <row r="17" spans="1:52" ht="19.5" customHeight="1" x14ac:dyDescent="0.25">
      <c r="A17" s="3"/>
      <c r="B17" s="72">
        <v>5</v>
      </c>
      <c r="C17" s="116" t="s">
        <v>148</v>
      </c>
      <c r="D17" s="311"/>
      <c r="E17" s="311"/>
      <c r="F17" s="311"/>
      <c r="G17" s="168">
        <v>8</v>
      </c>
      <c r="H17" s="168">
        <v>8</v>
      </c>
      <c r="I17" s="168">
        <v>8</v>
      </c>
      <c r="J17" s="168">
        <v>8</v>
      </c>
      <c r="K17" s="168">
        <v>6</v>
      </c>
      <c r="L17" s="311"/>
      <c r="M17" s="311"/>
      <c r="N17" s="311" t="s">
        <v>38</v>
      </c>
      <c r="O17" s="311" t="s">
        <v>38</v>
      </c>
      <c r="P17" s="311" t="s">
        <v>38</v>
      </c>
      <c r="Q17" s="311" t="s">
        <v>38</v>
      </c>
      <c r="R17" s="311" t="s">
        <v>38</v>
      </c>
      <c r="S17" s="311"/>
      <c r="T17" s="311"/>
      <c r="U17" s="311"/>
      <c r="V17" s="311"/>
      <c r="W17" s="311"/>
      <c r="X17" s="311"/>
      <c r="Y17" s="311"/>
      <c r="Z17" s="311"/>
      <c r="AA17" s="312"/>
      <c r="AB17" s="312"/>
      <c r="AC17" s="312"/>
      <c r="AD17" s="312"/>
      <c r="AE17" s="313"/>
      <c r="AF17" s="314"/>
      <c r="AG17" s="314"/>
      <c r="AH17" s="314"/>
      <c r="AI17" s="81">
        <f>+COUNTIF(D17:AH17,"&gt;=4")</f>
        <v>5</v>
      </c>
      <c r="AJ17" s="81"/>
      <c r="AK17" s="86"/>
      <c r="AL17" s="68"/>
      <c r="AM17" s="71"/>
      <c r="AN17" s="17" t="e">
        <f>+$A$10-AO17</f>
        <v>#VALUE!</v>
      </c>
      <c r="AO17" s="24">
        <f>SUM(D17:AH17)</f>
        <v>38</v>
      </c>
      <c r="AP17" s="20"/>
      <c r="AQ17" s="20">
        <f>SUM(AJ17:AL17)</f>
        <v>0</v>
      </c>
      <c r="AR17" s="20"/>
      <c r="AS17" s="20"/>
      <c r="AT17" s="20"/>
      <c r="AU17" s="20"/>
      <c r="AV17" s="30"/>
      <c r="AW17" s="39">
        <f>AO17+AV17-AQ17+AP17+AR17+AS17+AT17+AU17</f>
        <v>38</v>
      </c>
      <c r="AX17" s="22"/>
      <c r="AY17" s="46"/>
      <c r="AZ17" s="46"/>
    </row>
    <row r="18" spans="1:52" ht="19.5" customHeight="1" x14ac:dyDescent="0.25">
      <c r="A18" s="3"/>
      <c r="B18" s="64">
        <v>181</v>
      </c>
      <c r="C18" s="116" t="s">
        <v>148</v>
      </c>
      <c r="D18" s="311"/>
      <c r="E18" s="311"/>
      <c r="F18" s="311"/>
      <c r="G18" s="163" t="s">
        <v>70</v>
      </c>
      <c r="H18" s="163" t="s">
        <v>70</v>
      </c>
      <c r="I18" s="163" t="s">
        <v>70</v>
      </c>
      <c r="J18" s="163" t="s">
        <v>70</v>
      </c>
      <c r="K18" s="163" t="s">
        <v>70</v>
      </c>
      <c r="L18" s="311"/>
      <c r="M18" s="311"/>
      <c r="N18" s="162">
        <v>8</v>
      </c>
      <c r="O18" s="162">
        <v>8</v>
      </c>
      <c r="P18" s="162">
        <v>8</v>
      </c>
      <c r="Q18" s="162">
        <v>8</v>
      </c>
      <c r="R18" s="162">
        <v>6</v>
      </c>
      <c r="S18" s="311"/>
      <c r="T18" s="311"/>
      <c r="U18" s="311"/>
      <c r="V18" s="311"/>
      <c r="W18" s="311"/>
      <c r="X18" s="311"/>
      <c r="Y18" s="311"/>
      <c r="Z18" s="311"/>
      <c r="AA18" s="312"/>
      <c r="AB18" s="312"/>
      <c r="AC18" s="312"/>
      <c r="AD18" s="312"/>
      <c r="AE18" s="313"/>
      <c r="AF18" s="314"/>
      <c r="AG18" s="314"/>
      <c r="AH18" s="314"/>
      <c r="AI18" s="81">
        <f t="shared" ref="AI18:AI36" si="1">+COUNTIF(D18:AH18,"&gt;=4")</f>
        <v>5</v>
      </c>
      <c r="AJ18" s="81"/>
      <c r="AK18" s="87"/>
      <c r="AL18" s="91"/>
      <c r="AM18" s="69"/>
      <c r="AN18" s="17" t="e">
        <f>+$A$10-AO18</f>
        <v>#VALUE!</v>
      </c>
      <c r="AO18" s="24">
        <f>SUM(D18:AH18)</f>
        <v>38</v>
      </c>
      <c r="AP18" s="20"/>
      <c r="AQ18" s="20">
        <f>SUM(AJ18:AL18)</f>
        <v>0</v>
      </c>
      <c r="AR18" s="20"/>
      <c r="AS18" s="20"/>
      <c r="AT18" s="20"/>
      <c r="AU18" s="20"/>
      <c r="AV18" s="43"/>
      <c r="AW18" s="39">
        <f>AO18+AV18-AQ18+AP18+AR18+AS18+AT18+AU18</f>
        <v>38</v>
      </c>
      <c r="AX18" s="22"/>
      <c r="AY18" s="46"/>
      <c r="AZ18" s="46"/>
    </row>
    <row r="19" spans="1:52" ht="19.5" customHeight="1" x14ac:dyDescent="0.25">
      <c r="A19" s="3"/>
      <c r="B19" s="64">
        <v>136</v>
      </c>
      <c r="C19" s="116" t="s">
        <v>148</v>
      </c>
      <c r="D19" s="311"/>
      <c r="E19" s="311"/>
      <c r="F19" s="311"/>
      <c r="G19" s="312" t="s">
        <v>56</v>
      </c>
      <c r="H19" s="312" t="s">
        <v>56</v>
      </c>
      <c r="I19" s="312" t="s">
        <v>56</v>
      </c>
      <c r="J19" s="312" t="s">
        <v>56</v>
      </c>
      <c r="K19" s="312" t="s">
        <v>56</v>
      </c>
      <c r="L19" s="311"/>
      <c r="M19" s="311"/>
      <c r="N19" s="162">
        <v>8</v>
      </c>
      <c r="O19" s="162">
        <v>8</v>
      </c>
      <c r="P19" s="162">
        <v>8</v>
      </c>
      <c r="Q19" s="162">
        <v>8</v>
      </c>
      <c r="R19" s="162">
        <v>6</v>
      </c>
      <c r="S19" s="311"/>
      <c r="T19" s="311"/>
      <c r="U19" s="311"/>
      <c r="V19" s="311"/>
      <c r="W19" s="311"/>
      <c r="X19" s="311"/>
      <c r="Y19" s="311"/>
      <c r="Z19" s="311"/>
      <c r="AA19" s="312"/>
      <c r="AB19" s="312"/>
      <c r="AC19" s="312"/>
      <c r="AD19" s="312"/>
      <c r="AE19" s="313"/>
      <c r="AF19" s="314"/>
      <c r="AG19" s="314"/>
      <c r="AH19" s="314"/>
      <c r="AI19" s="81">
        <f>+COUNTIF(D19:AH19,"&gt;=4")</f>
        <v>5</v>
      </c>
      <c r="AJ19" s="81"/>
      <c r="AK19" s="87"/>
      <c r="AL19" s="68"/>
      <c r="AM19" s="69"/>
      <c r="AN19" s="17" t="e">
        <f>+$A$10-AO19</f>
        <v>#VALUE!</v>
      </c>
      <c r="AO19" s="24">
        <f>SUM(D19:AH19)</f>
        <v>38</v>
      </c>
      <c r="AP19" s="31"/>
      <c r="AQ19" s="20">
        <f>SUM(AJ19:AL19)</f>
        <v>0</v>
      </c>
      <c r="AR19" s="31"/>
      <c r="AS19" s="31"/>
      <c r="AT19" s="20"/>
      <c r="AU19" s="31"/>
      <c r="AV19" s="37"/>
      <c r="AW19" s="39">
        <f>AO19+AV19-AQ19+AP19+AR19+AS19+AT19+AU19</f>
        <v>38</v>
      </c>
      <c r="AX19" s="22"/>
      <c r="AY19" s="46"/>
      <c r="AZ19" s="46"/>
    </row>
    <row r="20" spans="1:52" ht="19.5" customHeight="1" x14ac:dyDescent="0.25">
      <c r="A20" s="3"/>
      <c r="B20" s="64">
        <v>54</v>
      </c>
      <c r="C20" s="116" t="s">
        <v>148</v>
      </c>
      <c r="D20" s="311"/>
      <c r="E20" s="311"/>
      <c r="F20" s="311"/>
      <c r="G20" s="153" t="s">
        <v>52</v>
      </c>
      <c r="H20" s="153" t="s">
        <v>52</v>
      </c>
      <c r="I20" s="153" t="s">
        <v>52</v>
      </c>
      <c r="J20" s="153" t="s">
        <v>52</v>
      </c>
      <c r="K20" s="153" t="s">
        <v>52</v>
      </c>
      <c r="L20" s="311"/>
      <c r="M20" s="311"/>
      <c r="N20" s="311"/>
      <c r="O20" s="311"/>
      <c r="P20" s="311"/>
      <c r="Q20" s="311"/>
      <c r="R20" s="311"/>
      <c r="S20" s="311"/>
      <c r="T20" s="311"/>
      <c r="U20" s="311"/>
      <c r="V20" s="311"/>
      <c r="W20" s="311"/>
      <c r="X20" s="311"/>
      <c r="Y20" s="311"/>
      <c r="Z20" s="311"/>
      <c r="AA20" s="312"/>
      <c r="AB20" s="312"/>
      <c r="AC20" s="312"/>
      <c r="AD20" s="312"/>
      <c r="AE20" s="313"/>
      <c r="AF20" s="314"/>
      <c r="AG20" s="314"/>
      <c r="AH20" s="314"/>
      <c r="AI20" s="81">
        <f>+COUNTIF(D20:AH20,"&gt;=4")</f>
        <v>0</v>
      </c>
      <c r="AJ20" s="81"/>
      <c r="AK20" s="87"/>
      <c r="AL20" s="68"/>
      <c r="AM20" s="69"/>
      <c r="AN20" s="17" t="e">
        <f>+$A$10-AO20</f>
        <v>#VALUE!</v>
      </c>
      <c r="AO20" s="24">
        <f>SUM(D20:AH20)</f>
        <v>0</v>
      </c>
      <c r="AP20" s="20"/>
      <c r="AQ20" s="20">
        <f>SUM(AJ20:AL20)</f>
        <v>0</v>
      </c>
      <c r="AR20" s="20"/>
      <c r="AS20" s="20"/>
      <c r="AT20" s="20"/>
      <c r="AU20" s="20"/>
      <c r="AV20" s="30"/>
      <c r="AW20" s="39">
        <f>AO20+AV20-AQ20+AP20+AR20+AS20+AT20+AU20</f>
        <v>0</v>
      </c>
      <c r="AX20" s="22"/>
      <c r="AY20" s="46"/>
      <c r="AZ20" s="46"/>
    </row>
    <row r="21" spans="1:52" ht="19.5" customHeight="1" x14ac:dyDescent="0.25">
      <c r="A21" s="3"/>
      <c r="B21" s="64"/>
      <c r="C21" s="116" t="s">
        <v>148</v>
      </c>
      <c r="D21" s="311"/>
      <c r="E21" s="311"/>
      <c r="F21" s="311"/>
      <c r="G21" s="312"/>
      <c r="H21" s="312"/>
      <c r="I21" s="312"/>
      <c r="J21" s="312"/>
      <c r="K21" s="312"/>
      <c r="L21" s="312"/>
      <c r="M21" s="311"/>
      <c r="N21" s="311"/>
      <c r="O21" s="311"/>
      <c r="P21" s="311"/>
      <c r="Q21" s="311"/>
      <c r="R21" s="311"/>
      <c r="S21" s="311"/>
      <c r="T21" s="311"/>
      <c r="U21" s="311"/>
      <c r="V21" s="311"/>
      <c r="W21" s="311"/>
      <c r="X21" s="311"/>
      <c r="Y21" s="311"/>
      <c r="Z21" s="311"/>
      <c r="AA21" s="312"/>
      <c r="AB21" s="312"/>
      <c r="AC21" s="312"/>
      <c r="AD21" s="312"/>
      <c r="AE21" s="313"/>
      <c r="AF21" s="314"/>
      <c r="AG21" s="314"/>
      <c r="AH21" s="314"/>
      <c r="AI21" s="81">
        <f t="shared" si="1"/>
        <v>0</v>
      </c>
      <c r="AJ21" s="81"/>
      <c r="AK21" s="87"/>
      <c r="AL21" s="68"/>
      <c r="AM21" s="69"/>
      <c r="AN21" s="17"/>
      <c r="AO21" s="24"/>
      <c r="AP21" s="20"/>
      <c r="AQ21" s="20"/>
      <c r="AR21" s="20"/>
      <c r="AS21" s="20"/>
      <c r="AT21" s="20"/>
      <c r="AU21" s="20"/>
      <c r="AV21" s="30"/>
      <c r="AW21" s="39"/>
      <c r="AX21" s="22"/>
      <c r="AY21" s="46"/>
      <c r="AZ21" s="46"/>
    </row>
    <row r="22" spans="1:52" ht="19.5" customHeight="1" x14ac:dyDescent="0.25">
      <c r="A22" s="3" t="s">
        <v>54</v>
      </c>
      <c r="B22" s="64">
        <v>72</v>
      </c>
      <c r="C22" s="116" t="s">
        <v>148</v>
      </c>
      <c r="D22" s="311"/>
      <c r="E22" s="311"/>
      <c r="F22" s="315"/>
      <c r="G22" s="315"/>
      <c r="H22" s="315"/>
      <c r="I22" s="315"/>
      <c r="J22" s="312"/>
      <c r="K22" s="312"/>
      <c r="L22" s="312"/>
      <c r="M22" s="312"/>
      <c r="N22" s="312"/>
      <c r="O22" s="312"/>
      <c r="P22" s="312"/>
      <c r="Q22" s="312"/>
      <c r="R22" s="312"/>
      <c r="S22" s="312"/>
      <c r="T22" s="312"/>
      <c r="U22" s="312"/>
      <c r="V22" s="312"/>
      <c r="W22" s="312"/>
      <c r="X22" s="312"/>
      <c r="Y22" s="311"/>
      <c r="Z22" s="312"/>
      <c r="AA22" s="312"/>
      <c r="AB22" s="312"/>
      <c r="AC22" s="312"/>
      <c r="AD22" s="312"/>
      <c r="AE22" s="313"/>
      <c r="AF22" s="314"/>
      <c r="AG22" s="314"/>
      <c r="AH22" s="314"/>
      <c r="AI22" s="81">
        <f t="shared" si="1"/>
        <v>0</v>
      </c>
      <c r="AJ22" s="81"/>
      <c r="AK22" s="87"/>
      <c r="AL22" s="91"/>
      <c r="AM22" s="69"/>
      <c r="AN22" s="17" t="e">
        <f>+$A$10-AO22</f>
        <v>#VALUE!</v>
      </c>
      <c r="AO22" s="24">
        <f>SUM(D22:AH22)</f>
        <v>0</v>
      </c>
      <c r="AP22" s="20"/>
      <c r="AQ22" s="20">
        <f>SUM(AJ22:AL22)</f>
        <v>0</v>
      </c>
      <c r="AR22" s="20"/>
      <c r="AS22" s="20"/>
      <c r="AT22" s="20"/>
      <c r="AU22" s="20"/>
      <c r="AV22" s="30"/>
      <c r="AW22" s="39">
        <f>AO22+AV22-AQ22+AP22+AR22+AS22+AT22+AU22</f>
        <v>0</v>
      </c>
      <c r="AX22" s="22"/>
      <c r="AY22" s="46"/>
      <c r="AZ22" s="46"/>
    </row>
    <row r="23" spans="1:52" ht="19.5" customHeight="1" x14ac:dyDescent="0.25">
      <c r="A23" s="3" t="s">
        <v>54</v>
      </c>
      <c r="B23" s="64">
        <v>2</v>
      </c>
      <c r="C23" s="116" t="s">
        <v>148</v>
      </c>
      <c r="D23" s="316"/>
      <c r="E23" s="312"/>
      <c r="F23" s="312"/>
      <c r="G23" s="312"/>
      <c r="H23" s="312"/>
      <c r="I23" s="312"/>
      <c r="J23" s="312"/>
      <c r="K23" s="312"/>
      <c r="L23" s="312"/>
      <c r="M23" s="312"/>
      <c r="N23" s="312"/>
      <c r="O23" s="312"/>
      <c r="P23" s="312"/>
      <c r="Q23" s="312"/>
      <c r="R23" s="312"/>
      <c r="S23" s="312"/>
      <c r="T23" s="312"/>
      <c r="U23" s="312"/>
      <c r="V23" s="312"/>
      <c r="W23" s="312"/>
      <c r="X23" s="312"/>
      <c r="Y23" s="311"/>
      <c r="Z23" s="312"/>
      <c r="AA23" s="312"/>
      <c r="AB23" s="312"/>
      <c r="AC23" s="312"/>
      <c r="AD23" s="312"/>
      <c r="AE23" s="313"/>
      <c r="AF23" s="314"/>
      <c r="AG23" s="314"/>
      <c r="AH23" s="314"/>
      <c r="AI23" s="81">
        <f t="shared" si="1"/>
        <v>0</v>
      </c>
      <c r="AJ23" s="81"/>
      <c r="AK23" s="87"/>
      <c r="AL23" s="68"/>
      <c r="AM23" s="69"/>
      <c r="AN23" s="17" t="e">
        <f>+$A$10-AO23</f>
        <v>#VALUE!</v>
      </c>
      <c r="AO23" s="24">
        <f>SUM(D23:AH23)</f>
        <v>0</v>
      </c>
      <c r="AP23" s="20"/>
      <c r="AQ23" s="20">
        <f>SUM(AJ23:AL23)</f>
        <v>0</v>
      </c>
      <c r="AR23" s="20"/>
      <c r="AS23" s="20"/>
      <c r="AT23" s="20"/>
      <c r="AU23" s="20"/>
      <c r="AV23" s="30"/>
      <c r="AW23" s="39">
        <f>AO23+AV23-AQ23+AP23+AR23+AS23+AT23+AU23</f>
        <v>0</v>
      </c>
      <c r="AX23" s="22"/>
      <c r="AY23" s="46"/>
      <c r="AZ23" s="46"/>
    </row>
    <row r="24" spans="1:52" ht="19.5" customHeight="1" x14ac:dyDescent="0.25">
      <c r="A24" s="3" t="s">
        <v>54</v>
      </c>
      <c r="B24" s="64">
        <v>138</v>
      </c>
      <c r="C24" s="116" t="s">
        <v>148</v>
      </c>
      <c r="D24" s="316"/>
      <c r="E24" s="312"/>
      <c r="F24" s="312"/>
      <c r="G24" s="312"/>
      <c r="H24" s="312"/>
      <c r="I24" s="312"/>
      <c r="J24" s="312"/>
      <c r="K24" s="312"/>
      <c r="L24" s="312"/>
      <c r="M24" s="312"/>
      <c r="N24" s="312"/>
      <c r="O24" s="312"/>
      <c r="P24" s="312"/>
      <c r="Q24" s="312"/>
      <c r="R24" s="312"/>
      <c r="S24" s="312"/>
      <c r="T24" s="312"/>
      <c r="U24" s="312"/>
      <c r="V24" s="312"/>
      <c r="W24" s="312"/>
      <c r="X24" s="312"/>
      <c r="Y24" s="311"/>
      <c r="Z24" s="312"/>
      <c r="AA24" s="312"/>
      <c r="AB24" s="312"/>
      <c r="AC24" s="312"/>
      <c r="AD24" s="312"/>
      <c r="AE24" s="313"/>
      <c r="AF24" s="314"/>
      <c r="AG24" s="314"/>
      <c r="AH24" s="314"/>
      <c r="AI24" s="81">
        <f t="shared" si="1"/>
        <v>0</v>
      </c>
      <c r="AJ24" s="81"/>
      <c r="AK24" s="87"/>
      <c r="AL24" s="68"/>
      <c r="AM24" s="69"/>
      <c r="AN24" s="17" t="e">
        <f>+$A$10-AO24</f>
        <v>#VALUE!</v>
      </c>
      <c r="AO24" s="24">
        <f>SUM(D24:AH24)</f>
        <v>0</v>
      </c>
      <c r="AP24" s="20"/>
      <c r="AQ24" s="20">
        <f>SUM(AJ24:AL24)</f>
        <v>0</v>
      </c>
      <c r="AR24" s="20"/>
      <c r="AS24" s="20"/>
      <c r="AT24" s="20"/>
      <c r="AU24" s="20"/>
      <c r="AV24" s="43"/>
      <c r="AW24" s="39">
        <f>AO24+AV24-AQ24+AP24+AR24+AS24+AT24+AU24</f>
        <v>0</v>
      </c>
      <c r="AX24" s="22"/>
      <c r="AY24" s="73"/>
      <c r="AZ24" s="46"/>
    </row>
    <row r="25" spans="1:52" ht="19.5" customHeight="1" x14ac:dyDescent="0.25">
      <c r="A25" s="3"/>
      <c r="B25" s="64">
        <v>220</v>
      </c>
      <c r="C25" s="116" t="s">
        <v>148</v>
      </c>
      <c r="D25" s="316"/>
      <c r="E25" s="312"/>
      <c r="F25" s="312"/>
      <c r="G25" s="312"/>
      <c r="H25" s="312"/>
      <c r="I25" s="312"/>
      <c r="J25" s="312"/>
      <c r="K25" s="312"/>
      <c r="L25" s="312"/>
      <c r="M25" s="312"/>
      <c r="N25" s="312"/>
      <c r="O25" s="312"/>
      <c r="P25" s="312"/>
      <c r="Q25" s="312"/>
      <c r="R25" s="312"/>
      <c r="S25" s="312"/>
      <c r="T25" s="312"/>
      <c r="U25" s="312"/>
      <c r="V25" s="312"/>
      <c r="W25" s="312"/>
      <c r="X25" s="312"/>
      <c r="Y25" s="311"/>
      <c r="Z25" s="312"/>
      <c r="AA25" s="312"/>
      <c r="AB25" s="312"/>
      <c r="AC25" s="312"/>
      <c r="AD25" s="312"/>
      <c r="AE25" s="313"/>
      <c r="AF25" s="314"/>
      <c r="AG25" s="314"/>
      <c r="AH25" s="314"/>
      <c r="AI25" s="81">
        <f t="shared" si="1"/>
        <v>0</v>
      </c>
      <c r="AJ25" s="81"/>
      <c r="AK25" s="92"/>
      <c r="AL25" s="93"/>
      <c r="AM25" s="69"/>
      <c r="AN25" s="17" t="e">
        <f>+$A$10-AO25</f>
        <v>#VALUE!</v>
      </c>
      <c r="AO25" s="24">
        <f>SUM(D25:AH25)</f>
        <v>0</v>
      </c>
      <c r="AP25" s="20"/>
      <c r="AQ25" s="20">
        <f>SUM(AJ25:AL25)</f>
        <v>0</v>
      </c>
      <c r="AR25" s="20"/>
      <c r="AS25" s="20"/>
      <c r="AT25" s="20"/>
      <c r="AU25" s="20"/>
      <c r="AV25" s="44"/>
      <c r="AW25" s="39">
        <f>AO25+AV25-AQ25+AP25+AR25+AS25+AT25+AU25</f>
        <v>0</v>
      </c>
      <c r="AX25" s="22"/>
      <c r="AY25" s="46"/>
      <c r="AZ25" s="46"/>
    </row>
    <row r="26" spans="1:52" ht="19.5" customHeight="1" x14ac:dyDescent="0.25">
      <c r="A26" s="3"/>
      <c r="B26" s="64">
        <v>271</v>
      </c>
      <c r="C26" s="116" t="s">
        <v>148</v>
      </c>
      <c r="D26" s="316"/>
      <c r="E26" s="312"/>
      <c r="F26" s="312"/>
      <c r="G26" s="312"/>
      <c r="H26" s="312"/>
      <c r="I26" s="312"/>
      <c r="J26" s="312"/>
      <c r="K26" s="312"/>
      <c r="L26" s="312"/>
      <c r="M26" s="312"/>
      <c r="N26" s="312"/>
      <c r="O26" s="312"/>
      <c r="P26" s="312"/>
      <c r="Q26" s="312"/>
      <c r="R26" s="312"/>
      <c r="S26" s="312"/>
      <c r="T26" s="312"/>
      <c r="U26" s="312"/>
      <c r="V26" s="312"/>
      <c r="W26" s="312"/>
      <c r="X26" s="312"/>
      <c r="Y26" s="311"/>
      <c r="Z26" s="312"/>
      <c r="AA26" s="312"/>
      <c r="AB26" s="312"/>
      <c r="AC26" s="312"/>
      <c r="AD26" s="312"/>
      <c r="AE26" s="313"/>
      <c r="AF26" s="314"/>
      <c r="AG26" s="314"/>
      <c r="AH26" s="314"/>
      <c r="AI26" s="81">
        <f t="shared" si="1"/>
        <v>0</v>
      </c>
      <c r="AJ26" s="81"/>
      <c r="AK26" s="87"/>
      <c r="AL26" s="91"/>
      <c r="AM26" s="69"/>
      <c r="AN26" s="17"/>
      <c r="AO26" s="24"/>
      <c r="AP26" s="20"/>
      <c r="AQ26" s="20"/>
      <c r="AR26" s="20"/>
      <c r="AS26" s="20"/>
      <c r="AT26" s="20"/>
      <c r="AU26" s="20"/>
      <c r="AV26" s="44"/>
      <c r="AW26" s="39"/>
      <c r="AX26" s="22"/>
      <c r="AY26" s="46"/>
      <c r="AZ26" s="46"/>
    </row>
    <row r="27" spans="1:52" ht="19.5" customHeight="1" x14ac:dyDescent="0.25">
      <c r="A27" s="3"/>
      <c r="B27" s="64">
        <v>272</v>
      </c>
      <c r="C27" s="116" t="s">
        <v>148</v>
      </c>
      <c r="D27" s="316"/>
      <c r="E27" s="312"/>
      <c r="F27" s="312"/>
      <c r="G27" s="312"/>
      <c r="H27" s="312"/>
      <c r="I27" s="312"/>
      <c r="J27" s="312"/>
      <c r="K27" s="312"/>
      <c r="L27" s="312"/>
      <c r="M27" s="312"/>
      <c r="N27" s="312"/>
      <c r="O27" s="312"/>
      <c r="P27" s="312"/>
      <c r="Q27" s="312"/>
      <c r="R27" s="312"/>
      <c r="S27" s="312"/>
      <c r="T27" s="312"/>
      <c r="U27" s="312"/>
      <c r="V27" s="312"/>
      <c r="W27" s="312"/>
      <c r="X27" s="312"/>
      <c r="Y27" s="311"/>
      <c r="Z27" s="312"/>
      <c r="AA27" s="312"/>
      <c r="AB27" s="312"/>
      <c r="AC27" s="312"/>
      <c r="AD27" s="312"/>
      <c r="AE27" s="313"/>
      <c r="AF27" s="314"/>
      <c r="AG27" s="314"/>
      <c r="AH27" s="314"/>
      <c r="AI27" s="81">
        <f t="shared" si="1"/>
        <v>0</v>
      </c>
      <c r="AJ27" s="81"/>
      <c r="AK27" s="88"/>
      <c r="AL27" s="91"/>
      <c r="AM27" s="69"/>
      <c r="AN27" s="17"/>
      <c r="AO27" s="24"/>
      <c r="AP27" s="20"/>
      <c r="AQ27" s="20"/>
      <c r="AR27" s="20"/>
      <c r="AS27" s="20"/>
      <c r="AT27" s="20"/>
      <c r="AU27" s="20"/>
      <c r="AV27" s="44"/>
      <c r="AW27" s="39"/>
      <c r="AX27" s="22"/>
      <c r="AY27" s="46"/>
      <c r="AZ27" s="46"/>
    </row>
    <row r="28" spans="1:52" ht="19.5" customHeight="1" x14ac:dyDescent="0.25">
      <c r="A28" s="3" t="s">
        <v>54</v>
      </c>
      <c r="B28" s="64">
        <v>66</v>
      </c>
      <c r="C28" s="116" t="s">
        <v>148</v>
      </c>
      <c r="D28" s="316"/>
      <c r="E28" s="312"/>
      <c r="F28" s="312"/>
      <c r="G28" s="312"/>
      <c r="H28" s="312"/>
      <c r="I28" s="312"/>
      <c r="J28" s="312"/>
      <c r="K28" s="312"/>
      <c r="L28" s="312"/>
      <c r="M28" s="312"/>
      <c r="N28" s="312"/>
      <c r="O28" s="312"/>
      <c r="P28" s="312"/>
      <c r="Q28" s="312"/>
      <c r="R28" s="312"/>
      <c r="S28" s="312"/>
      <c r="T28" s="312"/>
      <c r="U28" s="312"/>
      <c r="V28" s="312"/>
      <c r="W28" s="312"/>
      <c r="X28" s="312"/>
      <c r="Y28" s="311"/>
      <c r="Z28" s="312"/>
      <c r="AA28" s="312"/>
      <c r="AB28" s="312"/>
      <c r="AC28" s="312"/>
      <c r="AD28" s="312"/>
      <c r="AE28" s="313"/>
      <c r="AF28" s="314"/>
      <c r="AG28" s="314"/>
      <c r="AH28" s="314"/>
      <c r="AI28" s="81">
        <f t="shared" si="1"/>
        <v>0</v>
      </c>
      <c r="AJ28" s="81"/>
      <c r="AK28" s="87"/>
      <c r="AL28" s="68"/>
      <c r="AM28" s="69"/>
      <c r="AN28" s="17" t="e">
        <f>+$A$10-AO28</f>
        <v>#VALUE!</v>
      </c>
      <c r="AO28" s="24">
        <f>SUM(D28:AH28)</f>
        <v>0</v>
      </c>
      <c r="AP28" s="20"/>
      <c r="AQ28" s="20">
        <f>SUM(AJ28:AL28)</f>
        <v>0</v>
      </c>
      <c r="AR28" s="20"/>
      <c r="AS28" s="20"/>
      <c r="AT28" s="20"/>
      <c r="AU28" s="20"/>
      <c r="AV28" s="30"/>
      <c r="AW28" s="39">
        <f>AO28+AV28-AQ28+AP28+AR28+AS28+AT28+AU28</f>
        <v>0</v>
      </c>
      <c r="AX28" s="22"/>
      <c r="AY28" s="46"/>
      <c r="AZ28" s="46"/>
    </row>
    <row r="29" spans="1:52" ht="19.5" customHeight="1" x14ac:dyDescent="0.25">
      <c r="A29" s="3"/>
      <c r="B29" s="64"/>
      <c r="C29" s="116" t="s">
        <v>148</v>
      </c>
      <c r="D29" s="316"/>
      <c r="E29" s="312"/>
      <c r="F29" s="312"/>
      <c r="G29" s="312"/>
      <c r="H29" s="312"/>
      <c r="I29" s="312"/>
      <c r="J29" s="312"/>
      <c r="K29" s="312"/>
      <c r="L29" s="312"/>
      <c r="M29" s="312"/>
      <c r="N29" s="312"/>
      <c r="O29" s="312"/>
      <c r="P29" s="312"/>
      <c r="Q29" s="312"/>
      <c r="R29" s="312"/>
      <c r="S29" s="312"/>
      <c r="T29" s="312"/>
      <c r="U29" s="312"/>
      <c r="V29" s="312"/>
      <c r="W29" s="312"/>
      <c r="X29" s="312"/>
      <c r="Y29" s="311"/>
      <c r="Z29" s="312"/>
      <c r="AA29" s="312"/>
      <c r="AB29" s="312"/>
      <c r="AC29" s="312"/>
      <c r="AD29" s="312"/>
      <c r="AE29" s="313"/>
      <c r="AF29" s="314"/>
      <c r="AG29" s="314"/>
      <c r="AH29" s="314"/>
      <c r="AI29" s="81">
        <f t="shared" si="1"/>
        <v>0</v>
      </c>
      <c r="AJ29" s="81"/>
      <c r="AK29" s="87"/>
      <c r="AL29" s="68" t="s">
        <v>93</v>
      </c>
      <c r="AM29" s="69"/>
      <c r="AN29" s="17"/>
      <c r="AO29" s="24"/>
      <c r="AP29" s="20"/>
      <c r="AQ29" s="20"/>
      <c r="AR29" s="20"/>
      <c r="AS29" s="20"/>
      <c r="AT29" s="20"/>
      <c r="AU29" s="20"/>
      <c r="AV29" s="30"/>
      <c r="AW29" s="39"/>
      <c r="AX29" s="22"/>
      <c r="AY29" s="46"/>
      <c r="AZ29" s="46"/>
    </row>
    <row r="30" spans="1:52" ht="20.25" customHeight="1" x14ac:dyDescent="0.25">
      <c r="A30" s="3"/>
      <c r="B30" s="64">
        <v>270</v>
      </c>
      <c r="C30" s="116" t="s">
        <v>148</v>
      </c>
      <c r="D30" s="316"/>
      <c r="E30" s="312"/>
      <c r="F30" s="312"/>
      <c r="G30" s="312"/>
      <c r="H30" s="312"/>
      <c r="I30" s="312"/>
      <c r="J30" s="312"/>
      <c r="K30" s="312"/>
      <c r="L30" s="312"/>
      <c r="M30" s="312"/>
      <c r="N30" s="312"/>
      <c r="O30" s="312"/>
      <c r="P30" s="312"/>
      <c r="Q30" s="312"/>
      <c r="R30" s="312"/>
      <c r="S30" s="312"/>
      <c r="T30" s="312"/>
      <c r="U30" s="312"/>
      <c r="V30" s="312"/>
      <c r="W30" s="312"/>
      <c r="X30" s="312"/>
      <c r="Y30" s="311"/>
      <c r="Z30" s="312"/>
      <c r="AA30" s="312"/>
      <c r="AB30" s="312"/>
      <c r="AC30" s="312"/>
      <c r="AD30" s="312"/>
      <c r="AE30" s="313"/>
      <c r="AF30" s="314"/>
      <c r="AG30" s="314"/>
      <c r="AH30" s="314"/>
      <c r="AI30" s="81">
        <f t="shared" si="1"/>
        <v>0</v>
      </c>
      <c r="AJ30" s="81">
        <v>2</v>
      </c>
      <c r="AK30" s="87">
        <v>3</v>
      </c>
      <c r="AL30" s="94"/>
      <c r="AM30" s="71"/>
      <c r="AN30" s="17"/>
      <c r="AO30" s="24"/>
      <c r="AP30" s="20"/>
      <c r="AQ30" s="20"/>
      <c r="AR30" s="20"/>
      <c r="AS30" s="20"/>
      <c r="AT30" s="20"/>
      <c r="AU30" s="20"/>
      <c r="AV30" s="43"/>
      <c r="AW30" s="39"/>
      <c r="AX30" s="22"/>
      <c r="AY30" s="73"/>
      <c r="AZ30" s="46"/>
    </row>
    <row r="31" spans="1:52" ht="19.5" customHeight="1" x14ac:dyDescent="0.25">
      <c r="A31" s="3" t="s">
        <v>54</v>
      </c>
      <c r="B31" s="64">
        <v>93</v>
      </c>
      <c r="C31" s="116" t="s">
        <v>148</v>
      </c>
      <c r="D31" s="316"/>
      <c r="E31" s="312"/>
      <c r="F31" s="312"/>
      <c r="G31" s="312"/>
      <c r="H31" s="312"/>
      <c r="I31" s="312"/>
      <c r="J31" s="312"/>
      <c r="K31" s="312"/>
      <c r="L31" s="312"/>
      <c r="M31" s="312"/>
      <c r="N31" s="312"/>
      <c r="O31" s="312"/>
      <c r="P31" s="312"/>
      <c r="Q31" s="312"/>
      <c r="R31" s="312"/>
      <c r="S31" s="312"/>
      <c r="T31" s="312"/>
      <c r="U31" s="312"/>
      <c r="V31" s="312"/>
      <c r="W31" s="312"/>
      <c r="X31" s="312"/>
      <c r="Y31" s="311"/>
      <c r="Z31" s="312"/>
      <c r="AA31" s="312"/>
      <c r="AB31" s="312"/>
      <c r="AC31" s="312"/>
      <c r="AD31" s="312"/>
      <c r="AE31" s="313"/>
      <c r="AF31" s="314"/>
      <c r="AG31" s="314"/>
      <c r="AH31" s="314"/>
      <c r="AI31" s="81">
        <f t="shared" si="1"/>
        <v>0</v>
      </c>
      <c r="AJ31" s="81"/>
      <c r="AK31" s="87"/>
      <c r="AL31" s="68" t="s">
        <v>92</v>
      </c>
      <c r="AM31" s="71"/>
      <c r="AN31" s="17" t="e">
        <f t="shared" ref="AN31:AN43" si="2">+$A$10-AO31</f>
        <v>#VALUE!</v>
      </c>
      <c r="AO31" s="24">
        <f>SUM(D31:AH31)</f>
        <v>0</v>
      </c>
      <c r="AP31" s="20"/>
      <c r="AQ31" s="20">
        <f t="shared" ref="AQ31:AQ60" si="3">SUM(AJ31:AL31)</f>
        <v>0</v>
      </c>
      <c r="AR31" s="20"/>
      <c r="AS31" s="20"/>
      <c r="AT31" s="20"/>
      <c r="AU31" s="20"/>
      <c r="AV31" s="30"/>
      <c r="AW31" s="39">
        <f>AO31+AV31-AQ31+AP31+AR31+AS31+AT31+AU31</f>
        <v>0</v>
      </c>
      <c r="AX31" s="22"/>
      <c r="AY31" s="46"/>
      <c r="AZ31" s="46"/>
    </row>
    <row r="32" spans="1:52" ht="19.5" customHeight="1" x14ac:dyDescent="0.25">
      <c r="A32" s="3"/>
      <c r="B32" s="64"/>
      <c r="C32" s="78" t="s">
        <v>97</v>
      </c>
      <c r="D32" s="316"/>
      <c r="E32" s="312"/>
      <c r="F32" s="312"/>
      <c r="G32" s="312"/>
      <c r="H32" s="312"/>
      <c r="I32" s="312"/>
      <c r="J32" s="312"/>
      <c r="K32" s="312"/>
      <c r="L32" s="312"/>
      <c r="M32" s="312"/>
      <c r="N32" s="312"/>
      <c r="O32" s="312"/>
      <c r="P32" s="312"/>
      <c r="Q32" s="312"/>
      <c r="R32" s="312"/>
      <c r="S32" s="312"/>
      <c r="T32" s="312"/>
      <c r="U32" s="312"/>
      <c r="V32" s="312"/>
      <c r="W32" s="312"/>
      <c r="X32" s="312"/>
      <c r="Y32" s="311"/>
      <c r="Z32" s="312"/>
      <c r="AA32" s="312"/>
      <c r="AB32" s="312"/>
      <c r="AC32" s="312"/>
      <c r="AD32" s="312"/>
      <c r="AE32" s="313"/>
      <c r="AF32" s="314"/>
      <c r="AG32" s="314"/>
      <c r="AH32" s="314"/>
      <c r="AI32" s="81">
        <f t="shared" si="1"/>
        <v>0</v>
      </c>
      <c r="AJ32" s="81"/>
      <c r="AK32" s="87"/>
      <c r="AL32" s="68"/>
      <c r="AM32" s="71"/>
      <c r="AN32" s="17"/>
      <c r="AO32" s="24"/>
      <c r="AP32" s="20"/>
      <c r="AQ32" s="20"/>
      <c r="AR32" s="20"/>
      <c r="AS32" s="20"/>
      <c r="AT32" s="20"/>
      <c r="AU32" s="20"/>
      <c r="AV32" s="30"/>
      <c r="AW32" s="39"/>
      <c r="AX32" s="22"/>
      <c r="AY32" s="46"/>
      <c r="AZ32" s="46"/>
    </row>
    <row r="33" spans="1:52" ht="19.5" customHeight="1" x14ac:dyDescent="0.25">
      <c r="A33" s="3"/>
      <c r="B33" s="64"/>
      <c r="C33" s="78" t="s">
        <v>97</v>
      </c>
      <c r="D33" s="316"/>
      <c r="E33" s="312"/>
      <c r="F33" s="312"/>
      <c r="G33" s="312"/>
      <c r="H33" s="312"/>
      <c r="I33" s="312"/>
      <c r="J33" s="312"/>
      <c r="K33" s="312"/>
      <c r="L33" s="312"/>
      <c r="M33" s="312"/>
      <c r="N33" s="312"/>
      <c r="O33" s="312"/>
      <c r="P33" s="312"/>
      <c r="Q33" s="312"/>
      <c r="R33" s="312"/>
      <c r="S33" s="312"/>
      <c r="T33" s="312"/>
      <c r="U33" s="312"/>
      <c r="V33" s="312"/>
      <c r="W33" s="312"/>
      <c r="X33" s="312"/>
      <c r="Y33" s="311"/>
      <c r="Z33" s="312"/>
      <c r="AA33" s="312"/>
      <c r="AB33" s="312"/>
      <c r="AC33" s="312"/>
      <c r="AD33" s="312"/>
      <c r="AE33" s="313"/>
      <c r="AF33" s="314"/>
      <c r="AG33" s="314"/>
      <c r="AH33" s="314"/>
      <c r="AI33" s="81">
        <f t="shared" si="1"/>
        <v>0</v>
      </c>
      <c r="AJ33" s="81"/>
      <c r="AK33" s="87"/>
      <c r="AL33" s="68"/>
      <c r="AM33" s="71"/>
      <c r="AN33" s="17"/>
      <c r="AO33" s="24"/>
      <c r="AP33" s="20"/>
      <c r="AQ33" s="20"/>
      <c r="AR33" s="20"/>
      <c r="AS33" s="20"/>
      <c r="AT33" s="20"/>
      <c r="AU33" s="20"/>
      <c r="AV33" s="30"/>
      <c r="AW33" s="39"/>
      <c r="AX33" s="22"/>
      <c r="AY33" s="46"/>
      <c r="AZ33" s="46"/>
    </row>
    <row r="34" spans="1:52" ht="19.5" customHeight="1" x14ac:dyDescent="0.25">
      <c r="A34" s="3"/>
      <c r="B34" s="64"/>
      <c r="C34" s="78" t="s">
        <v>97</v>
      </c>
      <c r="D34" s="316"/>
      <c r="E34" s="312"/>
      <c r="F34" s="312"/>
      <c r="G34" s="312"/>
      <c r="H34" s="312"/>
      <c r="I34" s="312"/>
      <c r="J34" s="312"/>
      <c r="K34" s="312"/>
      <c r="L34" s="312"/>
      <c r="M34" s="312"/>
      <c r="N34" s="312"/>
      <c r="O34" s="312"/>
      <c r="P34" s="312"/>
      <c r="Q34" s="312"/>
      <c r="R34" s="312"/>
      <c r="S34" s="312"/>
      <c r="T34" s="312"/>
      <c r="U34" s="312"/>
      <c r="V34" s="312"/>
      <c r="W34" s="312"/>
      <c r="X34" s="312"/>
      <c r="Y34" s="311"/>
      <c r="Z34" s="312"/>
      <c r="AA34" s="312"/>
      <c r="AB34" s="312"/>
      <c r="AC34" s="312"/>
      <c r="AD34" s="312"/>
      <c r="AE34" s="313"/>
      <c r="AF34" s="314"/>
      <c r="AG34" s="314"/>
      <c r="AH34" s="314"/>
      <c r="AI34" s="81">
        <f t="shared" si="1"/>
        <v>0</v>
      </c>
      <c r="AJ34" s="81"/>
      <c r="AK34" s="87"/>
      <c r="AL34" s="68"/>
      <c r="AM34" s="71"/>
      <c r="AN34" s="17"/>
      <c r="AO34" s="24"/>
      <c r="AP34" s="20"/>
      <c r="AQ34" s="20"/>
      <c r="AR34" s="20"/>
      <c r="AS34" s="20"/>
      <c r="AT34" s="20"/>
      <c r="AU34" s="20"/>
      <c r="AV34" s="30"/>
      <c r="AW34" s="39"/>
      <c r="AX34" s="22"/>
      <c r="AY34" s="46"/>
      <c r="AZ34" s="46"/>
    </row>
    <row r="35" spans="1:52" ht="19.5" customHeight="1" x14ac:dyDescent="0.25">
      <c r="A35" s="3"/>
      <c r="B35" s="64"/>
      <c r="C35" s="78" t="s">
        <v>97</v>
      </c>
      <c r="D35" s="316"/>
      <c r="E35" s="312"/>
      <c r="F35" s="312"/>
      <c r="G35" s="312"/>
      <c r="H35" s="312"/>
      <c r="I35" s="312"/>
      <c r="J35" s="312"/>
      <c r="K35" s="312"/>
      <c r="L35" s="312"/>
      <c r="M35" s="312"/>
      <c r="N35" s="312"/>
      <c r="O35" s="312"/>
      <c r="P35" s="312"/>
      <c r="Q35" s="312"/>
      <c r="R35" s="312"/>
      <c r="S35" s="312"/>
      <c r="T35" s="312"/>
      <c r="U35" s="312"/>
      <c r="V35" s="312"/>
      <c r="W35" s="312"/>
      <c r="X35" s="312"/>
      <c r="Y35" s="311"/>
      <c r="Z35" s="312"/>
      <c r="AA35" s="312"/>
      <c r="AB35" s="312"/>
      <c r="AC35" s="312"/>
      <c r="AD35" s="312"/>
      <c r="AE35" s="313"/>
      <c r="AF35" s="314"/>
      <c r="AG35" s="314"/>
      <c r="AH35" s="314"/>
      <c r="AI35" s="81">
        <f t="shared" si="1"/>
        <v>0</v>
      </c>
      <c r="AJ35" s="81"/>
      <c r="AK35" s="87"/>
      <c r="AL35" s="68"/>
      <c r="AM35" s="71"/>
      <c r="AN35" s="17"/>
      <c r="AO35" s="24"/>
      <c r="AP35" s="20"/>
      <c r="AQ35" s="20"/>
      <c r="AR35" s="20"/>
      <c r="AS35" s="20"/>
      <c r="AT35" s="20"/>
      <c r="AU35" s="20"/>
      <c r="AV35" s="30"/>
      <c r="AW35" s="39"/>
      <c r="AX35" s="22"/>
      <c r="AY35" s="46"/>
      <c r="AZ35" s="46"/>
    </row>
    <row r="36" spans="1:52" ht="19.5" customHeight="1" x14ac:dyDescent="0.25">
      <c r="A36" s="3"/>
      <c r="B36" s="64"/>
      <c r="C36" s="78" t="s">
        <v>97</v>
      </c>
      <c r="D36" s="316"/>
      <c r="E36" s="312"/>
      <c r="F36" s="312"/>
      <c r="G36" s="312"/>
      <c r="H36" s="312"/>
      <c r="I36" s="312"/>
      <c r="J36" s="312"/>
      <c r="K36" s="312"/>
      <c r="L36" s="312"/>
      <c r="M36" s="312"/>
      <c r="N36" s="312"/>
      <c r="O36" s="312"/>
      <c r="P36" s="312"/>
      <c r="Q36" s="312"/>
      <c r="R36" s="312"/>
      <c r="S36" s="312"/>
      <c r="T36" s="312"/>
      <c r="U36" s="312"/>
      <c r="V36" s="312"/>
      <c r="W36" s="312"/>
      <c r="X36" s="312"/>
      <c r="Y36" s="311"/>
      <c r="Z36" s="312"/>
      <c r="AA36" s="312"/>
      <c r="AB36" s="312"/>
      <c r="AC36" s="312"/>
      <c r="AD36" s="312"/>
      <c r="AE36" s="313"/>
      <c r="AF36" s="314"/>
      <c r="AG36" s="314"/>
      <c r="AH36" s="314"/>
      <c r="AI36" s="81">
        <f t="shared" si="1"/>
        <v>0</v>
      </c>
      <c r="AJ36" s="81"/>
      <c r="AK36" s="87"/>
      <c r="AL36" s="68"/>
      <c r="AM36" s="71"/>
      <c r="AN36" s="17"/>
      <c r="AO36" s="24"/>
      <c r="AP36" s="20"/>
      <c r="AQ36" s="20"/>
      <c r="AR36" s="20"/>
      <c r="AS36" s="20"/>
      <c r="AT36" s="20"/>
      <c r="AU36" s="20"/>
      <c r="AV36" s="30"/>
      <c r="AW36" s="39"/>
      <c r="AX36" s="22"/>
      <c r="AY36" s="46"/>
      <c r="AZ36" s="46"/>
    </row>
    <row r="37" spans="1:52" ht="19.5" customHeight="1" x14ac:dyDescent="0.25">
      <c r="A37" s="3"/>
      <c r="B37" s="64"/>
      <c r="C37" s="78"/>
      <c r="D37" s="115"/>
      <c r="E37" s="143"/>
      <c r="F37" s="143"/>
      <c r="G37" s="143"/>
      <c r="H37" s="417"/>
      <c r="I37" s="417"/>
      <c r="J37" s="143"/>
      <c r="K37" s="143"/>
      <c r="L37" s="143"/>
      <c r="M37" s="143"/>
      <c r="N37" s="143"/>
      <c r="O37" s="143"/>
      <c r="P37" s="143"/>
      <c r="Q37" s="143"/>
      <c r="R37" s="143"/>
      <c r="S37" s="143"/>
      <c r="T37" s="143"/>
      <c r="U37" s="143"/>
      <c r="V37" s="143"/>
      <c r="W37" s="143"/>
      <c r="X37" s="143"/>
      <c r="Y37" s="115"/>
      <c r="Z37" s="115"/>
      <c r="AA37" s="115"/>
      <c r="AB37" s="115"/>
      <c r="AC37" s="115"/>
      <c r="AD37" s="115"/>
      <c r="AE37" s="122"/>
      <c r="AF37" s="122"/>
      <c r="AG37" s="122"/>
      <c r="AH37" s="122"/>
      <c r="AI37" s="81"/>
      <c r="AJ37" s="81"/>
      <c r="AK37" s="87"/>
      <c r="AL37" s="68"/>
      <c r="AM37" s="71"/>
      <c r="AN37" s="17"/>
      <c r="AO37" s="24"/>
      <c r="AP37" s="20"/>
      <c r="AQ37" s="20"/>
      <c r="AR37" s="20"/>
      <c r="AS37" s="20"/>
      <c r="AT37" s="20"/>
      <c r="AU37" s="20"/>
      <c r="AV37" s="30"/>
      <c r="AW37" s="39"/>
      <c r="AX37" s="22"/>
      <c r="AY37" s="46"/>
      <c r="AZ37" s="46"/>
    </row>
    <row r="38" spans="1:52" ht="21" customHeight="1" x14ac:dyDescent="0.25">
      <c r="A38" s="3"/>
      <c r="B38" s="64"/>
      <c r="C38" s="65"/>
      <c r="D38" s="122"/>
      <c r="E38" s="122"/>
      <c r="F38" s="122"/>
      <c r="G38" s="413"/>
      <c r="H38" s="436" t="s">
        <v>149</v>
      </c>
      <c r="I38" s="437"/>
      <c r="J38" s="437"/>
      <c r="P38" s="115"/>
      <c r="Q38" s="115"/>
      <c r="R38" s="115"/>
      <c r="S38" s="115"/>
      <c r="T38" s="115"/>
      <c r="U38" s="115"/>
      <c r="V38" s="115"/>
      <c r="W38" s="115"/>
      <c r="X38" s="115"/>
      <c r="Y38" s="115"/>
      <c r="Z38" s="115"/>
      <c r="AA38" s="115"/>
      <c r="AB38" s="115"/>
      <c r="AC38" s="115"/>
      <c r="AD38" s="115"/>
      <c r="AE38" s="115"/>
      <c r="AF38" s="115"/>
      <c r="AG38" s="115"/>
      <c r="AH38" s="115"/>
      <c r="AI38" s="80"/>
      <c r="AJ38" s="80"/>
      <c r="AK38" s="68"/>
      <c r="AL38" s="68"/>
      <c r="AM38" s="71"/>
      <c r="AN38" s="17" t="e">
        <f t="shared" si="2"/>
        <v>#VALUE!</v>
      </c>
      <c r="AO38" s="24">
        <f t="shared" ref="AO38:AO60" si="4">SUM(D38:AH38)</f>
        <v>0</v>
      </c>
      <c r="AP38" s="20"/>
      <c r="AQ38" s="20">
        <f t="shared" si="3"/>
        <v>0</v>
      </c>
      <c r="AR38" s="20"/>
      <c r="AS38" s="20"/>
      <c r="AT38" s="20"/>
      <c r="AU38" s="20"/>
      <c r="AV38" s="30"/>
      <c r="AW38" s="39">
        <f t="shared" ref="AW38:AW60" si="5">AO38+AV38-AQ38+AP38+AR38+AS38+AT38+AU38</f>
        <v>0</v>
      </c>
      <c r="AX38" s="22"/>
      <c r="AY38" s="46"/>
      <c r="AZ38" s="46"/>
    </row>
    <row r="39" spans="1:52" x14ac:dyDescent="0.25">
      <c r="A39" s="3"/>
      <c r="B39" s="64"/>
      <c r="D39" s="424" t="s">
        <v>30</v>
      </c>
      <c r="E39" s="425" t="s">
        <v>31</v>
      </c>
      <c r="F39" s="425"/>
      <c r="G39" s="425"/>
      <c r="H39" s="418">
        <v>8</v>
      </c>
      <c r="I39" s="419"/>
      <c r="P39" s="10"/>
      <c r="Q39" s="10"/>
      <c r="R39" s="66"/>
      <c r="S39" s="66"/>
      <c r="T39" s="66"/>
      <c r="U39" s="66"/>
      <c r="V39" s="66"/>
      <c r="W39" s="66"/>
      <c r="X39" s="10"/>
      <c r="Y39" s="10"/>
      <c r="Z39" s="66"/>
      <c r="AA39" s="66"/>
      <c r="AB39" s="66"/>
      <c r="AC39" s="66"/>
      <c r="AD39" s="10"/>
      <c r="AE39" s="10"/>
      <c r="AF39" s="10"/>
      <c r="AG39" s="10"/>
      <c r="AH39" s="10"/>
      <c r="AI39" s="80"/>
      <c r="AJ39" s="80"/>
      <c r="AK39" s="68"/>
      <c r="AL39" s="68"/>
      <c r="AM39" s="69"/>
      <c r="AN39" s="17" t="e">
        <f t="shared" si="2"/>
        <v>#VALUE!</v>
      </c>
      <c r="AO39" s="24">
        <f t="shared" ref="AO39:AO46" si="6">SUM(E39:AH39)</f>
        <v>8</v>
      </c>
      <c r="AP39" s="20"/>
      <c r="AQ39" s="20">
        <f t="shared" si="3"/>
        <v>0</v>
      </c>
      <c r="AR39" s="20"/>
      <c r="AS39" s="20"/>
      <c r="AT39" s="20"/>
      <c r="AU39" s="20"/>
      <c r="AV39" s="29"/>
      <c r="AW39" s="39">
        <f t="shared" si="5"/>
        <v>8</v>
      </c>
      <c r="AX39" s="22"/>
      <c r="AY39" s="46"/>
      <c r="AZ39" s="46"/>
    </row>
    <row r="40" spans="1:52" x14ac:dyDescent="0.25">
      <c r="A40" s="3"/>
      <c r="B40" s="64"/>
      <c r="D40" s="424" t="s">
        <v>34</v>
      </c>
      <c r="E40" s="425" t="s">
        <v>35</v>
      </c>
      <c r="F40" s="425"/>
      <c r="G40" s="425"/>
      <c r="H40" s="418">
        <v>0</v>
      </c>
      <c r="I40" s="419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G40" s="10"/>
      <c r="AH40" s="10"/>
      <c r="AI40" s="80"/>
      <c r="AJ40" s="80"/>
      <c r="AK40" s="68"/>
      <c r="AL40" s="68"/>
      <c r="AM40" s="69"/>
      <c r="AN40" s="17" t="e">
        <f t="shared" si="2"/>
        <v>#VALUE!</v>
      </c>
      <c r="AO40" s="24">
        <f t="shared" si="6"/>
        <v>0</v>
      </c>
      <c r="AP40" s="20"/>
      <c r="AQ40" s="20">
        <f t="shared" si="3"/>
        <v>0</v>
      </c>
      <c r="AR40" s="20"/>
      <c r="AS40" s="20"/>
      <c r="AT40" s="20"/>
      <c r="AU40" s="20"/>
      <c r="AV40" s="44"/>
      <c r="AW40" s="39">
        <f t="shared" si="5"/>
        <v>0</v>
      </c>
      <c r="AX40" s="22"/>
      <c r="AY40" s="46"/>
      <c r="AZ40" s="46"/>
    </row>
    <row r="41" spans="1:52" x14ac:dyDescent="0.25">
      <c r="A41" s="3"/>
      <c r="B41" s="64"/>
      <c r="D41" s="424" t="s">
        <v>38</v>
      </c>
      <c r="E41" s="425" t="s">
        <v>39</v>
      </c>
      <c r="F41" s="425"/>
      <c r="G41" s="425"/>
      <c r="H41" s="418">
        <v>0</v>
      </c>
      <c r="I41" s="419"/>
      <c r="P41" s="115"/>
      <c r="Q41" s="115"/>
      <c r="R41" s="115"/>
      <c r="S41" s="115"/>
      <c r="T41" s="115"/>
      <c r="U41" s="115"/>
      <c r="V41" s="115"/>
      <c r="W41" s="115"/>
      <c r="X41" s="115"/>
      <c r="Y41" s="115"/>
      <c r="Z41" s="115"/>
      <c r="AA41" s="115"/>
      <c r="AB41" s="115"/>
      <c r="AC41" s="115"/>
      <c r="AD41" s="10"/>
      <c r="AE41" s="10"/>
      <c r="AG41" s="10"/>
      <c r="AH41" s="10"/>
      <c r="AI41" s="80"/>
      <c r="AJ41" s="80"/>
      <c r="AK41" s="68"/>
      <c r="AL41" s="68"/>
      <c r="AM41" s="69"/>
      <c r="AN41" s="17" t="e">
        <f t="shared" si="2"/>
        <v>#VALUE!</v>
      </c>
      <c r="AO41" s="24">
        <f t="shared" si="6"/>
        <v>0</v>
      </c>
      <c r="AP41" s="20"/>
      <c r="AQ41" s="20">
        <f t="shared" si="3"/>
        <v>0</v>
      </c>
      <c r="AR41" s="20"/>
      <c r="AS41" s="20"/>
      <c r="AT41" s="20"/>
      <c r="AU41" s="20"/>
      <c r="AV41" s="30"/>
      <c r="AW41" s="39">
        <f t="shared" si="5"/>
        <v>0</v>
      </c>
      <c r="AX41" s="22"/>
      <c r="AY41" s="46"/>
      <c r="AZ41" s="46"/>
    </row>
    <row r="42" spans="1:52" x14ac:dyDescent="0.25">
      <c r="A42" s="3"/>
      <c r="B42" s="64"/>
      <c r="D42" s="424" t="s">
        <v>42</v>
      </c>
      <c r="E42" s="425" t="s">
        <v>43</v>
      </c>
      <c r="F42" s="425"/>
      <c r="G42" s="425"/>
      <c r="H42" s="418">
        <v>0</v>
      </c>
      <c r="I42" s="419"/>
      <c r="P42" s="115"/>
      <c r="Q42" s="115"/>
      <c r="R42" s="115"/>
      <c r="S42" s="115"/>
      <c r="T42" s="115"/>
      <c r="U42" s="115"/>
      <c r="V42" s="115"/>
      <c r="W42" s="115"/>
      <c r="X42" s="115"/>
      <c r="Y42" s="115"/>
      <c r="Z42" s="115"/>
      <c r="AA42" s="115"/>
      <c r="AB42" s="115"/>
      <c r="AC42" s="115"/>
      <c r="AD42" s="10"/>
      <c r="AE42" s="10"/>
      <c r="AG42" s="10"/>
      <c r="AH42" s="10"/>
      <c r="AI42" s="80"/>
      <c r="AJ42" s="80"/>
      <c r="AK42" s="68"/>
      <c r="AL42" s="68"/>
      <c r="AM42" s="69"/>
      <c r="AN42" s="17" t="e">
        <f t="shared" si="2"/>
        <v>#VALUE!</v>
      </c>
      <c r="AO42" s="24">
        <f t="shared" si="6"/>
        <v>0</v>
      </c>
      <c r="AP42" s="20"/>
      <c r="AQ42" s="20">
        <f t="shared" si="3"/>
        <v>0</v>
      </c>
      <c r="AR42" s="20"/>
      <c r="AS42" s="20"/>
      <c r="AT42" s="20"/>
      <c r="AU42" s="20"/>
      <c r="AV42" s="30"/>
      <c r="AW42" s="39">
        <f t="shared" si="5"/>
        <v>0</v>
      </c>
      <c r="AX42" s="22"/>
      <c r="AY42" s="46"/>
      <c r="AZ42" s="46"/>
    </row>
    <row r="43" spans="1:52" x14ac:dyDescent="0.25">
      <c r="A43" s="3"/>
      <c r="B43" s="64"/>
      <c r="D43" s="424" t="s">
        <v>68</v>
      </c>
      <c r="E43" s="425" t="s">
        <v>69</v>
      </c>
      <c r="F43" s="425"/>
      <c r="G43" s="425"/>
      <c r="H43" s="418">
        <v>0</v>
      </c>
      <c r="I43" s="418"/>
      <c r="P43" s="115"/>
      <c r="Q43" s="115"/>
      <c r="R43" s="115"/>
      <c r="S43" s="115"/>
      <c r="T43" s="115"/>
      <c r="U43" s="115"/>
      <c r="V43" s="115"/>
      <c r="W43" s="115"/>
      <c r="X43" s="115"/>
      <c r="Y43" s="115"/>
      <c r="Z43" s="115"/>
      <c r="AA43" s="115"/>
      <c r="AB43" s="115"/>
      <c r="AC43" s="115"/>
      <c r="AD43" s="10"/>
      <c r="AE43" s="10"/>
      <c r="AG43" s="10"/>
      <c r="AH43" s="10"/>
      <c r="AI43" s="80"/>
      <c r="AJ43" s="80"/>
      <c r="AK43" s="68"/>
      <c r="AL43" s="68"/>
      <c r="AM43" s="70"/>
      <c r="AN43" s="17" t="e">
        <f t="shared" si="2"/>
        <v>#VALUE!</v>
      </c>
      <c r="AO43" s="24">
        <f t="shared" si="6"/>
        <v>0</v>
      </c>
      <c r="AP43" s="20"/>
      <c r="AQ43" s="20">
        <f t="shared" si="3"/>
        <v>0</v>
      </c>
      <c r="AR43" s="20"/>
      <c r="AS43" s="20"/>
      <c r="AT43" s="20"/>
      <c r="AU43" s="20"/>
      <c r="AV43" s="29"/>
      <c r="AW43" s="39">
        <f t="shared" si="5"/>
        <v>0</v>
      </c>
      <c r="AX43" s="22"/>
      <c r="AY43" s="46"/>
      <c r="AZ43" s="46"/>
    </row>
    <row r="44" spans="1:52" x14ac:dyDescent="0.25">
      <c r="A44" s="3"/>
      <c r="B44" s="64"/>
      <c r="D44" s="424" t="s">
        <v>46</v>
      </c>
      <c r="E44" s="425" t="s">
        <v>47</v>
      </c>
      <c r="F44" s="425"/>
      <c r="G44" s="425"/>
      <c r="H44" s="418">
        <v>0</v>
      </c>
      <c r="I44" s="418"/>
      <c r="P44" s="115"/>
      <c r="Q44" s="115"/>
      <c r="R44" s="115"/>
      <c r="S44" s="115"/>
      <c r="T44" s="115"/>
      <c r="U44" s="115"/>
      <c r="V44" s="115"/>
      <c r="W44" s="115"/>
      <c r="X44" s="115"/>
      <c r="Y44" s="115"/>
      <c r="Z44" s="115"/>
      <c r="AA44" s="115"/>
      <c r="AB44" s="115"/>
      <c r="AC44" s="115"/>
      <c r="AD44" s="10"/>
      <c r="AE44" s="10"/>
      <c r="AG44" s="10"/>
      <c r="AH44" s="10"/>
      <c r="AI44" s="80"/>
      <c r="AJ44" s="80"/>
      <c r="AK44" s="68"/>
      <c r="AL44" s="68"/>
      <c r="AM44" s="69"/>
      <c r="AN44" s="17"/>
      <c r="AO44" s="24">
        <f t="shared" si="6"/>
        <v>0</v>
      </c>
      <c r="AP44" s="20"/>
      <c r="AQ44" s="20">
        <f t="shared" si="3"/>
        <v>0</v>
      </c>
      <c r="AR44" s="20"/>
      <c r="AS44" s="20"/>
      <c r="AT44" s="20"/>
      <c r="AU44" s="20"/>
      <c r="AV44" s="29"/>
      <c r="AW44" s="39">
        <f t="shared" si="5"/>
        <v>0</v>
      </c>
      <c r="AX44" s="22"/>
      <c r="AY44" s="46"/>
      <c r="AZ44" s="46"/>
    </row>
    <row r="45" spans="1:52" x14ac:dyDescent="0.25">
      <c r="A45" s="3"/>
      <c r="B45" s="64"/>
      <c r="D45" s="424" t="s">
        <v>50</v>
      </c>
      <c r="E45" s="425" t="s">
        <v>51</v>
      </c>
      <c r="F45" s="425"/>
      <c r="G45" s="425"/>
      <c r="H45" s="418">
        <v>0</v>
      </c>
      <c r="I45" s="418"/>
      <c r="P45" s="115"/>
      <c r="Q45" s="115"/>
      <c r="R45" s="115"/>
      <c r="S45" s="115"/>
      <c r="T45" s="115"/>
      <c r="U45" s="115"/>
      <c r="V45" s="115"/>
      <c r="W45" s="115"/>
      <c r="X45" s="115"/>
      <c r="Y45" s="115"/>
      <c r="Z45" s="115"/>
      <c r="AA45" s="115"/>
      <c r="AB45" s="115"/>
      <c r="AC45" s="115"/>
      <c r="AD45" s="10"/>
      <c r="AE45" s="10"/>
      <c r="AF45" s="10"/>
      <c r="AG45" s="10"/>
      <c r="AH45" s="10"/>
      <c r="AI45" s="80"/>
      <c r="AJ45" s="80"/>
      <c r="AK45" s="68"/>
      <c r="AL45" s="68"/>
      <c r="AM45" s="69"/>
      <c r="AN45" s="17" t="e">
        <f t="shared" ref="AN45:AN60" si="7">+$A$10-AO45</f>
        <v>#VALUE!</v>
      </c>
      <c r="AO45" s="24">
        <f t="shared" si="6"/>
        <v>0</v>
      </c>
      <c r="AP45" s="20"/>
      <c r="AQ45" s="20">
        <f t="shared" si="3"/>
        <v>0</v>
      </c>
      <c r="AR45" s="20"/>
      <c r="AS45" s="20"/>
      <c r="AT45" s="20"/>
      <c r="AU45" s="20"/>
      <c r="AV45" s="44"/>
      <c r="AW45" s="39">
        <f t="shared" si="5"/>
        <v>0</v>
      </c>
      <c r="AX45" s="22"/>
      <c r="AY45" s="46"/>
      <c r="AZ45" s="46"/>
    </row>
    <row r="46" spans="1:52" x14ac:dyDescent="0.25">
      <c r="A46" s="3"/>
      <c r="B46" s="64"/>
      <c r="D46" s="424" t="s">
        <v>52</v>
      </c>
      <c r="E46" s="425" t="s">
        <v>53</v>
      </c>
      <c r="F46" s="425"/>
      <c r="G46" s="425"/>
      <c r="H46" s="420">
        <v>8</v>
      </c>
      <c r="I46" s="420"/>
      <c r="J46" s="412"/>
      <c r="K46" s="412"/>
      <c r="L46" s="115"/>
      <c r="M46" s="115"/>
      <c r="N46" s="115"/>
      <c r="O46" s="115"/>
      <c r="P46" s="115"/>
      <c r="Q46" s="115"/>
      <c r="R46" s="115"/>
      <c r="S46" s="115"/>
      <c r="T46" s="115"/>
      <c r="U46" s="115"/>
      <c r="V46" s="115"/>
      <c r="W46" s="115"/>
      <c r="X46" s="115"/>
      <c r="Y46" s="115"/>
      <c r="Z46" s="115"/>
      <c r="AA46" s="115"/>
      <c r="AB46" s="115"/>
      <c r="AC46" s="115"/>
      <c r="AD46" s="10"/>
      <c r="AE46" s="10"/>
      <c r="AF46" s="10"/>
      <c r="AG46" s="10"/>
      <c r="AH46" s="10"/>
      <c r="AI46" s="80"/>
      <c r="AJ46" s="80"/>
      <c r="AK46" s="68"/>
      <c r="AL46" s="68"/>
      <c r="AM46" s="69"/>
      <c r="AN46" s="17" t="e">
        <f t="shared" si="7"/>
        <v>#VALUE!</v>
      </c>
      <c r="AO46" s="24">
        <f t="shared" si="6"/>
        <v>8</v>
      </c>
      <c r="AP46" s="20"/>
      <c r="AQ46" s="20">
        <f t="shared" si="3"/>
        <v>0</v>
      </c>
      <c r="AR46" s="20"/>
      <c r="AS46" s="20"/>
      <c r="AT46" s="20"/>
      <c r="AU46" s="20"/>
      <c r="AV46" s="44"/>
      <c r="AW46" s="39">
        <f t="shared" si="5"/>
        <v>8</v>
      </c>
      <c r="AX46" s="22"/>
      <c r="AY46" s="46"/>
      <c r="AZ46" s="46"/>
    </row>
    <row r="47" spans="1:52" x14ac:dyDescent="0.25">
      <c r="A47" s="3"/>
      <c r="B47" s="64"/>
      <c r="C47" s="65"/>
      <c r="D47" s="424" t="s">
        <v>32</v>
      </c>
      <c r="E47" s="425" t="s">
        <v>33</v>
      </c>
      <c r="F47" s="425"/>
      <c r="G47" s="425"/>
      <c r="H47" s="421">
        <v>0</v>
      </c>
      <c r="I47" s="421"/>
      <c r="J47" s="414"/>
      <c r="K47" s="66"/>
      <c r="L47" s="115"/>
      <c r="M47" s="115"/>
      <c r="N47" s="115"/>
      <c r="O47" s="115"/>
      <c r="P47" s="115"/>
      <c r="Q47" s="115"/>
      <c r="R47" s="115"/>
      <c r="S47" s="115"/>
      <c r="T47" s="115"/>
      <c r="U47" s="115"/>
      <c r="V47" s="115"/>
      <c r="W47" s="115"/>
      <c r="X47" s="115"/>
      <c r="Y47" s="115"/>
      <c r="Z47" s="115"/>
      <c r="AA47" s="115"/>
      <c r="AB47" s="115"/>
      <c r="AC47" s="115"/>
      <c r="AD47" s="66"/>
      <c r="AE47" s="66"/>
      <c r="AF47" s="66"/>
      <c r="AG47" s="66"/>
      <c r="AH47" s="66"/>
      <c r="AI47" s="80"/>
      <c r="AJ47" s="80"/>
      <c r="AK47" s="68"/>
      <c r="AL47" s="68"/>
      <c r="AM47" s="69"/>
      <c r="AN47" s="17" t="e">
        <f t="shared" si="7"/>
        <v>#VALUE!</v>
      </c>
      <c r="AO47" s="24">
        <f>SUM(J47:AH47)</f>
        <v>0</v>
      </c>
      <c r="AP47" s="20"/>
      <c r="AQ47" s="20">
        <f t="shared" si="3"/>
        <v>0</v>
      </c>
      <c r="AR47" s="20"/>
      <c r="AS47" s="20"/>
      <c r="AT47" s="20"/>
      <c r="AU47" s="20"/>
      <c r="AV47" s="29"/>
      <c r="AW47" s="39">
        <f t="shared" si="5"/>
        <v>0</v>
      </c>
      <c r="AX47" s="22"/>
      <c r="AY47" s="46"/>
      <c r="AZ47" s="46"/>
    </row>
    <row r="48" spans="1:52" x14ac:dyDescent="0.25">
      <c r="A48" s="3"/>
      <c r="B48" s="64"/>
      <c r="C48" s="65"/>
      <c r="D48" s="424" t="s">
        <v>36</v>
      </c>
      <c r="E48" s="425" t="s">
        <v>37</v>
      </c>
      <c r="F48" s="425"/>
      <c r="G48" s="425"/>
      <c r="H48" s="422">
        <v>0</v>
      </c>
      <c r="I48" s="422"/>
      <c r="J48" s="415"/>
      <c r="K48" s="10"/>
      <c r="L48" s="115"/>
      <c r="M48" s="115"/>
      <c r="N48" s="115"/>
      <c r="O48" s="115"/>
      <c r="P48" s="115"/>
      <c r="Q48" s="115"/>
      <c r="R48" s="115"/>
      <c r="S48" s="115"/>
      <c r="T48" s="115"/>
      <c r="U48" s="115"/>
      <c r="V48" s="115"/>
      <c r="W48" s="115"/>
      <c r="X48" s="115"/>
      <c r="Y48" s="115"/>
      <c r="Z48" s="115"/>
      <c r="AA48" s="115"/>
      <c r="AB48" s="115"/>
      <c r="AC48" s="115"/>
      <c r="AD48" s="67"/>
      <c r="AE48" s="10"/>
      <c r="AF48" s="10"/>
      <c r="AG48" s="10"/>
      <c r="AH48" s="10"/>
      <c r="AI48" s="80"/>
      <c r="AJ48" s="80"/>
      <c r="AK48" s="68"/>
      <c r="AL48" s="68"/>
      <c r="AM48" s="69"/>
      <c r="AN48" s="17" t="e">
        <f t="shared" si="7"/>
        <v>#VALUE!</v>
      </c>
      <c r="AO48" s="24">
        <f t="shared" ref="AO48:AO54" si="8">SUM(D48:AH48)</f>
        <v>0</v>
      </c>
      <c r="AP48" s="20"/>
      <c r="AQ48" s="20">
        <f t="shared" si="3"/>
        <v>0</v>
      </c>
      <c r="AR48" s="20"/>
      <c r="AS48" s="20"/>
      <c r="AT48" s="20"/>
      <c r="AU48" s="20"/>
      <c r="AV48" s="44"/>
      <c r="AW48" s="39">
        <f t="shared" si="5"/>
        <v>0</v>
      </c>
      <c r="AX48" s="22"/>
      <c r="AY48" s="46"/>
      <c r="AZ48" s="46"/>
    </row>
    <row r="49" spans="1:52" x14ac:dyDescent="0.25">
      <c r="A49" s="3"/>
      <c r="B49" s="64"/>
      <c r="C49" s="65"/>
      <c r="D49" s="424" t="s">
        <v>40</v>
      </c>
      <c r="E49" s="425" t="s">
        <v>41</v>
      </c>
      <c r="F49" s="425"/>
      <c r="G49" s="425"/>
      <c r="H49" s="422">
        <v>0</v>
      </c>
      <c r="I49" s="422"/>
      <c r="J49" s="416"/>
      <c r="K49" s="115"/>
      <c r="L49" s="115"/>
      <c r="M49" s="115"/>
      <c r="N49" s="115"/>
      <c r="O49" s="115"/>
      <c r="P49" s="115"/>
      <c r="Q49" s="115"/>
      <c r="R49" s="115"/>
      <c r="S49" s="115"/>
      <c r="T49" s="115"/>
      <c r="U49" s="115"/>
      <c r="V49" s="115"/>
      <c r="W49" s="115"/>
      <c r="X49" s="115"/>
      <c r="Y49" s="115"/>
      <c r="Z49" s="115"/>
      <c r="AA49" s="115"/>
      <c r="AB49" s="115"/>
      <c r="AC49" s="115"/>
      <c r="AD49" s="115"/>
      <c r="AE49" s="115"/>
      <c r="AF49" s="115"/>
      <c r="AG49" s="115"/>
      <c r="AH49" s="115"/>
      <c r="AI49" s="115"/>
      <c r="AJ49" s="115"/>
      <c r="AK49" s="115"/>
      <c r="AL49" s="115"/>
      <c r="AM49" s="71"/>
      <c r="AN49" s="17" t="e">
        <f t="shared" si="7"/>
        <v>#VALUE!</v>
      </c>
      <c r="AO49" s="24">
        <f t="shared" si="8"/>
        <v>0</v>
      </c>
      <c r="AP49" s="20"/>
      <c r="AQ49" s="20">
        <f t="shared" si="3"/>
        <v>0</v>
      </c>
      <c r="AR49" s="20"/>
      <c r="AS49" s="20"/>
      <c r="AT49" s="20"/>
      <c r="AU49" s="20"/>
      <c r="AV49" s="44"/>
      <c r="AW49" s="39">
        <f t="shared" si="5"/>
        <v>0</v>
      </c>
      <c r="AX49" s="22"/>
      <c r="AY49" s="46"/>
      <c r="AZ49" s="46"/>
    </row>
    <row r="50" spans="1:52" x14ac:dyDescent="0.25">
      <c r="A50" s="3"/>
      <c r="B50" s="64"/>
      <c r="C50" s="65"/>
      <c r="D50" s="424" t="s">
        <v>44</v>
      </c>
      <c r="E50" s="425" t="s">
        <v>45</v>
      </c>
      <c r="F50" s="425"/>
      <c r="G50" s="425"/>
      <c r="H50" s="422">
        <v>0</v>
      </c>
      <c r="I50" s="422"/>
      <c r="J50" s="416"/>
      <c r="K50" s="115"/>
      <c r="L50" s="115"/>
      <c r="M50" s="115"/>
      <c r="N50" s="115"/>
      <c r="O50" s="115"/>
      <c r="P50" s="115"/>
      <c r="Q50" s="115"/>
      <c r="R50" s="115"/>
      <c r="S50" s="115"/>
      <c r="T50" s="115"/>
      <c r="U50" s="115"/>
      <c r="V50" s="115"/>
      <c r="W50" s="115"/>
      <c r="X50" s="115"/>
      <c r="Y50" s="115"/>
      <c r="Z50" s="115"/>
      <c r="AA50" s="115"/>
      <c r="AB50" s="115"/>
      <c r="AC50" s="115"/>
      <c r="AD50" s="115"/>
      <c r="AE50" s="115"/>
      <c r="AF50" s="115"/>
      <c r="AG50" s="115"/>
      <c r="AH50" s="115"/>
      <c r="AI50" s="115"/>
      <c r="AJ50" s="115"/>
      <c r="AK50" s="115"/>
      <c r="AL50" s="115"/>
      <c r="AM50" s="69"/>
      <c r="AN50" s="17" t="e">
        <f t="shared" si="7"/>
        <v>#VALUE!</v>
      </c>
      <c r="AO50" s="24">
        <f t="shared" si="8"/>
        <v>0</v>
      </c>
      <c r="AP50" s="20"/>
      <c r="AQ50" s="20">
        <f t="shared" si="3"/>
        <v>0</v>
      </c>
      <c r="AR50" s="20"/>
      <c r="AS50" s="20"/>
      <c r="AT50" s="20"/>
      <c r="AU50" s="20"/>
      <c r="AV50" s="29"/>
      <c r="AW50" s="39">
        <f t="shared" si="5"/>
        <v>0</v>
      </c>
      <c r="AX50" s="22"/>
      <c r="AY50" s="46"/>
      <c r="AZ50" s="46"/>
    </row>
    <row r="51" spans="1:52" ht="15" customHeight="1" x14ac:dyDescent="0.25">
      <c r="A51" s="3"/>
      <c r="B51" s="64"/>
      <c r="C51" s="65"/>
      <c r="D51" s="424" t="s">
        <v>48</v>
      </c>
      <c r="E51" s="425" t="s">
        <v>49</v>
      </c>
      <c r="F51" s="425"/>
      <c r="G51" s="425"/>
      <c r="H51" s="422">
        <v>0</v>
      </c>
      <c r="I51" s="422"/>
      <c r="J51" s="416"/>
      <c r="K51" s="115"/>
      <c r="L51" s="115"/>
      <c r="M51" s="115"/>
      <c r="N51" s="115"/>
      <c r="O51" s="115"/>
      <c r="P51" s="115"/>
      <c r="Q51" s="115"/>
      <c r="R51" s="115"/>
      <c r="S51" s="115"/>
      <c r="T51" s="115"/>
      <c r="U51" s="115"/>
      <c r="V51" s="115"/>
      <c r="W51" s="115"/>
      <c r="X51" s="115"/>
      <c r="Y51" s="115"/>
      <c r="Z51" s="115"/>
      <c r="AA51" s="115"/>
      <c r="AB51" s="115"/>
      <c r="AC51" s="115"/>
      <c r="AD51" s="115"/>
      <c r="AE51" s="115"/>
      <c r="AF51" s="115"/>
      <c r="AG51" s="115"/>
      <c r="AH51" s="115"/>
      <c r="AI51" s="115"/>
      <c r="AJ51" s="115"/>
      <c r="AK51" s="115"/>
      <c r="AL51" s="115"/>
      <c r="AM51" s="69"/>
      <c r="AN51" s="17" t="e">
        <f t="shared" si="7"/>
        <v>#VALUE!</v>
      </c>
      <c r="AO51" s="24">
        <f t="shared" si="8"/>
        <v>0</v>
      </c>
      <c r="AP51" s="20"/>
      <c r="AQ51" s="20">
        <f t="shared" si="3"/>
        <v>0</v>
      </c>
      <c r="AR51" s="20"/>
      <c r="AS51" s="20"/>
      <c r="AT51" s="20"/>
      <c r="AU51" s="20"/>
      <c r="AV51" s="44"/>
      <c r="AW51" s="39">
        <f t="shared" si="5"/>
        <v>0</v>
      </c>
      <c r="AX51" s="22"/>
      <c r="AY51" s="46"/>
      <c r="AZ51" s="46"/>
    </row>
    <row r="52" spans="1:52" ht="15" customHeight="1" x14ac:dyDescent="0.25">
      <c r="A52" s="3"/>
      <c r="B52" s="64"/>
      <c r="C52" s="65"/>
      <c r="D52" s="424" t="s">
        <v>56</v>
      </c>
      <c r="E52" s="425" t="s">
        <v>57</v>
      </c>
      <c r="F52" s="425"/>
      <c r="G52" s="425"/>
      <c r="H52" s="422">
        <v>0</v>
      </c>
      <c r="I52" s="422"/>
      <c r="J52" s="416"/>
      <c r="K52" s="115"/>
      <c r="L52" s="115"/>
      <c r="M52" s="115"/>
      <c r="N52" s="115"/>
      <c r="O52" s="115"/>
      <c r="P52" s="115"/>
      <c r="Q52" s="115"/>
      <c r="R52" s="115"/>
      <c r="S52" s="115"/>
      <c r="T52" s="115"/>
      <c r="U52" s="115"/>
      <c r="V52" s="115"/>
      <c r="W52" s="115"/>
      <c r="X52" s="115"/>
      <c r="Y52" s="115"/>
      <c r="Z52" s="115"/>
      <c r="AA52" s="115"/>
      <c r="AB52" s="115"/>
      <c r="AC52" s="115"/>
      <c r="AD52" s="115"/>
      <c r="AE52" s="115"/>
      <c r="AF52" s="115"/>
      <c r="AG52" s="115"/>
      <c r="AH52" s="115"/>
      <c r="AI52" s="115"/>
      <c r="AJ52" s="115"/>
      <c r="AK52" s="115"/>
      <c r="AL52" s="115"/>
      <c r="AM52" s="71"/>
      <c r="AN52" s="17" t="e">
        <f t="shared" si="7"/>
        <v>#VALUE!</v>
      </c>
      <c r="AO52" s="24">
        <f t="shared" si="8"/>
        <v>0</v>
      </c>
      <c r="AP52" s="20"/>
      <c r="AQ52" s="20">
        <f t="shared" si="3"/>
        <v>0</v>
      </c>
      <c r="AR52" s="20"/>
      <c r="AS52" s="20"/>
      <c r="AT52" s="20"/>
      <c r="AU52" s="20"/>
      <c r="AV52" s="29"/>
      <c r="AW52" s="39">
        <f t="shared" si="5"/>
        <v>0</v>
      </c>
      <c r="AX52" s="22"/>
      <c r="AY52" s="46"/>
      <c r="AZ52" s="46"/>
    </row>
    <row r="53" spans="1:52" x14ac:dyDescent="0.25">
      <c r="A53" s="3"/>
      <c r="B53" s="64"/>
      <c r="C53" s="65"/>
      <c r="D53" s="424" t="s">
        <v>70</v>
      </c>
      <c r="E53" s="425" t="s">
        <v>71</v>
      </c>
      <c r="F53" s="425"/>
      <c r="G53" s="425"/>
      <c r="H53" s="423">
        <v>8</v>
      </c>
      <c r="I53" s="423"/>
      <c r="J53" s="416"/>
      <c r="K53" s="115"/>
      <c r="L53" s="115"/>
      <c r="M53" s="115"/>
      <c r="N53" s="115"/>
      <c r="O53" s="115"/>
      <c r="P53" s="115"/>
      <c r="Q53" s="115"/>
      <c r="R53" s="115"/>
      <c r="S53" s="115"/>
      <c r="T53" s="115"/>
      <c r="U53" s="115"/>
      <c r="V53" s="115"/>
      <c r="W53" s="115"/>
      <c r="X53" s="115"/>
      <c r="Y53" s="115"/>
      <c r="Z53" s="115"/>
      <c r="AA53" s="115"/>
      <c r="AB53" s="115"/>
      <c r="AC53" s="115"/>
      <c r="AD53" s="115"/>
      <c r="AE53" s="115"/>
      <c r="AF53" s="115"/>
      <c r="AG53" s="115"/>
      <c r="AH53" s="115"/>
      <c r="AI53" s="115"/>
      <c r="AJ53" s="115"/>
      <c r="AK53" s="115"/>
      <c r="AL53" s="115"/>
      <c r="AM53" s="70"/>
      <c r="AN53" s="17" t="e">
        <f t="shared" si="7"/>
        <v>#VALUE!</v>
      </c>
      <c r="AO53" s="24">
        <f t="shared" si="8"/>
        <v>8</v>
      </c>
      <c r="AP53" s="20"/>
      <c r="AQ53" s="20">
        <f t="shared" si="3"/>
        <v>0</v>
      </c>
      <c r="AR53" s="20"/>
      <c r="AS53" s="20"/>
      <c r="AT53" s="20"/>
      <c r="AU53" s="20"/>
      <c r="AV53" s="44"/>
      <c r="AW53" s="39">
        <f t="shared" si="5"/>
        <v>8</v>
      </c>
      <c r="AX53" s="22"/>
      <c r="AY53" s="46"/>
      <c r="AZ53" s="46"/>
    </row>
    <row r="54" spans="1:52" x14ac:dyDescent="0.25">
      <c r="A54" s="3"/>
      <c r="B54" s="64"/>
      <c r="C54" s="65"/>
      <c r="D54" s="115"/>
      <c r="E54" s="115"/>
      <c r="F54" s="115"/>
      <c r="G54" s="115"/>
      <c r="H54" s="143"/>
      <c r="I54" s="143"/>
      <c r="J54" s="115"/>
      <c r="K54" s="115"/>
      <c r="L54" s="115"/>
      <c r="M54" s="115"/>
      <c r="N54" s="115"/>
      <c r="O54" s="115"/>
      <c r="P54" s="115"/>
      <c r="Q54" s="115"/>
      <c r="R54" s="115"/>
      <c r="S54" s="115"/>
      <c r="T54" s="115"/>
      <c r="U54" s="115"/>
      <c r="V54" s="115"/>
      <c r="W54" s="115"/>
      <c r="X54" s="115"/>
      <c r="Y54" s="115"/>
      <c r="Z54" s="115"/>
      <c r="AA54" s="115"/>
      <c r="AB54" s="115"/>
      <c r="AC54" s="115"/>
      <c r="AD54" s="115"/>
      <c r="AE54" s="115"/>
      <c r="AF54" s="115"/>
      <c r="AG54" s="115"/>
      <c r="AH54" s="115"/>
      <c r="AI54" s="115"/>
      <c r="AJ54" s="115"/>
      <c r="AK54" s="115"/>
      <c r="AL54" s="115"/>
      <c r="AM54" s="69"/>
      <c r="AN54" s="17" t="e">
        <f t="shared" si="7"/>
        <v>#VALUE!</v>
      </c>
      <c r="AO54" s="24">
        <f t="shared" si="8"/>
        <v>0</v>
      </c>
      <c r="AP54" s="20"/>
      <c r="AQ54" s="20">
        <f t="shared" si="3"/>
        <v>0</v>
      </c>
      <c r="AR54" s="20"/>
      <c r="AS54" s="20"/>
      <c r="AT54" s="20"/>
      <c r="AU54" s="20"/>
      <c r="AV54" s="29"/>
      <c r="AW54" s="39">
        <f t="shared" si="5"/>
        <v>0</v>
      </c>
      <c r="AX54" s="22"/>
      <c r="AY54" s="46"/>
      <c r="AZ54" s="46"/>
    </row>
    <row r="55" spans="1:52" x14ac:dyDescent="0.25">
      <c r="A55" s="3"/>
      <c r="B55" s="64"/>
      <c r="C55" s="65"/>
      <c r="D55" s="115"/>
      <c r="E55" s="115"/>
      <c r="F55" s="115"/>
      <c r="G55" s="115"/>
      <c r="H55" s="115"/>
      <c r="I55" s="115"/>
      <c r="J55" s="115"/>
      <c r="K55" s="115"/>
      <c r="L55" s="115"/>
      <c r="M55" s="115"/>
      <c r="N55" s="115"/>
      <c r="O55" s="115"/>
      <c r="P55" s="115"/>
      <c r="Q55" s="115"/>
      <c r="R55" s="115"/>
      <c r="S55" s="115"/>
      <c r="T55" s="115"/>
      <c r="U55" s="115"/>
      <c r="V55" s="115"/>
      <c r="W55" s="115"/>
      <c r="X55" s="115"/>
      <c r="Y55" s="115"/>
      <c r="Z55" s="115"/>
      <c r="AA55" s="115"/>
      <c r="AB55" s="115"/>
      <c r="AC55" s="115"/>
      <c r="AD55" s="115"/>
      <c r="AE55" s="115"/>
      <c r="AF55" s="115"/>
      <c r="AG55" s="115"/>
      <c r="AH55" s="115"/>
      <c r="AI55" s="115"/>
      <c r="AJ55" s="115"/>
      <c r="AK55" s="115"/>
      <c r="AL55" s="115"/>
      <c r="AM55" s="69"/>
      <c r="AN55" s="17" t="e">
        <f t="shared" si="7"/>
        <v>#VALUE!</v>
      </c>
      <c r="AO55" s="24">
        <f t="shared" si="4"/>
        <v>0</v>
      </c>
      <c r="AP55" s="20"/>
      <c r="AQ55" s="20">
        <f t="shared" si="3"/>
        <v>0</v>
      </c>
      <c r="AR55" s="20"/>
      <c r="AS55" s="20"/>
      <c r="AT55" s="20"/>
      <c r="AU55" s="20"/>
      <c r="AV55" s="30"/>
      <c r="AW55" s="39">
        <f t="shared" si="5"/>
        <v>0</v>
      </c>
      <c r="AX55" s="22"/>
      <c r="AY55" s="46"/>
      <c r="AZ55" s="46"/>
    </row>
    <row r="56" spans="1:52" x14ac:dyDescent="0.25">
      <c r="A56" s="3"/>
      <c r="B56" s="64"/>
      <c r="C56" s="65"/>
      <c r="D56" s="115"/>
      <c r="E56" s="115"/>
      <c r="F56" s="115"/>
      <c r="G56" s="115"/>
      <c r="H56" s="115"/>
      <c r="I56" s="115"/>
      <c r="J56" s="115"/>
      <c r="K56" s="115"/>
      <c r="L56" s="115"/>
      <c r="M56" s="115"/>
      <c r="N56" s="115"/>
      <c r="O56" s="115"/>
      <c r="P56" s="115"/>
      <c r="Q56" s="115"/>
      <c r="R56" s="115"/>
      <c r="S56" s="115"/>
      <c r="T56" s="115"/>
      <c r="U56" s="115"/>
      <c r="V56" s="115"/>
      <c r="W56" s="115"/>
      <c r="X56" s="115"/>
      <c r="Y56" s="115"/>
      <c r="Z56" s="115"/>
      <c r="AA56" s="115"/>
      <c r="AB56" s="115"/>
      <c r="AC56" s="115"/>
      <c r="AD56" s="115"/>
      <c r="AE56" s="115"/>
      <c r="AF56" s="115"/>
      <c r="AG56" s="115"/>
      <c r="AH56" s="115"/>
      <c r="AI56" s="115"/>
      <c r="AJ56" s="115"/>
      <c r="AK56" s="115"/>
      <c r="AL56" s="115"/>
      <c r="AM56" s="69"/>
      <c r="AN56" s="17" t="e">
        <f t="shared" si="7"/>
        <v>#VALUE!</v>
      </c>
      <c r="AO56" s="24">
        <f t="shared" si="4"/>
        <v>0</v>
      </c>
      <c r="AP56" s="20"/>
      <c r="AQ56" s="20">
        <f t="shared" si="3"/>
        <v>0</v>
      </c>
      <c r="AR56" s="20"/>
      <c r="AS56" s="20"/>
      <c r="AT56" s="20"/>
      <c r="AU56" s="20"/>
      <c r="AV56" s="44"/>
      <c r="AW56" s="39">
        <f t="shared" si="5"/>
        <v>0</v>
      </c>
      <c r="AX56" s="22"/>
      <c r="AY56" s="46"/>
      <c r="AZ56" s="46"/>
    </row>
    <row r="57" spans="1:52" x14ac:dyDescent="0.25">
      <c r="A57" s="3"/>
      <c r="B57" s="64"/>
      <c r="C57" s="65"/>
      <c r="D57" s="115"/>
      <c r="E57" s="115"/>
      <c r="F57" s="115"/>
      <c r="G57" s="115"/>
      <c r="H57" s="115"/>
      <c r="I57" s="115"/>
      <c r="J57" s="115"/>
      <c r="K57" s="115"/>
      <c r="L57" s="115"/>
      <c r="M57" s="115"/>
      <c r="N57" s="115"/>
      <c r="O57" s="115"/>
      <c r="P57" s="115"/>
      <c r="Q57" s="115"/>
      <c r="R57" s="115"/>
      <c r="S57" s="115"/>
      <c r="T57" s="115"/>
      <c r="U57" s="115"/>
      <c r="V57" s="115"/>
      <c r="W57" s="115"/>
      <c r="X57" s="115"/>
      <c r="Y57" s="115"/>
      <c r="Z57" s="115"/>
      <c r="AA57" s="115"/>
      <c r="AB57" s="115"/>
      <c r="AC57" s="115"/>
      <c r="AD57" s="115"/>
      <c r="AE57" s="115"/>
      <c r="AF57" s="115"/>
      <c r="AG57" s="115"/>
      <c r="AH57" s="115"/>
      <c r="AI57" s="115"/>
      <c r="AJ57" s="115"/>
      <c r="AK57" s="115"/>
      <c r="AL57" s="115"/>
      <c r="AM57" s="69"/>
      <c r="AN57" s="17" t="e">
        <f t="shared" si="7"/>
        <v>#VALUE!</v>
      </c>
      <c r="AO57" s="24">
        <f t="shared" si="4"/>
        <v>0</v>
      </c>
      <c r="AP57" s="20"/>
      <c r="AQ57" s="20">
        <f t="shared" si="3"/>
        <v>0</v>
      </c>
      <c r="AR57" s="20"/>
      <c r="AS57" s="20"/>
      <c r="AT57" s="20"/>
      <c r="AU57" s="20"/>
      <c r="AV57" s="30"/>
      <c r="AW57" s="39">
        <f t="shared" si="5"/>
        <v>0</v>
      </c>
      <c r="AX57" s="22"/>
      <c r="AY57" s="46"/>
      <c r="AZ57" s="46"/>
    </row>
    <row r="58" spans="1:52" x14ac:dyDescent="0.25">
      <c r="A58" s="3"/>
      <c r="B58" s="64"/>
      <c r="C58" s="65"/>
      <c r="D58" s="115"/>
      <c r="E58" s="115"/>
      <c r="F58" s="115"/>
      <c r="G58" s="115"/>
      <c r="H58" s="115"/>
      <c r="I58" s="115"/>
      <c r="J58" s="115"/>
      <c r="K58" s="115"/>
      <c r="L58" s="115"/>
      <c r="M58" s="115"/>
      <c r="N58" s="115"/>
      <c r="O58" s="115"/>
      <c r="P58" s="115"/>
      <c r="Q58" s="115"/>
      <c r="R58" s="115"/>
      <c r="S58" s="115"/>
      <c r="T58" s="115"/>
      <c r="U58" s="115"/>
      <c r="V58" s="115"/>
      <c r="W58" s="115"/>
      <c r="X58" s="115"/>
      <c r="Y58" s="115"/>
      <c r="Z58" s="115"/>
      <c r="AA58" s="115"/>
      <c r="AB58" s="115"/>
      <c r="AC58" s="115"/>
      <c r="AD58" s="115"/>
      <c r="AE58" s="115"/>
      <c r="AF58" s="115"/>
      <c r="AG58" s="115"/>
      <c r="AH58" s="115"/>
      <c r="AI58" s="115"/>
      <c r="AJ58" s="115"/>
      <c r="AK58" s="115"/>
      <c r="AL58" s="115"/>
      <c r="AM58" s="69"/>
      <c r="AN58" s="17" t="e">
        <f t="shared" si="7"/>
        <v>#VALUE!</v>
      </c>
      <c r="AO58" s="24">
        <f t="shared" si="4"/>
        <v>0</v>
      </c>
      <c r="AP58" s="20"/>
      <c r="AQ58" s="20">
        <f t="shared" si="3"/>
        <v>0</v>
      </c>
      <c r="AR58" s="20"/>
      <c r="AS58" s="20"/>
      <c r="AT58" s="20"/>
      <c r="AU58" s="20"/>
      <c r="AV58" s="30"/>
      <c r="AW58" s="39">
        <f t="shared" si="5"/>
        <v>0</v>
      </c>
      <c r="AX58" s="22"/>
      <c r="AY58" s="46"/>
      <c r="AZ58" s="46"/>
    </row>
    <row r="59" spans="1:52" ht="18.75" customHeight="1" x14ac:dyDescent="0.25">
      <c r="A59" s="3"/>
      <c r="B59" s="64"/>
      <c r="C59" s="65"/>
      <c r="D59" s="115"/>
      <c r="E59" s="115"/>
      <c r="F59" s="115"/>
      <c r="G59" s="115"/>
      <c r="H59" s="115"/>
      <c r="I59" s="115"/>
      <c r="J59" s="115"/>
      <c r="K59" s="115"/>
      <c r="L59" s="115"/>
      <c r="M59" s="115"/>
      <c r="N59" s="115"/>
      <c r="O59" s="115"/>
      <c r="P59" s="115"/>
      <c r="Q59" s="115"/>
      <c r="R59" s="115"/>
      <c r="S59" s="115"/>
      <c r="T59" s="115"/>
      <c r="U59" s="115"/>
      <c r="V59" s="115"/>
      <c r="W59" s="115"/>
      <c r="X59" s="115"/>
      <c r="Y59" s="115"/>
      <c r="Z59" s="115"/>
      <c r="AA59" s="115"/>
      <c r="AB59" s="115"/>
      <c r="AC59" s="115"/>
      <c r="AD59" s="115"/>
      <c r="AE59" s="115"/>
      <c r="AF59" s="115"/>
      <c r="AG59" s="115"/>
      <c r="AH59" s="115"/>
      <c r="AI59" s="115"/>
      <c r="AJ59" s="115"/>
      <c r="AK59" s="115"/>
      <c r="AL59" s="115"/>
      <c r="AM59" s="69"/>
      <c r="AN59" s="17" t="e">
        <f t="shared" si="7"/>
        <v>#VALUE!</v>
      </c>
      <c r="AO59" s="24">
        <f t="shared" si="4"/>
        <v>0</v>
      </c>
      <c r="AP59" s="20"/>
      <c r="AQ59" s="20">
        <f t="shared" si="3"/>
        <v>0</v>
      </c>
      <c r="AR59" s="20"/>
      <c r="AS59" s="20"/>
      <c r="AT59" s="20"/>
      <c r="AU59" s="20"/>
      <c r="AV59" s="43"/>
      <c r="AW59" s="39">
        <f t="shared" si="5"/>
        <v>0</v>
      </c>
      <c r="AX59" s="22"/>
      <c r="AY59" s="46"/>
      <c r="AZ59" s="46"/>
    </row>
    <row r="60" spans="1:52" x14ac:dyDescent="0.25">
      <c r="A60" s="3"/>
      <c r="B60" s="64"/>
      <c r="C60" s="65"/>
      <c r="D60" s="115"/>
      <c r="E60" s="115"/>
      <c r="F60" s="115"/>
      <c r="G60" s="115"/>
      <c r="H60" s="115"/>
      <c r="I60" s="115"/>
      <c r="J60" s="115"/>
      <c r="K60" s="115"/>
      <c r="L60" s="115"/>
      <c r="M60" s="115"/>
      <c r="N60" s="115"/>
      <c r="O60" s="115"/>
      <c r="P60" s="115"/>
      <c r="Q60" s="115"/>
      <c r="R60" s="115"/>
      <c r="S60" s="115"/>
      <c r="T60" s="115"/>
      <c r="U60" s="115"/>
      <c r="V60" s="115"/>
      <c r="W60" s="115"/>
      <c r="X60" s="115"/>
      <c r="Y60" s="115"/>
      <c r="Z60" s="115"/>
      <c r="AA60" s="115"/>
      <c r="AB60" s="115"/>
      <c r="AC60" s="115"/>
      <c r="AD60" s="115"/>
      <c r="AE60" s="115"/>
      <c r="AF60" s="115"/>
      <c r="AG60" s="115"/>
      <c r="AH60" s="115"/>
      <c r="AI60" s="115"/>
      <c r="AJ60" s="115"/>
      <c r="AK60" s="115"/>
      <c r="AL60" s="115"/>
      <c r="AM60" s="69"/>
      <c r="AN60" s="17" t="e">
        <f t="shared" si="7"/>
        <v>#VALUE!</v>
      </c>
      <c r="AO60" s="24">
        <f t="shared" si="4"/>
        <v>0</v>
      </c>
      <c r="AP60" s="20"/>
      <c r="AQ60" s="20">
        <f t="shared" si="3"/>
        <v>0</v>
      </c>
      <c r="AR60" s="20"/>
      <c r="AS60" s="20"/>
      <c r="AT60" s="20"/>
      <c r="AU60" s="20"/>
      <c r="AV60" s="29"/>
      <c r="AW60" s="39">
        <f t="shared" si="5"/>
        <v>0</v>
      </c>
      <c r="AX60" s="22"/>
      <c r="AY60" s="46"/>
      <c r="AZ60" s="46"/>
    </row>
    <row r="61" spans="1:52" x14ac:dyDescent="0.25">
      <c r="C61" s="65"/>
      <c r="D61" s="115"/>
      <c r="E61" s="115"/>
      <c r="F61" s="115"/>
      <c r="G61" s="115"/>
      <c r="H61" s="115"/>
      <c r="I61" s="115"/>
      <c r="J61" s="115"/>
      <c r="K61" s="115"/>
      <c r="L61" s="115"/>
      <c r="M61" s="115"/>
      <c r="N61" s="115"/>
      <c r="O61" s="115"/>
      <c r="P61" s="115"/>
      <c r="Q61" s="115"/>
      <c r="R61" s="115"/>
      <c r="S61" s="115"/>
      <c r="T61" s="115"/>
      <c r="U61" s="115"/>
      <c r="V61" s="115"/>
      <c r="W61" s="115"/>
      <c r="X61" s="115"/>
      <c r="Y61" s="115"/>
      <c r="Z61" s="115"/>
      <c r="AA61" s="115"/>
      <c r="AB61" s="115"/>
      <c r="AC61" s="115"/>
      <c r="AD61" s="115"/>
      <c r="AE61" s="115"/>
      <c r="AF61" s="115"/>
      <c r="AG61" s="115"/>
      <c r="AH61" s="115"/>
      <c r="AI61" s="115"/>
      <c r="AJ61" s="115"/>
      <c r="AK61" s="115"/>
      <c r="AL61" s="115" t="e">
        <f>+$A$10-AM61</f>
        <v>#VALUE!</v>
      </c>
      <c r="AM61" s="24">
        <f>SUM(D61:AH61)</f>
        <v>0</v>
      </c>
      <c r="AN61" s="32"/>
      <c r="AO61" s="11">
        <f>SUM(AI61:AK61)</f>
        <v>0</v>
      </c>
      <c r="AP61" s="33"/>
      <c r="AQ61" s="33"/>
      <c r="AR61" s="20"/>
      <c r="AS61" s="33"/>
      <c r="AT61" s="34"/>
      <c r="AU61" s="39">
        <f>AM61+AT61-AO61+AN61+AP61+AQ61+AR61+AS61</f>
        <v>0</v>
      </c>
      <c r="AV61" s="18"/>
      <c r="AW61" s="18"/>
      <c r="AX61" s="13"/>
    </row>
    <row r="62" spans="1:52" x14ac:dyDescent="0.25">
      <c r="C62" s="65"/>
      <c r="D62" s="115"/>
      <c r="E62" s="115"/>
      <c r="F62" s="115"/>
      <c r="G62" s="115"/>
      <c r="H62" s="115"/>
      <c r="I62" s="115"/>
      <c r="J62" s="115"/>
      <c r="K62" s="115"/>
      <c r="L62" s="115"/>
      <c r="M62" s="115"/>
      <c r="N62" s="115"/>
      <c r="O62" s="115"/>
      <c r="P62" s="115"/>
      <c r="Q62" s="115"/>
      <c r="R62" s="115"/>
      <c r="S62" s="115"/>
      <c r="T62" s="115"/>
      <c r="U62" s="115"/>
      <c r="V62" s="115"/>
      <c r="W62" s="115"/>
      <c r="X62" s="115"/>
      <c r="Y62" s="115"/>
      <c r="Z62" s="115"/>
      <c r="AA62" s="115"/>
      <c r="AB62" s="115"/>
      <c r="AC62" s="115"/>
      <c r="AD62" s="115"/>
      <c r="AE62" s="115"/>
      <c r="AF62" s="115"/>
      <c r="AG62" s="115"/>
      <c r="AH62" s="115"/>
      <c r="AI62" s="115"/>
      <c r="AJ62" s="115"/>
      <c r="AK62" s="115"/>
      <c r="AL62" s="115"/>
      <c r="AM62" s="35"/>
      <c r="AN62" s="9"/>
      <c r="AO62" s="12"/>
      <c r="AP62" s="12"/>
      <c r="AQ62" s="12"/>
      <c r="AR62" s="12"/>
      <c r="AS62" s="12"/>
      <c r="AU62" s="45"/>
      <c r="AV62" s="36"/>
      <c r="AW62" s="36"/>
      <c r="AX62" s="52">
        <f>SUM(AX16:AX61)</f>
        <v>0</v>
      </c>
    </row>
    <row r="63" spans="1:52" hidden="1" outlineLevel="1" x14ac:dyDescent="0.25">
      <c r="B63" s="53"/>
      <c r="C63" s="65"/>
      <c r="D63" s="115"/>
      <c r="E63" s="115"/>
      <c r="F63" s="115"/>
      <c r="G63" s="115"/>
      <c r="H63" s="115"/>
      <c r="I63" s="115"/>
      <c r="J63" s="115"/>
      <c r="K63" s="115"/>
      <c r="L63" s="115"/>
      <c r="M63" s="115"/>
      <c r="N63" s="115"/>
      <c r="O63" s="115"/>
      <c r="P63" s="115"/>
      <c r="Q63" s="115"/>
      <c r="R63" s="115"/>
      <c r="S63" s="115"/>
      <c r="T63" s="115"/>
      <c r="U63" s="115"/>
      <c r="V63" s="115"/>
      <c r="W63" s="115"/>
      <c r="X63" s="115"/>
      <c r="Y63" s="115"/>
      <c r="Z63" s="115"/>
      <c r="AA63" s="115"/>
      <c r="AB63" s="115"/>
      <c r="AC63" s="115"/>
      <c r="AD63" s="115"/>
      <c r="AE63" s="115"/>
      <c r="AF63" s="115"/>
      <c r="AG63" s="115"/>
      <c r="AH63" s="115"/>
      <c r="AI63" s="115"/>
      <c r="AJ63" s="115"/>
      <c r="AK63" s="115"/>
      <c r="AL63" s="115"/>
      <c r="AM63" s="29"/>
      <c r="AN63" s="12"/>
      <c r="AO63" s="12"/>
      <c r="AP63" s="12"/>
      <c r="AQ63" s="12"/>
      <c r="AR63" s="45"/>
      <c r="AS63" s="36"/>
      <c r="AT63" s="36"/>
      <c r="AU63" s="55"/>
      <c r="AV63" s="13"/>
      <c r="AW63" s="13"/>
      <c r="AX63" s="19"/>
    </row>
    <row r="64" spans="1:52" hidden="1" outlineLevel="1" x14ac:dyDescent="0.25">
      <c r="B64" s="53"/>
      <c r="C64" s="65"/>
      <c r="D64" s="115"/>
      <c r="E64" s="115"/>
      <c r="F64" s="115"/>
      <c r="G64" s="115"/>
      <c r="H64" s="115"/>
      <c r="I64" s="115"/>
      <c r="J64" s="115"/>
      <c r="K64" s="115"/>
      <c r="L64" s="115"/>
      <c r="M64" s="115"/>
      <c r="N64" s="115"/>
      <c r="O64" s="115"/>
      <c r="P64" s="115"/>
      <c r="Q64" s="115"/>
      <c r="R64" s="115"/>
      <c r="S64" s="115"/>
      <c r="T64" s="115"/>
      <c r="U64" s="115"/>
      <c r="V64" s="115"/>
      <c r="W64" s="115"/>
      <c r="X64" s="115"/>
      <c r="Y64" s="115"/>
      <c r="Z64" s="115"/>
      <c r="AA64" s="115"/>
      <c r="AB64" s="115"/>
      <c r="AC64" s="115"/>
      <c r="AD64" s="115"/>
      <c r="AE64" s="115"/>
      <c r="AF64" s="115"/>
      <c r="AG64" s="115"/>
      <c r="AH64" s="115"/>
      <c r="AI64" s="115"/>
      <c r="AJ64" s="115"/>
      <c r="AK64" s="115"/>
      <c r="AL64" s="115"/>
      <c r="AM64" s="29"/>
      <c r="AN64" s="12"/>
      <c r="AO64" s="12"/>
      <c r="AP64" s="12"/>
      <c r="AQ64" s="12"/>
      <c r="AR64" s="45"/>
      <c r="AS64" s="36"/>
      <c r="AT64" s="36"/>
      <c r="AU64" s="55"/>
      <c r="AV64" s="13"/>
      <c r="AW64" s="13"/>
      <c r="AX64" s="19"/>
    </row>
    <row r="65" spans="2:50" hidden="1" outlineLevel="2" x14ac:dyDescent="0.25">
      <c r="B65" s="53"/>
      <c r="C65" s="65"/>
      <c r="D65" s="115"/>
      <c r="E65" s="115"/>
      <c r="F65" s="115"/>
      <c r="G65" s="115"/>
      <c r="H65" s="115"/>
      <c r="I65" s="115"/>
      <c r="J65" s="115"/>
      <c r="K65" s="115"/>
      <c r="L65" s="115"/>
      <c r="M65" s="115"/>
      <c r="N65" s="115"/>
      <c r="O65" s="115"/>
      <c r="P65" s="115"/>
      <c r="Q65" s="115"/>
      <c r="R65" s="115"/>
      <c r="S65" s="115"/>
      <c r="T65" s="115"/>
      <c r="U65" s="115"/>
      <c r="V65" s="115"/>
      <c r="W65" s="115"/>
      <c r="X65" s="115"/>
      <c r="Y65" s="115"/>
      <c r="Z65" s="115"/>
      <c r="AA65" s="115"/>
      <c r="AB65" s="115"/>
      <c r="AC65" s="115"/>
      <c r="AD65" s="115"/>
      <c r="AE65" s="115"/>
      <c r="AF65" s="115"/>
      <c r="AG65" s="115"/>
      <c r="AH65" s="115"/>
      <c r="AI65" s="115"/>
      <c r="AJ65" s="115"/>
      <c r="AK65" s="115"/>
      <c r="AL65" s="115"/>
      <c r="AM65" s="54"/>
      <c r="AN65" s="35"/>
      <c r="AO65" s="9"/>
      <c r="AP65" s="12"/>
      <c r="AQ65" s="12"/>
      <c r="AR65" s="12"/>
      <c r="AS65" s="12"/>
      <c r="AU65" s="29"/>
      <c r="AV65" s="45"/>
      <c r="AW65" s="36"/>
      <c r="AX65" s="36"/>
    </row>
    <row r="66" spans="2:50" hidden="1" outlineLevel="2" x14ac:dyDescent="0.25">
      <c r="B66" s="53"/>
      <c r="C66" s="65"/>
      <c r="D66" s="115"/>
      <c r="E66" s="115"/>
      <c r="F66" s="115"/>
      <c r="G66" s="115"/>
      <c r="H66" s="115"/>
      <c r="I66" s="115"/>
      <c r="J66" s="115"/>
      <c r="K66" s="115"/>
      <c r="L66" s="115"/>
      <c r="M66" s="115"/>
      <c r="N66" s="115"/>
      <c r="O66" s="115"/>
      <c r="P66" s="115"/>
      <c r="Q66" s="115"/>
      <c r="R66" s="115"/>
      <c r="S66" s="115"/>
      <c r="T66" s="115"/>
      <c r="U66" s="115"/>
      <c r="V66" s="115"/>
      <c r="W66" s="115"/>
      <c r="X66" s="115"/>
      <c r="Y66" s="115"/>
      <c r="Z66" s="115"/>
      <c r="AA66" s="115"/>
      <c r="AB66" s="115"/>
      <c r="AC66" s="115"/>
      <c r="AD66" s="115"/>
      <c r="AE66" s="115"/>
      <c r="AF66" s="115"/>
      <c r="AG66" s="115"/>
      <c r="AH66" s="115"/>
      <c r="AI66" s="115"/>
      <c r="AJ66" s="115"/>
      <c r="AK66" s="115"/>
      <c r="AL66" s="115"/>
      <c r="AM66" s="54"/>
      <c r="AN66" s="35"/>
      <c r="AO66" s="9"/>
      <c r="AP66" s="12"/>
      <c r="AQ66" s="12"/>
      <c r="AR66" s="12"/>
      <c r="AS66" s="12"/>
      <c r="AU66" s="29"/>
      <c r="AV66" s="45"/>
      <c r="AW66" s="36"/>
      <c r="AX66" s="36"/>
    </row>
    <row r="67" spans="2:50" hidden="1" outlineLevel="2" x14ac:dyDescent="0.25">
      <c r="B67" s="53"/>
      <c r="C67" s="65"/>
      <c r="D67" s="115"/>
      <c r="E67" s="115"/>
      <c r="F67" s="115"/>
      <c r="G67" s="115"/>
      <c r="H67" s="115"/>
      <c r="I67" s="115"/>
      <c r="J67" s="115"/>
      <c r="K67" s="115"/>
      <c r="L67" s="115"/>
      <c r="M67" s="115"/>
      <c r="N67" s="115"/>
      <c r="O67" s="115"/>
      <c r="P67" s="115"/>
      <c r="Q67" s="115"/>
      <c r="R67" s="115"/>
      <c r="S67" s="115"/>
      <c r="T67" s="115"/>
      <c r="U67" s="115"/>
      <c r="V67" s="115"/>
      <c r="W67" s="115"/>
      <c r="X67" s="115"/>
      <c r="Y67" s="115"/>
      <c r="Z67" s="115"/>
      <c r="AA67" s="115"/>
      <c r="AB67" s="115"/>
      <c r="AC67" s="115"/>
      <c r="AD67" s="115"/>
      <c r="AE67" s="115"/>
      <c r="AF67" s="115"/>
      <c r="AG67" s="115"/>
      <c r="AH67" s="115"/>
      <c r="AI67" s="115"/>
      <c r="AJ67" s="115"/>
      <c r="AK67" s="115"/>
      <c r="AL67" s="115"/>
      <c r="AM67" s="54"/>
      <c r="AN67" s="35"/>
      <c r="AO67" s="9"/>
      <c r="AP67" s="12"/>
      <c r="AQ67" s="12"/>
      <c r="AR67" s="12"/>
      <c r="AS67" s="12"/>
      <c r="AU67" s="29"/>
      <c r="AV67" s="45"/>
      <c r="AW67" s="36"/>
      <c r="AX67" s="36"/>
    </row>
    <row r="68" spans="2:50" hidden="1" outlineLevel="2" x14ac:dyDescent="0.25">
      <c r="B68" s="53"/>
      <c r="C68" s="65"/>
      <c r="D68" s="115"/>
      <c r="E68" s="115"/>
      <c r="F68" s="115"/>
      <c r="G68" s="115"/>
      <c r="H68" s="115"/>
      <c r="I68" s="115"/>
      <c r="J68" s="115"/>
      <c r="K68" s="115"/>
      <c r="L68" s="115"/>
      <c r="M68" s="115"/>
      <c r="N68" s="115"/>
      <c r="O68" s="115"/>
      <c r="P68" s="115"/>
      <c r="Q68" s="115"/>
      <c r="R68" s="115"/>
      <c r="S68" s="115"/>
      <c r="T68" s="115"/>
      <c r="U68" s="115"/>
      <c r="V68" s="115"/>
      <c r="W68" s="115"/>
      <c r="X68" s="115"/>
      <c r="Y68" s="115"/>
      <c r="Z68" s="115"/>
      <c r="AA68" s="115"/>
      <c r="AB68" s="115"/>
      <c r="AC68" s="115"/>
      <c r="AD68" s="115"/>
      <c r="AE68" s="115"/>
      <c r="AF68" s="115"/>
      <c r="AG68" s="115"/>
      <c r="AH68" s="115"/>
      <c r="AI68" s="115"/>
      <c r="AJ68" s="115"/>
      <c r="AK68" s="115"/>
      <c r="AL68" s="115"/>
      <c r="AM68" s="54"/>
      <c r="AN68" s="35"/>
      <c r="AO68" s="9"/>
      <c r="AP68" s="12"/>
      <c r="AQ68" s="12"/>
      <c r="AR68" s="12"/>
      <c r="AS68" s="12"/>
      <c r="AU68" s="29"/>
      <c r="AV68" s="45"/>
      <c r="AW68" s="36"/>
      <c r="AX68" s="36"/>
    </row>
    <row r="69" spans="2:50" hidden="1" outlineLevel="2" x14ac:dyDescent="0.25">
      <c r="B69" s="53"/>
      <c r="C69" s="59"/>
      <c r="D69" s="115"/>
      <c r="E69" s="115"/>
      <c r="F69" s="115"/>
      <c r="G69" s="115"/>
      <c r="H69" s="115"/>
      <c r="I69" s="115"/>
      <c r="J69" s="115"/>
      <c r="K69" s="115"/>
      <c r="L69" s="115"/>
      <c r="M69" s="115"/>
      <c r="N69" s="115"/>
      <c r="O69" s="115"/>
      <c r="P69" s="115"/>
      <c r="Q69" s="115"/>
      <c r="R69" s="115"/>
      <c r="S69" s="115"/>
      <c r="T69" s="115"/>
      <c r="U69" s="115"/>
      <c r="V69" s="115"/>
      <c r="W69" s="115"/>
      <c r="X69" s="115"/>
      <c r="Y69" s="115"/>
      <c r="Z69" s="115"/>
      <c r="AA69" s="115"/>
      <c r="AB69" s="115"/>
      <c r="AC69" s="115"/>
      <c r="AD69" s="115"/>
      <c r="AE69" s="115"/>
      <c r="AF69" s="115"/>
      <c r="AG69" s="115"/>
      <c r="AH69" s="115"/>
      <c r="AI69" s="115"/>
      <c r="AJ69" s="115"/>
      <c r="AK69" s="115"/>
      <c r="AL69" s="115"/>
      <c r="AM69" s="54"/>
      <c r="AN69" s="35"/>
      <c r="AO69" s="9"/>
      <c r="AP69" s="12"/>
      <c r="AQ69" s="12"/>
      <c r="AR69" s="12"/>
      <c r="AS69" s="12"/>
      <c r="AU69" s="29"/>
      <c r="AV69" s="45"/>
      <c r="AW69" s="36"/>
      <c r="AX69" s="36"/>
    </row>
    <row r="70" spans="2:50" hidden="1" outlineLevel="2" x14ac:dyDescent="0.25">
      <c r="B70" s="53"/>
      <c r="C70" s="59"/>
      <c r="D70" s="115" t="s">
        <v>72</v>
      </c>
      <c r="E70" s="115"/>
      <c r="F70" s="115"/>
      <c r="G70" s="115"/>
      <c r="H70" s="115"/>
      <c r="I70" s="115"/>
      <c r="J70" s="115"/>
      <c r="K70" s="115"/>
      <c r="L70" s="115"/>
      <c r="M70" s="115"/>
      <c r="N70" s="115"/>
      <c r="O70" s="115"/>
      <c r="P70" s="115"/>
      <c r="Q70" s="115"/>
      <c r="R70" s="115"/>
      <c r="S70" s="115"/>
      <c r="T70" s="115"/>
      <c r="U70" s="115"/>
      <c r="V70" s="115"/>
      <c r="W70" s="115"/>
      <c r="X70" s="115"/>
      <c r="Y70" s="115"/>
      <c r="Z70" s="115"/>
      <c r="AA70" s="115"/>
      <c r="AB70" s="115"/>
      <c r="AC70" s="115"/>
      <c r="AD70" s="115"/>
      <c r="AE70" s="115"/>
      <c r="AF70" s="115"/>
      <c r="AG70" s="115"/>
      <c r="AH70" s="115"/>
      <c r="AI70" s="115"/>
      <c r="AJ70" s="115" t="s">
        <v>74</v>
      </c>
      <c r="AK70" s="115"/>
      <c r="AL70" s="115"/>
      <c r="AM70" s="54"/>
      <c r="AN70" s="35"/>
      <c r="AO70" s="9"/>
      <c r="AP70" s="12"/>
      <c r="AQ70" s="12"/>
      <c r="AR70" s="12"/>
      <c r="AS70" s="12"/>
      <c r="AU70" s="29"/>
      <c r="AV70" s="45"/>
      <c r="AW70" s="36"/>
      <c r="AX70" s="36"/>
    </row>
    <row r="71" spans="2:50" hidden="1" outlineLevel="2" x14ac:dyDescent="0.25">
      <c r="B71" s="53"/>
      <c r="C71" s="60"/>
      <c r="D71" s="115"/>
      <c r="E71" s="115"/>
      <c r="F71" s="115"/>
      <c r="G71" s="115"/>
      <c r="H71" s="115"/>
      <c r="I71" s="115"/>
      <c r="J71" s="115"/>
      <c r="K71" s="115"/>
      <c r="L71" s="115"/>
      <c r="M71" s="115"/>
      <c r="N71" s="115"/>
      <c r="O71" s="115"/>
      <c r="P71" s="115"/>
      <c r="Q71" s="115"/>
      <c r="R71" s="115"/>
      <c r="S71" s="115"/>
      <c r="T71" s="115"/>
      <c r="U71" s="115"/>
      <c r="V71" s="115"/>
      <c r="W71" s="115"/>
      <c r="X71" s="115"/>
      <c r="Y71" s="115"/>
      <c r="Z71" s="115"/>
      <c r="AA71" s="115"/>
      <c r="AB71" s="115"/>
      <c r="AC71" s="115"/>
      <c r="AD71" s="115"/>
      <c r="AE71" s="115"/>
      <c r="AF71" s="115"/>
      <c r="AG71" s="115"/>
      <c r="AH71" s="115"/>
      <c r="AI71" s="115"/>
      <c r="AJ71" s="115"/>
      <c r="AK71" s="115"/>
      <c r="AL71" s="115"/>
      <c r="AM71" s="54"/>
      <c r="AN71" s="35"/>
      <c r="AO71" s="9"/>
      <c r="AP71" s="12"/>
      <c r="AQ71" s="12"/>
      <c r="AR71" s="12"/>
      <c r="AS71" s="12"/>
      <c r="AU71" s="29"/>
      <c r="AV71" s="45"/>
      <c r="AW71" s="36"/>
      <c r="AX71" s="36"/>
    </row>
    <row r="72" spans="2:50" hidden="1" outlineLevel="2" x14ac:dyDescent="0.25">
      <c r="B72" s="53"/>
      <c r="C72" s="60"/>
      <c r="D72" s="115"/>
      <c r="E72" s="115"/>
      <c r="F72" s="115"/>
      <c r="G72" s="115"/>
      <c r="H72" s="115"/>
      <c r="I72" s="115"/>
      <c r="J72" s="115"/>
      <c r="K72" s="115"/>
      <c r="L72" s="115"/>
      <c r="M72" s="115"/>
      <c r="N72" s="115"/>
      <c r="O72" s="115"/>
      <c r="P72" s="115"/>
      <c r="Q72" s="115"/>
      <c r="R72" s="115"/>
      <c r="S72" s="115"/>
      <c r="T72" s="115"/>
      <c r="U72" s="115"/>
      <c r="V72" s="115"/>
      <c r="W72" s="115"/>
      <c r="X72" s="115"/>
      <c r="Y72" s="115"/>
      <c r="Z72" s="115"/>
      <c r="AA72" s="115"/>
      <c r="AB72" s="115"/>
      <c r="AC72" s="115"/>
      <c r="AD72" s="115"/>
      <c r="AE72" s="115"/>
      <c r="AF72" s="115"/>
      <c r="AG72" s="115"/>
      <c r="AH72" s="115"/>
      <c r="AI72" s="115"/>
      <c r="AJ72" s="115"/>
      <c r="AK72" s="115"/>
      <c r="AL72" s="115"/>
      <c r="AM72" s="54"/>
      <c r="AN72" s="35"/>
      <c r="AO72" s="9"/>
      <c r="AP72" s="12"/>
      <c r="AQ72" s="12"/>
      <c r="AR72" s="12"/>
      <c r="AS72" s="12"/>
      <c r="AU72" s="29"/>
      <c r="AV72" s="45"/>
      <c r="AW72" s="36"/>
      <c r="AX72" s="36"/>
    </row>
    <row r="73" spans="2:50" hidden="1" outlineLevel="2" x14ac:dyDescent="0.25">
      <c r="B73" s="53"/>
      <c r="C73" s="57" t="s">
        <v>8</v>
      </c>
      <c r="D73" s="115"/>
      <c r="E73" s="115"/>
      <c r="F73" s="115"/>
      <c r="G73" s="115"/>
      <c r="H73" s="115"/>
      <c r="I73" s="115"/>
      <c r="J73" s="115"/>
      <c r="K73" s="115"/>
      <c r="L73" s="115"/>
      <c r="M73" s="115"/>
      <c r="N73" s="115"/>
      <c r="O73" s="115"/>
      <c r="P73" s="115"/>
      <c r="Q73" s="115"/>
      <c r="R73" s="115"/>
      <c r="S73" s="115"/>
      <c r="T73" s="115"/>
      <c r="U73" s="115"/>
      <c r="V73" s="115"/>
      <c r="W73" s="115"/>
      <c r="X73" s="115"/>
      <c r="Y73" s="115"/>
      <c r="Z73" s="115"/>
      <c r="AA73" s="115"/>
      <c r="AB73" s="115"/>
      <c r="AC73" s="115"/>
      <c r="AD73" s="115"/>
      <c r="AE73" s="115"/>
      <c r="AF73" s="115"/>
      <c r="AG73" s="115"/>
      <c r="AH73" s="115"/>
      <c r="AI73" s="115"/>
      <c r="AJ73" s="115"/>
      <c r="AK73" s="115"/>
      <c r="AL73" s="115"/>
      <c r="AM73" s="54"/>
      <c r="AN73" s="35"/>
      <c r="AO73" s="9"/>
      <c r="AP73" s="12"/>
      <c r="AQ73" s="12"/>
      <c r="AR73" s="12"/>
      <c r="AS73" s="12"/>
      <c r="AU73" s="29"/>
      <c r="AV73" s="45"/>
      <c r="AW73" s="36"/>
      <c r="AX73" s="36"/>
    </row>
    <row r="74" spans="2:50" hidden="1" outlineLevel="2" x14ac:dyDescent="0.25">
      <c r="B74" s="53"/>
      <c r="C74" s="57" t="s">
        <v>73</v>
      </c>
      <c r="D74" s="115"/>
      <c r="E74" s="115"/>
      <c r="F74" s="115"/>
      <c r="G74" s="115"/>
      <c r="H74" s="115"/>
      <c r="I74" s="115"/>
      <c r="J74" s="115"/>
      <c r="K74" s="115"/>
      <c r="L74" s="115"/>
      <c r="M74" s="115"/>
      <c r="N74" s="115"/>
      <c r="O74" s="115"/>
      <c r="P74" s="115"/>
      <c r="Q74" s="115"/>
      <c r="R74" s="115"/>
      <c r="S74" s="115"/>
      <c r="T74" s="115"/>
      <c r="U74" s="115"/>
      <c r="V74" s="115"/>
      <c r="W74" s="115"/>
      <c r="X74" s="115"/>
      <c r="Y74" s="115"/>
      <c r="Z74" s="115"/>
      <c r="AA74" s="115"/>
      <c r="AB74" s="115"/>
      <c r="AC74" s="115"/>
      <c r="AD74" s="115"/>
      <c r="AE74" s="115"/>
      <c r="AF74" s="115"/>
      <c r="AG74" s="115"/>
      <c r="AH74" s="115"/>
      <c r="AI74" s="115"/>
      <c r="AJ74" s="115"/>
      <c r="AK74" s="115"/>
      <c r="AL74" s="115"/>
      <c r="AM74" s="54"/>
      <c r="AN74" s="35"/>
      <c r="AO74" s="9"/>
      <c r="AP74" s="12"/>
      <c r="AQ74" s="12"/>
      <c r="AR74" s="12"/>
      <c r="AS74" s="12"/>
      <c r="AU74" s="29"/>
      <c r="AV74" s="45"/>
      <c r="AW74" s="36"/>
      <c r="AX74" s="36"/>
    </row>
    <row r="75" spans="2:50" hidden="1" outlineLevel="2" x14ac:dyDescent="0.25">
      <c r="B75" s="53"/>
      <c r="C75" s="57" t="s">
        <v>10</v>
      </c>
      <c r="D75" s="115"/>
      <c r="E75" s="115"/>
      <c r="F75" s="115"/>
      <c r="G75" s="115"/>
      <c r="H75" s="115"/>
      <c r="I75" s="115"/>
      <c r="J75" s="115"/>
      <c r="K75" s="115"/>
      <c r="L75" s="115"/>
      <c r="M75" s="115"/>
      <c r="N75" s="115"/>
      <c r="O75" s="115"/>
      <c r="P75" s="115"/>
      <c r="Q75" s="115"/>
      <c r="R75" s="115"/>
      <c r="S75" s="115"/>
      <c r="T75" s="115"/>
      <c r="U75" s="115"/>
      <c r="V75" s="115"/>
      <c r="W75" s="115"/>
      <c r="X75" s="115"/>
      <c r="Y75" s="115"/>
      <c r="Z75" s="115"/>
      <c r="AA75" s="115"/>
      <c r="AB75" s="115"/>
      <c r="AC75" s="115"/>
      <c r="AD75" s="115"/>
      <c r="AE75" s="115"/>
      <c r="AF75" s="115"/>
      <c r="AG75" s="115"/>
      <c r="AH75" s="115"/>
      <c r="AI75" s="115"/>
      <c r="AJ75" s="115"/>
      <c r="AK75" s="115"/>
      <c r="AL75" s="115"/>
      <c r="AM75" s="29"/>
      <c r="AN75" s="12"/>
      <c r="AO75" s="12"/>
      <c r="AP75" s="12"/>
      <c r="AQ75" s="12"/>
      <c r="AR75" s="45"/>
      <c r="AS75" s="36"/>
      <c r="AT75" s="36"/>
      <c r="AU75" s="55"/>
      <c r="AV75" s="13"/>
      <c r="AW75" s="13"/>
      <c r="AX75" s="19"/>
    </row>
    <row r="76" spans="2:50" hidden="1" outlineLevel="2" x14ac:dyDescent="0.25">
      <c r="B76" s="53"/>
      <c r="C76" s="57" t="s">
        <v>11</v>
      </c>
      <c r="D76" s="115"/>
      <c r="E76" s="115"/>
      <c r="F76" s="115"/>
      <c r="G76" s="115"/>
      <c r="H76" s="115"/>
      <c r="I76" s="115"/>
      <c r="J76" s="115"/>
      <c r="K76" s="115"/>
      <c r="L76" s="115"/>
      <c r="M76" s="115"/>
      <c r="N76" s="115"/>
      <c r="O76" s="115"/>
      <c r="P76" s="115"/>
      <c r="Q76" s="115"/>
      <c r="R76" s="115"/>
      <c r="S76" s="115"/>
      <c r="T76" s="115"/>
      <c r="U76" s="115"/>
      <c r="V76" s="115"/>
      <c r="W76" s="115"/>
      <c r="X76" s="115"/>
      <c r="Y76" s="115"/>
      <c r="Z76" s="115"/>
      <c r="AA76" s="115"/>
      <c r="AB76" s="115"/>
      <c r="AC76" s="115"/>
      <c r="AD76" s="115"/>
      <c r="AE76" s="115"/>
      <c r="AF76" s="115"/>
      <c r="AG76" s="115"/>
      <c r="AH76" s="115"/>
      <c r="AI76" s="115"/>
      <c r="AJ76" s="115"/>
      <c r="AK76" s="115"/>
      <c r="AL76" s="115"/>
      <c r="AM76" s="54"/>
      <c r="AN76" s="35"/>
      <c r="AO76" s="9"/>
      <c r="AP76" s="12"/>
      <c r="AQ76" s="12"/>
      <c r="AR76" s="12"/>
      <c r="AS76" s="12"/>
      <c r="AU76" s="29"/>
      <c r="AV76" s="45"/>
      <c r="AW76" s="36"/>
      <c r="AX76" s="36"/>
    </row>
    <row r="77" spans="2:50" hidden="1" outlineLevel="2" x14ac:dyDescent="0.25">
      <c r="B77" s="53"/>
      <c r="C77" s="57" t="s">
        <v>11</v>
      </c>
      <c r="D77" s="115"/>
      <c r="E77" s="115"/>
      <c r="F77" s="115"/>
      <c r="G77" s="115"/>
      <c r="H77" s="115"/>
      <c r="I77" s="115"/>
      <c r="J77" s="115"/>
      <c r="K77" s="115"/>
      <c r="L77" s="115"/>
      <c r="M77" s="115"/>
      <c r="N77" s="115"/>
      <c r="O77" s="115"/>
      <c r="P77" s="115"/>
      <c r="Q77" s="115"/>
      <c r="R77" s="115"/>
      <c r="S77" s="115"/>
      <c r="T77" s="115"/>
      <c r="U77" s="115"/>
      <c r="V77" s="115"/>
      <c r="W77" s="115"/>
      <c r="X77" s="115"/>
      <c r="Y77" s="115"/>
      <c r="Z77" s="115"/>
      <c r="AA77" s="115"/>
      <c r="AB77" s="115"/>
      <c r="AC77" s="115"/>
      <c r="AD77" s="115"/>
      <c r="AE77" s="115"/>
      <c r="AF77" s="115"/>
      <c r="AG77" s="115"/>
      <c r="AH77" s="115"/>
      <c r="AI77" s="115"/>
      <c r="AJ77" s="115"/>
      <c r="AK77" s="115"/>
      <c r="AL77" s="115"/>
      <c r="AM77" s="54"/>
      <c r="AN77" s="35"/>
      <c r="AO77" s="9"/>
      <c r="AP77" s="12"/>
      <c r="AQ77" s="12"/>
      <c r="AR77" s="12"/>
      <c r="AS77" s="12"/>
      <c r="AU77" s="29"/>
      <c r="AV77" s="45"/>
      <c r="AW77" s="36"/>
      <c r="AX77" s="36"/>
    </row>
    <row r="78" spans="2:50" hidden="1" outlineLevel="2" x14ac:dyDescent="0.25">
      <c r="B78" s="53"/>
      <c r="C78" s="57" t="s">
        <v>12</v>
      </c>
      <c r="D78" s="115"/>
      <c r="E78" s="115"/>
      <c r="F78" s="115"/>
      <c r="G78" s="115"/>
      <c r="H78" s="115"/>
      <c r="I78" s="115"/>
      <c r="J78" s="115"/>
      <c r="K78" s="115"/>
      <c r="L78" s="115"/>
      <c r="M78" s="115"/>
      <c r="N78" s="115"/>
      <c r="O78" s="115"/>
      <c r="P78" s="115"/>
      <c r="Q78" s="115"/>
      <c r="R78" s="115"/>
      <c r="S78" s="115"/>
      <c r="T78" s="115"/>
      <c r="U78" s="115"/>
      <c r="V78" s="115"/>
      <c r="W78" s="115"/>
      <c r="X78" s="115"/>
      <c r="Y78" s="115"/>
      <c r="Z78" s="115"/>
      <c r="AA78" s="115"/>
      <c r="AB78" s="115"/>
      <c r="AC78" s="115"/>
      <c r="AD78" s="115"/>
      <c r="AE78" s="115"/>
      <c r="AF78" s="115"/>
      <c r="AG78" s="115"/>
      <c r="AH78" s="115"/>
      <c r="AI78" s="115"/>
      <c r="AJ78" s="115"/>
      <c r="AK78" s="115"/>
      <c r="AL78" s="115"/>
      <c r="AM78" s="54"/>
      <c r="AN78" s="35"/>
      <c r="AO78" s="9"/>
      <c r="AP78" s="12"/>
      <c r="AQ78" s="12"/>
      <c r="AR78" s="12"/>
      <c r="AS78" s="12"/>
      <c r="AU78" s="29"/>
      <c r="AV78" s="45"/>
      <c r="AW78" s="36"/>
      <c r="AX78" s="36"/>
    </row>
    <row r="79" spans="2:50" hidden="1" outlineLevel="2" x14ac:dyDescent="0.25">
      <c r="B79" s="53"/>
      <c r="C79" s="57" t="s">
        <v>13</v>
      </c>
      <c r="D79" s="115"/>
      <c r="E79" s="115"/>
      <c r="F79" s="115"/>
      <c r="G79" s="115"/>
      <c r="H79" s="115"/>
      <c r="I79" s="115"/>
      <c r="J79" s="115"/>
      <c r="K79" s="115"/>
      <c r="L79" s="115"/>
      <c r="M79" s="115"/>
      <c r="N79" s="115"/>
      <c r="O79" s="115"/>
      <c r="P79" s="115"/>
      <c r="Q79" s="115"/>
      <c r="R79" s="115"/>
      <c r="S79" s="115"/>
      <c r="T79" s="115"/>
      <c r="U79" s="115"/>
      <c r="V79" s="115"/>
      <c r="W79" s="115"/>
      <c r="X79" s="115"/>
      <c r="Y79" s="115"/>
      <c r="Z79" s="115"/>
      <c r="AA79" s="115"/>
      <c r="AB79" s="115"/>
      <c r="AC79" s="115"/>
      <c r="AD79" s="115"/>
      <c r="AE79" s="115"/>
      <c r="AF79" s="115"/>
      <c r="AG79" s="115"/>
      <c r="AH79" s="115"/>
      <c r="AI79" s="115"/>
      <c r="AJ79" s="115"/>
      <c r="AK79" s="115"/>
      <c r="AL79" s="115"/>
      <c r="AM79" s="7"/>
      <c r="AN79" s="35"/>
      <c r="AO79" s="9"/>
      <c r="AP79" s="12"/>
      <c r="AQ79" s="12"/>
      <c r="AR79" s="12"/>
      <c r="AS79" s="12"/>
      <c r="AV79" s="45"/>
      <c r="AW79" s="36"/>
      <c r="AX79" s="36"/>
    </row>
    <row r="80" spans="2:50" hidden="1" outlineLevel="2" x14ac:dyDescent="0.25">
      <c r="B80" s="53"/>
      <c r="C80" s="57" t="s">
        <v>14</v>
      </c>
      <c r="D80" s="115"/>
      <c r="E80" s="115"/>
      <c r="F80" s="115"/>
      <c r="G80" s="115"/>
      <c r="H80" s="115"/>
      <c r="I80" s="115"/>
      <c r="J80" s="115"/>
      <c r="K80" s="115"/>
      <c r="L80" s="115"/>
      <c r="M80" s="115"/>
      <c r="N80" s="115"/>
      <c r="O80" s="115"/>
      <c r="P80" s="115"/>
      <c r="Q80" s="115"/>
      <c r="R80" s="115"/>
      <c r="S80" s="115"/>
      <c r="T80" s="115"/>
      <c r="U80" s="115"/>
      <c r="V80" s="115"/>
      <c r="W80" s="115"/>
      <c r="X80" s="115"/>
      <c r="Y80" s="115"/>
      <c r="Z80" s="115"/>
      <c r="AA80" s="115"/>
      <c r="AB80" s="115"/>
      <c r="AC80" s="115"/>
      <c r="AD80" s="115"/>
      <c r="AE80" s="115"/>
      <c r="AF80" s="115"/>
      <c r="AG80" s="115"/>
      <c r="AH80" s="115"/>
      <c r="AI80" s="115"/>
      <c r="AJ80" s="115"/>
      <c r="AK80" s="115"/>
      <c r="AL80" s="115"/>
      <c r="AM80" s="7"/>
      <c r="AN80" s="35"/>
      <c r="AO80" s="9"/>
      <c r="AP80" s="12"/>
      <c r="AQ80" s="12"/>
      <c r="AR80" s="12"/>
      <c r="AS80" s="12"/>
      <c r="AV80" s="45"/>
      <c r="AW80" s="36"/>
      <c r="AX80" s="36"/>
    </row>
    <row r="81" spans="2:50" hidden="1" outlineLevel="2" x14ac:dyDescent="0.25">
      <c r="B81" s="53"/>
      <c r="C81" s="57" t="s">
        <v>15</v>
      </c>
      <c r="D81" s="115"/>
      <c r="E81" s="115"/>
      <c r="F81" s="115"/>
      <c r="G81" s="115"/>
      <c r="H81" s="115"/>
      <c r="I81" s="115"/>
      <c r="J81" s="115"/>
      <c r="K81" s="115"/>
      <c r="L81" s="115"/>
      <c r="M81" s="115"/>
      <c r="N81" s="115"/>
      <c r="O81" s="115"/>
      <c r="P81" s="115"/>
      <c r="Q81" s="115"/>
      <c r="R81" s="115"/>
      <c r="S81" s="115"/>
      <c r="T81" s="115"/>
      <c r="U81" s="115"/>
      <c r="V81" s="115"/>
      <c r="W81" s="115"/>
      <c r="X81" s="115"/>
      <c r="Y81" s="115"/>
      <c r="Z81" s="115"/>
      <c r="AA81" s="115"/>
      <c r="AB81" s="115"/>
      <c r="AC81" s="115"/>
      <c r="AD81" s="115"/>
      <c r="AE81" s="115"/>
      <c r="AF81" s="115"/>
      <c r="AG81" s="115"/>
      <c r="AH81" s="115"/>
      <c r="AI81" s="115"/>
      <c r="AJ81" s="115"/>
      <c r="AK81" s="115"/>
      <c r="AL81" s="115"/>
      <c r="AM81" s="7"/>
      <c r="AN81" s="35"/>
      <c r="AO81" s="9"/>
      <c r="AP81" s="12"/>
      <c r="AQ81" s="12"/>
      <c r="AR81" s="12"/>
      <c r="AS81" s="12"/>
      <c r="AV81" s="45"/>
      <c r="AW81" s="36"/>
      <c r="AX81" s="36"/>
    </row>
    <row r="82" spans="2:50" hidden="1" outlineLevel="2" x14ac:dyDescent="0.25">
      <c r="B82" s="53"/>
      <c r="C82" s="58" t="s">
        <v>16</v>
      </c>
      <c r="D82" s="115"/>
      <c r="E82" s="115"/>
      <c r="F82" s="115"/>
      <c r="G82" s="115"/>
      <c r="H82" s="115"/>
      <c r="I82" s="115"/>
      <c r="J82" s="115"/>
      <c r="K82" s="115"/>
      <c r="L82" s="115"/>
      <c r="M82" s="115"/>
      <c r="N82" s="115"/>
      <c r="O82" s="115"/>
      <c r="P82" s="115"/>
      <c r="Q82" s="115"/>
      <c r="R82" s="115"/>
      <c r="S82" s="115"/>
      <c r="T82" s="115"/>
      <c r="U82" s="115"/>
      <c r="V82" s="115"/>
      <c r="W82" s="115"/>
      <c r="X82" s="115"/>
      <c r="Y82" s="115"/>
      <c r="Z82" s="115"/>
      <c r="AA82" s="115"/>
      <c r="AB82" s="115"/>
      <c r="AC82" s="115"/>
      <c r="AD82" s="115"/>
      <c r="AE82" s="115"/>
      <c r="AF82" s="115"/>
      <c r="AG82" s="115"/>
      <c r="AH82" s="115"/>
      <c r="AI82" s="115"/>
      <c r="AJ82" s="115"/>
      <c r="AK82" s="115"/>
      <c r="AL82" s="115"/>
      <c r="AM82" s="7"/>
      <c r="AN82" s="35"/>
      <c r="AO82" s="9"/>
      <c r="AP82" s="12"/>
      <c r="AQ82" s="12"/>
      <c r="AR82" s="12"/>
      <c r="AS82" s="12"/>
      <c r="AV82" s="45"/>
      <c r="AW82" s="36"/>
      <c r="AX82" s="36"/>
    </row>
    <row r="83" spans="2:50" hidden="1" outlineLevel="2" x14ac:dyDescent="0.25">
      <c r="B83" s="53"/>
      <c r="C83" s="58" t="s">
        <v>17</v>
      </c>
      <c r="D83" s="115"/>
      <c r="E83" s="115"/>
      <c r="F83" s="115"/>
      <c r="G83" s="115"/>
      <c r="H83" s="115"/>
      <c r="I83" s="115"/>
      <c r="J83" s="115"/>
      <c r="K83" s="115"/>
      <c r="L83" s="115"/>
      <c r="M83" s="115"/>
      <c r="N83" s="115"/>
      <c r="O83" s="115"/>
      <c r="P83" s="115"/>
      <c r="Q83" s="115"/>
      <c r="R83" s="115"/>
      <c r="S83" s="115"/>
      <c r="T83" s="115"/>
      <c r="U83" s="115"/>
      <c r="V83" s="115"/>
      <c r="W83" s="115"/>
      <c r="X83" s="115"/>
      <c r="Y83" s="115"/>
      <c r="Z83" s="115"/>
      <c r="AA83" s="115"/>
      <c r="AB83" s="115"/>
      <c r="AC83" s="115"/>
      <c r="AD83" s="115"/>
      <c r="AE83" s="115"/>
      <c r="AF83" s="115"/>
      <c r="AG83" s="115"/>
      <c r="AH83" s="115"/>
      <c r="AI83" s="115"/>
      <c r="AJ83" s="115"/>
      <c r="AK83" s="115"/>
      <c r="AL83" s="115"/>
      <c r="AM83" s="7"/>
      <c r="AN83" s="35"/>
      <c r="AO83" s="9"/>
      <c r="AP83" s="12"/>
      <c r="AQ83" s="12"/>
      <c r="AR83" s="12"/>
      <c r="AS83" s="12"/>
      <c r="AV83" s="45"/>
      <c r="AW83" s="36"/>
      <c r="AX83" s="36"/>
    </row>
    <row r="84" spans="2:50" hidden="1" outlineLevel="2" x14ac:dyDescent="0.25">
      <c r="B84" s="53"/>
      <c r="C84" s="57" t="s">
        <v>18</v>
      </c>
      <c r="D84" s="115"/>
      <c r="E84" s="115"/>
      <c r="F84" s="115"/>
      <c r="G84" s="115"/>
      <c r="H84" s="115"/>
      <c r="I84" s="115"/>
      <c r="J84" s="115"/>
      <c r="K84" s="115"/>
      <c r="L84" s="115"/>
      <c r="M84" s="115"/>
      <c r="N84" s="115"/>
      <c r="O84" s="115"/>
      <c r="P84" s="115"/>
      <c r="Q84" s="115"/>
      <c r="R84" s="115"/>
      <c r="S84" s="115"/>
      <c r="T84" s="115"/>
      <c r="U84" s="115"/>
      <c r="V84" s="115"/>
      <c r="W84" s="115"/>
      <c r="X84" s="115"/>
      <c r="Y84" s="115"/>
      <c r="Z84" s="115"/>
      <c r="AA84" s="115"/>
      <c r="AB84" s="115"/>
      <c r="AC84" s="115"/>
      <c r="AD84" s="115"/>
      <c r="AE84" s="115"/>
      <c r="AF84" s="115"/>
      <c r="AG84" s="115"/>
      <c r="AH84" s="115"/>
      <c r="AI84" s="115"/>
      <c r="AJ84" s="115"/>
      <c r="AK84" s="115"/>
      <c r="AL84" s="115"/>
      <c r="AN84" s="9"/>
      <c r="AO84" s="12"/>
      <c r="AP84" s="12"/>
      <c r="AQ84" s="12"/>
      <c r="AR84" s="12"/>
      <c r="AS84" s="12"/>
      <c r="AU84" s="45"/>
      <c r="AV84" s="36"/>
      <c r="AW84" s="36"/>
      <c r="AX84" s="36"/>
    </row>
    <row r="85" spans="2:50" hidden="1" outlineLevel="2" x14ac:dyDescent="0.25">
      <c r="B85" s="53"/>
      <c r="C85" s="58" t="s">
        <v>19</v>
      </c>
      <c r="D85" s="115"/>
      <c r="E85" s="115"/>
      <c r="F85" s="115"/>
      <c r="G85" s="115"/>
      <c r="H85" s="115"/>
      <c r="I85" s="115"/>
      <c r="J85" s="115"/>
      <c r="K85" s="115"/>
      <c r="L85" s="115"/>
      <c r="M85" s="115"/>
      <c r="N85" s="115"/>
      <c r="O85" s="115"/>
      <c r="P85" s="115"/>
      <c r="Q85" s="115"/>
      <c r="R85" s="115"/>
      <c r="S85" s="115"/>
      <c r="T85" s="115"/>
      <c r="U85" s="115"/>
      <c r="V85" s="115"/>
      <c r="W85" s="115"/>
      <c r="X85" s="115"/>
      <c r="Y85" s="115"/>
      <c r="Z85" s="115"/>
      <c r="AA85" s="115"/>
      <c r="AB85" s="115"/>
      <c r="AC85" s="115"/>
      <c r="AD85" s="115"/>
      <c r="AE85" s="115"/>
      <c r="AF85" s="115"/>
      <c r="AG85" s="115"/>
      <c r="AH85" s="115"/>
      <c r="AI85" s="115"/>
      <c r="AJ85" s="115"/>
      <c r="AK85" s="115"/>
      <c r="AL85" s="115"/>
      <c r="AN85" s="9"/>
      <c r="AO85" s="12"/>
      <c r="AP85" s="12"/>
      <c r="AQ85" s="12"/>
      <c r="AR85" s="12"/>
      <c r="AS85" s="12"/>
      <c r="AU85" s="45"/>
      <c r="AV85" s="36"/>
      <c r="AW85" s="36"/>
      <c r="AX85" s="36"/>
    </row>
    <row r="86" spans="2:50" hidden="1" outlineLevel="2" x14ac:dyDescent="0.25">
      <c r="B86" s="53"/>
      <c r="C86" s="57" t="s">
        <v>20</v>
      </c>
      <c r="D86" s="115"/>
      <c r="E86" s="115"/>
      <c r="F86" s="115"/>
      <c r="G86" s="115"/>
      <c r="H86" s="115"/>
      <c r="I86" s="115"/>
      <c r="J86" s="115"/>
      <c r="K86" s="115"/>
      <c r="L86" s="115"/>
      <c r="M86" s="115"/>
      <c r="N86" s="115"/>
      <c r="O86" s="115"/>
      <c r="P86" s="115"/>
      <c r="Q86" s="115"/>
      <c r="R86" s="115"/>
      <c r="S86" s="115"/>
      <c r="T86" s="115"/>
      <c r="U86" s="115"/>
      <c r="V86" s="115"/>
      <c r="W86" s="115"/>
      <c r="X86" s="115"/>
      <c r="Y86" s="115"/>
      <c r="Z86" s="115"/>
      <c r="AA86" s="115"/>
      <c r="AB86" s="115"/>
      <c r="AC86" s="115"/>
      <c r="AD86" s="115"/>
      <c r="AE86" s="115"/>
      <c r="AF86" s="115"/>
      <c r="AG86" s="115"/>
      <c r="AH86" s="115"/>
      <c r="AI86" s="115"/>
      <c r="AJ86" s="115"/>
      <c r="AK86" s="115"/>
      <c r="AL86" s="115"/>
      <c r="AM86" s="7"/>
      <c r="AN86" s="35"/>
      <c r="AO86" s="9"/>
      <c r="AP86" s="12"/>
      <c r="AQ86" s="12"/>
      <c r="AR86" s="12"/>
      <c r="AS86" s="12"/>
      <c r="AV86" s="45"/>
      <c r="AW86" s="36"/>
      <c r="AX86" s="36"/>
    </row>
    <row r="87" spans="2:50" hidden="1" outlineLevel="1" collapsed="1" x14ac:dyDescent="0.25">
      <c r="B87" s="53"/>
      <c r="C87" s="57" t="s">
        <v>21</v>
      </c>
      <c r="D87" s="115"/>
      <c r="E87" s="115"/>
      <c r="F87" s="115"/>
      <c r="G87" s="115"/>
      <c r="H87" s="115"/>
      <c r="I87" s="115"/>
      <c r="J87" s="115"/>
      <c r="K87" s="115"/>
      <c r="L87" s="115"/>
      <c r="M87" s="115"/>
      <c r="N87" s="115"/>
      <c r="O87" s="115"/>
      <c r="P87" s="115"/>
      <c r="Q87" s="115"/>
      <c r="R87" s="115"/>
      <c r="S87" s="115"/>
      <c r="T87" s="115"/>
      <c r="U87" s="115"/>
      <c r="V87" s="115"/>
      <c r="W87" s="115"/>
      <c r="X87" s="115"/>
      <c r="Y87" s="115"/>
      <c r="Z87" s="115"/>
      <c r="AA87" s="115"/>
      <c r="AB87" s="115"/>
      <c r="AC87" s="115"/>
      <c r="AD87" s="115"/>
      <c r="AE87" s="115"/>
      <c r="AF87" s="115"/>
      <c r="AG87" s="115"/>
      <c r="AH87" s="115"/>
      <c r="AI87" s="115"/>
      <c r="AJ87" s="115"/>
      <c r="AK87" s="115"/>
      <c r="AL87" s="115"/>
      <c r="AM87" s="7"/>
      <c r="AN87" s="35"/>
      <c r="AO87" s="9"/>
      <c r="AP87" s="12"/>
      <c r="AQ87" s="12"/>
      <c r="AR87" s="12"/>
      <c r="AS87" s="12"/>
      <c r="AV87" s="45"/>
      <c r="AW87" s="36"/>
      <c r="AX87" s="36"/>
    </row>
    <row r="88" spans="2:50" hidden="1" outlineLevel="2" x14ac:dyDescent="0.25">
      <c r="B88" s="53"/>
      <c r="C88" s="58" t="s">
        <v>22</v>
      </c>
      <c r="D88" s="115"/>
      <c r="E88" s="115"/>
      <c r="F88" s="115"/>
      <c r="G88" s="115"/>
      <c r="H88" s="115"/>
      <c r="I88" s="115"/>
      <c r="J88" s="115"/>
      <c r="K88" s="115"/>
      <c r="L88" s="115"/>
      <c r="M88" s="115"/>
      <c r="N88" s="115"/>
      <c r="O88" s="115"/>
      <c r="P88" s="115"/>
      <c r="Q88" s="115"/>
      <c r="R88" s="115"/>
      <c r="S88" s="115"/>
      <c r="T88" s="115"/>
      <c r="U88" s="115"/>
      <c r="V88" s="115"/>
      <c r="W88" s="115"/>
      <c r="X88" s="115"/>
      <c r="Y88" s="115"/>
      <c r="Z88" s="115"/>
      <c r="AA88" s="115"/>
      <c r="AB88" s="115"/>
      <c r="AC88" s="115"/>
      <c r="AD88" s="115"/>
      <c r="AE88" s="115"/>
      <c r="AF88" s="115"/>
      <c r="AG88" s="115"/>
      <c r="AH88" s="115"/>
      <c r="AI88" s="115"/>
      <c r="AJ88" s="115"/>
      <c r="AK88" s="115"/>
      <c r="AL88" s="115"/>
    </row>
    <row r="89" spans="2:50" hidden="1" outlineLevel="2" x14ac:dyDescent="0.25">
      <c r="B89" s="53"/>
      <c r="C89" s="58" t="s">
        <v>65</v>
      </c>
      <c r="D89" s="115"/>
      <c r="E89" s="115"/>
      <c r="F89" s="115"/>
      <c r="G89" s="115"/>
      <c r="H89" s="115"/>
      <c r="I89" s="115"/>
      <c r="J89" s="115"/>
      <c r="K89" s="115"/>
      <c r="L89" s="115"/>
      <c r="M89" s="115"/>
      <c r="N89" s="115"/>
      <c r="O89" s="115"/>
      <c r="P89" s="115"/>
      <c r="Q89" s="115"/>
      <c r="R89" s="115"/>
      <c r="S89" s="115"/>
      <c r="T89" s="115"/>
      <c r="U89" s="115"/>
      <c r="V89" s="115"/>
      <c r="W89" s="115"/>
      <c r="X89" s="115"/>
      <c r="Y89" s="115"/>
      <c r="Z89" s="115"/>
      <c r="AA89" s="115"/>
      <c r="AB89" s="115"/>
      <c r="AC89" s="115"/>
      <c r="AD89" s="115"/>
      <c r="AE89" s="115"/>
      <c r="AF89" s="115"/>
      <c r="AG89" s="115"/>
      <c r="AH89" s="115"/>
      <c r="AI89" s="115"/>
      <c r="AJ89" s="115"/>
      <c r="AK89" s="115"/>
      <c r="AL89" s="115"/>
      <c r="AM89" s="12"/>
      <c r="AN89" s="12"/>
      <c r="AO89" s="12"/>
      <c r="AP89" s="12"/>
      <c r="AQ89" s="12"/>
      <c r="AR89" s="45"/>
      <c r="AS89" s="36"/>
      <c r="AT89" s="36"/>
      <c r="AU89" s="36"/>
      <c r="AV89" s="13"/>
      <c r="AW89" s="13"/>
      <c r="AX89" s="19"/>
    </row>
    <row r="90" spans="2:50" hidden="1" outlineLevel="2" x14ac:dyDescent="0.25">
      <c r="B90" s="53"/>
      <c r="C90" s="57" t="s">
        <v>23</v>
      </c>
      <c r="D90" s="115"/>
      <c r="E90" s="115"/>
      <c r="F90" s="115"/>
      <c r="G90" s="115"/>
      <c r="H90" s="115"/>
      <c r="I90" s="115"/>
      <c r="J90" s="115"/>
      <c r="K90" s="115"/>
      <c r="L90" s="115"/>
      <c r="M90" s="115"/>
      <c r="N90" s="115"/>
      <c r="O90" s="115"/>
      <c r="P90" s="115"/>
      <c r="Q90" s="115"/>
      <c r="R90" s="115"/>
      <c r="S90" s="115"/>
      <c r="T90" s="115"/>
      <c r="U90" s="115"/>
      <c r="V90" s="115"/>
      <c r="W90" s="115"/>
      <c r="X90" s="115"/>
      <c r="Y90" s="115"/>
      <c r="Z90" s="115"/>
      <c r="AA90" s="115"/>
      <c r="AB90" s="115"/>
      <c r="AC90" s="115"/>
      <c r="AD90" s="115"/>
      <c r="AE90" s="115"/>
      <c r="AF90" s="115"/>
      <c r="AG90" s="115"/>
      <c r="AH90" s="115"/>
      <c r="AI90" s="115"/>
      <c r="AJ90" s="115"/>
      <c r="AK90" s="115"/>
      <c r="AL90" s="115"/>
      <c r="AM90" s="12"/>
      <c r="AN90" s="12"/>
      <c r="AO90" s="12"/>
      <c r="AP90" s="12"/>
      <c r="AQ90" s="12"/>
      <c r="AR90" s="45"/>
      <c r="AS90" s="36"/>
      <c r="AT90" s="36"/>
      <c r="AU90" s="36"/>
      <c r="AV90" s="13"/>
      <c r="AW90" s="13"/>
      <c r="AX90" s="19"/>
    </row>
    <row r="91" spans="2:50" hidden="1" outlineLevel="2" x14ac:dyDescent="0.25">
      <c r="B91" s="53"/>
      <c r="C91" s="57" t="s">
        <v>24</v>
      </c>
      <c r="D91" s="115"/>
      <c r="E91" s="115"/>
      <c r="F91" s="115"/>
      <c r="G91" s="115"/>
      <c r="H91" s="115"/>
      <c r="I91" s="115"/>
      <c r="J91" s="115"/>
      <c r="K91" s="115"/>
      <c r="L91" s="115"/>
      <c r="M91" s="115"/>
      <c r="N91" s="115"/>
      <c r="O91" s="115"/>
      <c r="P91" s="115"/>
      <c r="Q91" s="115"/>
      <c r="R91" s="115"/>
      <c r="S91" s="115"/>
      <c r="T91" s="115"/>
      <c r="U91" s="115"/>
      <c r="V91" s="115"/>
      <c r="W91" s="115"/>
      <c r="X91" s="115"/>
      <c r="Y91" s="115"/>
      <c r="Z91" s="115"/>
      <c r="AA91" s="115"/>
      <c r="AB91" s="115"/>
      <c r="AC91" s="115"/>
      <c r="AD91" s="115"/>
      <c r="AE91" s="115"/>
      <c r="AF91" s="115"/>
      <c r="AG91" s="115"/>
      <c r="AH91" s="115"/>
      <c r="AI91" s="115"/>
      <c r="AJ91" s="115"/>
      <c r="AK91" s="115"/>
      <c r="AL91" s="115"/>
      <c r="AM91" s="35"/>
      <c r="AN91" s="9"/>
      <c r="AO91" s="12"/>
      <c r="AP91" s="12"/>
      <c r="AQ91" s="12"/>
      <c r="AR91" s="12"/>
      <c r="AS91" s="12"/>
      <c r="AU91" s="45"/>
      <c r="AV91" s="36"/>
      <c r="AW91" s="36"/>
      <c r="AX91" s="36"/>
    </row>
    <row r="92" spans="2:50" hidden="1" outlineLevel="2" x14ac:dyDescent="0.25">
      <c r="B92" s="53"/>
      <c r="C92" s="57" t="s">
        <v>25</v>
      </c>
      <c r="D92" s="115"/>
      <c r="E92" s="115"/>
      <c r="F92" s="115"/>
      <c r="G92" s="115"/>
      <c r="H92" s="115"/>
      <c r="I92" s="115"/>
      <c r="J92" s="115"/>
      <c r="K92" s="115"/>
      <c r="L92" s="115"/>
      <c r="M92" s="115"/>
      <c r="N92" s="115"/>
      <c r="O92" s="115"/>
      <c r="P92" s="115"/>
      <c r="Q92" s="115"/>
      <c r="R92" s="115"/>
      <c r="S92" s="115"/>
      <c r="T92" s="115"/>
      <c r="U92" s="115"/>
      <c r="V92" s="115"/>
      <c r="W92" s="115"/>
      <c r="X92" s="115"/>
      <c r="Y92" s="115"/>
      <c r="Z92" s="115"/>
      <c r="AA92" s="115"/>
      <c r="AB92" s="115"/>
      <c r="AC92" s="115"/>
      <c r="AD92" s="115"/>
      <c r="AE92" s="115"/>
      <c r="AF92" s="115"/>
      <c r="AG92" s="115"/>
      <c r="AH92" s="115"/>
      <c r="AI92" s="115"/>
      <c r="AJ92" s="115"/>
      <c r="AK92" s="115"/>
      <c r="AL92" s="115"/>
      <c r="AM92" s="35"/>
      <c r="AN92" s="9"/>
      <c r="AO92" s="12"/>
      <c r="AP92" s="12"/>
      <c r="AQ92" s="12"/>
      <c r="AR92" s="12"/>
      <c r="AS92" s="12"/>
      <c r="AU92" s="45"/>
      <c r="AV92" s="36"/>
      <c r="AW92" s="36"/>
      <c r="AX92" s="36"/>
    </row>
    <row r="93" spans="2:50" hidden="1" outlineLevel="2" x14ac:dyDescent="0.25">
      <c r="B93" s="53"/>
      <c r="C93" s="57" t="s">
        <v>26</v>
      </c>
      <c r="D93" s="115"/>
      <c r="E93" s="115"/>
      <c r="F93" s="115"/>
      <c r="G93" s="115"/>
      <c r="H93" s="115"/>
      <c r="I93" s="115"/>
      <c r="J93" s="115"/>
      <c r="K93" s="115"/>
      <c r="L93" s="115"/>
      <c r="M93" s="115"/>
      <c r="N93" s="115"/>
      <c r="O93" s="115"/>
      <c r="P93" s="115"/>
      <c r="Q93" s="115"/>
      <c r="R93" s="115"/>
      <c r="S93" s="115"/>
      <c r="T93" s="115"/>
      <c r="U93" s="115"/>
      <c r="V93" s="115"/>
      <c r="W93" s="115"/>
      <c r="X93" s="115"/>
      <c r="Y93" s="115"/>
      <c r="Z93" s="115"/>
      <c r="AA93" s="115"/>
      <c r="AB93" s="115"/>
      <c r="AC93" s="115"/>
      <c r="AD93" s="115"/>
      <c r="AE93" s="115"/>
      <c r="AF93" s="115"/>
      <c r="AG93" s="115"/>
      <c r="AH93" s="115"/>
      <c r="AI93" s="115"/>
      <c r="AJ93" s="115"/>
      <c r="AK93" s="115"/>
      <c r="AL93" s="115"/>
      <c r="AM93" s="35"/>
      <c r="AN93" s="9"/>
      <c r="AO93" s="12"/>
      <c r="AP93" s="12"/>
      <c r="AQ93" s="12"/>
      <c r="AR93" s="12"/>
      <c r="AS93" s="12"/>
      <c r="AU93" s="45"/>
      <c r="AV93" s="36"/>
      <c r="AW93" s="36"/>
      <c r="AX93" s="36"/>
    </row>
    <row r="94" spans="2:50" hidden="1" outlineLevel="2" x14ac:dyDescent="0.25">
      <c r="B94" s="53"/>
      <c r="C94" s="57" t="s">
        <v>27</v>
      </c>
      <c r="D94" s="115"/>
      <c r="E94" s="115"/>
      <c r="F94" s="115"/>
      <c r="G94" s="115"/>
      <c r="H94" s="115"/>
      <c r="I94" s="115"/>
      <c r="J94" s="115"/>
      <c r="K94" s="115"/>
      <c r="L94" s="115"/>
      <c r="M94" s="115"/>
      <c r="N94" s="115"/>
      <c r="O94" s="115"/>
      <c r="P94" s="115"/>
      <c r="Q94" s="115"/>
      <c r="R94" s="115"/>
      <c r="S94" s="115"/>
      <c r="T94" s="115"/>
      <c r="U94" s="115"/>
      <c r="V94" s="115"/>
      <c r="W94" s="115"/>
      <c r="X94" s="115"/>
      <c r="Y94" s="115"/>
      <c r="Z94" s="115"/>
      <c r="AA94" s="115"/>
      <c r="AB94" s="115"/>
      <c r="AC94" s="115"/>
      <c r="AD94" s="115"/>
      <c r="AE94" s="115"/>
      <c r="AF94" s="115"/>
      <c r="AG94" s="115"/>
      <c r="AH94" s="115"/>
      <c r="AI94" s="115"/>
      <c r="AJ94" s="115"/>
      <c r="AK94" s="115"/>
      <c r="AL94" s="115"/>
      <c r="AM94" s="35"/>
      <c r="AN94" s="9"/>
      <c r="AO94" s="12"/>
      <c r="AP94" s="12"/>
      <c r="AQ94" s="12"/>
      <c r="AR94" s="12"/>
      <c r="AS94" s="12"/>
      <c r="AU94" s="45"/>
      <c r="AV94" s="36"/>
      <c r="AW94" s="36"/>
      <c r="AX94" s="36"/>
    </row>
    <row r="95" spans="2:50" hidden="1" outlineLevel="2" x14ac:dyDescent="0.25">
      <c r="B95" s="53"/>
      <c r="C95" s="57"/>
      <c r="D95" s="115"/>
      <c r="E95" s="115"/>
      <c r="F95" s="115"/>
      <c r="G95" s="115"/>
      <c r="H95" s="115"/>
      <c r="I95" s="115"/>
      <c r="J95" s="115"/>
      <c r="K95" s="115"/>
      <c r="L95" s="115"/>
      <c r="M95" s="115"/>
      <c r="N95" s="115"/>
      <c r="O95" s="115"/>
      <c r="P95" s="115"/>
      <c r="Q95" s="115"/>
      <c r="R95" s="115"/>
      <c r="S95" s="115"/>
      <c r="T95" s="115"/>
      <c r="U95" s="115"/>
      <c r="V95" s="115"/>
      <c r="W95" s="115"/>
      <c r="X95" s="115"/>
      <c r="Y95" s="115"/>
      <c r="Z95" s="115"/>
      <c r="AA95" s="115"/>
      <c r="AB95" s="115"/>
      <c r="AC95" s="115"/>
      <c r="AD95" s="115"/>
      <c r="AE95" s="115"/>
      <c r="AF95" s="115"/>
      <c r="AG95" s="115"/>
      <c r="AH95" s="115"/>
      <c r="AI95" s="115"/>
      <c r="AJ95" s="115"/>
      <c r="AK95" s="115"/>
      <c r="AL95" s="115"/>
      <c r="AM95" s="35"/>
      <c r="AN95" s="9"/>
      <c r="AO95" s="12"/>
      <c r="AP95" s="12"/>
      <c r="AQ95" s="12"/>
      <c r="AR95" s="12"/>
      <c r="AS95" s="12"/>
      <c r="AU95" s="45"/>
      <c r="AV95" s="36"/>
      <c r="AW95" s="36"/>
      <c r="AX95" s="36"/>
    </row>
    <row r="96" spans="2:50" hidden="1" outlineLevel="2" x14ac:dyDescent="0.25">
      <c r="B96" s="53"/>
      <c r="C96" s="57"/>
      <c r="D96" s="115"/>
      <c r="E96" s="115"/>
      <c r="F96" s="115"/>
      <c r="G96" s="115"/>
      <c r="H96" s="115"/>
      <c r="I96" s="115"/>
      <c r="J96" s="115"/>
      <c r="K96" s="115"/>
      <c r="L96" s="115"/>
      <c r="M96" s="115"/>
      <c r="N96" s="115"/>
      <c r="O96" s="115"/>
      <c r="P96" s="115"/>
      <c r="Q96" s="115"/>
      <c r="R96" s="115"/>
      <c r="S96" s="115"/>
      <c r="T96" s="115"/>
      <c r="U96" s="115"/>
      <c r="V96" s="115"/>
      <c r="W96" s="115"/>
      <c r="X96" s="115"/>
      <c r="Y96" s="115"/>
      <c r="Z96" s="115"/>
      <c r="AA96" s="115"/>
      <c r="AB96" s="115"/>
      <c r="AC96" s="115"/>
      <c r="AD96" s="115"/>
      <c r="AE96" s="115"/>
      <c r="AF96" s="115"/>
      <c r="AG96" s="115"/>
      <c r="AH96" s="115"/>
      <c r="AI96" s="115"/>
      <c r="AJ96" s="115"/>
      <c r="AK96" s="115"/>
      <c r="AL96" s="115"/>
    </row>
    <row r="97" spans="2:50" hidden="1" outlineLevel="2" x14ac:dyDescent="0.25">
      <c r="B97" s="53"/>
      <c r="C97" s="57"/>
      <c r="D97" s="115"/>
      <c r="E97" s="115"/>
      <c r="F97" s="115"/>
      <c r="G97" s="115"/>
      <c r="H97" s="115"/>
      <c r="I97" s="115"/>
      <c r="J97" s="115"/>
      <c r="K97" s="115"/>
      <c r="L97" s="115"/>
      <c r="M97" s="115"/>
      <c r="N97" s="115"/>
      <c r="O97" s="115"/>
      <c r="P97" s="115"/>
      <c r="Q97" s="115"/>
      <c r="R97" s="115"/>
      <c r="S97" s="115"/>
      <c r="T97" s="115"/>
      <c r="U97" s="115"/>
      <c r="V97" s="115"/>
      <c r="W97" s="115"/>
      <c r="X97" s="115"/>
      <c r="Y97" s="115"/>
      <c r="Z97" s="115"/>
      <c r="AA97" s="115"/>
      <c r="AB97" s="115"/>
      <c r="AC97" s="115"/>
      <c r="AD97" s="115"/>
      <c r="AE97" s="115"/>
      <c r="AF97" s="115"/>
      <c r="AG97" s="115"/>
      <c r="AH97" s="115"/>
      <c r="AI97" s="115"/>
      <c r="AJ97" s="115"/>
      <c r="AK97" s="115"/>
      <c r="AL97" s="115"/>
    </row>
    <row r="98" spans="2:50" hidden="1" outlineLevel="2" x14ac:dyDescent="0.25">
      <c r="B98" s="53"/>
      <c r="C98" s="57"/>
      <c r="D98" s="115"/>
      <c r="E98" s="115"/>
      <c r="F98" s="115"/>
      <c r="G98" s="115"/>
      <c r="H98" s="115"/>
      <c r="I98" s="115"/>
      <c r="J98" s="115"/>
      <c r="K98" s="115"/>
      <c r="L98" s="115"/>
      <c r="M98" s="115"/>
      <c r="N98" s="115"/>
      <c r="O98" s="115"/>
      <c r="P98" s="115"/>
      <c r="Q98" s="115"/>
      <c r="R98" s="115"/>
      <c r="S98" s="115"/>
      <c r="T98" s="115"/>
      <c r="U98" s="115"/>
      <c r="V98" s="115"/>
      <c r="W98" s="115"/>
      <c r="X98" s="115"/>
      <c r="Y98" s="115"/>
      <c r="Z98" s="115"/>
      <c r="AA98" s="115"/>
      <c r="AB98" s="115"/>
      <c r="AC98" s="115"/>
      <c r="AD98" s="115"/>
      <c r="AE98" s="115"/>
      <c r="AF98" s="115"/>
      <c r="AG98" s="115"/>
      <c r="AH98" s="115"/>
      <c r="AI98" s="115"/>
      <c r="AJ98" s="115"/>
      <c r="AK98" s="115"/>
      <c r="AL98" s="115"/>
    </row>
    <row r="99" spans="2:50" hidden="1" outlineLevel="2" x14ac:dyDescent="0.25">
      <c r="B99" s="53"/>
      <c r="C99" s="57"/>
      <c r="D99" s="115"/>
      <c r="E99" s="115"/>
      <c r="F99" s="115"/>
      <c r="G99" s="115"/>
      <c r="H99" s="115"/>
      <c r="I99" s="115"/>
      <c r="J99" s="115"/>
      <c r="K99" s="115"/>
      <c r="L99" s="115"/>
      <c r="M99" s="115"/>
      <c r="N99" s="115"/>
      <c r="O99" s="115"/>
      <c r="P99" s="115"/>
      <c r="Q99" s="115"/>
      <c r="R99" s="115"/>
      <c r="S99" s="115"/>
      <c r="T99" s="115"/>
      <c r="U99" s="115"/>
      <c r="V99" s="115"/>
      <c r="W99" s="115"/>
      <c r="X99" s="115"/>
      <c r="Y99" s="115"/>
      <c r="Z99" s="115"/>
      <c r="AA99" s="115"/>
      <c r="AB99" s="115"/>
      <c r="AC99" s="115"/>
      <c r="AD99" s="115"/>
      <c r="AE99" s="115"/>
      <c r="AF99" s="115"/>
      <c r="AG99" s="115"/>
      <c r="AH99" s="115"/>
      <c r="AI99" s="115"/>
      <c r="AJ99" s="115"/>
      <c r="AK99" s="115"/>
      <c r="AL99" s="115"/>
      <c r="AM99" s="35"/>
      <c r="AN99" s="9"/>
      <c r="AO99" s="12"/>
      <c r="AP99" s="12"/>
      <c r="AQ99" s="12"/>
      <c r="AR99" s="12"/>
      <c r="AS99" s="12"/>
      <c r="AU99" s="45"/>
      <c r="AV99" s="36"/>
      <c r="AW99" s="36"/>
      <c r="AX99" s="36"/>
    </row>
    <row r="100" spans="2:50" hidden="1" outlineLevel="2" x14ac:dyDescent="0.25">
      <c r="B100" s="53"/>
      <c r="C100" s="57"/>
      <c r="D100" s="115"/>
      <c r="E100" s="115"/>
      <c r="F100" s="115"/>
      <c r="G100" s="115"/>
      <c r="H100" s="115"/>
      <c r="I100" s="115"/>
      <c r="J100" s="115"/>
      <c r="K100" s="115"/>
      <c r="L100" s="115"/>
      <c r="M100" s="115"/>
      <c r="N100" s="115"/>
      <c r="O100" s="115"/>
      <c r="P100" s="115"/>
      <c r="Q100" s="115"/>
      <c r="R100" s="115"/>
      <c r="S100" s="115"/>
      <c r="T100" s="115"/>
      <c r="U100" s="115"/>
      <c r="V100" s="115"/>
      <c r="W100" s="115"/>
      <c r="X100" s="115"/>
      <c r="Y100" s="115"/>
      <c r="Z100" s="115"/>
      <c r="AA100" s="115"/>
      <c r="AB100" s="115"/>
      <c r="AC100" s="115"/>
      <c r="AD100" s="115"/>
      <c r="AE100" s="115"/>
      <c r="AF100" s="115"/>
      <c r="AG100" s="115"/>
      <c r="AH100" s="115"/>
      <c r="AI100" s="115"/>
      <c r="AJ100" s="115"/>
      <c r="AK100" s="115"/>
      <c r="AL100" s="115"/>
      <c r="AM100" s="12"/>
      <c r="AN100" s="12"/>
      <c r="AO100" s="12"/>
      <c r="AP100" s="12"/>
      <c r="AQ100" s="12"/>
      <c r="AR100" s="45"/>
      <c r="AS100" s="36"/>
      <c r="AT100" s="36"/>
      <c r="AU100" s="36"/>
      <c r="AV100" s="13"/>
      <c r="AW100" s="13"/>
      <c r="AX100" s="19"/>
    </row>
    <row r="101" spans="2:50" hidden="1" outlineLevel="2" x14ac:dyDescent="0.25">
      <c r="B101" s="53"/>
      <c r="C101" s="57"/>
      <c r="D101" s="115"/>
      <c r="E101" s="115"/>
      <c r="F101" s="115"/>
      <c r="G101" s="115"/>
      <c r="H101" s="115"/>
      <c r="I101" s="115"/>
      <c r="J101" s="115"/>
      <c r="K101" s="115"/>
      <c r="L101" s="115"/>
      <c r="M101" s="115"/>
      <c r="N101" s="115"/>
      <c r="O101" s="115"/>
      <c r="P101" s="115"/>
      <c r="Q101" s="115"/>
      <c r="R101" s="115"/>
      <c r="S101" s="115"/>
      <c r="T101" s="115"/>
      <c r="U101" s="115"/>
      <c r="V101" s="115"/>
      <c r="W101" s="115"/>
      <c r="X101" s="115"/>
      <c r="Y101" s="115"/>
      <c r="Z101" s="115"/>
      <c r="AA101" s="115"/>
      <c r="AB101" s="115"/>
      <c r="AC101" s="115"/>
      <c r="AD101" s="115"/>
      <c r="AE101" s="115"/>
      <c r="AF101" s="115"/>
      <c r="AG101" s="115"/>
      <c r="AH101" s="115"/>
      <c r="AI101" s="115"/>
      <c r="AJ101" s="115"/>
      <c r="AK101" s="115"/>
      <c r="AL101" s="115"/>
      <c r="AM101" s="35"/>
      <c r="AN101" s="9"/>
      <c r="AO101" s="12"/>
      <c r="AP101" s="12"/>
      <c r="AQ101" s="12"/>
      <c r="AR101" s="12"/>
      <c r="AS101" s="12"/>
      <c r="AU101" s="45"/>
      <c r="AV101" s="36"/>
      <c r="AW101" s="36"/>
      <c r="AX101" s="36"/>
    </row>
    <row r="102" spans="2:50" hidden="1" outlineLevel="2" x14ac:dyDescent="0.25">
      <c r="B102" s="53"/>
      <c r="C102" s="57"/>
      <c r="D102" s="115"/>
      <c r="E102" s="115"/>
      <c r="F102" s="115"/>
      <c r="G102" s="115"/>
      <c r="H102" s="115"/>
      <c r="I102" s="115"/>
      <c r="J102" s="115"/>
      <c r="K102" s="115"/>
      <c r="L102" s="115"/>
      <c r="M102" s="115"/>
      <c r="N102" s="115"/>
      <c r="O102" s="115"/>
      <c r="P102" s="115"/>
      <c r="Q102" s="115"/>
      <c r="R102" s="115"/>
      <c r="S102" s="115"/>
      <c r="T102" s="115"/>
      <c r="U102" s="115"/>
      <c r="V102" s="115"/>
      <c r="W102" s="115"/>
      <c r="X102" s="115"/>
      <c r="Y102" s="115"/>
      <c r="Z102" s="115"/>
      <c r="AA102" s="115"/>
      <c r="AB102" s="115"/>
      <c r="AC102" s="115"/>
      <c r="AD102" s="115"/>
      <c r="AE102" s="115"/>
      <c r="AF102" s="115"/>
      <c r="AG102" s="115"/>
      <c r="AH102" s="115"/>
      <c r="AI102" s="115"/>
      <c r="AJ102" s="115"/>
      <c r="AK102" s="115"/>
      <c r="AL102" s="115"/>
      <c r="AM102" s="35"/>
      <c r="AN102" s="9"/>
      <c r="AO102" s="12"/>
      <c r="AP102" s="12"/>
      <c r="AQ102" s="12"/>
      <c r="AR102" s="12"/>
      <c r="AS102" s="12"/>
      <c r="AU102" s="45"/>
      <c r="AV102" s="36"/>
      <c r="AW102" s="36"/>
      <c r="AX102" s="36"/>
    </row>
    <row r="103" spans="2:50" hidden="1" outlineLevel="2" x14ac:dyDescent="0.25">
      <c r="B103" s="53"/>
      <c r="C103" s="57"/>
      <c r="D103" s="115"/>
      <c r="E103" s="115"/>
      <c r="F103" s="115"/>
      <c r="G103" s="115"/>
      <c r="H103" s="115"/>
      <c r="I103" s="115"/>
      <c r="J103" s="115"/>
      <c r="K103" s="115"/>
      <c r="L103" s="115"/>
      <c r="M103" s="115"/>
      <c r="N103" s="115"/>
      <c r="O103" s="115"/>
      <c r="P103" s="115"/>
      <c r="Q103" s="115"/>
      <c r="R103" s="115"/>
      <c r="S103" s="115"/>
      <c r="T103" s="115"/>
      <c r="U103" s="115"/>
      <c r="V103" s="115"/>
      <c r="W103" s="115"/>
      <c r="X103" s="115"/>
      <c r="Y103" s="115"/>
      <c r="Z103" s="115"/>
      <c r="AA103" s="115"/>
      <c r="AB103" s="115"/>
      <c r="AC103" s="115"/>
      <c r="AD103" s="115"/>
      <c r="AE103" s="115"/>
      <c r="AF103" s="115"/>
      <c r="AG103" s="115"/>
      <c r="AH103" s="115"/>
      <c r="AI103" s="115"/>
      <c r="AJ103" s="115"/>
      <c r="AK103" s="115"/>
      <c r="AL103" s="115"/>
      <c r="AM103" s="35"/>
      <c r="AN103" s="9"/>
      <c r="AO103" s="12"/>
      <c r="AP103" s="12"/>
      <c r="AQ103" s="12"/>
      <c r="AR103" s="12"/>
      <c r="AS103" s="12"/>
      <c r="AU103" s="45"/>
      <c r="AV103" s="36"/>
      <c r="AW103" s="36"/>
      <c r="AX103" s="36"/>
    </row>
    <row r="104" spans="2:50" hidden="1" outlineLevel="2" x14ac:dyDescent="0.25">
      <c r="B104" s="53"/>
      <c r="C104" s="57"/>
      <c r="D104" s="115"/>
      <c r="E104" s="115"/>
      <c r="F104" s="115"/>
      <c r="G104" s="115"/>
      <c r="H104" s="115"/>
      <c r="I104" s="115"/>
      <c r="J104" s="115"/>
      <c r="K104" s="115"/>
      <c r="L104" s="115"/>
      <c r="M104" s="115"/>
      <c r="N104" s="115"/>
      <c r="O104" s="115"/>
      <c r="P104" s="115"/>
      <c r="Q104" s="115"/>
      <c r="R104" s="115"/>
      <c r="S104" s="115"/>
      <c r="T104" s="115"/>
      <c r="U104" s="115"/>
      <c r="V104" s="115"/>
      <c r="W104" s="115"/>
      <c r="X104" s="115"/>
      <c r="Y104" s="115"/>
      <c r="Z104" s="115"/>
      <c r="AA104" s="115"/>
      <c r="AB104" s="115"/>
      <c r="AC104" s="115"/>
      <c r="AD104" s="115"/>
      <c r="AE104" s="115"/>
      <c r="AF104" s="115"/>
      <c r="AG104" s="115"/>
      <c r="AH104" s="115"/>
      <c r="AI104" s="115"/>
      <c r="AJ104" s="115"/>
      <c r="AK104" s="115"/>
      <c r="AL104" s="115"/>
      <c r="AM104" s="35"/>
      <c r="AN104" s="9"/>
      <c r="AO104" s="12"/>
      <c r="AP104" s="12"/>
      <c r="AQ104" s="12"/>
      <c r="AR104" s="12"/>
      <c r="AS104" s="12"/>
      <c r="AU104" s="45"/>
      <c r="AV104" s="36"/>
      <c r="AW104" s="36"/>
      <c r="AX104" s="36"/>
    </row>
    <row r="105" spans="2:50" hidden="1" outlineLevel="2" x14ac:dyDescent="0.25">
      <c r="B105" s="53"/>
      <c r="C105" s="57"/>
      <c r="D105" s="115"/>
      <c r="E105" s="115"/>
      <c r="F105" s="115"/>
      <c r="G105" s="115"/>
      <c r="H105" s="115"/>
      <c r="I105" s="115"/>
      <c r="J105" s="115"/>
      <c r="K105" s="115"/>
      <c r="L105" s="115"/>
      <c r="M105" s="115"/>
      <c r="N105" s="115"/>
      <c r="O105" s="115"/>
      <c r="P105" s="115"/>
      <c r="Q105" s="115"/>
      <c r="R105" s="115"/>
      <c r="S105" s="115"/>
      <c r="T105" s="115"/>
      <c r="U105" s="115"/>
      <c r="V105" s="115"/>
      <c r="W105" s="115"/>
      <c r="X105" s="115"/>
      <c r="Y105" s="115"/>
      <c r="Z105" s="115"/>
      <c r="AA105" s="115"/>
      <c r="AB105" s="115"/>
      <c r="AC105" s="115"/>
      <c r="AD105" s="115"/>
      <c r="AE105" s="115"/>
      <c r="AF105" s="115"/>
      <c r="AG105" s="115"/>
      <c r="AH105" s="115"/>
      <c r="AI105" s="115"/>
      <c r="AJ105" s="115"/>
      <c r="AK105" s="115"/>
      <c r="AL105" s="115"/>
      <c r="AM105" s="35"/>
      <c r="AN105" s="9"/>
      <c r="AO105" s="12"/>
      <c r="AP105" s="12"/>
      <c r="AQ105" s="12"/>
      <c r="AR105" s="12"/>
      <c r="AS105" s="12"/>
      <c r="AU105" s="45"/>
      <c r="AV105" s="36"/>
      <c r="AW105" s="36"/>
      <c r="AX105" s="36"/>
    </row>
    <row r="106" spans="2:50" hidden="1" outlineLevel="2" x14ac:dyDescent="0.25">
      <c r="B106" s="53"/>
      <c r="C106" s="57"/>
      <c r="D106" s="115"/>
      <c r="E106" s="115"/>
      <c r="F106" s="115"/>
      <c r="G106" s="115"/>
      <c r="H106" s="115"/>
      <c r="I106" s="115"/>
      <c r="J106" s="115"/>
      <c r="K106" s="115"/>
      <c r="L106" s="115"/>
      <c r="M106" s="115"/>
      <c r="N106" s="115"/>
      <c r="O106" s="115"/>
      <c r="P106" s="115"/>
      <c r="Q106" s="115"/>
      <c r="R106" s="115"/>
      <c r="S106" s="115"/>
      <c r="T106" s="115"/>
      <c r="U106" s="115"/>
      <c r="V106" s="115"/>
      <c r="W106" s="115"/>
      <c r="X106" s="115"/>
      <c r="Y106" s="115"/>
      <c r="Z106" s="115"/>
      <c r="AA106" s="115"/>
      <c r="AB106" s="115"/>
      <c r="AC106" s="115"/>
      <c r="AD106" s="115"/>
      <c r="AE106" s="115"/>
      <c r="AF106" s="115"/>
      <c r="AG106" s="115"/>
      <c r="AH106" s="115"/>
      <c r="AI106" s="115"/>
      <c r="AJ106" s="115"/>
      <c r="AK106" s="115"/>
      <c r="AL106" s="115"/>
      <c r="AM106" s="35"/>
      <c r="AN106" s="9"/>
      <c r="AO106" s="12"/>
      <c r="AP106" s="12"/>
      <c r="AQ106" s="12"/>
      <c r="AR106" s="12"/>
      <c r="AS106" s="12"/>
      <c r="AU106" s="45"/>
      <c r="AV106" s="36"/>
      <c r="AW106" s="36"/>
      <c r="AX106" s="36"/>
    </row>
    <row r="107" spans="2:50" hidden="1" outlineLevel="2" x14ac:dyDescent="0.25">
      <c r="B107" s="53"/>
      <c r="C107" s="57"/>
      <c r="D107" s="115"/>
      <c r="E107" s="115"/>
      <c r="F107" s="115"/>
      <c r="G107" s="115"/>
      <c r="H107" s="115"/>
      <c r="I107" s="115"/>
      <c r="J107" s="115"/>
      <c r="K107" s="115"/>
      <c r="L107" s="115"/>
      <c r="M107" s="115"/>
      <c r="N107" s="115"/>
      <c r="O107" s="115"/>
      <c r="P107" s="115"/>
      <c r="Q107" s="115"/>
      <c r="R107" s="115"/>
      <c r="S107" s="115"/>
      <c r="T107" s="115"/>
      <c r="U107" s="115"/>
      <c r="V107" s="115"/>
      <c r="W107" s="115"/>
      <c r="X107" s="115"/>
      <c r="Y107" s="115"/>
      <c r="Z107" s="115"/>
      <c r="AA107" s="115"/>
      <c r="AB107" s="115"/>
      <c r="AC107" s="115"/>
      <c r="AD107" s="115"/>
      <c r="AE107" s="115"/>
      <c r="AF107" s="115"/>
      <c r="AG107" s="115"/>
      <c r="AH107" s="115"/>
      <c r="AI107" s="115"/>
      <c r="AJ107" s="115"/>
      <c r="AK107" s="115"/>
      <c r="AL107" s="115"/>
      <c r="AM107" s="35"/>
      <c r="AN107" s="9"/>
      <c r="AO107" s="12"/>
      <c r="AP107" s="12"/>
      <c r="AQ107" s="12"/>
      <c r="AR107" s="12"/>
      <c r="AS107" s="12"/>
      <c r="AU107" s="45"/>
      <c r="AV107" s="36"/>
      <c r="AW107" s="36"/>
      <c r="AX107" s="36"/>
    </row>
    <row r="108" spans="2:50" hidden="1" outlineLevel="2" x14ac:dyDescent="0.25">
      <c r="B108" s="53"/>
      <c r="C108" s="57"/>
      <c r="D108" s="115"/>
      <c r="E108" s="115"/>
      <c r="F108" s="115"/>
      <c r="G108" s="115"/>
      <c r="H108" s="115"/>
      <c r="I108" s="115"/>
      <c r="J108" s="115"/>
      <c r="K108" s="115"/>
      <c r="L108" s="115"/>
      <c r="M108" s="115"/>
      <c r="N108" s="115"/>
      <c r="O108" s="115"/>
      <c r="P108" s="115"/>
      <c r="Q108" s="115"/>
      <c r="R108" s="115"/>
      <c r="S108" s="115"/>
      <c r="T108" s="115"/>
      <c r="U108" s="115"/>
      <c r="V108" s="115"/>
      <c r="W108" s="115"/>
      <c r="X108" s="115"/>
      <c r="Y108" s="115"/>
      <c r="Z108" s="115"/>
      <c r="AA108" s="115"/>
      <c r="AB108" s="115"/>
      <c r="AC108" s="115"/>
      <c r="AD108" s="115"/>
      <c r="AE108" s="115"/>
      <c r="AF108" s="115"/>
      <c r="AG108" s="115"/>
      <c r="AH108" s="115"/>
      <c r="AI108" s="115"/>
      <c r="AJ108" s="115"/>
      <c r="AK108" s="115"/>
      <c r="AL108" s="115"/>
      <c r="AM108" s="35"/>
      <c r="AN108" s="9"/>
      <c r="AO108" s="12"/>
      <c r="AP108" s="12"/>
      <c r="AQ108" s="12"/>
      <c r="AR108" s="12"/>
      <c r="AS108" s="12"/>
      <c r="AU108" s="45"/>
      <c r="AV108" s="36"/>
      <c r="AW108" s="36"/>
      <c r="AX108" s="36"/>
    </row>
    <row r="109" spans="2:50" hidden="1" outlineLevel="1" collapsed="1" x14ac:dyDescent="0.25">
      <c r="B109" s="53"/>
      <c r="C109" s="57"/>
      <c r="D109" s="115"/>
      <c r="E109" s="115"/>
      <c r="F109" s="115"/>
      <c r="G109" s="115"/>
      <c r="H109" s="115"/>
      <c r="I109" s="115"/>
      <c r="J109" s="115"/>
      <c r="K109" s="115"/>
      <c r="L109" s="115"/>
      <c r="M109" s="115"/>
      <c r="N109" s="115"/>
      <c r="O109" s="115"/>
      <c r="P109" s="115"/>
      <c r="Q109" s="115"/>
      <c r="R109" s="115"/>
      <c r="S109" s="115"/>
      <c r="T109" s="115"/>
      <c r="U109" s="115"/>
      <c r="V109" s="115"/>
      <c r="W109" s="115"/>
      <c r="X109" s="115"/>
      <c r="Y109" s="115"/>
      <c r="Z109" s="115"/>
      <c r="AA109" s="115"/>
      <c r="AB109" s="115"/>
      <c r="AC109" s="115"/>
      <c r="AD109" s="115"/>
      <c r="AE109" s="115"/>
      <c r="AF109" s="115"/>
      <c r="AG109" s="115"/>
      <c r="AH109" s="115"/>
      <c r="AI109" s="115"/>
      <c r="AJ109" s="115"/>
      <c r="AK109" s="115"/>
      <c r="AL109" s="115"/>
      <c r="AM109" s="35"/>
      <c r="AN109" s="9"/>
      <c r="AO109" s="12"/>
      <c r="AP109" s="12"/>
      <c r="AQ109" s="12"/>
      <c r="AR109" s="12"/>
      <c r="AS109" s="12"/>
      <c r="AU109" s="45"/>
      <c r="AV109" s="36"/>
      <c r="AW109" s="36"/>
      <c r="AX109" s="36"/>
    </row>
    <row r="110" spans="2:50" hidden="1" outlineLevel="1" x14ac:dyDescent="0.25">
      <c r="B110" s="64"/>
      <c r="C110" s="58"/>
      <c r="D110" s="115"/>
      <c r="E110" s="115"/>
      <c r="F110" s="115"/>
      <c r="G110" s="115"/>
      <c r="H110" s="115"/>
      <c r="I110" s="115"/>
      <c r="J110" s="115"/>
      <c r="K110" s="115"/>
      <c r="L110" s="115"/>
      <c r="M110" s="115"/>
      <c r="N110" s="115"/>
      <c r="O110" s="115"/>
      <c r="P110" s="115"/>
      <c r="Q110" s="115"/>
      <c r="R110" s="115"/>
      <c r="S110" s="115"/>
      <c r="T110" s="115"/>
      <c r="U110" s="115"/>
      <c r="V110" s="115"/>
      <c r="W110" s="115"/>
      <c r="X110" s="115"/>
      <c r="Y110" s="115"/>
      <c r="Z110" s="115"/>
      <c r="AA110" s="115"/>
      <c r="AB110" s="115"/>
      <c r="AC110" s="115"/>
      <c r="AD110" s="115"/>
      <c r="AE110" s="115"/>
      <c r="AF110" s="115"/>
      <c r="AG110" s="115"/>
      <c r="AH110" s="115"/>
      <c r="AI110" s="115"/>
      <c r="AJ110" s="115"/>
      <c r="AK110" s="115"/>
      <c r="AL110" s="115"/>
      <c r="AM110" s="35"/>
      <c r="AN110" s="9"/>
      <c r="AO110" s="12"/>
      <c r="AP110" s="12"/>
      <c r="AQ110" s="12"/>
      <c r="AR110" s="12"/>
      <c r="AS110" s="12"/>
      <c r="AU110" s="45"/>
      <c r="AV110" s="36"/>
      <c r="AW110" s="36"/>
      <c r="AX110" s="36"/>
    </row>
    <row r="111" spans="2:50" hidden="1" outlineLevel="1" x14ac:dyDescent="0.25">
      <c r="B111" s="64"/>
      <c r="C111" s="57"/>
      <c r="D111" s="115"/>
      <c r="E111" s="115"/>
      <c r="F111" s="115"/>
      <c r="G111" s="115"/>
      <c r="H111" s="115"/>
      <c r="I111" s="115"/>
      <c r="J111" s="115"/>
      <c r="K111" s="115"/>
      <c r="L111" s="115"/>
      <c r="M111" s="115"/>
      <c r="N111" s="115"/>
      <c r="O111" s="115"/>
      <c r="P111" s="115"/>
      <c r="Q111" s="115"/>
      <c r="R111" s="115"/>
      <c r="S111" s="115"/>
      <c r="T111" s="115"/>
      <c r="U111" s="115"/>
      <c r="V111" s="115"/>
      <c r="W111" s="115"/>
      <c r="X111" s="115"/>
      <c r="Y111" s="115"/>
      <c r="Z111" s="115"/>
      <c r="AA111" s="115"/>
      <c r="AB111" s="115"/>
      <c r="AC111" s="115"/>
      <c r="AD111" s="115"/>
      <c r="AE111" s="115"/>
      <c r="AF111" s="115"/>
      <c r="AG111" s="115"/>
      <c r="AH111" s="115"/>
      <c r="AI111" s="115"/>
      <c r="AJ111" s="115"/>
      <c r="AK111" s="115"/>
      <c r="AL111" s="115"/>
      <c r="AM111" s="35"/>
      <c r="AN111" s="9"/>
      <c r="AO111" s="12"/>
      <c r="AP111" s="12"/>
      <c r="AQ111" s="12"/>
      <c r="AR111" s="12"/>
      <c r="AS111" s="12"/>
      <c r="AU111" s="45"/>
      <c r="AV111" s="36"/>
      <c r="AW111" s="36"/>
      <c r="AX111" s="36"/>
    </row>
    <row r="112" spans="2:50" collapsed="1" x14ac:dyDescent="0.25">
      <c r="C112" s="57"/>
      <c r="D112" s="115"/>
      <c r="E112" s="115"/>
      <c r="F112" s="115"/>
      <c r="G112" s="115"/>
      <c r="H112" s="115"/>
      <c r="I112" s="115"/>
      <c r="J112" s="115"/>
      <c r="K112" s="115"/>
      <c r="L112" s="115"/>
      <c r="M112" s="115"/>
      <c r="N112" s="115"/>
      <c r="O112" s="115"/>
      <c r="P112" s="115"/>
      <c r="Q112" s="115"/>
      <c r="R112" s="115"/>
      <c r="S112" s="115"/>
      <c r="T112" s="115"/>
      <c r="U112" s="115"/>
      <c r="V112" s="115"/>
      <c r="W112" s="115"/>
      <c r="X112" s="115"/>
      <c r="Y112" s="115"/>
      <c r="Z112" s="115"/>
      <c r="AA112" s="115"/>
      <c r="AB112" s="115"/>
      <c r="AC112" s="115"/>
      <c r="AD112" s="115"/>
      <c r="AE112" s="115"/>
      <c r="AF112" s="115"/>
      <c r="AG112" s="115"/>
      <c r="AH112" s="115"/>
      <c r="AI112" s="115"/>
      <c r="AJ112" s="115"/>
      <c r="AK112" s="115"/>
      <c r="AL112" s="115"/>
    </row>
    <row r="113" spans="3:38" x14ac:dyDescent="0.25">
      <c r="C113" s="58"/>
      <c r="D113" s="115"/>
      <c r="E113" s="115"/>
      <c r="F113" s="115"/>
      <c r="G113" s="115"/>
      <c r="H113" s="115"/>
      <c r="I113" s="115"/>
      <c r="J113" s="115"/>
      <c r="K113" s="115"/>
      <c r="L113" s="115"/>
      <c r="M113" s="115"/>
      <c r="N113" s="115"/>
      <c r="O113" s="115"/>
      <c r="P113" s="115"/>
      <c r="Q113" s="115"/>
      <c r="R113" s="115"/>
      <c r="S113" s="115"/>
      <c r="T113" s="115"/>
      <c r="U113" s="115"/>
      <c r="V113" s="115"/>
      <c r="W113" s="115"/>
      <c r="X113" s="115"/>
      <c r="Y113" s="115"/>
      <c r="Z113" s="115"/>
      <c r="AA113" s="115"/>
      <c r="AB113" s="115"/>
      <c r="AC113" s="115"/>
      <c r="AD113" s="115"/>
      <c r="AE113" s="115"/>
      <c r="AF113" s="115"/>
      <c r="AG113" s="115"/>
      <c r="AH113" s="115"/>
      <c r="AI113" s="115"/>
      <c r="AJ113" s="115"/>
      <c r="AK113" s="115"/>
      <c r="AL113" s="115"/>
    </row>
    <row r="114" spans="3:38" x14ac:dyDescent="0.25">
      <c r="C114" s="57"/>
      <c r="D114" s="115"/>
      <c r="E114" s="115"/>
      <c r="F114" s="115"/>
      <c r="G114" s="115"/>
      <c r="H114" s="115"/>
      <c r="I114" s="115"/>
      <c r="J114" s="115"/>
      <c r="K114" s="115"/>
      <c r="L114" s="115"/>
      <c r="M114" s="115"/>
      <c r="N114" s="115"/>
      <c r="O114" s="115"/>
      <c r="P114" s="115"/>
      <c r="Q114" s="115"/>
      <c r="R114" s="115"/>
      <c r="S114" s="115"/>
      <c r="T114" s="115"/>
      <c r="U114" s="115"/>
      <c r="V114" s="115"/>
      <c r="W114" s="115"/>
      <c r="X114" s="115"/>
      <c r="Y114" s="115"/>
      <c r="Z114" s="115"/>
      <c r="AA114" s="115"/>
      <c r="AB114" s="115"/>
      <c r="AC114" s="115"/>
      <c r="AD114" s="115"/>
      <c r="AE114" s="115"/>
      <c r="AF114" s="115"/>
      <c r="AG114" s="115"/>
      <c r="AH114" s="115"/>
      <c r="AI114" s="115"/>
      <c r="AJ114" s="115"/>
      <c r="AK114" s="115"/>
      <c r="AL114" s="115"/>
    </row>
    <row r="115" spans="3:38" x14ac:dyDescent="0.25">
      <c r="C115" s="57"/>
      <c r="D115" s="115"/>
      <c r="E115" s="115"/>
      <c r="F115" s="115"/>
      <c r="G115" s="115"/>
      <c r="H115" s="115"/>
      <c r="I115" s="115"/>
      <c r="J115" s="115"/>
      <c r="K115" s="115"/>
      <c r="L115" s="115"/>
      <c r="M115" s="115"/>
      <c r="N115" s="115"/>
      <c r="O115" s="115"/>
      <c r="P115" s="115"/>
      <c r="Q115" s="115"/>
      <c r="R115" s="115"/>
      <c r="S115" s="115"/>
      <c r="T115" s="115"/>
      <c r="U115" s="115"/>
      <c r="V115" s="115"/>
      <c r="W115" s="115"/>
      <c r="X115" s="115"/>
      <c r="Y115" s="115"/>
      <c r="Z115" s="115"/>
      <c r="AA115" s="115"/>
      <c r="AB115" s="115"/>
      <c r="AC115" s="115"/>
      <c r="AD115" s="115"/>
      <c r="AE115" s="115"/>
      <c r="AF115" s="115"/>
      <c r="AG115" s="115"/>
      <c r="AH115" s="115"/>
      <c r="AI115" s="115"/>
      <c r="AJ115" s="115"/>
      <c r="AK115" s="115"/>
      <c r="AL115" s="115"/>
    </row>
    <row r="116" spans="3:38" x14ac:dyDescent="0.25">
      <c r="C116" s="58"/>
      <c r="D116" s="115"/>
      <c r="E116" s="115"/>
      <c r="F116" s="115"/>
      <c r="G116" s="115"/>
      <c r="H116" s="115"/>
      <c r="I116" s="115"/>
      <c r="J116" s="115"/>
      <c r="K116" s="115"/>
      <c r="L116" s="115"/>
      <c r="M116" s="115"/>
      <c r="N116" s="115"/>
      <c r="O116" s="115"/>
      <c r="P116" s="115"/>
      <c r="Q116" s="115"/>
      <c r="R116" s="115"/>
      <c r="S116" s="115"/>
      <c r="T116" s="115"/>
      <c r="U116" s="115"/>
      <c r="V116" s="115"/>
      <c r="W116" s="115"/>
      <c r="X116" s="115"/>
      <c r="Y116" s="115"/>
      <c r="Z116" s="115"/>
      <c r="AA116" s="115"/>
      <c r="AB116" s="115"/>
      <c r="AC116" s="115"/>
      <c r="AD116" s="115"/>
      <c r="AE116" s="115"/>
      <c r="AF116" s="115"/>
      <c r="AG116" s="115"/>
      <c r="AH116" s="115"/>
      <c r="AI116" s="115"/>
      <c r="AJ116" s="115"/>
      <c r="AK116" s="115"/>
      <c r="AL116" s="115"/>
    </row>
    <row r="117" spans="3:38" x14ac:dyDescent="0.25">
      <c r="C117" s="57"/>
      <c r="D117" s="115"/>
      <c r="E117" s="115"/>
      <c r="F117" s="115"/>
      <c r="G117" s="115"/>
      <c r="H117" s="115"/>
      <c r="I117" s="115"/>
      <c r="J117" s="115"/>
      <c r="K117" s="115"/>
      <c r="L117" s="115"/>
      <c r="M117" s="115"/>
      <c r="N117" s="115"/>
      <c r="O117" s="115"/>
      <c r="P117" s="115"/>
      <c r="Q117" s="115"/>
      <c r="R117" s="115"/>
      <c r="S117" s="115"/>
      <c r="T117" s="115"/>
      <c r="U117" s="115"/>
      <c r="V117" s="115"/>
      <c r="W117" s="115"/>
      <c r="X117" s="115"/>
      <c r="Y117" s="115"/>
      <c r="Z117" s="115"/>
      <c r="AA117" s="115"/>
      <c r="AB117" s="115"/>
      <c r="AC117" s="115"/>
      <c r="AD117" s="115"/>
      <c r="AE117" s="115"/>
      <c r="AF117" s="115"/>
      <c r="AG117" s="115"/>
      <c r="AH117" s="115"/>
      <c r="AI117" s="115"/>
      <c r="AJ117" s="115"/>
      <c r="AK117" s="115"/>
      <c r="AL117" s="115"/>
    </row>
    <row r="118" spans="3:38" x14ac:dyDescent="0.25">
      <c r="C118" s="65"/>
      <c r="D118" s="115"/>
      <c r="E118" s="115"/>
      <c r="F118" s="115"/>
      <c r="G118" s="115"/>
      <c r="H118" s="115"/>
      <c r="I118" s="115"/>
      <c r="J118" s="115"/>
      <c r="K118" s="115"/>
      <c r="L118" s="115"/>
      <c r="M118" s="115"/>
      <c r="N118" s="115"/>
      <c r="O118" s="115"/>
      <c r="P118" s="115"/>
      <c r="Q118" s="115"/>
      <c r="R118" s="115"/>
      <c r="S118" s="115"/>
      <c r="T118" s="115"/>
      <c r="U118" s="115"/>
      <c r="V118" s="115"/>
      <c r="W118" s="115"/>
      <c r="X118" s="115"/>
      <c r="Y118" s="115"/>
      <c r="Z118" s="115"/>
      <c r="AA118" s="115"/>
      <c r="AB118" s="115"/>
      <c r="AC118" s="115"/>
      <c r="AD118" s="115"/>
      <c r="AE118" s="115"/>
      <c r="AF118" s="115"/>
      <c r="AG118" s="115"/>
      <c r="AH118" s="115"/>
      <c r="AI118" s="115"/>
      <c r="AJ118" s="115"/>
      <c r="AK118" s="115"/>
      <c r="AL118" s="115"/>
    </row>
    <row r="119" spans="3:38" x14ac:dyDescent="0.25">
      <c r="C119" s="65"/>
      <c r="D119" s="115"/>
      <c r="E119" s="115"/>
      <c r="F119" s="115"/>
      <c r="G119" s="115"/>
      <c r="H119" s="115"/>
      <c r="I119" s="115"/>
      <c r="J119" s="115"/>
      <c r="K119" s="115"/>
      <c r="L119" s="115"/>
      <c r="M119" s="115"/>
      <c r="N119" s="115"/>
      <c r="O119" s="115"/>
      <c r="P119" s="115"/>
      <c r="Q119" s="115"/>
      <c r="R119" s="115"/>
      <c r="S119" s="115"/>
      <c r="T119" s="115"/>
      <c r="U119" s="115"/>
      <c r="V119" s="115"/>
      <c r="W119" s="115"/>
      <c r="X119" s="115"/>
      <c r="Y119" s="115"/>
      <c r="Z119" s="115"/>
      <c r="AA119" s="115"/>
      <c r="AB119" s="115"/>
      <c r="AC119" s="115"/>
      <c r="AD119" s="115"/>
      <c r="AE119" s="115"/>
      <c r="AF119" s="115"/>
      <c r="AG119" s="115"/>
      <c r="AH119" s="115"/>
      <c r="AI119" s="115"/>
      <c r="AJ119" s="115"/>
      <c r="AK119" s="115"/>
      <c r="AL119" s="115"/>
    </row>
    <row r="120" spans="3:38" x14ac:dyDescent="0.25">
      <c r="D120" s="115"/>
      <c r="E120" s="115"/>
      <c r="F120" s="115"/>
      <c r="G120" s="115"/>
      <c r="H120" s="115"/>
      <c r="I120" s="115"/>
      <c r="J120" s="115"/>
      <c r="K120" s="115"/>
      <c r="L120" s="115"/>
      <c r="M120" s="115"/>
      <c r="N120" s="115"/>
      <c r="O120" s="115"/>
      <c r="P120" s="115"/>
      <c r="Q120" s="115"/>
      <c r="R120" s="115"/>
      <c r="S120" s="115"/>
      <c r="T120" s="115"/>
      <c r="U120" s="115"/>
      <c r="V120" s="115"/>
      <c r="W120" s="115"/>
      <c r="X120" s="115"/>
      <c r="Y120" s="115"/>
      <c r="Z120" s="115"/>
      <c r="AA120" s="115"/>
      <c r="AB120" s="115"/>
      <c r="AC120" s="115"/>
      <c r="AD120" s="115"/>
      <c r="AE120" s="115"/>
      <c r="AF120" s="115"/>
      <c r="AG120" s="115"/>
      <c r="AH120" s="115"/>
      <c r="AI120" s="115"/>
      <c r="AJ120" s="115"/>
      <c r="AK120" s="115"/>
      <c r="AL120" s="115"/>
    </row>
    <row r="121" spans="3:38" x14ac:dyDescent="0.25">
      <c r="D121" s="115"/>
      <c r="E121" s="115"/>
      <c r="F121" s="115"/>
      <c r="G121" s="115"/>
      <c r="H121" s="115"/>
      <c r="I121" s="115"/>
      <c r="J121" s="115"/>
      <c r="K121" s="115"/>
      <c r="L121" s="115"/>
      <c r="M121" s="115"/>
      <c r="N121" s="115"/>
      <c r="O121" s="115"/>
      <c r="P121" s="115"/>
      <c r="Q121" s="115"/>
      <c r="R121" s="115"/>
      <c r="S121" s="115"/>
      <c r="T121" s="115"/>
      <c r="U121" s="115"/>
      <c r="V121" s="115"/>
      <c r="W121" s="115"/>
      <c r="X121" s="115"/>
      <c r="Y121" s="115"/>
      <c r="Z121" s="115"/>
      <c r="AA121" s="115"/>
      <c r="AB121" s="115"/>
      <c r="AC121" s="115"/>
      <c r="AD121" s="115"/>
      <c r="AE121" s="115"/>
      <c r="AF121" s="115"/>
      <c r="AG121" s="115"/>
      <c r="AH121" s="115"/>
      <c r="AI121" s="115"/>
      <c r="AJ121" s="115"/>
      <c r="AK121" s="115"/>
      <c r="AL121" s="115"/>
    </row>
    <row r="122" spans="3:38" x14ac:dyDescent="0.25">
      <c r="D122" s="115"/>
      <c r="E122" s="115"/>
      <c r="F122" s="115"/>
      <c r="G122" s="115"/>
      <c r="H122" s="115"/>
      <c r="I122" s="115"/>
      <c r="J122" s="115"/>
      <c r="K122" s="115"/>
      <c r="L122" s="115"/>
      <c r="M122" s="115"/>
      <c r="N122" s="115"/>
      <c r="O122" s="115"/>
      <c r="P122" s="115"/>
      <c r="Q122" s="115"/>
      <c r="R122" s="115"/>
      <c r="S122" s="115"/>
      <c r="T122" s="115"/>
      <c r="U122" s="115"/>
      <c r="V122" s="115"/>
      <c r="W122" s="115"/>
      <c r="X122" s="115"/>
      <c r="Y122" s="115"/>
      <c r="Z122" s="115"/>
      <c r="AA122" s="115"/>
      <c r="AB122" s="115"/>
      <c r="AC122" s="115"/>
      <c r="AD122" s="115"/>
      <c r="AE122" s="115"/>
      <c r="AF122" s="115"/>
      <c r="AG122" s="115"/>
      <c r="AH122" s="115"/>
      <c r="AI122" s="115"/>
      <c r="AJ122" s="115"/>
      <c r="AK122" s="115"/>
      <c r="AL122" s="115"/>
    </row>
    <row r="123" spans="3:38" x14ac:dyDescent="0.25">
      <c r="D123" s="115"/>
      <c r="E123" s="115"/>
      <c r="F123" s="115"/>
      <c r="G123" s="115"/>
      <c r="H123" s="115"/>
      <c r="I123" s="115"/>
      <c r="J123" s="115"/>
      <c r="K123" s="115"/>
      <c r="L123" s="115"/>
      <c r="M123" s="115"/>
      <c r="N123" s="115"/>
      <c r="O123" s="115"/>
      <c r="P123" s="115"/>
      <c r="Q123" s="115"/>
      <c r="R123" s="115"/>
      <c r="S123" s="115"/>
      <c r="T123" s="115"/>
      <c r="U123" s="115"/>
      <c r="V123" s="115"/>
      <c r="W123" s="115"/>
      <c r="X123" s="115"/>
      <c r="Y123" s="115"/>
      <c r="Z123" s="115"/>
      <c r="AA123" s="115"/>
      <c r="AB123" s="115"/>
      <c r="AC123" s="115"/>
      <c r="AD123" s="115"/>
      <c r="AE123" s="115"/>
      <c r="AF123" s="115"/>
      <c r="AG123" s="115"/>
      <c r="AH123" s="115"/>
      <c r="AI123" s="115"/>
      <c r="AJ123" s="115"/>
      <c r="AK123" s="115"/>
      <c r="AL123" s="115"/>
    </row>
    <row r="124" spans="3:38" x14ac:dyDescent="0.25">
      <c r="D124" s="115"/>
      <c r="E124" s="115"/>
      <c r="F124" s="115"/>
      <c r="G124" s="115"/>
      <c r="H124" s="115"/>
      <c r="I124" s="115"/>
      <c r="J124" s="115"/>
      <c r="K124" s="115"/>
      <c r="L124" s="115"/>
      <c r="M124" s="115"/>
      <c r="N124" s="115"/>
      <c r="O124" s="115"/>
      <c r="P124" s="115"/>
      <c r="Q124" s="115"/>
      <c r="R124" s="115"/>
      <c r="S124" s="115"/>
      <c r="T124" s="115"/>
      <c r="U124" s="115"/>
      <c r="V124" s="115"/>
      <c r="W124" s="115"/>
      <c r="X124" s="115"/>
      <c r="Y124" s="115"/>
      <c r="Z124" s="115"/>
      <c r="AA124" s="115"/>
      <c r="AB124" s="115"/>
      <c r="AC124" s="115"/>
      <c r="AD124" s="115"/>
      <c r="AE124" s="115"/>
      <c r="AF124" s="115"/>
      <c r="AG124" s="115"/>
      <c r="AH124" s="115"/>
      <c r="AI124" s="115"/>
      <c r="AJ124" s="115"/>
      <c r="AK124" s="115"/>
      <c r="AL124" s="115"/>
    </row>
    <row r="125" spans="3:38" x14ac:dyDescent="0.25">
      <c r="D125" s="115"/>
      <c r="E125" s="115"/>
      <c r="F125" s="115"/>
      <c r="G125" s="115"/>
      <c r="H125" s="115"/>
      <c r="I125" s="115"/>
      <c r="J125" s="115"/>
      <c r="K125" s="115"/>
      <c r="L125" s="115"/>
      <c r="M125" s="115"/>
      <c r="N125" s="115"/>
      <c r="O125" s="115"/>
      <c r="P125" s="115"/>
      <c r="Q125" s="115"/>
      <c r="R125" s="115"/>
      <c r="S125" s="115"/>
      <c r="T125" s="115"/>
      <c r="U125" s="115"/>
      <c r="V125" s="115"/>
      <c r="W125" s="115"/>
      <c r="X125" s="115"/>
      <c r="Y125" s="115"/>
      <c r="Z125" s="115"/>
      <c r="AA125" s="115"/>
      <c r="AB125" s="115"/>
      <c r="AC125" s="115"/>
      <c r="AD125" s="115"/>
      <c r="AE125" s="115"/>
      <c r="AF125" s="115"/>
      <c r="AG125" s="115"/>
      <c r="AH125" s="115"/>
      <c r="AI125" s="115"/>
      <c r="AJ125" s="115"/>
      <c r="AK125" s="115"/>
      <c r="AL125" s="115"/>
    </row>
    <row r="126" spans="3:38" x14ac:dyDescent="0.25">
      <c r="D126" s="115"/>
      <c r="E126" s="115"/>
      <c r="F126" s="115"/>
      <c r="G126" s="115"/>
      <c r="H126" s="115"/>
      <c r="I126" s="115"/>
      <c r="J126" s="115"/>
      <c r="K126" s="115"/>
      <c r="L126" s="115"/>
      <c r="M126" s="115"/>
      <c r="N126" s="115"/>
      <c r="O126" s="115"/>
      <c r="P126" s="115"/>
      <c r="Q126" s="115"/>
      <c r="R126" s="115"/>
      <c r="S126" s="115"/>
      <c r="T126" s="115"/>
      <c r="U126" s="115"/>
      <c r="V126" s="115"/>
      <c r="W126" s="115"/>
      <c r="X126" s="115"/>
      <c r="Y126" s="115"/>
      <c r="Z126" s="115"/>
      <c r="AA126" s="115"/>
      <c r="AB126" s="115"/>
      <c r="AC126" s="115"/>
      <c r="AD126" s="115"/>
      <c r="AE126" s="115"/>
      <c r="AF126" s="115"/>
      <c r="AG126" s="115"/>
      <c r="AH126" s="115"/>
      <c r="AI126" s="115"/>
      <c r="AJ126" s="115"/>
      <c r="AK126" s="115"/>
      <c r="AL126" s="115"/>
    </row>
    <row r="127" spans="3:38" x14ac:dyDescent="0.25">
      <c r="D127" s="115"/>
      <c r="E127" s="115"/>
      <c r="F127" s="115"/>
      <c r="G127" s="115"/>
      <c r="H127" s="115"/>
      <c r="I127" s="115"/>
      <c r="J127" s="115"/>
      <c r="K127" s="115"/>
      <c r="L127" s="115"/>
      <c r="M127" s="115"/>
      <c r="N127" s="115"/>
      <c r="O127" s="115"/>
      <c r="P127" s="115"/>
      <c r="Q127" s="115"/>
      <c r="R127" s="115"/>
      <c r="S127" s="115"/>
      <c r="T127" s="115"/>
      <c r="U127" s="115"/>
      <c r="V127" s="115"/>
      <c r="W127" s="115"/>
      <c r="X127" s="115"/>
      <c r="Y127" s="115"/>
      <c r="Z127" s="115"/>
      <c r="AA127" s="115"/>
      <c r="AB127" s="115"/>
      <c r="AC127" s="115"/>
      <c r="AD127" s="115"/>
      <c r="AE127" s="115"/>
      <c r="AF127" s="115"/>
      <c r="AG127" s="115"/>
      <c r="AH127" s="115"/>
      <c r="AI127" s="115"/>
      <c r="AJ127" s="115"/>
      <c r="AK127" s="115"/>
      <c r="AL127" s="115"/>
    </row>
    <row r="128" spans="3:38" x14ac:dyDescent="0.25">
      <c r="D128" s="115"/>
      <c r="E128" s="115"/>
      <c r="F128" s="115"/>
      <c r="G128" s="115"/>
      <c r="H128" s="115"/>
      <c r="I128" s="115"/>
      <c r="J128" s="115"/>
      <c r="K128" s="115"/>
      <c r="L128" s="115"/>
      <c r="M128" s="115"/>
      <c r="N128" s="115"/>
      <c r="O128" s="115"/>
      <c r="P128" s="115"/>
      <c r="Q128" s="115"/>
      <c r="R128" s="115"/>
      <c r="S128" s="115"/>
      <c r="T128" s="115"/>
      <c r="U128" s="115"/>
      <c r="V128" s="115"/>
      <c r="W128" s="115"/>
      <c r="X128" s="115"/>
      <c r="Y128" s="115"/>
      <c r="Z128" s="115"/>
      <c r="AA128" s="115"/>
      <c r="AB128" s="115"/>
      <c r="AC128" s="115"/>
      <c r="AD128" s="115"/>
      <c r="AE128" s="115"/>
      <c r="AF128" s="115"/>
      <c r="AG128" s="115"/>
      <c r="AH128" s="115"/>
      <c r="AI128" s="115"/>
      <c r="AJ128" s="115"/>
      <c r="AK128" s="115"/>
      <c r="AL128" s="115"/>
    </row>
    <row r="129" spans="4:38" x14ac:dyDescent="0.25">
      <c r="D129" s="115"/>
      <c r="E129" s="115"/>
      <c r="F129" s="115"/>
      <c r="G129" s="115"/>
      <c r="H129" s="115"/>
      <c r="I129" s="115"/>
      <c r="J129" s="115"/>
      <c r="K129" s="115"/>
      <c r="L129" s="115"/>
      <c r="M129" s="115"/>
      <c r="N129" s="115"/>
      <c r="O129" s="115"/>
      <c r="P129" s="115"/>
      <c r="Q129" s="115"/>
      <c r="R129" s="115"/>
      <c r="S129" s="115"/>
      <c r="T129" s="115"/>
      <c r="U129" s="115"/>
      <c r="V129" s="115"/>
      <c r="W129" s="115"/>
      <c r="X129" s="115"/>
      <c r="Y129" s="115"/>
      <c r="Z129" s="115"/>
      <c r="AA129" s="115"/>
      <c r="AB129" s="115"/>
      <c r="AC129" s="115"/>
      <c r="AD129" s="115"/>
      <c r="AE129" s="115"/>
      <c r="AF129" s="115"/>
      <c r="AG129" s="115"/>
      <c r="AH129" s="115"/>
      <c r="AI129" s="115"/>
      <c r="AJ129" s="115"/>
      <c r="AK129" s="115"/>
      <c r="AL129" s="115"/>
    </row>
    <row r="130" spans="4:38" x14ac:dyDescent="0.25">
      <c r="D130" s="115"/>
      <c r="E130" s="115"/>
      <c r="F130" s="115"/>
      <c r="G130" s="115"/>
      <c r="H130" s="115"/>
      <c r="I130" s="115"/>
      <c r="J130" s="115"/>
      <c r="K130" s="115"/>
      <c r="L130" s="115"/>
      <c r="M130" s="115"/>
      <c r="N130" s="115"/>
      <c r="O130" s="115"/>
      <c r="P130" s="115"/>
      <c r="Q130" s="115"/>
      <c r="R130" s="115"/>
      <c r="S130" s="115"/>
      <c r="T130" s="115"/>
      <c r="U130" s="115"/>
      <c r="V130" s="115"/>
      <c r="W130" s="115"/>
      <c r="X130" s="115"/>
      <c r="Y130" s="115"/>
      <c r="Z130" s="115"/>
      <c r="AA130" s="115"/>
      <c r="AB130" s="115"/>
      <c r="AC130" s="115"/>
      <c r="AD130" s="115"/>
      <c r="AE130" s="115"/>
      <c r="AF130" s="115"/>
      <c r="AG130" s="115"/>
      <c r="AH130" s="115"/>
      <c r="AI130" s="115"/>
      <c r="AJ130" s="115"/>
      <c r="AK130" s="115"/>
      <c r="AL130" s="115"/>
    </row>
    <row r="131" spans="4:38" x14ac:dyDescent="0.25">
      <c r="D131" s="115"/>
      <c r="E131" s="115"/>
      <c r="F131" s="115"/>
      <c r="G131" s="115"/>
      <c r="H131" s="115"/>
      <c r="I131" s="115"/>
      <c r="J131" s="115"/>
      <c r="K131" s="115"/>
      <c r="L131" s="115"/>
      <c r="M131" s="115"/>
      <c r="N131" s="115"/>
      <c r="O131" s="115"/>
      <c r="P131" s="115"/>
      <c r="Q131" s="115"/>
      <c r="R131" s="115"/>
      <c r="S131" s="115"/>
      <c r="T131" s="115"/>
      <c r="U131" s="115"/>
      <c r="V131" s="115"/>
      <c r="W131" s="115"/>
      <c r="X131" s="115"/>
      <c r="Y131" s="115"/>
      <c r="Z131" s="115"/>
      <c r="AA131" s="115"/>
      <c r="AB131" s="115"/>
      <c r="AC131" s="115"/>
      <c r="AD131" s="115"/>
      <c r="AE131" s="115"/>
      <c r="AF131" s="115"/>
      <c r="AG131" s="115"/>
      <c r="AH131" s="115"/>
      <c r="AI131" s="115"/>
      <c r="AJ131" s="115"/>
      <c r="AK131" s="115"/>
      <c r="AL131" s="115"/>
    </row>
    <row r="132" spans="4:38" x14ac:dyDescent="0.25">
      <c r="D132" s="115"/>
      <c r="E132" s="115"/>
      <c r="F132" s="115"/>
      <c r="G132" s="115"/>
      <c r="H132" s="115"/>
      <c r="I132" s="115"/>
      <c r="J132" s="115"/>
      <c r="K132" s="115"/>
      <c r="L132" s="115"/>
      <c r="M132" s="115"/>
      <c r="N132" s="115"/>
      <c r="O132" s="115"/>
      <c r="P132" s="115"/>
      <c r="Q132" s="115"/>
      <c r="R132" s="115"/>
      <c r="S132" s="115"/>
      <c r="T132" s="115"/>
      <c r="U132" s="115"/>
      <c r="V132" s="115"/>
      <c r="W132" s="115"/>
      <c r="X132" s="115"/>
      <c r="Y132" s="115"/>
      <c r="Z132" s="115"/>
      <c r="AA132" s="115"/>
      <c r="AB132" s="115"/>
      <c r="AC132" s="115"/>
      <c r="AD132" s="115"/>
      <c r="AE132" s="115"/>
      <c r="AF132" s="115"/>
      <c r="AG132" s="115"/>
      <c r="AH132" s="115"/>
      <c r="AI132" s="115"/>
      <c r="AJ132" s="115"/>
      <c r="AK132" s="115"/>
      <c r="AL132" s="115"/>
    </row>
    <row r="133" spans="4:38" x14ac:dyDescent="0.25">
      <c r="D133" s="115"/>
      <c r="E133" s="115"/>
      <c r="F133" s="115"/>
      <c r="G133" s="115"/>
      <c r="H133" s="115"/>
      <c r="I133" s="115"/>
      <c r="J133" s="115"/>
      <c r="K133" s="115"/>
      <c r="L133" s="115"/>
      <c r="M133" s="115"/>
      <c r="N133" s="115"/>
      <c r="O133" s="115"/>
      <c r="P133" s="115"/>
      <c r="Q133" s="115"/>
      <c r="R133" s="115"/>
      <c r="S133" s="115"/>
      <c r="T133" s="115"/>
      <c r="U133" s="115"/>
      <c r="V133" s="115"/>
      <c r="W133" s="115"/>
      <c r="X133" s="115"/>
      <c r="Y133" s="115"/>
      <c r="Z133" s="115"/>
      <c r="AA133" s="115"/>
      <c r="AB133" s="115"/>
      <c r="AC133" s="115"/>
      <c r="AD133" s="115"/>
      <c r="AE133" s="115"/>
      <c r="AF133" s="115"/>
      <c r="AG133" s="115"/>
      <c r="AH133" s="115"/>
      <c r="AI133" s="115"/>
      <c r="AJ133" s="115"/>
      <c r="AK133" s="115"/>
      <c r="AL133" s="115"/>
    </row>
    <row r="134" spans="4:38" x14ac:dyDescent="0.25">
      <c r="J134" s="115"/>
      <c r="K134" s="115"/>
      <c r="L134" s="115"/>
      <c r="M134" s="115"/>
      <c r="N134" s="115"/>
      <c r="O134" s="115"/>
      <c r="P134" s="115"/>
      <c r="Q134" s="115"/>
      <c r="R134" s="115"/>
      <c r="S134" s="115"/>
      <c r="T134" s="115"/>
      <c r="U134" s="115"/>
      <c r="V134" s="115"/>
      <c r="W134" s="115"/>
      <c r="X134" s="115"/>
      <c r="Y134" s="115"/>
      <c r="Z134" s="115"/>
      <c r="AA134" s="115"/>
      <c r="AB134" s="115"/>
      <c r="AC134" s="115"/>
      <c r="AD134" s="115"/>
      <c r="AE134" s="115"/>
      <c r="AF134" s="115"/>
      <c r="AG134" s="115"/>
      <c r="AH134" s="115"/>
      <c r="AI134" s="115"/>
      <c r="AJ134" s="115"/>
      <c r="AK134" s="115"/>
      <c r="AL134" s="115"/>
    </row>
  </sheetData>
  <mergeCells count="10">
    <mergeCell ref="AM12:AU12"/>
    <mergeCell ref="F13:J13"/>
    <mergeCell ref="M13:Q13"/>
    <mergeCell ref="T13:X13"/>
    <mergeCell ref="AA13:AE13"/>
    <mergeCell ref="C4:C6"/>
    <mergeCell ref="G11:I12"/>
    <mergeCell ref="D12:F12"/>
    <mergeCell ref="H38:J38"/>
    <mergeCell ref="AK11:AK12"/>
  </mergeCells>
  <conditionalFormatting sqref="D14:AH16 L17:AH17 L18:M19 S18:AH19 D21:AH36 D17:F20 L20:AH20">
    <cfRule type="expression" dxfId="5" priority="10">
      <formula>WEEKDAY(D$14,2)=6</formula>
    </cfRule>
    <cfRule type="expression" dxfId="4" priority="11">
      <formula>WEEKDAY(D$14,3)=6</formula>
    </cfRule>
  </conditionalFormatting>
  <conditionalFormatting sqref="G19:K19">
    <cfRule type="expression" dxfId="3" priority="1">
      <formula>WEEKDAY(G$14,2)=6</formula>
    </cfRule>
    <cfRule type="expression" dxfId="2" priority="2">
      <formula>WEEKDAY(G$14,3)=6</formula>
    </cfRule>
  </conditionalFormatting>
  <printOptions horizontalCentered="1" verticalCentered="1"/>
  <pageMargins left="0.25" right="0.25" top="0.75" bottom="0.75" header="0.3" footer="0.3"/>
  <pageSetup paperSize="8" scale="51" orientation="landscape" r:id="rId1"/>
  <headerFooter>
    <oddFooter>&amp;R&amp;F
&amp;D</oddFooter>
  </headerFooter>
  <rowBreaks count="1" manualBreakCount="1">
    <brk id="60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9</xdr:col>
                    <xdr:colOff>0</xdr:colOff>
                    <xdr:row>10</xdr:row>
                    <xdr:rowOff>9525</xdr:rowOff>
                  </from>
                  <to>
                    <xdr:col>9</xdr:col>
                    <xdr:colOff>400050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3">
              <controlPr defaultSize="0" autoLine="0" autoPict="0">
                <anchor moveWithCells="1">
                  <from>
                    <xdr:col>2</xdr:col>
                    <xdr:colOff>1628775</xdr:colOff>
                    <xdr:row>10</xdr:row>
                    <xdr:rowOff>9525</xdr:rowOff>
                  </from>
                  <to>
                    <xdr:col>6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4C42B780-A868-4361-8169-7C037915E4F9}">
            <xm:f>COUNTIF('CALCUL ZONE'!$K$42:$L$54,D$14)</xm:f>
            <x14:dxf>
              <fill>
                <patternFill patternType="lightDown">
                  <fgColor rgb="FF66FFFF"/>
                  <bgColor theme="0"/>
                </patternFill>
              </fill>
            </x14:dxf>
          </x14:cfRule>
          <xm:sqref>D14:AH16 L17:AH17 L18:M19 S18:AH19 D21:AH36 D17:F20 L20:AH20</xm:sqref>
        </x14:conditionalFormatting>
        <x14:conditionalFormatting xmlns:xm="http://schemas.microsoft.com/office/excel/2006/main">
          <x14:cfRule type="expression" priority="3" id="{0D68B68A-ADBC-4715-98E8-1E3F04099E62}">
            <xm:f>COUNTIF('CALCUL ZONE'!$K$42:$L$54,G$14)</xm:f>
            <x14:dxf>
              <fill>
                <patternFill patternType="lightDown">
                  <fgColor rgb="FF66FFFF"/>
                  <bgColor theme="0"/>
                </patternFill>
              </fill>
            </x14:dxf>
          </x14:cfRule>
          <xm:sqref>G19:K19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X39"/>
  <sheetViews>
    <sheetView showZeros="0" zoomScale="80" zoomScaleNormal="80" workbookViewId="0">
      <pane xSplit="2" ySplit="16" topLeftCell="C17" activePane="bottomRight" state="frozen"/>
      <selection activeCell="C31" sqref="C31"/>
      <selection pane="topRight" activeCell="C31" sqref="C31"/>
      <selection pane="bottomLeft" activeCell="C31" sqref="C31"/>
      <selection pane="bottomRight" activeCell="C21" sqref="C21"/>
    </sheetView>
  </sheetViews>
  <sheetFormatPr baseColWidth="10" defaultColWidth="11.42578125" defaultRowHeight="15" customHeight="1" x14ac:dyDescent="0.25"/>
  <cols>
    <col min="1" max="1" width="13" style="13" bestFit="1" customWidth="1"/>
    <col min="2" max="2" width="34" style="13" customWidth="1"/>
    <col min="3" max="4" width="11.85546875" style="13" customWidth="1"/>
    <col min="5" max="13" width="7" style="13" customWidth="1"/>
    <col min="14" max="14" width="10.42578125" style="8" customWidth="1"/>
    <col min="15" max="17" width="7" style="8" customWidth="1"/>
    <col min="18" max="20" width="12.85546875" style="13" customWidth="1"/>
    <col min="21" max="24" width="15.28515625" style="13" bestFit="1" customWidth="1"/>
    <col min="25" max="16384" width="11.42578125" style="13"/>
  </cols>
  <sheetData>
    <row r="1" spans="1:24" ht="15" hidden="1" customHeight="1" x14ac:dyDescent="0.25"/>
    <row r="2" spans="1:24" ht="15" hidden="1" customHeight="1" x14ac:dyDescent="0.25"/>
    <row r="3" spans="1:24" ht="15" hidden="1" customHeight="1" x14ac:dyDescent="0.25"/>
    <row r="4" spans="1:24" ht="15" hidden="1" customHeight="1" x14ac:dyDescent="0.25"/>
    <row r="5" spans="1:24" ht="15" hidden="1" customHeight="1" x14ac:dyDescent="0.25"/>
    <row r="6" spans="1:24" ht="15" hidden="1" customHeight="1" x14ac:dyDescent="0.25"/>
    <row r="7" spans="1:24" ht="15" hidden="1" customHeight="1" x14ac:dyDescent="0.25"/>
    <row r="8" spans="1:24" ht="15" hidden="1" customHeight="1" x14ac:dyDescent="0.25"/>
    <row r="9" spans="1:24" ht="15" hidden="1" customHeight="1" x14ac:dyDescent="0.25"/>
    <row r="10" spans="1:24" ht="15" hidden="1" customHeight="1" x14ac:dyDescent="0.25"/>
    <row r="11" spans="1:24" ht="15" hidden="1" customHeight="1" x14ac:dyDescent="0.25"/>
    <row r="12" spans="1:24" ht="15" hidden="1" customHeight="1" x14ac:dyDescent="0.25"/>
    <row r="13" spans="1:24" ht="15" hidden="1" customHeight="1" x14ac:dyDescent="0.25"/>
    <row r="14" spans="1:24" ht="21.75" hidden="1" customHeight="1" thickBot="1" x14ac:dyDescent="0.3"/>
    <row r="15" spans="1:24" ht="38.25" customHeight="1" thickBot="1" x14ac:dyDescent="0.3">
      <c r="C15" s="323" t="s">
        <v>145</v>
      </c>
      <c r="D15" s="322" t="s">
        <v>144</v>
      </c>
      <c r="E15" s="447" t="s">
        <v>146</v>
      </c>
      <c r="F15" s="448"/>
      <c r="G15" s="448"/>
      <c r="H15" s="448"/>
      <c r="I15" s="448"/>
      <c r="J15" s="448"/>
      <c r="K15" s="448"/>
      <c r="L15" s="448"/>
      <c r="M15" s="448"/>
      <c r="N15" s="449"/>
      <c r="O15" s="373"/>
      <c r="P15" s="373"/>
      <c r="Q15" s="373"/>
      <c r="R15" s="447" t="s">
        <v>143</v>
      </c>
      <c r="S15" s="448"/>
      <c r="T15" s="449"/>
    </row>
    <row r="16" spans="1:24" ht="31.5" customHeight="1" x14ac:dyDescent="0.25">
      <c r="A16" s="1" t="s">
        <v>0</v>
      </c>
      <c r="B16" s="330" t="s">
        <v>1</v>
      </c>
      <c r="C16" s="331" t="s">
        <v>2</v>
      </c>
      <c r="D16" s="331" t="s">
        <v>88</v>
      </c>
      <c r="E16" s="328" t="s">
        <v>105</v>
      </c>
      <c r="F16" s="321" t="s">
        <v>106</v>
      </c>
      <c r="G16" s="321">
        <v>2</v>
      </c>
      <c r="H16" s="321">
        <v>3</v>
      </c>
      <c r="I16" s="321">
        <v>4</v>
      </c>
      <c r="J16" s="321">
        <v>5</v>
      </c>
      <c r="K16" s="321">
        <v>6</v>
      </c>
      <c r="L16" s="321">
        <v>7</v>
      </c>
      <c r="M16" s="372">
        <v>8</v>
      </c>
      <c r="N16" s="369" t="s">
        <v>55</v>
      </c>
      <c r="O16" s="374" t="s">
        <v>38</v>
      </c>
      <c r="P16" s="374" t="s">
        <v>147</v>
      </c>
      <c r="Q16" s="374" t="s">
        <v>48</v>
      </c>
      <c r="R16" s="328" t="s">
        <v>81</v>
      </c>
      <c r="S16" s="321" t="s">
        <v>82</v>
      </c>
      <c r="T16" s="365" t="s">
        <v>6</v>
      </c>
      <c r="U16" s="324" t="s">
        <v>3</v>
      </c>
      <c r="V16" s="1" t="s">
        <v>4</v>
      </c>
      <c r="W16" s="1" t="s">
        <v>5</v>
      </c>
      <c r="X16" s="1" t="s">
        <v>7</v>
      </c>
    </row>
    <row r="17" spans="1:24" ht="30" customHeight="1" x14ac:dyDescent="0.25">
      <c r="A17" s="360">
        <v>5</v>
      </c>
      <c r="B17" s="352" t="str">
        <f>PLANNING!C17</f>
        <v>NOM SALARIÉ</v>
      </c>
      <c r="C17" s="353">
        <f>+PLANNING!AI17</f>
        <v>5</v>
      </c>
      <c r="D17" s="353">
        <f>+PLANNING!AJ17+PLANNING!AK17</f>
        <v>0</v>
      </c>
      <c r="E17" s="354">
        <f>+SUMIF('CALCUL ZONE'!$B$16:$V$16,"1A",'CALCUL ZONE'!B17:V17)</f>
        <v>0</v>
      </c>
      <c r="F17" s="355">
        <f>+SUMIF('CALCUL ZONE'!$B$16:$V$16,"1B",'CALCUL ZONE'!B17:V17)</f>
        <v>0</v>
      </c>
      <c r="G17" s="355">
        <f>+SUMIF('CALCUL ZONE'!$B$16:$V$16,"2",'CALCUL ZONE'!B17:V17)</f>
        <v>0</v>
      </c>
      <c r="H17" s="355">
        <f>+SUMIF('CALCUL ZONE'!$B$16:$V$16,"3",'CALCUL ZONE'!B17:V17)</f>
        <v>0</v>
      </c>
      <c r="I17" s="355">
        <f>+SUMIF('CALCUL ZONE'!$B$16:$V$16,"4",'CALCUL ZONE'!B17:V17)</f>
        <v>0</v>
      </c>
      <c r="J17" s="355">
        <f>+SUMIF('CALCUL ZONE'!$B$16:$V$16,"5",'CALCUL ZONE'!B17:V17)</f>
        <v>0</v>
      </c>
      <c r="K17" s="355">
        <f>+SUMIF('CALCUL ZONE'!$B$16:$V$16,"6",'CALCUL ZONE'!B17:V17)</f>
        <v>0</v>
      </c>
      <c r="L17" s="355">
        <f>+SUMIF('CALCUL ZONE'!$B$16:$V$16,"7",'CALCUL ZONE'!B17:V17)</f>
        <v>0</v>
      </c>
      <c r="M17" s="355">
        <f>SUMIF('CALCUL ZONE'!$B$16:$V$16,"8",'CALCUL ZONE'!B17:V17)</f>
        <v>0</v>
      </c>
      <c r="N17" s="366">
        <f>SUM(E17:M17)</f>
        <v>0</v>
      </c>
      <c r="O17" s="375">
        <f ca="1">+IF(O17=0,"",COUNTIF(PLANNING!D17:AH17,"CP"))</f>
        <v>5</v>
      </c>
      <c r="P17" s="376">
        <f ca="1">IF(P17=0,"",+COUNTIF(PLANNING!D17:AH17,"M"))</f>
        <v>0</v>
      </c>
      <c r="Q17" s="376" t="str">
        <f ca="1">IF(Q17=0,"",+COUNTIF(PLANNING!D17:AH17,"AT"))</f>
        <v/>
      </c>
      <c r="R17" s="347"/>
      <c r="S17" s="348">
        <v>0</v>
      </c>
      <c r="T17" s="349" t="s">
        <v>9</v>
      </c>
      <c r="U17" s="350" t="s">
        <v>9</v>
      </c>
      <c r="V17" s="348" t="s">
        <v>9</v>
      </c>
      <c r="W17" s="350" t="s">
        <v>9</v>
      </c>
      <c r="X17" s="350" t="s">
        <v>9</v>
      </c>
    </row>
    <row r="18" spans="1:24" ht="30" customHeight="1" x14ac:dyDescent="0.25">
      <c r="A18" s="360">
        <v>181</v>
      </c>
      <c r="B18" s="334" t="str">
        <f>PLANNING!C18</f>
        <v>NOM SALARIÉ</v>
      </c>
      <c r="C18" s="335">
        <f>+PLANNING!AI18</f>
        <v>5</v>
      </c>
      <c r="D18" s="353">
        <f>+PLANNING!AJ18+PLANNING!AK18</f>
        <v>0</v>
      </c>
      <c r="E18" s="356">
        <f>+SUMIF('CALCUL ZONE'!$B$16:$V$16,"1A",'CALCUL ZONE'!B18:V18)</f>
        <v>0</v>
      </c>
      <c r="F18" s="357">
        <f>+SUMIF('CALCUL ZONE'!$B$16:$V$16,"1B",'CALCUL ZONE'!B18:V18)</f>
        <v>0</v>
      </c>
      <c r="G18" s="357">
        <f>+SUMIF('CALCUL ZONE'!$B$16:$V$16,"2",'CALCUL ZONE'!B18:V18)</f>
        <v>0</v>
      </c>
      <c r="H18" s="357">
        <f>+SUMIF('CALCUL ZONE'!$B$16:$V$16,"3",'CALCUL ZONE'!B18:V18)</f>
        <v>5</v>
      </c>
      <c r="I18" s="357">
        <f>+SUMIF('CALCUL ZONE'!$B$16:$V$16,"4",'CALCUL ZONE'!B18:V18)</f>
        <v>0</v>
      </c>
      <c r="J18" s="357">
        <f>+SUMIF('CALCUL ZONE'!$B$16:$V$16,"5",'CALCUL ZONE'!B18:V18)</f>
        <v>0</v>
      </c>
      <c r="K18" s="357">
        <f>+SUMIF('CALCUL ZONE'!$B$16:$V$16,"6",'CALCUL ZONE'!B18:V18)</f>
        <v>0</v>
      </c>
      <c r="L18" s="357">
        <f>+SUMIF('CALCUL ZONE'!$B$16:$V$16,"7",'CALCUL ZONE'!B18:V18)</f>
        <v>0</v>
      </c>
      <c r="M18" s="357">
        <f>SUMIF('CALCUL ZONE'!$B$16:$V$16,"8",'CALCUL ZONE'!B18:V18)</f>
        <v>0</v>
      </c>
      <c r="N18" s="336">
        <f>SUM(E18:M18)</f>
        <v>5</v>
      </c>
      <c r="O18" s="375" t="str">
        <f ca="1">+IF(O18=0,"",COUNTIF(PLANNING!D18:AH18,"CP"))</f>
        <v/>
      </c>
      <c r="P18" s="376">
        <f ca="1">IF(P18=0,"",+COUNTIF(PLANNING!D18:AH18,"M"))</f>
        <v>0</v>
      </c>
      <c r="Q18" s="376" t="str">
        <f ca="1">IF(Q18=0,"",+COUNTIF(PLANNING!D18:AH18,"AT"))</f>
        <v/>
      </c>
      <c r="R18" s="339"/>
      <c r="S18" s="340">
        <v>0</v>
      </c>
      <c r="T18" s="341" t="s">
        <v>9</v>
      </c>
      <c r="U18" s="342" t="s">
        <v>9</v>
      </c>
      <c r="V18" s="340" t="s">
        <v>9</v>
      </c>
      <c r="W18" s="342" t="s">
        <v>9</v>
      </c>
      <c r="X18" s="342" t="s">
        <v>9</v>
      </c>
    </row>
    <row r="19" spans="1:24" ht="30" customHeight="1" x14ac:dyDescent="0.25">
      <c r="A19" s="360">
        <v>136</v>
      </c>
      <c r="B19" s="334" t="str">
        <f>PLANNING!C19</f>
        <v>NOM SALARIÉ</v>
      </c>
      <c r="C19" s="335">
        <f>+PLANNING!AI19</f>
        <v>5</v>
      </c>
      <c r="D19" s="353">
        <f>+PLANNING!AJ19+PLANNING!AK19</f>
        <v>0</v>
      </c>
      <c r="E19" s="356">
        <f>+SUMIF('CALCUL ZONE'!$B$16:$V$16,"1A",'CALCUL ZONE'!B19:V19)</f>
        <v>0</v>
      </c>
      <c r="F19" s="357">
        <f>+SUMIF('CALCUL ZONE'!$B$16:$V$16,"1B",'CALCUL ZONE'!B19:V19)</f>
        <v>0</v>
      </c>
      <c r="G19" s="357">
        <f>+SUMIF('CALCUL ZONE'!$B$16:$V$16,"2",'CALCUL ZONE'!B19:V19)</f>
        <v>0</v>
      </c>
      <c r="H19" s="357">
        <f>+SUMIF('CALCUL ZONE'!$B$16:$V$16,"3",'CALCUL ZONE'!B19:V19)</f>
        <v>5</v>
      </c>
      <c r="I19" s="357">
        <f>+SUMIF('CALCUL ZONE'!$B$16:$V$16,"4",'CALCUL ZONE'!B19:V19)</f>
        <v>0</v>
      </c>
      <c r="J19" s="357">
        <f>+SUMIF('CALCUL ZONE'!$B$16:$V$16,"5",'CALCUL ZONE'!B19:V19)</f>
        <v>0</v>
      </c>
      <c r="K19" s="357">
        <f>+SUMIF('CALCUL ZONE'!$B$16:$V$16,"6",'CALCUL ZONE'!B19:V19)</f>
        <v>0</v>
      </c>
      <c r="L19" s="357">
        <f>+SUMIF('CALCUL ZONE'!$B$16:$V$16,"7",'CALCUL ZONE'!B19:V19)</f>
        <v>0</v>
      </c>
      <c r="M19" s="357">
        <f>SUMIF('CALCUL ZONE'!$B$16:$V$16,"8",'CALCUL ZONE'!B19:V19)</f>
        <v>0</v>
      </c>
      <c r="N19" s="336">
        <f t="shared" ref="N19:N35" si="0">SUM(E19:M19)</f>
        <v>5</v>
      </c>
      <c r="O19" s="375">
        <f ca="1">+IF(O19=0,"",COUNTIF(PLANNING!D19:AH19,"CP"))</f>
        <v>0</v>
      </c>
      <c r="P19" s="376">
        <f ca="1">IF(P19=0,"",+COUNTIF(PLANNING!D19:AH19,"M"))</f>
        <v>0</v>
      </c>
      <c r="Q19" s="376" t="str">
        <f ca="1">IF(Q19=0,"",+COUNTIF(PLANNING!D19:AH19,"AT"))</f>
        <v/>
      </c>
      <c r="R19" s="339"/>
      <c r="S19" s="340">
        <v>0</v>
      </c>
      <c r="T19" s="341" t="s">
        <v>9</v>
      </c>
      <c r="U19" s="342" t="s">
        <v>9</v>
      </c>
      <c r="V19" s="340" t="s">
        <v>9</v>
      </c>
      <c r="W19" s="342" t="s">
        <v>9</v>
      </c>
      <c r="X19" s="342" t="s">
        <v>9</v>
      </c>
    </row>
    <row r="20" spans="1:24" ht="30" customHeight="1" x14ac:dyDescent="0.25">
      <c r="A20" s="360">
        <v>54</v>
      </c>
      <c r="B20" s="361" t="str">
        <f>PLANNING!C20</f>
        <v>NOM SALARIÉ</v>
      </c>
      <c r="C20" s="335">
        <f>+PLANNING!AI20</f>
        <v>0</v>
      </c>
      <c r="D20" s="353">
        <f>+PLANNING!AJ20+PLANNING!AK20</f>
        <v>0</v>
      </c>
      <c r="E20" s="356">
        <f>+SUMIF('CALCUL ZONE'!$B$16:$V$16,"1A",'CALCUL ZONE'!B20:V20)</f>
        <v>5</v>
      </c>
      <c r="F20" s="357">
        <f>+SUMIF('CALCUL ZONE'!$B$16:$V$16,"1B",'CALCUL ZONE'!B20:V20)</f>
        <v>0</v>
      </c>
      <c r="G20" s="357">
        <f>+SUMIF('CALCUL ZONE'!$B$16:$V$16,"2",'CALCUL ZONE'!B20:V20)</f>
        <v>0</v>
      </c>
      <c r="H20" s="357">
        <f>+SUMIF('CALCUL ZONE'!$B$16:$V$16,"3",'CALCUL ZONE'!B20:V20)</f>
        <v>0</v>
      </c>
      <c r="I20" s="357">
        <f>+SUMIF('CALCUL ZONE'!$B$16:$V$16,"4",'CALCUL ZONE'!B20:V20)</f>
        <v>0</v>
      </c>
      <c r="J20" s="357">
        <f>+SUMIF('CALCUL ZONE'!$B$16:$V$16,"5",'CALCUL ZONE'!B20:V20)</f>
        <v>0</v>
      </c>
      <c r="K20" s="357">
        <f>+SUMIF('CALCUL ZONE'!$B$16:$V$16,"6",'CALCUL ZONE'!B20:V20)</f>
        <v>0</v>
      </c>
      <c r="L20" s="357">
        <f>+SUMIF('CALCUL ZONE'!$B$16:$V$16,"7",'CALCUL ZONE'!B20:V20)</f>
        <v>0</v>
      </c>
      <c r="M20" s="357">
        <f>SUMIF('CALCUL ZONE'!$B$16:$V$16,"8",'CALCUL ZONE'!B20:V20)</f>
        <v>0</v>
      </c>
      <c r="N20" s="336">
        <f t="shared" si="0"/>
        <v>5</v>
      </c>
      <c r="O20" s="375" t="str">
        <f ca="1">+IF(O20=0,"",COUNTIF(PLANNING!D20:AH20,"CP"))</f>
        <v/>
      </c>
      <c r="P20" s="376">
        <f ca="1">IF(P20=0,"",+COUNTIF(PLANNING!D20:AH20,"M"))</f>
        <v>0</v>
      </c>
      <c r="Q20" s="376" t="str">
        <f ca="1">IF(Q20=0,"",+COUNTIF(PLANNING!D20:AH20,"AT"))</f>
        <v/>
      </c>
      <c r="R20" s="339"/>
      <c r="S20" s="340">
        <v>0</v>
      </c>
      <c r="T20" s="341" t="s">
        <v>9</v>
      </c>
      <c r="U20" s="342" t="s">
        <v>9</v>
      </c>
      <c r="V20" s="340" t="s">
        <v>9</v>
      </c>
      <c r="W20" s="342" t="s">
        <v>9</v>
      </c>
      <c r="X20" s="342" t="s">
        <v>9</v>
      </c>
    </row>
    <row r="21" spans="1:24" ht="30" customHeight="1" x14ac:dyDescent="0.25">
      <c r="A21" s="360"/>
      <c r="B21" s="361" t="str">
        <f>PLANNING!C21</f>
        <v>NOM SALARIÉ</v>
      </c>
      <c r="C21" s="335">
        <f>+PLANNING!AI21</f>
        <v>0</v>
      </c>
      <c r="D21" s="353">
        <f>+PLANNING!AJ21+PLANNING!AK21</f>
        <v>0</v>
      </c>
      <c r="E21" s="356">
        <f>+SUMIF('CALCUL ZONE'!$B$16:$V$16,"1A",'CALCUL ZONE'!B21:V21)</f>
        <v>0</v>
      </c>
      <c r="F21" s="357">
        <f>+SUMIF('CALCUL ZONE'!$B$16:$V$16,"1B",'CALCUL ZONE'!B21:V21)</f>
        <v>0</v>
      </c>
      <c r="G21" s="357">
        <f>+SUMIF('CALCUL ZONE'!$B$16:$V$16,"2",'CALCUL ZONE'!B21:V21)</f>
        <v>0</v>
      </c>
      <c r="H21" s="357">
        <f>+SUMIF('CALCUL ZONE'!$B$16:$V$16,"3",'CALCUL ZONE'!B21:V21)</f>
        <v>0</v>
      </c>
      <c r="I21" s="357">
        <f>+SUMIF('CALCUL ZONE'!$B$16:$V$16,"4",'CALCUL ZONE'!B21:V21)</f>
        <v>0</v>
      </c>
      <c r="J21" s="357">
        <f>+SUMIF('CALCUL ZONE'!$B$16:$V$16,"5",'CALCUL ZONE'!B21:V21)</f>
        <v>0</v>
      </c>
      <c r="K21" s="357">
        <f>+SUMIF('CALCUL ZONE'!$B$16:$V$16,"6",'CALCUL ZONE'!B21:V21)</f>
        <v>0</v>
      </c>
      <c r="L21" s="357">
        <f>+SUMIF('CALCUL ZONE'!$B$16:$V$16,"7",'CALCUL ZONE'!B21:V21)</f>
        <v>0</v>
      </c>
      <c r="M21" s="357">
        <f>SUMIF('CALCUL ZONE'!$B$16:$V$16,"8",'CALCUL ZONE'!B21:V21)</f>
        <v>0</v>
      </c>
      <c r="N21" s="336">
        <f t="shared" si="0"/>
        <v>0</v>
      </c>
      <c r="O21" s="375" t="str">
        <f ca="1">+IF(O21=0,"",COUNTIF(PLANNING!D21:AH21,"CP"))</f>
        <v/>
      </c>
      <c r="P21" s="376">
        <f ca="1">IF(P21=0,"",+COUNTIF(PLANNING!D21:AH21,"M"))</f>
        <v>0</v>
      </c>
      <c r="Q21" s="376" t="str">
        <f ca="1">IF(Q21=0,"",+COUNTIF(PLANNING!D21:AH21,"AT"))</f>
        <v/>
      </c>
      <c r="R21" s="339"/>
      <c r="S21" s="340">
        <v>0</v>
      </c>
      <c r="T21" s="351"/>
      <c r="U21" s="342"/>
      <c r="V21" s="340"/>
      <c r="W21" s="342" t="s">
        <v>9</v>
      </c>
      <c r="X21" s="342"/>
    </row>
    <row r="22" spans="1:24" ht="30" customHeight="1" x14ac:dyDescent="0.25">
      <c r="A22" s="360">
        <v>72</v>
      </c>
      <c r="B22" s="361" t="str">
        <f>PLANNING!C22</f>
        <v>NOM SALARIÉ</v>
      </c>
      <c r="C22" s="335">
        <f>+PLANNING!AI22</f>
        <v>0</v>
      </c>
      <c r="D22" s="353">
        <f>+PLANNING!AJ22+PLANNING!AK22</f>
        <v>0</v>
      </c>
      <c r="E22" s="356">
        <f>+SUMIF('CALCUL ZONE'!$B$16:$V$16,"1A",'CALCUL ZONE'!B22:V22)</f>
        <v>0</v>
      </c>
      <c r="F22" s="357">
        <f>+SUMIF('CALCUL ZONE'!$B$16:$V$16,"1B",'CALCUL ZONE'!B22:V22)</f>
        <v>0</v>
      </c>
      <c r="G22" s="357">
        <f>+SUMIF('CALCUL ZONE'!$B$16:$V$16,"2",'CALCUL ZONE'!B22:V22)</f>
        <v>0</v>
      </c>
      <c r="H22" s="357">
        <f>+SUMIF('CALCUL ZONE'!$B$16:$V$16,"3",'CALCUL ZONE'!B22:V22)</f>
        <v>0</v>
      </c>
      <c r="I22" s="357">
        <f>+SUMIF('CALCUL ZONE'!$B$16:$V$16,"4",'CALCUL ZONE'!B22:V22)</f>
        <v>0</v>
      </c>
      <c r="J22" s="357">
        <f>+SUMIF('CALCUL ZONE'!$B$16:$V$16,"5",'CALCUL ZONE'!B22:V22)</f>
        <v>0</v>
      </c>
      <c r="K22" s="357">
        <f>+SUMIF('CALCUL ZONE'!$B$16:$V$16,"6",'CALCUL ZONE'!B22:V22)</f>
        <v>0</v>
      </c>
      <c r="L22" s="357">
        <f>+SUMIF('CALCUL ZONE'!$B$16:$V$16,"7",'CALCUL ZONE'!B22:V22)</f>
        <v>0</v>
      </c>
      <c r="M22" s="357">
        <f>SUMIF('CALCUL ZONE'!$B$16:$V$16,"8",'CALCUL ZONE'!B22:V22)</f>
        <v>0</v>
      </c>
      <c r="N22" s="336">
        <f t="shared" si="0"/>
        <v>0</v>
      </c>
      <c r="O22" s="375" t="str">
        <f ca="1">+IF(O22=0,"",COUNTIF(PLANNING!D22:AH22,"CP"))</f>
        <v/>
      </c>
      <c r="P22" s="376">
        <f ca="1">IF(P22=0,"",+COUNTIF(PLANNING!D22:AH22,"M"))</f>
        <v>0</v>
      </c>
      <c r="Q22" s="376" t="str">
        <f ca="1">IF(Q22=0,"",+COUNTIF(PLANNING!D22:AH22,"AT"))</f>
        <v/>
      </c>
      <c r="R22" s="339"/>
      <c r="S22" s="340">
        <v>0</v>
      </c>
      <c r="T22" s="351"/>
      <c r="U22" s="342" t="s">
        <v>9</v>
      </c>
      <c r="V22" s="340" t="s">
        <v>9</v>
      </c>
      <c r="W22" s="342" t="s">
        <v>9</v>
      </c>
      <c r="X22" s="342" t="s">
        <v>9</v>
      </c>
    </row>
    <row r="23" spans="1:24" ht="30" customHeight="1" x14ac:dyDescent="0.25">
      <c r="A23" s="360">
        <v>2</v>
      </c>
      <c r="B23" s="361" t="str">
        <f>PLANNING!C23</f>
        <v>NOM SALARIÉ</v>
      </c>
      <c r="C23" s="335">
        <f>+PLANNING!AI23</f>
        <v>0</v>
      </c>
      <c r="D23" s="353">
        <f>+PLANNING!AJ23+PLANNING!AK23</f>
        <v>0</v>
      </c>
      <c r="E23" s="356">
        <f>+SUMIF('CALCUL ZONE'!$B$16:$V$16,"1A",'CALCUL ZONE'!B23:V23)</f>
        <v>0</v>
      </c>
      <c r="F23" s="357">
        <f>+SUMIF('CALCUL ZONE'!$B$16:$V$16,"1B",'CALCUL ZONE'!B23:V23)</f>
        <v>0</v>
      </c>
      <c r="G23" s="357">
        <f>+SUMIF('CALCUL ZONE'!$B$16:$V$16,"2",'CALCUL ZONE'!B23:V23)</f>
        <v>0</v>
      </c>
      <c r="H23" s="357">
        <f>+SUMIF('CALCUL ZONE'!$B$16:$V$16,"3",'CALCUL ZONE'!B23:V23)</f>
        <v>0</v>
      </c>
      <c r="I23" s="357">
        <f>+SUMIF('CALCUL ZONE'!$B$16:$V$16,"4",'CALCUL ZONE'!B23:V23)</f>
        <v>0</v>
      </c>
      <c r="J23" s="357">
        <f>+SUMIF('CALCUL ZONE'!$B$16:$V$16,"5",'CALCUL ZONE'!B23:V23)</f>
        <v>0</v>
      </c>
      <c r="K23" s="357">
        <f>+SUMIF('CALCUL ZONE'!$B$16:$V$16,"6",'CALCUL ZONE'!B23:V23)</f>
        <v>0</v>
      </c>
      <c r="L23" s="357">
        <f>+SUMIF('CALCUL ZONE'!$B$16:$V$16,"7",'CALCUL ZONE'!B23:V23)</f>
        <v>0</v>
      </c>
      <c r="M23" s="357">
        <f>SUMIF('CALCUL ZONE'!$B$16:$V$16,"8",'CALCUL ZONE'!B23:V23)</f>
        <v>0</v>
      </c>
      <c r="N23" s="336">
        <f t="shared" si="0"/>
        <v>0</v>
      </c>
      <c r="O23" s="375" t="str">
        <f ca="1">+IF(O23=0,"",COUNTIF(PLANNING!D23:AH23,"CP"))</f>
        <v/>
      </c>
      <c r="P23" s="376">
        <f ca="1">IF(P23=0,"",+COUNTIF(PLANNING!D23:AH23,"M"))</f>
        <v>0</v>
      </c>
      <c r="Q23" s="376" t="str">
        <f ca="1">IF(Q23=0,"",+COUNTIF(PLANNING!D23:AH23,"AT"))</f>
        <v/>
      </c>
      <c r="R23" s="339"/>
      <c r="S23" s="340">
        <v>0</v>
      </c>
      <c r="T23" s="341"/>
      <c r="U23" s="342" t="s">
        <v>9</v>
      </c>
      <c r="V23" s="340" t="s">
        <v>9</v>
      </c>
      <c r="W23" s="342" t="s">
        <v>9</v>
      </c>
      <c r="X23" s="342" t="s">
        <v>9</v>
      </c>
    </row>
    <row r="24" spans="1:24" ht="30" customHeight="1" x14ac:dyDescent="0.25">
      <c r="A24" s="360">
        <v>138</v>
      </c>
      <c r="B24" s="361" t="str">
        <f>PLANNING!C24</f>
        <v>NOM SALARIÉ</v>
      </c>
      <c r="C24" s="335">
        <f>+PLANNING!AI24</f>
        <v>0</v>
      </c>
      <c r="D24" s="353">
        <f>+PLANNING!AJ24+PLANNING!AK24</f>
        <v>0</v>
      </c>
      <c r="E24" s="356">
        <f>+SUMIF('CALCUL ZONE'!$B$16:$V$16,"1A",'CALCUL ZONE'!B24:V24)</f>
        <v>0</v>
      </c>
      <c r="F24" s="357">
        <f>+SUMIF('CALCUL ZONE'!$B$16:$V$16,"1B",'CALCUL ZONE'!B24:V24)</f>
        <v>0</v>
      </c>
      <c r="G24" s="357">
        <f>+SUMIF('CALCUL ZONE'!$B$16:$V$16,"2",'CALCUL ZONE'!B24:V24)</f>
        <v>0</v>
      </c>
      <c r="H24" s="357">
        <f>+SUMIF('CALCUL ZONE'!$B$16:$V$16,"3",'CALCUL ZONE'!B24:V24)</f>
        <v>0</v>
      </c>
      <c r="I24" s="357">
        <f>+SUMIF('CALCUL ZONE'!$B$16:$V$16,"4",'CALCUL ZONE'!B24:V24)</f>
        <v>0</v>
      </c>
      <c r="J24" s="357">
        <f>+SUMIF('CALCUL ZONE'!$B$16:$V$16,"5",'CALCUL ZONE'!B24:V24)</f>
        <v>0</v>
      </c>
      <c r="K24" s="357">
        <f>+SUMIF('CALCUL ZONE'!$B$16:$V$16,"6",'CALCUL ZONE'!B24:V24)</f>
        <v>0</v>
      </c>
      <c r="L24" s="357">
        <f>+SUMIF('CALCUL ZONE'!$B$16:$V$16,"7",'CALCUL ZONE'!B24:V24)</f>
        <v>0</v>
      </c>
      <c r="M24" s="357">
        <f>SUMIF('CALCUL ZONE'!$B$16:$V$16,"8",'CALCUL ZONE'!B24:V24)</f>
        <v>0</v>
      </c>
      <c r="N24" s="336">
        <f t="shared" si="0"/>
        <v>0</v>
      </c>
      <c r="O24" s="375" t="str">
        <f ca="1">+IF(O24=0,"",COUNTIF(PLANNING!D24:AH24,"CP"))</f>
        <v/>
      </c>
      <c r="P24" s="376">
        <f ca="1">IF(P24=0,"",+COUNTIF(PLANNING!D24:AH24,"M"))</f>
        <v>0</v>
      </c>
      <c r="Q24" s="376" t="str">
        <f ca="1">IF(Q24=0,"",+COUNTIF(PLANNING!D24:AH24,"AT"))</f>
        <v/>
      </c>
      <c r="R24" s="339"/>
      <c r="S24" s="340">
        <v>0</v>
      </c>
      <c r="T24" s="341"/>
      <c r="U24" s="342" t="s">
        <v>9</v>
      </c>
      <c r="V24" s="340" t="s">
        <v>9</v>
      </c>
      <c r="W24" s="342" t="s">
        <v>9</v>
      </c>
      <c r="X24" s="342" t="s">
        <v>9</v>
      </c>
    </row>
    <row r="25" spans="1:24" ht="30" customHeight="1" x14ac:dyDescent="0.25">
      <c r="A25" s="360">
        <v>220</v>
      </c>
      <c r="B25" s="361" t="str">
        <f>PLANNING!C25</f>
        <v>NOM SALARIÉ</v>
      </c>
      <c r="C25" s="335">
        <f>+PLANNING!AI25</f>
        <v>0</v>
      </c>
      <c r="D25" s="353">
        <f>+PLANNING!AJ25+PLANNING!AK25</f>
        <v>0</v>
      </c>
      <c r="E25" s="356">
        <f>+SUMIF('CALCUL ZONE'!$B$16:$V$16,"1A",'CALCUL ZONE'!B25:V25)</f>
        <v>0</v>
      </c>
      <c r="F25" s="357">
        <f>+SUMIF('CALCUL ZONE'!$B$16:$V$16,"1B",'CALCUL ZONE'!B25:V25)</f>
        <v>0</v>
      </c>
      <c r="G25" s="357">
        <f>+SUMIF('CALCUL ZONE'!$B$16:$V$16,"2",'CALCUL ZONE'!B25:V25)</f>
        <v>0</v>
      </c>
      <c r="H25" s="357">
        <f>+SUMIF('CALCUL ZONE'!$B$16:$V$16,"3",'CALCUL ZONE'!B25:V25)</f>
        <v>0</v>
      </c>
      <c r="I25" s="357">
        <f>+SUMIF('CALCUL ZONE'!$B$16:$V$16,"4",'CALCUL ZONE'!B25:V25)</f>
        <v>0</v>
      </c>
      <c r="J25" s="357">
        <f>+SUMIF('CALCUL ZONE'!$B$16:$V$16,"5",'CALCUL ZONE'!B25:V25)</f>
        <v>0</v>
      </c>
      <c r="K25" s="357">
        <f>+SUMIF('CALCUL ZONE'!$B$16:$V$16,"6",'CALCUL ZONE'!B25:V25)</f>
        <v>0</v>
      </c>
      <c r="L25" s="357">
        <f>+SUMIF('CALCUL ZONE'!$B$16:$V$16,"7",'CALCUL ZONE'!B25:V25)</f>
        <v>0</v>
      </c>
      <c r="M25" s="357">
        <f>SUMIF('CALCUL ZONE'!$B$16:$V$16,"8",'CALCUL ZONE'!B25:V25)</f>
        <v>0</v>
      </c>
      <c r="N25" s="336">
        <f t="shared" si="0"/>
        <v>0</v>
      </c>
      <c r="O25" s="375" t="str">
        <f ca="1">+IF(O25=0,"",COUNTIF(PLANNING!D25:AH25,"CP"))</f>
        <v/>
      </c>
      <c r="P25" s="376">
        <f ca="1">IF(P25=0,"",+COUNTIF(PLANNING!D25:AH25,"M"))</f>
        <v>0</v>
      </c>
      <c r="Q25" s="376" t="str">
        <f ca="1">IF(Q25=0,"",+COUNTIF(PLANNING!D25:AH25,"AT"))</f>
        <v/>
      </c>
      <c r="R25" s="339"/>
      <c r="S25" s="340">
        <v>0</v>
      </c>
      <c r="T25" s="341"/>
      <c r="U25" s="342" t="s">
        <v>9</v>
      </c>
      <c r="V25" s="340" t="s">
        <v>9</v>
      </c>
      <c r="W25" s="342" t="s">
        <v>9</v>
      </c>
      <c r="X25" s="342" t="s">
        <v>9</v>
      </c>
    </row>
    <row r="26" spans="1:24" ht="30" customHeight="1" x14ac:dyDescent="0.25">
      <c r="A26" s="360">
        <v>271</v>
      </c>
      <c r="B26" s="361" t="str">
        <f>PLANNING!C26</f>
        <v>NOM SALARIÉ</v>
      </c>
      <c r="C26" s="335">
        <f>+PLANNING!AI26</f>
        <v>0</v>
      </c>
      <c r="D26" s="353">
        <f>+PLANNING!AJ26+PLANNING!AK26</f>
        <v>0</v>
      </c>
      <c r="E26" s="356">
        <f>+SUMIF('CALCUL ZONE'!$B$16:$V$16,"1A",'CALCUL ZONE'!B26:V26)</f>
        <v>0</v>
      </c>
      <c r="F26" s="357">
        <f>+SUMIF('CALCUL ZONE'!$B$16:$V$16,"1B",'CALCUL ZONE'!B26:V26)</f>
        <v>0</v>
      </c>
      <c r="G26" s="357">
        <f>+SUMIF('CALCUL ZONE'!$B$16:$V$16,"2",'CALCUL ZONE'!B26:V26)</f>
        <v>0</v>
      </c>
      <c r="H26" s="357">
        <f>+SUMIF('CALCUL ZONE'!$B$16:$V$16,"3",'CALCUL ZONE'!B26:V26)</f>
        <v>0</v>
      </c>
      <c r="I26" s="357">
        <f>+SUMIF('CALCUL ZONE'!$B$16:$V$16,"4",'CALCUL ZONE'!B26:V26)</f>
        <v>0</v>
      </c>
      <c r="J26" s="357">
        <f>+SUMIF('CALCUL ZONE'!$B$16:$V$16,"5",'CALCUL ZONE'!B26:V26)</f>
        <v>0</v>
      </c>
      <c r="K26" s="357">
        <f>+SUMIF('CALCUL ZONE'!$B$16:$V$16,"6",'CALCUL ZONE'!B26:V26)</f>
        <v>0</v>
      </c>
      <c r="L26" s="357">
        <f>+SUMIF('CALCUL ZONE'!$B$16:$V$16,"7",'CALCUL ZONE'!B26:V26)</f>
        <v>0</v>
      </c>
      <c r="M26" s="357">
        <f>SUMIF('CALCUL ZONE'!$B$16:$V$16,"8",'CALCUL ZONE'!B26:V26)</f>
        <v>0</v>
      </c>
      <c r="N26" s="336">
        <f t="shared" si="0"/>
        <v>0</v>
      </c>
      <c r="O26" s="375" t="str">
        <f ca="1">+IF(O26=0,"",COUNTIF(PLANNING!D26:AH26,"CP"))</f>
        <v/>
      </c>
      <c r="P26" s="376">
        <f ca="1">IF(P26=0,"",+COUNTIF(PLANNING!D26:AH26,"M"))</f>
        <v>0</v>
      </c>
      <c r="Q26" s="376" t="str">
        <f ca="1">IF(Q26=0,"",+COUNTIF(PLANNING!D26:AH26,"AT"))</f>
        <v/>
      </c>
      <c r="R26" s="339"/>
      <c r="S26" s="340">
        <v>0</v>
      </c>
      <c r="T26" s="341" t="s">
        <v>9</v>
      </c>
      <c r="U26" s="342" t="s">
        <v>9</v>
      </c>
      <c r="V26" s="340" t="s">
        <v>9</v>
      </c>
      <c r="W26" s="342" t="s">
        <v>9</v>
      </c>
      <c r="X26" s="342" t="s">
        <v>9</v>
      </c>
    </row>
    <row r="27" spans="1:24" ht="30" customHeight="1" x14ac:dyDescent="0.25">
      <c r="A27" s="360">
        <v>272</v>
      </c>
      <c r="B27" s="361" t="str">
        <f>PLANNING!C27</f>
        <v>NOM SALARIÉ</v>
      </c>
      <c r="C27" s="335">
        <f>+PLANNING!AI27</f>
        <v>0</v>
      </c>
      <c r="D27" s="353">
        <f>+PLANNING!AJ27+PLANNING!AK27</f>
        <v>0</v>
      </c>
      <c r="E27" s="356">
        <f>+SUMIF('CALCUL ZONE'!$B$16:$V$16,"1A",'CALCUL ZONE'!B27:V27)</f>
        <v>0</v>
      </c>
      <c r="F27" s="357">
        <f>+SUMIF('CALCUL ZONE'!$B$16:$V$16,"1B",'CALCUL ZONE'!B27:V27)</f>
        <v>0</v>
      </c>
      <c r="G27" s="357">
        <f>+SUMIF('CALCUL ZONE'!$B$16:$V$16,"2",'CALCUL ZONE'!B27:V27)</f>
        <v>0</v>
      </c>
      <c r="H27" s="357">
        <f>+SUMIF('CALCUL ZONE'!$B$16:$V$16,"3",'CALCUL ZONE'!B27:V27)</f>
        <v>0</v>
      </c>
      <c r="I27" s="357">
        <f>+SUMIF('CALCUL ZONE'!$B$16:$V$16,"4",'CALCUL ZONE'!B27:V27)</f>
        <v>0</v>
      </c>
      <c r="J27" s="357">
        <f>+SUMIF('CALCUL ZONE'!$B$16:$V$16,"5",'CALCUL ZONE'!B27:V27)</f>
        <v>0</v>
      </c>
      <c r="K27" s="357">
        <f>+SUMIF('CALCUL ZONE'!$B$16:$V$16,"6",'CALCUL ZONE'!B27:V27)</f>
        <v>0</v>
      </c>
      <c r="L27" s="357">
        <f>+SUMIF('CALCUL ZONE'!$B$16:$V$16,"7",'CALCUL ZONE'!B27:V27)</f>
        <v>0</v>
      </c>
      <c r="M27" s="357">
        <f>SUMIF('CALCUL ZONE'!$B$16:$V$16,"8",'CALCUL ZONE'!B27:V27)</f>
        <v>0</v>
      </c>
      <c r="N27" s="336">
        <f t="shared" si="0"/>
        <v>0</v>
      </c>
      <c r="O27" s="375" t="str">
        <f ca="1">+IF(O27=0,"",COUNTIF(PLANNING!D27:AH27,"CP"))</f>
        <v/>
      </c>
      <c r="P27" s="376">
        <f ca="1">IF(P27=0,"",+COUNTIF(PLANNING!D27:AH27,"M"))</f>
        <v>0</v>
      </c>
      <c r="Q27" s="376" t="str">
        <f ca="1">IF(Q27=0,"",+COUNTIF(PLANNING!D27:AH27,"AT"))</f>
        <v/>
      </c>
      <c r="R27" s="339"/>
      <c r="S27" s="340">
        <v>0</v>
      </c>
      <c r="T27" s="341"/>
      <c r="U27" s="342" t="s">
        <v>9</v>
      </c>
      <c r="V27" s="340" t="s">
        <v>9</v>
      </c>
      <c r="W27" s="342" t="s">
        <v>9</v>
      </c>
      <c r="X27" s="342" t="s">
        <v>9</v>
      </c>
    </row>
    <row r="28" spans="1:24" ht="30" customHeight="1" x14ac:dyDescent="0.25">
      <c r="A28" s="360">
        <v>297</v>
      </c>
      <c r="B28" s="361" t="str">
        <f>PLANNING!C28</f>
        <v>NOM SALARIÉ</v>
      </c>
      <c r="C28" s="335">
        <f>+PLANNING!AI28</f>
        <v>0</v>
      </c>
      <c r="D28" s="353">
        <f>+PLANNING!AJ28+PLANNING!AK28</f>
        <v>0</v>
      </c>
      <c r="E28" s="356">
        <f>+SUMIF('CALCUL ZONE'!$B$16:$V$16,"1A",'CALCUL ZONE'!B28:V28)</f>
        <v>0</v>
      </c>
      <c r="F28" s="357">
        <f>+SUMIF('CALCUL ZONE'!$B$16:$V$16,"1B",'CALCUL ZONE'!B28:V28)</f>
        <v>0</v>
      </c>
      <c r="G28" s="357">
        <f>+SUMIF('CALCUL ZONE'!$B$16:$V$16,"2",'CALCUL ZONE'!B28:V28)</f>
        <v>0</v>
      </c>
      <c r="H28" s="357">
        <f>+SUMIF('CALCUL ZONE'!$B$16:$V$16,"3",'CALCUL ZONE'!B28:V28)</f>
        <v>0</v>
      </c>
      <c r="I28" s="357">
        <f>+SUMIF('CALCUL ZONE'!$B$16:$V$16,"4",'CALCUL ZONE'!B28:V28)</f>
        <v>0</v>
      </c>
      <c r="J28" s="357">
        <f>+SUMIF('CALCUL ZONE'!$B$16:$V$16,"5",'CALCUL ZONE'!B28:V28)</f>
        <v>0</v>
      </c>
      <c r="K28" s="357">
        <f>+SUMIF('CALCUL ZONE'!$B$16:$V$16,"6",'CALCUL ZONE'!B28:V28)</f>
        <v>0</v>
      </c>
      <c r="L28" s="357">
        <f>+SUMIF('CALCUL ZONE'!$B$16:$V$16,"7",'CALCUL ZONE'!B28:V28)</f>
        <v>0</v>
      </c>
      <c r="M28" s="357">
        <f>SUMIF('CALCUL ZONE'!$B$16:$V$16,"8",'CALCUL ZONE'!B28:V28)</f>
        <v>0</v>
      </c>
      <c r="N28" s="336">
        <f t="shared" si="0"/>
        <v>0</v>
      </c>
      <c r="O28" s="375" t="str">
        <f ca="1">+IF(O28=0,"",COUNTIF(PLANNING!D28:AH28,"CP"))</f>
        <v/>
      </c>
      <c r="P28" s="376">
        <f ca="1">IF(P28=0,"",+COUNTIF(PLANNING!D28:AH28,"M"))</f>
        <v>0</v>
      </c>
      <c r="Q28" s="376" t="str">
        <f ca="1">IF(Q28=0,"",+COUNTIF(PLANNING!D28:AH28,"AT"))</f>
        <v/>
      </c>
      <c r="R28" s="339"/>
      <c r="S28" s="340">
        <v>0</v>
      </c>
      <c r="T28" s="341"/>
      <c r="U28" s="342"/>
      <c r="V28" s="340"/>
      <c r="W28" s="342" t="s">
        <v>9</v>
      </c>
      <c r="X28" s="342"/>
    </row>
    <row r="29" spans="1:24" ht="30" customHeight="1" x14ac:dyDescent="0.25">
      <c r="A29" s="360">
        <v>270</v>
      </c>
      <c r="B29" s="362" t="str">
        <f>PLANNING!C29</f>
        <v>NOM SALARIÉ</v>
      </c>
      <c r="C29" s="332">
        <f>+PLANNING!AI29</f>
        <v>0</v>
      </c>
      <c r="D29" s="353">
        <f>+PLANNING!AJ29+PLANNING!AK29</f>
        <v>0</v>
      </c>
      <c r="E29" s="329"/>
      <c r="F29" s="320"/>
      <c r="G29" s="320"/>
      <c r="H29" s="320"/>
      <c r="I29" s="320"/>
      <c r="J29" s="320"/>
      <c r="K29" s="320"/>
      <c r="L29" s="320"/>
      <c r="M29" s="320"/>
      <c r="N29" s="367"/>
      <c r="O29" s="375" t="str">
        <f ca="1">+IF(O29=0,"",COUNTIF(PLANNING!D29:AH29,"CP"))</f>
        <v/>
      </c>
      <c r="P29" s="376">
        <f ca="1">IF(P29=0,"",+COUNTIF(PLANNING!D29:AH29,"M"))</f>
        <v>0</v>
      </c>
      <c r="Q29" s="376" t="str">
        <f ca="1">IF(Q29=0,"",+COUNTIF(PLANNING!D29:AH29,"AT"))</f>
        <v/>
      </c>
      <c r="R29" s="339"/>
      <c r="S29" s="340">
        <v>0</v>
      </c>
      <c r="T29" s="351"/>
      <c r="U29" s="342" t="s">
        <v>9</v>
      </c>
      <c r="V29" s="340" t="s">
        <v>9</v>
      </c>
      <c r="W29" s="342" t="s">
        <v>9</v>
      </c>
      <c r="X29" s="342" t="s">
        <v>9</v>
      </c>
    </row>
    <row r="30" spans="1:24" ht="30" customHeight="1" x14ac:dyDescent="0.25">
      <c r="A30" s="360">
        <v>93</v>
      </c>
      <c r="B30" s="361" t="str">
        <f>PLANNING!C30</f>
        <v>NOM SALARIÉ</v>
      </c>
      <c r="C30" s="335">
        <f>+PLANNING!AI30</f>
        <v>0</v>
      </c>
      <c r="D30" s="353">
        <f>+PLANNING!AJ30+PLANNING!AK30</f>
        <v>5</v>
      </c>
      <c r="E30" s="356">
        <f>+SUMIF('CALCUL ZONE'!$B$16:$V$16,"1A",'CALCUL ZONE'!B30:V30)</f>
        <v>0</v>
      </c>
      <c r="F30" s="357">
        <f>+SUMIF('CALCUL ZONE'!$B$16:$V$16,"1B",'CALCUL ZONE'!B30:V30)</f>
        <v>0</v>
      </c>
      <c r="G30" s="357">
        <f>+SUMIF('CALCUL ZONE'!$B$16:$V$16,"2",'CALCUL ZONE'!B30:V30)</f>
        <v>0</v>
      </c>
      <c r="H30" s="357">
        <f>+SUMIF('CALCUL ZONE'!$B$16:$V$16,"3",'CALCUL ZONE'!B30:V30)</f>
        <v>0</v>
      </c>
      <c r="I30" s="357">
        <f>+SUMIF('CALCUL ZONE'!$B$16:$V$16,"4",'CALCUL ZONE'!B30:V30)</f>
        <v>0</v>
      </c>
      <c r="J30" s="357">
        <f>+SUMIF('CALCUL ZONE'!$B$16:$V$16,"5",'CALCUL ZONE'!B30:V30)</f>
        <v>0</v>
      </c>
      <c r="K30" s="357">
        <f>+SUMIF('CALCUL ZONE'!$B$16:$V$16,"6",'CALCUL ZONE'!B30:V30)</f>
        <v>0</v>
      </c>
      <c r="L30" s="357">
        <f>+SUMIF('CALCUL ZONE'!$B$16:$V$16,"7",'CALCUL ZONE'!B30:V30)</f>
        <v>0</v>
      </c>
      <c r="M30" s="357">
        <f>SUMIF('CALCUL ZONE'!$B$16:$V$16,"8",'CALCUL ZONE'!B30:V30)</f>
        <v>0</v>
      </c>
      <c r="N30" s="336">
        <f t="shared" si="0"/>
        <v>0</v>
      </c>
      <c r="O30" s="375" t="str">
        <f ca="1">+IF(O30=0,"",COUNTIF(PLANNING!D30:AH30,"CP"))</f>
        <v/>
      </c>
      <c r="P30" s="376">
        <f ca="1">IF(P30=0,"",+COUNTIF(PLANNING!D30:AH30,"M"))</f>
        <v>0</v>
      </c>
      <c r="Q30" s="376" t="str">
        <f ca="1">IF(Q30=0,"",+COUNTIF(PLANNING!D30:AH30,"AT"))</f>
        <v/>
      </c>
      <c r="R30" s="339"/>
      <c r="S30" s="340">
        <v>0</v>
      </c>
      <c r="T30" s="341" t="s">
        <v>9</v>
      </c>
      <c r="U30" s="342" t="s">
        <v>9</v>
      </c>
      <c r="V30" s="340" t="s">
        <v>9</v>
      </c>
      <c r="W30" s="342" t="s">
        <v>9</v>
      </c>
      <c r="X30" s="342" t="s">
        <v>9</v>
      </c>
    </row>
    <row r="31" spans="1:24" ht="30" customHeight="1" x14ac:dyDescent="0.25">
      <c r="A31" s="360"/>
      <c r="B31" s="363" t="str">
        <f>PLANNING!C31</f>
        <v>NOM SALARIÉ</v>
      </c>
      <c r="C31" s="335">
        <f>+PLANNING!AI31</f>
        <v>0</v>
      </c>
      <c r="D31" s="353">
        <f>+PLANNING!AJ31+PLANNING!AK31</f>
        <v>0</v>
      </c>
      <c r="E31" s="356">
        <f>+SUMIF('CALCUL ZONE'!$B$16:$V$16,"1A",'CALCUL ZONE'!B31:V31)</f>
        <v>0</v>
      </c>
      <c r="F31" s="357">
        <f>+SUMIF('CALCUL ZONE'!$B$16:$V$16,"1B",'CALCUL ZONE'!B31:V31)</f>
        <v>0</v>
      </c>
      <c r="G31" s="357">
        <f>+SUMIF('CALCUL ZONE'!$B$16:$V$16,"2",'CALCUL ZONE'!B31:V31)</f>
        <v>0</v>
      </c>
      <c r="H31" s="357">
        <f>+SUMIF('CALCUL ZONE'!$B$16:$V$16,"3",'CALCUL ZONE'!B31:V31)</f>
        <v>0</v>
      </c>
      <c r="I31" s="357">
        <f>+SUMIF('CALCUL ZONE'!$B$16:$V$16,"4",'CALCUL ZONE'!B31:V31)</f>
        <v>0</v>
      </c>
      <c r="J31" s="357">
        <f>+SUMIF('CALCUL ZONE'!$B$16:$V$16,"5",'CALCUL ZONE'!B31:V31)</f>
        <v>0</v>
      </c>
      <c r="K31" s="357">
        <f>+SUMIF('CALCUL ZONE'!$B$16:$V$16,"6",'CALCUL ZONE'!B31:V31)</f>
        <v>0</v>
      </c>
      <c r="L31" s="357">
        <f>+SUMIF('CALCUL ZONE'!$B$16:$V$16,"7",'CALCUL ZONE'!B31:V31)</f>
        <v>0</v>
      </c>
      <c r="M31" s="357">
        <f>SUMIF('CALCUL ZONE'!$B$16:$V$16,"8",'CALCUL ZONE'!B31:V31)</f>
        <v>0</v>
      </c>
      <c r="N31" s="336">
        <f t="shared" si="0"/>
        <v>0</v>
      </c>
      <c r="O31" s="375" t="str">
        <f ca="1">+IF(O31=0,"",COUNTIF(PLANNING!D31:AH31,"CP"))</f>
        <v/>
      </c>
      <c r="P31" s="376" t="str">
        <f ca="1">IF(P31=0,"",+COUNTIF(PLANNING!D31:AH31,"M"))</f>
        <v/>
      </c>
      <c r="Q31" s="376" t="str">
        <f ca="1">IF(Q31=0,"",+COUNTIF(PLANNING!D31:AH31,"AT"))</f>
        <v/>
      </c>
      <c r="R31" s="339"/>
      <c r="S31" s="340">
        <v>0</v>
      </c>
      <c r="T31" s="341"/>
      <c r="U31" s="342"/>
      <c r="V31" s="340"/>
      <c r="W31" s="342" t="s">
        <v>9</v>
      </c>
      <c r="X31" s="342"/>
    </row>
    <row r="32" spans="1:24" ht="30" customHeight="1" x14ac:dyDescent="0.25">
      <c r="A32" s="360"/>
      <c r="B32" s="363" t="str">
        <f>PLANNING!C32</f>
        <v>x</v>
      </c>
      <c r="C32" s="335">
        <f>+PLANNING!AI32</f>
        <v>0</v>
      </c>
      <c r="D32" s="353">
        <f>+PLANNING!AJ32+PLANNING!AK32</f>
        <v>0</v>
      </c>
      <c r="E32" s="356">
        <f>+SUMIF('CALCUL ZONE'!$B$16:$V$16,"1A",'CALCUL ZONE'!B32:V32)</f>
        <v>0</v>
      </c>
      <c r="F32" s="357">
        <f>+SUMIF('CALCUL ZONE'!$B$16:$V$16,"1B",'CALCUL ZONE'!B32:V32)</f>
        <v>0</v>
      </c>
      <c r="G32" s="357">
        <f>+SUMIF('CALCUL ZONE'!$B$16:$V$16,"2",'CALCUL ZONE'!B32:V32)</f>
        <v>0</v>
      </c>
      <c r="H32" s="357">
        <f>+SUMIF('CALCUL ZONE'!$B$16:$V$16,"3",'CALCUL ZONE'!B32:V32)</f>
        <v>0</v>
      </c>
      <c r="I32" s="357">
        <f>+SUMIF('CALCUL ZONE'!$B$16:$V$16,"4",'CALCUL ZONE'!B32:V32)</f>
        <v>0</v>
      </c>
      <c r="J32" s="357">
        <f>+SUMIF('CALCUL ZONE'!$B$16:$V$16,"5",'CALCUL ZONE'!B32:V32)</f>
        <v>0</v>
      </c>
      <c r="K32" s="357">
        <f>+SUMIF('CALCUL ZONE'!$B$16:$V$16,"6",'CALCUL ZONE'!B32:V32)</f>
        <v>0</v>
      </c>
      <c r="L32" s="357">
        <f>+SUMIF('CALCUL ZONE'!$B$16:$V$16,"7",'CALCUL ZONE'!B32:V32)</f>
        <v>0</v>
      </c>
      <c r="M32" s="357">
        <f>SUMIF('CALCUL ZONE'!$B$16:$V$16,"8",'CALCUL ZONE'!B32:V32)</f>
        <v>0</v>
      </c>
      <c r="N32" s="336">
        <f t="shared" si="0"/>
        <v>0</v>
      </c>
      <c r="O32" s="375" t="str">
        <f ca="1">+IF(O32=0,"",COUNTIF(PLANNING!D32:AH32,"CP"))</f>
        <v/>
      </c>
      <c r="P32" s="376">
        <f ca="1">IF(P32=0,"",+COUNTIF(PLANNING!D32:AH32,"M"))</f>
        <v>0</v>
      </c>
      <c r="Q32" s="376" t="str">
        <f ca="1">IF(Q32=0,"",+COUNTIF(PLANNING!D32:AH32,"AT"))</f>
        <v/>
      </c>
      <c r="R32" s="339"/>
      <c r="S32" s="340">
        <v>0</v>
      </c>
      <c r="T32" s="341"/>
      <c r="U32" s="342"/>
      <c r="V32" s="340"/>
      <c r="W32" s="342" t="s">
        <v>9</v>
      </c>
      <c r="X32" s="342"/>
    </row>
    <row r="33" spans="1:24" ht="30" customHeight="1" x14ac:dyDescent="0.25">
      <c r="A33" s="360"/>
      <c r="B33" s="363" t="str">
        <f>PLANNING!C33</f>
        <v>x</v>
      </c>
      <c r="C33" s="335">
        <f>+PLANNING!AI33</f>
        <v>0</v>
      </c>
      <c r="D33" s="353">
        <f>+PLANNING!AJ33+PLANNING!AK33</f>
        <v>0</v>
      </c>
      <c r="E33" s="356">
        <f>+SUMIF('CALCUL ZONE'!$B$16:$V$16,"1A",'CALCUL ZONE'!B33:V33)</f>
        <v>0</v>
      </c>
      <c r="F33" s="357">
        <f>+SUMIF('CALCUL ZONE'!$B$16:$V$16,"1B",'CALCUL ZONE'!B33:V33)</f>
        <v>0</v>
      </c>
      <c r="G33" s="357">
        <f>+SUMIF('CALCUL ZONE'!$B$16:$V$16,"2",'CALCUL ZONE'!B33:V33)</f>
        <v>0</v>
      </c>
      <c r="H33" s="357">
        <f>+SUMIF('CALCUL ZONE'!$B$16:$V$16,"3",'CALCUL ZONE'!B33:V33)</f>
        <v>0</v>
      </c>
      <c r="I33" s="357">
        <f>+SUMIF('CALCUL ZONE'!$B$16:$V$16,"4",'CALCUL ZONE'!B33:V33)</f>
        <v>0</v>
      </c>
      <c r="J33" s="357">
        <f>+SUMIF('CALCUL ZONE'!$B$16:$V$16,"5",'CALCUL ZONE'!B33:V33)</f>
        <v>0</v>
      </c>
      <c r="K33" s="357">
        <f>+SUMIF('CALCUL ZONE'!$B$16:$V$16,"6",'CALCUL ZONE'!B33:V33)</f>
        <v>0</v>
      </c>
      <c r="L33" s="357">
        <f>+SUMIF('CALCUL ZONE'!$B$16:$V$16,"7",'CALCUL ZONE'!B33:V33)</f>
        <v>0</v>
      </c>
      <c r="M33" s="357">
        <f>SUMIF('CALCUL ZONE'!$B$16:$V$16,"8",'CALCUL ZONE'!B33:V33)</f>
        <v>0</v>
      </c>
      <c r="N33" s="336">
        <f t="shared" si="0"/>
        <v>0</v>
      </c>
      <c r="O33" s="375" t="str">
        <f ca="1">+IF(O33=0,"",COUNTIF(PLANNING!D33:AH33,"CP"))</f>
        <v/>
      </c>
      <c r="P33" s="376">
        <f ca="1">IF(P33=0,"",+COUNTIF(PLANNING!D33:AH33,"M"))</f>
        <v>0</v>
      </c>
      <c r="Q33" s="376" t="str">
        <f ca="1">IF(Q33=0,"",+COUNTIF(PLANNING!D33:AH33,"AT"))</f>
        <v/>
      </c>
      <c r="R33" s="339"/>
      <c r="S33" s="340">
        <v>0</v>
      </c>
      <c r="T33" s="341"/>
      <c r="U33" s="342"/>
      <c r="V33" s="340"/>
      <c r="W33" s="342" t="s">
        <v>9</v>
      </c>
      <c r="X33" s="342"/>
    </row>
    <row r="34" spans="1:24" ht="30" customHeight="1" x14ac:dyDescent="0.25">
      <c r="A34" s="360"/>
      <c r="B34" s="363" t="str">
        <f>PLANNING!C34</f>
        <v>x</v>
      </c>
      <c r="C34" s="335">
        <f>+PLANNING!AI34</f>
        <v>0</v>
      </c>
      <c r="D34" s="353">
        <f>+PLANNING!AJ34+PLANNING!AK34</f>
        <v>0</v>
      </c>
      <c r="E34" s="356">
        <f>+SUMIF('CALCUL ZONE'!$B$16:$V$16,"1A",'CALCUL ZONE'!B34:V34)</f>
        <v>0</v>
      </c>
      <c r="F34" s="357">
        <f>+SUMIF('CALCUL ZONE'!$B$16:$V$16,"1B",'CALCUL ZONE'!B34:V34)</f>
        <v>0</v>
      </c>
      <c r="G34" s="357">
        <f>+SUMIF('CALCUL ZONE'!$B$16:$V$16,"2",'CALCUL ZONE'!B34:V34)</f>
        <v>0</v>
      </c>
      <c r="H34" s="357">
        <f>+SUMIF('CALCUL ZONE'!$B$16:$V$16,"3",'CALCUL ZONE'!B34:V34)</f>
        <v>0</v>
      </c>
      <c r="I34" s="357">
        <f>+SUMIF('CALCUL ZONE'!$B$16:$V$16,"4",'CALCUL ZONE'!B34:V34)</f>
        <v>0</v>
      </c>
      <c r="J34" s="357">
        <f>+SUMIF('CALCUL ZONE'!$B$16:$V$16,"5",'CALCUL ZONE'!B34:V34)</f>
        <v>0</v>
      </c>
      <c r="K34" s="357">
        <f>+SUMIF('CALCUL ZONE'!$B$16:$V$16,"6",'CALCUL ZONE'!B34:V34)</f>
        <v>0</v>
      </c>
      <c r="L34" s="357">
        <f>+SUMIF('CALCUL ZONE'!$B$16:$V$16,"7",'CALCUL ZONE'!B34:V34)</f>
        <v>0</v>
      </c>
      <c r="M34" s="357">
        <f>SUMIF('CALCUL ZONE'!$B$16:$V$16,"8",'CALCUL ZONE'!B34:V34)</f>
        <v>0</v>
      </c>
      <c r="N34" s="336">
        <f t="shared" si="0"/>
        <v>0</v>
      </c>
      <c r="O34" s="375" t="str">
        <f ca="1">+IF(O34=0,"",COUNTIF(PLANNING!D34:AH34,"CP"))</f>
        <v/>
      </c>
      <c r="P34" s="376">
        <f ca="1">IF(P34=0,"",+COUNTIF(PLANNING!D34:AH34,"M"))</f>
        <v>0</v>
      </c>
      <c r="Q34" s="376" t="str">
        <f ca="1">IF(Q34=0,"",+COUNTIF(PLANNING!D34:AH34,"AT"))</f>
        <v/>
      </c>
      <c r="R34" s="339"/>
      <c r="S34" s="340">
        <v>0</v>
      </c>
      <c r="T34" s="341"/>
      <c r="U34" s="342"/>
      <c r="V34" s="340"/>
      <c r="W34" s="342" t="s">
        <v>9</v>
      </c>
      <c r="X34" s="342"/>
    </row>
    <row r="35" spans="1:24" ht="30" customHeight="1" x14ac:dyDescent="0.25">
      <c r="A35" s="360"/>
      <c r="B35" s="363" t="str">
        <f>PLANNING!C35</f>
        <v>x</v>
      </c>
      <c r="C35" s="335">
        <f>+PLANNING!AI35</f>
        <v>0</v>
      </c>
      <c r="D35" s="353">
        <f>+PLANNING!AJ35+PLANNING!AK35</f>
        <v>0</v>
      </c>
      <c r="E35" s="356">
        <f>+SUMIF('CALCUL ZONE'!$B$16:$V$16,"1A",'CALCUL ZONE'!B35:V35)</f>
        <v>0</v>
      </c>
      <c r="F35" s="357">
        <f>+SUMIF('CALCUL ZONE'!$B$16:$V$16,"1B",'CALCUL ZONE'!B35:V35)</f>
        <v>0</v>
      </c>
      <c r="G35" s="357">
        <f>+SUMIF('CALCUL ZONE'!$B$16:$V$16,"2",'CALCUL ZONE'!B35:V35)</f>
        <v>0</v>
      </c>
      <c r="H35" s="357">
        <f>+SUMIF('CALCUL ZONE'!$B$16:$V$16,"3",'CALCUL ZONE'!B35:V35)</f>
        <v>0</v>
      </c>
      <c r="I35" s="357">
        <f>+SUMIF('CALCUL ZONE'!$B$16:$V$16,"4",'CALCUL ZONE'!B35:V35)</f>
        <v>0</v>
      </c>
      <c r="J35" s="357">
        <f>+SUMIF('CALCUL ZONE'!$B$16:$V$16,"5",'CALCUL ZONE'!B35:V35)</f>
        <v>0</v>
      </c>
      <c r="K35" s="357">
        <f>+SUMIF('CALCUL ZONE'!$B$16:$V$16,"6",'CALCUL ZONE'!B35:V35)</f>
        <v>0</v>
      </c>
      <c r="L35" s="357">
        <f>+SUMIF('CALCUL ZONE'!$B$16:$V$16,"7",'CALCUL ZONE'!B35:V35)</f>
        <v>0</v>
      </c>
      <c r="M35" s="357">
        <f>SUMIF('CALCUL ZONE'!$B$16:$V$16,"8",'CALCUL ZONE'!B35:V35)</f>
        <v>0</v>
      </c>
      <c r="N35" s="336">
        <f t="shared" si="0"/>
        <v>0</v>
      </c>
      <c r="O35" s="375" t="str">
        <f ca="1">+IF(O35=0,"",COUNTIF(PLANNING!D35:AH35,"CP"))</f>
        <v/>
      </c>
      <c r="P35" s="376">
        <f ca="1">IF(P35=0,"",+COUNTIF(PLANNING!D35:AH35,"M"))</f>
        <v>0</v>
      </c>
      <c r="Q35" s="376" t="str">
        <f ca="1">IF(Q35=0,"",+COUNTIF(PLANNING!D35:AH35,"AT"))</f>
        <v/>
      </c>
      <c r="R35" s="339"/>
      <c r="S35" s="340">
        <v>0</v>
      </c>
      <c r="T35" s="341"/>
      <c r="U35" s="342"/>
      <c r="V35" s="340"/>
      <c r="W35" s="342" t="s">
        <v>9</v>
      </c>
      <c r="X35" s="342"/>
    </row>
    <row r="36" spans="1:24" ht="30" customHeight="1" x14ac:dyDescent="0.25">
      <c r="A36" s="360"/>
      <c r="B36" s="364" t="str">
        <f>PLANNING!C36</f>
        <v>x</v>
      </c>
      <c r="C36" s="337"/>
      <c r="D36" s="353">
        <f>+PLANNING!AJ36+PLANNING!AK36</f>
        <v>0</v>
      </c>
      <c r="E36" s="358"/>
      <c r="F36" s="359"/>
      <c r="G36" s="359"/>
      <c r="H36" s="359"/>
      <c r="I36" s="359">
        <f>+SUMIF('CALCUL ZONE'!$B$16:$V$16,"4",'CALCUL ZONE'!B36:V36)</f>
        <v>0</v>
      </c>
      <c r="J36" s="359">
        <f>+SUMIF('CALCUL ZONE'!$B$16:$V$16,"5",'CALCUL ZONE'!B36:V36)</f>
        <v>0</v>
      </c>
      <c r="K36" s="359">
        <f>+SUMIF('CALCUL ZONE'!$B$16:$V$16,"6",'CALCUL ZONE'!B36:V36)</f>
        <v>0</v>
      </c>
      <c r="L36" s="359">
        <f>+SUMIF('CALCUL ZONE'!$B$16:$V$16,"7",'CALCUL ZONE'!B36:V36)</f>
        <v>0</v>
      </c>
      <c r="M36" s="359">
        <f>SUMIF('CALCUL ZONE'!$B$16:$V$16,"8",'CALCUL ZONE'!B36:V36)</f>
        <v>0</v>
      </c>
      <c r="N36" s="338">
        <f>SUM(E36:M36)</f>
        <v>0</v>
      </c>
      <c r="O36" s="375" t="str">
        <f ca="1">+IF(O36=0,"",COUNTIF(PLANNING!D36:AH36,"CP"))</f>
        <v/>
      </c>
      <c r="P36" s="376">
        <f ca="1">IF(P36=0,"",+COUNTIF(PLANNING!D36:AH36,"M"))</f>
        <v>0</v>
      </c>
      <c r="Q36" s="376" t="str">
        <f ca="1">IF(Q36=0,"",+COUNTIF(PLANNING!D36:AH36,"AT"))</f>
        <v/>
      </c>
      <c r="R36" s="343"/>
      <c r="S36" s="344" t="s">
        <v>9</v>
      </c>
      <c r="T36" s="345" t="s">
        <v>9</v>
      </c>
      <c r="U36" s="346" t="s">
        <v>9</v>
      </c>
      <c r="V36" s="344" t="s">
        <v>9</v>
      </c>
      <c r="W36" s="346" t="s">
        <v>9</v>
      </c>
      <c r="X36" s="346" t="s">
        <v>9</v>
      </c>
    </row>
    <row r="37" spans="1:24" ht="23.25" customHeight="1" thickBot="1" x14ac:dyDescent="0.3">
      <c r="A37" s="2" t="s">
        <v>9</v>
      </c>
      <c r="B37" s="2" t="s">
        <v>28</v>
      </c>
      <c r="C37" s="333"/>
      <c r="D37" s="333"/>
      <c r="E37" s="325" t="s">
        <v>29</v>
      </c>
      <c r="F37" s="326" t="s">
        <v>29</v>
      </c>
      <c r="G37" s="326" t="s">
        <v>29</v>
      </c>
      <c r="H37" s="326" t="s">
        <v>29</v>
      </c>
      <c r="I37" s="326">
        <f t="shared" ref="I37:N37" si="1">SUM(I17:I36)</f>
        <v>0</v>
      </c>
      <c r="J37" s="326">
        <f t="shared" si="1"/>
        <v>0</v>
      </c>
      <c r="K37" s="326">
        <f t="shared" si="1"/>
        <v>0</v>
      </c>
      <c r="L37" s="326">
        <f t="shared" si="1"/>
        <v>0</v>
      </c>
      <c r="M37" s="326">
        <f t="shared" si="1"/>
        <v>0</v>
      </c>
      <c r="N37" s="368">
        <f t="shared" si="1"/>
        <v>15</v>
      </c>
      <c r="O37" s="325">
        <f ca="1">SUM(O17:O36)</f>
        <v>5</v>
      </c>
      <c r="P37" s="368">
        <f ca="1">SUM(P17:P36)</f>
        <v>0</v>
      </c>
      <c r="Q37" s="326"/>
      <c r="R37" s="325">
        <f t="shared" ref="R37:X37" si="2">SUM(R17:R36)</f>
        <v>0</v>
      </c>
      <c r="S37" s="326">
        <f t="shared" si="2"/>
        <v>0</v>
      </c>
      <c r="T37" s="327">
        <f t="shared" si="2"/>
        <v>0</v>
      </c>
      <c r="U37" s="2">
        <f t="shared" si="2"/>
        <v>0</v>
      </c>
      <c r="V37" s="2">
        <f t="shared" si="2"/>
        <v>0</v>
      </c>
      <c r="W37" s="2">
        <f t="shared" si="2"/>
        <v>0</v>
      </c>
      <c r="X37" s="2">
        <f t="shared" si="2"/>
        <v>0</v>
      </c>
    </row>
    <row r="38" spans="1:24" ht="23.25" customHeight="1" x14ac:dyDescent="0.25"/>
    <row r="39" spans="1:24" ht="23.25" customHeight="1" x14ac:dyDescent="0.25"/>
  </sheetData>
  <autoFilter ref="A16:X37"/>
  <mergeCells count="2">
    <mergeCell ref="E15:N15"/>
    <mergeCell ref="R15:T15"/>
  </mergeCells>
  <pageMargins left="0.78740157480314965" right="0.78740157480314965" top="0.98425196850393704" bottom="0.98425196850393704" header="0.51181102362204722" footer="0.51181102362204722"/>
  <pageSetup paperSize="9" scale="44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38"/>
  <sheetViews>
    <sheetView showZeros="0" tabSelected="1" workbookViewId="0">
      <pane xSplit="1" ySplit="16" topLeftCell="B17" activePane="bottomRight" state="frozen"/>
      <selection activeCell="C31" sqref="C31"/>
      <selection pane="topRight" activeCell="C31" sqref="C31"/>
      <selection pane="bottomLeft" activeCell="C31" sqref="C31"/>
      <selection pane="bottomRight" activeCell="P36" sqref="P36"/>
    </sheetView>
  </sheetViews>
  <sheetFormatPr baseColWidth="10" defaultRowHeight="15" x14ac:dyDescent="0.25"/>
  <cols>
    <col min="1" max="1" width="29.42578125" bestFit="1" customWidth="1"/>
    <col min="2" max="5" width="8.5703125" customWidth="1"/>
    <col min="6" max="6" width="10.85546875" bestFit="1" customWidth="1"/>
    <col min="7" max="21" width="8.5703125" customWidth="1"/>
    <col min="22" max="22" width="8.5703125" style="13" customWidth="1"/>
  </cols>
  <sheetData>
    <row r="1" spans="1:23" s="13" customFormat="1" hidden="1" x14ac:dyDescent="0.25"/>
    <row r="2" spans="1:23" s="13" customFormat="1" hidden="1" x14ac:dyDescent="0.25"/>
    <row r="3" spans="1:23" s="13" customFormat="1" hidden="1" x14ac:dyDescent="0.25"/>
    <row r="4" spans="1:23" s="13" customFormat="1" hidden="1" x14ac:dyDescent="0.25"/>
    <row r="5" spans="1:23" s="13" customFormat="1" hidden="1" x14ac:dyDescent="0.25"/>
    <row r="6" spans="1:23" s="13" customFormat="1" hidden="1" x14ac:dyDescent="0.25"/>
    <row r="7" spans="1:23" s="13" customFormat="1" hidden="1" x14ac:dyDescent="0.25"/>
    <row r="8" spans="1:23" s="13" customFormat="1" hidden="1" x14ac:dyDescent="0.25"/>
    <row r="9" spans="1:23" s="13" customFormat="1" hidden="1" x14ac:dyDescent="0.25"/>
    <row r="10" spans="1:23" s="13" customFormat="1" hidden="1" x14ac:dyDescent="0.25"/>
    <row r="11" spans="1:23" s="13" customFormat="1" hidden="1" x14ac:dyDescent="0.25"/>
    <row r="12" spans="1:23" s="13" customFormat="1" hidden="1" x14ac:dyDescent="0.25"/>
    <row r="13" spans="1:23" s="13" customFormat="1" hidden="1" x14ac:dyDescent="0.25"/>
    <row r="14" spans="1:23" x14ac:dyDescent="0.25">
      <c r="A14" t="str">
        <f>'CALCUL ZONE'!A14</f>
        <v>CODE CHANTIER</v>
      </c>
      <c r="B14" s="243">
        <f>+PLANNING!D2</f>
        <v>997</v>
      </c>
      <c r="C14" s="244">
        <f>+PLANNING!G2</f>
        <v>999</v>
      </c>
      <c r="D14" s="245">
        <f>+PLANNING!J2</f>
        <v>384</v>
      </c>
      <c r="E14" s="246">
        <f>+PLANNING!M2</f>
        <v>392</v>
      </c>
      <c r="F14" s="196">
        <f>+PLANNING!P2</f>
        <v>396</v>
      </c>
      <c r="G14" s="197">
        <f>+PLANNING!S2</f>
        <v>413</v>
      </c>
      <c r="H14" s="198">
        <f>+PLANNING!V2</f>
        <v>416</v>
      </c>
      <c r="I14" s="199">
        <f>+PLANNING!D5</f>
        <v>418</v>
      </c>
      <c r="J14" s="200">
        <f>+PLANNING!G5</f>
        <v>430</v>
      </c>
      <c r="K14" s="201">
        <f>+PLANNING!J5</f>
        <v>431</v>
      </c>
      <c r="L14" s="202">
        <f>+PLANNING!M5</f>
        <v>440</v>
      </c>
      <c r="M14" s="203">
        <f>+PLANNING!P5</f>
        <v>442</v>
      </c>
      <c r="N14" s="204">
        <f>+PLANNING!S5</f>
        <v>448</v>
      </c>
      <c r="O14" s="205">
        <f>+PLANNING!V5</f>
        <v>455</v>
      </c>
      <c r="P14" s="206">
        <f>+PLANNING!D8</f>
        <v>457</v>
      </c>
      <c r="Q14" s="207" t="str">
        <f>+PLANNING!G8</f>
        <v>CC2</v>
      </c>
      <c r="R14" s="208" t="str">
        <f>+PLANNING!J8</f>
        <v>CC3</v>
      </c>
      <c r="S14" s="209" t="str">
        <f>+PLANNING!M8</f>
        <v>CC4</v>
      </c>
      <c r="T14" s="210" t="str">
        <f>+PLANNING!P8</f>
        <v>CC5</v>
      </c>
      <c r="U14" s="211">
        <f>+PLANNING!S8</f>
        <v>0</v>
      </c>
      <c r="V14" s="212">
        <f>+PLANNING!V8</f>
        <v>0</v>
      </c>
    </row>
    <row r="15" spans="1:23" ht="35.25" customHeight="1" x14ac:dyDescent="0.25">
      <c r="A15" t="str">
        <f>'CALCUL ZONE'!A15</f>
        <v>NOM CHANTIER</v>
      </c>
      <c r="B15" s="247" t="str">
        <f>+PLANNING!D3</f>
        <v>SIEGE</v>
      </c>
      <c r="C15" s="248" t="str">
        <f>+PLANNING!G3</f>
        <v>DEPOT</v>
      </c>
      <c r="D15" s="249" t="str">
        <f>+PLANNING!J3</f>
        <v>EMERIGE</v>
      </c>
      <c r="E15" s="250" t="str">
        <f>+PLANNING!M3</f>
        <v>VLR</v>
      </c>
      <c r="F15" s="213" t="str">
        <f>+PLANNING!P3</f>
        <v>NOISY LE ROI</v>
      </c>
      <c r="G15" s="214" t="str">
        <f>+PLANNING!S3</f>
        <v>AGUADO</v>
      </c>
      <c r="H15" s="215" t="str">
        <f>+PLANNING!V3</f>
        <v>PARIS Riquet</v>
      </c>
      <c r="I15" s="216" t="str">
        <f>+PLANNING!D6</f>
        <v>PANTIN</v>
      </c>
      <c r="J15" s="217" t="str">
        <f>+PLANNING!G6</f>
        <v>GOUSSAINVILLE</v>
      </c>
      <c r="K15" s="218" t="str">
        <f>+PLANNING!J6</f>
        <v>ANTIN</v>
      </c>
      <c r="L15" s="300" t="str">
        <f>+PLANNING!M6</f>
        <v>GENNEVILLIERS BDC</v>
      </c>
      <c r="M15" s="220" t="str">
        <f>+PLANNING!P6</f>
        <v xml:space="preserve"> ANATOLE France</v>
      </c>
      <c r="N15" s="221" t="str">
        <f>+PLANNING!S6</f>
        <v>VALENTON</v>
      </c>
      <c r="O15" s="301" t="str">
        <f>+PLANNING!V6</f>
        <v>CRECHE PARIS 15</v>
      </c>
      <c r="P15" s="223" t="str">
        <f>+PLANNING!D9</f>
        <v>TRAPPES</v>
      </c>
      <c r="Q15" s="224" t="str">
        <f>+PLANNING!G9</f>
        <v>NC2</v>
      </c>
      <c r="R15" s="302" t="str">
        <f>+PLANNING!J9</f>
        <v>NC3</v>
      </c>
      <c r="S15" s="303" t="str">
        <f>+PLANNING!M9</f>
        <v>NC4</v>
      </c>
      <c r="T15" s="304" t="str">
        <f>+PLANNING!P9</f>
        <v>NC5</v>
      </c>
      <c r="U15" s="305">
        <f>+PLANNING!S9</f>
        <v>0</v>
      </c>
      <c r="V15" s="306">
        <f>+PLANNING!V9</f>
        <v>0</v>
      </c>
      <c r="W15" s="171" t="s">
        <v>113</v>
      </c>
    </row>
    <row r="16" spans="1:23" x14ac:dyDescent="0.25">
      <c r="A16" t="str">
        <f>'CALCUL ZONE'!A16</f>
        <v>NOM</v>
      </c>
      <c r="B16" s="317" t="str">
        <f>+PLANNING!F2</f>
        <v>1A</v>
      </c>
      <c r="C16" s="318" t="str">
        <f>+PLANNING!I2</f>
        <v>1B</v>
      </c>
      <c r="D16" s="370">
        <f>+PLANNING!L2</f>
        <v>4</v>
      </c>
      <c r="E16" s="371">
        <f>+PLANNING!O2</f>
        <v>2</v>
      </c>
      <c r="F16" s="226">
        <f>+PLANNING!R2</f>
        <v>4</v>
      </c>
      <c r="G16" s="227">
        <f>+PLANNING!U2</f>
        <v>4</v>
      </c>
      <c r="H16" s="228">
        <f>+PLANNING!X2</f>
        <v>3</v>
      </c>
      <c r="I16" s="229">
        <f>+PLANNING!F5</f>
        <v>3</v>
      </c>
      <c r="J16" s="230">
        <f>+PLANNING!I5</f>
        <v>5</v>
      </c>
      <c r="K16" s="231">
        <f>+PLANNING!L5</f>
        <v>4</v>
      </c>
      <c r="L16" s="232">
        <f>+PLANNING!O5</f>
        <v>4</v>
      </c>
      <c r="M16" s="233">
        <f>+PLANNING!R5</f>
        <v>4</v>
      </c>
      <c r="N16" s="234">
        <f>+PLANNING!U5</f>
        <v>2</v>
      </c>
      <c r="O16" s="235">
        <f>+PLANNING!X5</f>
        <v>3</v>
      </c>
      <c r="P16" s="236">
        <f>+PLANNING!F8</f>
        <v>0</v>
      </c>
      <c r="Q16" s="237">
        <f>+PLANNING!I8</f>
        <v>0</v>
      </c>
      <c r="R16" s="238">
        <f>+PLANNING!L8</f>
        <v>0</v>
      </c>
      <c r="S16" s="239">
        <f>+PLANNING!O8</f>
        <v>0</v>
      </c>
      <c r="T16" s="240">
        <f>+PLANNING!R8</f>
        <v>0</v>
      </c>
      <c r="U16" s="241">
        <f>+PLANNING!U8</f>
        <v>0</v>
      </c>
      <c r="V16" s="242">
        <f>+PLANNING!X8</f>
        <v>0</v>
      </c>
      <c r="W16" s="88"/>
    </row>
    <row r="17" spans="1:23" x14ac:dyDescent="0.25">
      <c r="A17" s="386" t="str">
        <f>'CALCUL ZONE'!A17</f>
        <v>NOM SALARIÉ</v>
      </c>
      <c r="B17" s="389">
        <f ca="1">+SumByColor(B$16,PLANNING!A17:AE17)</f>
        <v>0</v>
      </c>
      <c r="C17" s="389">
        <f ca="1">+SumByColor(C$16,PLANNING!B17:AF17)</f>
        <v>0</v>
      </c>
      <c r="D17" s="389">
        <f ca="1">+SumByColor(D$16,PLANNING!C17:AG17)</f>
        <v>0</v>
      </c>
      <c r="E17" s="389">
        <f ca="1">+SumByColor(E$16,PLANNING!D17:AH17)</f>
        <v>0</v>
      </c>
      <c r="F17" s="390">
        <f ca="1">+SumByColor(F$16,PLANNING!D17:AH17)</f>
        <v>0</v>
      </c>
      <c r="G17" s="390">
        <f ca="1">+SumByColor(G$16,PLANNING!D17:AH17)</f>
        <v>0</v>
      </c>
      <c r="H17" s="390">
        <f ca="1">+SumByColor(H$16,PLANNING!D17:AH17)</f>
        <v>0</v>
      </c>
      <c r="I17" s="389">
        <f ca="1">+SumByColor(I$16,PLANNING!D17:AH17)</f>
        <v>0</v>
      </c>
      <c r="J17" s="389">
        <f ca="1">+SumByColor(J$16,PLANNING!D17:AH17)</f>
        <v>0</v>
      </c>
      <c r="K17" s="389">
        <f ca="1">+SumByColor(K$16,PLANNING!D17:AH17)</f>
        <v>0</v>
      </c>
      <c r="L17" s="390">
        <f ca="1">+SumByColor(L$16,PLANNING!D17:AH17)</f>
        <v>0</v>
      </c>
      <c r="M17" s="389">
        <f ca="1">+SumByColor(M$16,PLANNING!D17:AH17)</f>
        <v>0</v>
      </c>
      <c r="N17" s="389">
        <f ca="1">+SumByColor(N$16,PLANNING!D17:AH17)</f>
        <v>0</v>
      </c>
      <c r="O17" s="390">
        <f ca="1">+SumByColor(O$16,PLANNING!D17:AH17)</f>
        <v>0</v>
      </c>
      <c r="P17" s="389">
        <f ca="1">+SumByColor(P$16,PLANNING!D17:AH17)</f>
        <v>38</v>
      </c>
      <c r="Q17" s="389">
        <f ca="1">+SumByColor(Q$16,PLANNING!D17:AH17)</f>
        <v>0</v>
      </c>
      <c r="R17" s="391">
        <f ca="1">+SumByColor(R$16,PLANNING!D17:AH17)</f>
        <v>0</v>
      </c>
      <c r="S17" s="391">
        <f ca="1">+SumByColor(S$16,PLANNING!D17:AH17)</f>
        <v>0</v>
      </c>
      <c r="T17" s="391">
        <f ca="1">+SumByColor(T$16,PLANNING!D17:AH17)</f>
        <v>0</v>
      </c>
      <c r="U17" s="392">
        <f ca="1">+SumByColor(U$16,PLANNING!D17:AH17)</f>
        <v>0</v>
      </c>
      <c r="V17" s="393">
        <f ca="1">+SumByColor(V$16,PLANNING!D17:AH17)</f>
        <v>0</v>
      </c>
      <c r="W17">
        <f ca="1">SUM(B17:V17)</f>
        <v>38</v>
      </c>
    </row>
    <row r="18" spans="1:23" x14ac:dyDescent="0.25">
      <c r="A18" s="387" t="str">
        <f>'CALCUL ZONE'!A18</f>
        <v>NOM SALARIÉ</v>
      </c>
      <c r="B18" s="389">
        <f ca="1">+SumByColor(B$16,PLANNING!A18:AE18)</f>
        <v>0</v>
      </c>
      <c r="C18" s="389">
        <f ca="1">+SumByColor(C$16,PLANNING!B18:AF18)</f>
        <v>0</v>
      </c>
      <c r="D18" s="389">
        <f ca="1">+SumByColor(D$16,PLANNING!C18:AG18)</f>
        <v>0</v>
      </c>
      <c r="E18" s="389">
        <f ca="1">+SumByColor(E$16,PLANNING!D18:AH18)</f>
        <v>0</v>
      </c>
      <c r="F18" s="390">
        <f ca="1">+SumByColor(F$16,PLANNING!D18:AH18)</f>
        <v>0</v>
      </c>
      <c r="G18" s="390">
        <f ca="1">+SumByColor(G$16,PLANNING!D18:AH18)</f>
        <v>0</v>
      </c>
      <c r="H18" s="390">
        <f ca="1">+SumByColor(H$16,PLANNING!D18:AH18)</f>
        <v>0</v>
      </c>
      <c r="I18" s="389">
        <f ca="1">+SumByColor(I$16,PLANNING!D18:AH18)</f>
        <v>0</v>
      </c>
      <c r="J18" s="389">
        <f ca="1">+SumByColor(J$16,PLANNING!D18:AH18)</f>
        <v>0</v>
      </c>
      <c r="K18" s="394">
        <f ca="1">+SumByColor(K$16,PLANNING!D18:AH18)</f>
        <v>0</v>
      </c>
      <c r="L18" s="395">
        <f ca="1">+SumByColor(L$16,PLANNING!D18:AH18)</f>
        <v>0</v>
      </c>
      <c r="M18" s="394">
        <f ca="1">+SumByColor(M$16,PLANNING!D18:AH18)</f>
        <v>0</v>
      </c>
      <c r="N18" s="394">
        <f ca="1">+SumByColor(N$16,PLANNING!D18:AH18)</f>
        <v>0</v>
      </c>
      <c r="O18" s="395">
        <f ca="1">+SumByColor(O$16,PLANNING!D18:AH18)</f>
        <v>38</v>
      </c>
      <c r="P18" s="394">
        <f ca="1">+SumByColor(P$16,PLANNING!D18:AH18)</f>
        <v>0</v>
      </c>
      <c r="Q18" s="394" t="str">
        <f ca="1">+SumByColor(Q$16,PLANNING!D18:AH18)</f>
        <v>EEEEE</v>
      </c>
      <c r="R18" s="396">
        <f ca="1">+SumByColor(R$16,PLANNING!D18:AH18)</f>
        <v>0</v>
      </c>
      <c r="S18" s="396">
        <f ca="1">+SumByColor(S$16,PLANNING!D18:AH18)</f>
        <v>0</v>
      </c>
      <c r="T18" s="396">
        <f ca="1">+SumByColor(T$16,PLANNING!D18:AH18)</f>
        <v>0</v>
      </c>
      <c r="U18" s="397">
        <f ca="1">+SumByColor(U$16,PLANNING!D18:AH18)</f>
        <v>0</v>
      </c>
      <c r="V18" s="398">
        <f ca="1">+SumByColor(V$16,PLANNING!D18:AH18)</f>
        <v>0</v>
      </c>
      <c r="W18" s="13">
        <f t="shared" ref="W18:W36" ca="1" si="0">SUM(B18:V18)</f>
        <v>38</v>
      </c>
    </row>
    <row r="19" spans="1:23" x14ac:dyDescent="0.25">
      <c r="A19" s="387" t="str">
        <f>'CALCUL ZONE'!A19</f>
        <v>NOM SALARIÉ</v>
      </c>
      <c r="B19" s="389">
        <f ca="1">+SumByColor(B$16,PLANNING!A19:AE19)</f>
        <v>0</v>
      </c>
      <c r="C19" s="389">
        <f ca="1">+SumByColor(C$16,PLANNING!B19:AF19)</f>
        <v>0</v>
      </c>
      <c r="D19" s="389">
        <f ca="1">+SumByColor(D$16,PLANNING!C19:AG19)</f>
        <v>0</v>
      </c>
      <c r="E19" s="389">
        <f ca="1">+SumByColor(E$16,PLANNING!D19:AH19)</f>
        <v>0</v>
      </c>
      <c r="F19" s="390">
        <f ca="1">+SumByColor(F$16,PLANNING!D19:AH19)</f>
        <v>0</v>
      </c>
      <c r="G19" s="390">
        <f ca="1">+SumByColor(G$16,PLANNING!D19:AH19)</f>
        <v>0</v>
      </c>
      <c r="H19" s="390">
        <f ca="1">+SumByColor(H$16,PLANNING!D19:AH19)</f>
        <v>0</v>
      </c>
      <c r="I19" s="389">
        <f ca="1">+SumByColor(I$16,PLANNING!D19:AH19)</f>
        <v>0</v>
      </c>
      <c r="J19" s="389">
        <f ca="1">+SumByColor(J$16,PLANNING!D19:AH19)</f>
        <v>0</v>
      </c>
      <c r="K19" s="394">
        <f ca="1">+SumByColor(K$16,PLANNING!D19:AH19)</f>
        <v>0</v>
      </c>
      <c r="L19" s="395">
        <f ca="1">+SumByColor(L$16,PLANNING!D19:AH19)</f>
        <v>0</v>
      </c>
      <c r="M19" s="394">
        <f ca="1">+SumByColor(M$16,PLANNING!D19:AH19)</f>
        <v>0</v>
      </c>
      <c r="N19" s="394">
        <f ca="1">+SumByColor(N$16,PLANNING!D19:AH19)</f>
        <v>0</v>
      </c>
      <c r="O19" s="395">
        <f ca="1">+SumByColor(O$16,PLANNING!D19:AH19)</f>
        <v>38</v>
      </c>
      <c r="P19" s="394">
        <f ca="1">+SumByColor(P$16,PLANNING!D19:AH19)</f>
        <v>0</v>
      </c>
      <c r="Q19" s="394">
        <f ca="1">+SumByColor(Q$16,PLANNING!D19:AH19)</f>
        <v>0</v>
      </c>
      <c r="R19" s="396">
        <f ca="1">+SumByColor(R$16,PLANNING!D19:AH19)</f>
        <v>0</v>
      </c>
      <c r="S19" s="396">
        <f ca="1">+SumByColor(S$16,PLANNING!D19:AH19)</f>
        <v>0</v>
      </c>
      <c r="T19" s="396">
        <f ca="1">+SumByColor(T$16,PLANNING!D19:AH19)</f>
        <v>0</v>
      </c>
      <c r="U19" s="397">
        <f ca="1">+SumByColor(U$16,PLANNING!D19:AH19)</f>
        <v>0</v>
      </c>
      <c r="V19" s="398">
        <f ca="1">+SumByColor(V$16,PLANNING!D19:AH19)</f>
        <v>0</v>
      </c>
      <c r="W19" s="13">
        <f t="shared" ca="1" si="0"/>
        <v>38</v>
      </c>
    </row>
    <row r="20" spans="1:23" x14ac:dyDescent="0.25">
      <c r="A20" s="387" t="str">
        <f>'CALCUL ZONE'!A20</f>
        <v>NOM SALARIÉ</v>
      </c>
      <c r="B20" s="389" t="str">
        <f ca="1">+SumByColor(B$16,PLANNING!A20:AE20)</f>
        <v>FPFPFPFPFP</v>
      </c>
      <c r="C20" s="389">
        <f ca="1">+SumByColor(C$16,PLANNING!B20:AF20)</f>
        <v>0</v>
      </c>
      <c r="D20" s="389">
        <f ca="1">+SumByColor(D$16,PLANNING!C20:AG20)</f>
        <v>0</v>
      </c>
      <c r="E20" s="389">
        <f ca="1">+SumByColor(E$16,PLANNING!D20:AH20)</f>
        <v>0</v>
      </c>
      <c r="F20" s="390">
        <f ca="1">+SumByColor(F$16,PLANNING!D20:AH20)</f>
        <v>0</v>
      </c>
      <c r="G20" s="390">
        <f ca="1">+SumByColor(G$16,PLANNING!D20:AH20)</f>
        <v>0</v>
      </c>
      <c r="H20" s="390">
        <f ca="1">+SumByColor(H$16,PLANNING!D20:AH20)</f>
        <v>0</v>
      </c>
      <c r="I20" s="389">
        <f ca="1">+SumByColor(I$16,PLANNING!D20:AH20)</f>
        <v>0</v>
      </c>
      <c r="J20" s="389">
        <f ca="1">+SumByColor(J$16,PLANNING!D20:AH20)</f>
        <v>0</v>
      </c>
      <c r="K20" s="394">
        <f ca="1">+SumByColor(K$16,PLANNING!D20:AH20)</f>
        <v>0</v>
      </c>
      <c r="L20" s="395">
        <f ca="1">+SumByColor(L$16,PLANNING!D20:AH20)</f>
        <v>0</v>
      </c>
      <c r="M20" s="394">
        <f ca="1">+SumByColor(M$16,PLANNING!D20:AH20)</f>
        <v>0</v>
      </c>
      <c r="N20" s="394">
        <f ca="1">+SumByColor(N$16,PLANNING!D20:AH20)</f>
        <v>0</v>
      </c>
      <c r="O20" s="395">
        <f ca="1">+SumByColor(O$16,PLANNING!D20:AH20)</f>
        <v>0</v>
      </c>
      <c r="P20" s="394">
        <f ca="1">+SumByColor(P$16,PLANNING!D20:AH20)</f>
        <v>0</v>
      </c>
      <c r="Q20" s="394">
        <f ca="1">+SumByColor(Q$16,PLANNING!D20:AH20)</f>
        <v>0</v>
      </c>
      <c r="R20" s="396">
        <f ca="1">+SumByColor(R$16,PLANNING!D20:AH20)</f>
        <v>0</v>
      </c>
      <c r="S20" s="396">
        <f ca="1">+SumByColor(S$16,PLANNING!D20:AH20)</f>
        <v>0</v>
      </c>
      <c r="T20" s="396">
        <f ca="1">+SumByColor(T$16,PLANNING!D20:AH20)</f>
        <v>0</v>
      </c>
      <c r="U20" s="397">
        <f ca="1">+SumByColor(U$16,PLANNING!D20:AH20)</f>
        <v>0</v>
      </c>
      <c r="V20" s="398">
        <f ca="1">+SumByColor(V$16,PLANNING!D20:AH20)</f>
        <v>0</v>
      </c>
      <c r="W20" s="13">
        <f t="shared" ca="1" si="0"/>
        <v>0</v>
      </c>
    </row>
    <row r="21" spans="1:23" x14ac:dyDescent="0.25">
      <c r="A21" s="387" t="str">
        <f>'CALCUL ZONE'!A21</f>
        <v>NOM SALARIÉ</v>
      </c>
      <c r="B21" s="389">
        <f ca="1">+SumByColor(B$16,PLANNING!A21:AE21)</f>
        <v>0</v>
      </c>
      <c r="C21" s="389">
        <f ca="1">+SumByColor(C$16,PLANNING!B21:AF21)</f>
        <v>0</v>
      </c>
      <c r="D21" s="389">
        <f ca="1">+SumByColor(D$16,PLANNING!C21:AG21)</f>
        <v>0</v>
      </c>
      <c r="E21" s="389">
        <f ca="1">+SumByColor(E$16,PLANNING!D21:AH21)</f>
        <v>0</v>
      </c>
      <c r="F21" s="390">
        <f ca="1">+SumByColor(F$16,PLANNING!D21:AH21)</f>
        <v>0</v>
      </c>
      <c r="G21" s="390">
        <f ca="1">+SumByColor(G$16,PLANNING!D21:AH21)</f>
        <v>0</v>
      </c>
      <c r="H21" s="390">
        <f ca="1">+SumByColor(H$16,PLANNING!D21:AH21)</f>
        <v>0</v>
      </c>
      <c r="I21" s="389">
        <f ca="1">+SumByColor(I$16,PLANNING!D21:AH21)</f>
        <v>0</v>
      </c>
      <c r="J21" s="389">
        <f ca="1">+SumByColor(J$16,PLANNING!D21:AH21)</f>
        <v>0</v>
      </c>
      <c r="K21" s="394">
        <f ca="1">+SumByColor(K$16,PLANNING!D21:AH21)</f>
        <v>0</v>
      </c>
      <c r="L21" s="395">
        <f ca="1">+SumByColor(L$16,PLANNING!D21:AH21)</f>
        <v>0</v>
      </c>
      <c r="M21" s="394">
        <f ca="1">+SumByColor(M$16,PLANNING!D21:AH21)</f>
        <v>0</v>
      </c>
      <c r="N21" s="394">
        <f ca="1">+SumByColor(N$16,PLANNING!D21:AH21)</f>
        <v>0</v>
      </c>
      <c r="O21" s="395">
        <f ca="1">+SumByColor(O$16,PLANNING!D21:AH21)</f>
        <v>0</v>
      </c>
      <c r="P21" s="394">
        <f ca="1">+SumByColor(P$16,PLANNING!D21:AH21)</f>
        <v>0</v>
      </c>
      <c r="Q21" s="394">
        <f ca="1">+SumByColor(Q$16,PLANNING!D21:AH21)</f>
        <v>0</v>
      </c>
      <c r="R21" s="396">
        <f ca="1">+SumByColor(R$16,PLANNING!D21:AH21)</f>
        <v>0</v>
      </c>
      <c r="S21" s="396">
        <f ca="1">+SumByColor(S$16,PLANNING!D21:AH21)</f>
        <v>0</v>
      </c>
      <c r="T21" s="396">
        <f ca="1">+SumByColor(T$16,PLANNING!D21:AH21)</f>
        <v>0</v>
      </c>
      <c r="U21" s="397">
        <f ca="1">+SumByColor(U$16,PLANNING!D21:AH21)</f>
        <v>0</v>
      </c>
      <c r="V21" s="398">
        <f ca="1">+SumByColor(V$16,PLANNING!D21:AH21)</f>
        <v>0</v>
      </c>
      <c r="W21" s="13">
        <f t="shared" ca="1" si="0"/>
        <v>0</v>
      </c>
    </row>
    <row r="22" spans="1:23" x14ac:dyDescent="0.25">
      <c r="A22" s="387" t="str">
        <f>'CALCUL ZONE'!A22</f>
        <v>NOM SALARIÉ</v>
      </c>
      <c r="B22" s="389">
        <f ca="1">+SumByColor(B$16,PLANNING!A22:AE22)</f>
        <v>0</v>
      </c>
      <c r="C22" s="389">
        <f ca="1">+SumByColor(C$16,PLANNING!B22:AF22)</f>
        <v>0</v>
      </c>
      <c r="D22" s="389">
        <f ca="1">+SumByColor(D$16,PLANNING!C22:AG22)</f>
        <v>0</v>
      </c>
      <c r="E22" s="389">
        <f ca="1">+SumByColor(E$16,PLANNING!D22:AH22)</f>
        <v>0</v>
      </c>
      <c r="F22" s="390">
        <f ca="1">+SumByColor(F$16,PLANNING!D22:AH22)</f>
        <v>0</v>
      </c>
      <c r="G22" s="390">
        <f ca="1">+SumByColor(G$16,PLANNING!D22:AH22)</f>
        <v>0</v>
      </c>
      <c r="H22" s="390">
        <f ca="1">+SumByColor(H$16,PLANNING!D22:AH22)</f>
        <v>0</v>
      </c>
      <c r="I22" s="389">
        <f ca="1">+SumByColor(I$16,PLANNING!D22:AH22)</f>
        <v>0</v>
      </c>
      <c r="J22" s="389">
        <f ca="1">+SumByColor(J$16,PLANNING!D22:AH22)</f>
        <v>0</v>
      </c>
      <c r="K22" s="394">
        <f ca="1">+SumByColor(K$16,PLANNING!D22:AH22)</f>
        <v>0</v>
      </c>
      <c r="L22" s="395">
        <f ca="1">+SumByColor(L$16,PLANNING!D22:AH22)</f>
        <v>0</v>
      </c>
      <c r="M22" s="394">
        <f ca="1">+SumByColor(M$16,PLANNING!D22:AH22)</f>
        <v>0</v>
      </c>
      <c r="N22" s="394">
        <f ca="1">+SumByColor(N$16,PLANNING!D22:AH22)</f>
        <v>0</v>
      </c>
      <c r="O22" s="395">
        <f ca="1">+SumByColor(O$16,PLANNING!D22:AH22)</f>
        <v>0</v>
      </c>
      <c r="P22" s="394">
        <f ca="1">+SumByColor(P$16,PLANNING!D22:AH22)</f>
        <v>0</v>
      </c>
      <c r="Q22" s="394">
        <f ca="1">+SumByColor(Q$16,PLANNING!D22:AH22)</f>
        <v>0</v>
      </c>
      <c r="R22" s="396">
        <f ca="1">+SumByColor(R$16,PLANNING!D22:AH22)</f>
        <v>0</v>
      </c>
      <c r="S22" s="396">
        <f ca="1">+SumByColor(S$16,PLANNING!D22:AH22)</f>
        <v>0</v>
      </c>
      <c r="T22" s="396">
        <f ca="1">+SumByColor(T$16,PLANNING!D22:AH22)</f>
        <v>0</v>
      </c>
      <c r="U22" s="397">
        <f ca="1">+SumByColor(U$16,PLANNING!D22:AH22)</f>
        <v>0</v>
      </c>
      <c r="V22" s="398">
        <f ca="1">+SumByColor(V$16,PLANNING!D22:AH22)</f>
        <v>0</v>
      </c>
      <c r="W22" s="13">
        <f t="shared" ca="1" si="0"/>
        <v>0</v>
      </c>
    </row>
    <row r="23" spans="1:23" x14ac:dyDescent="0.25">
      <c r="A23" s="387" t="str">
        <f>'CALCUL ZONE'!A23</f>
        <v>NOM SALARIÉ</v>
      </c>
      <c r="B23" s="389">
        <f ca="1">+SumByColor(B$16,PLANNING!A23:AE23)</f>
        <v>0</v>
      </c>
      <c r="C23" s="389">
        <f ca="1">+SumByColor(C$16,PLANNING!B23:AF23)</f>
        <v>0</v>
      </c>
      <c r="D23" s="389">
        <f ca="1">+SumByColor(D$16,PLANNING!C23:AG23)</f>
        <v>0</v>
      </c>
      <c r="E23" s="389">
        <f ca="1">+SumByColor(E$16,PLANNING!D23:AH23)</f>
        <v>0</v>
      </c>
      <c r="F23" s="390">
        <f ca="1">+SumByColor(F$16,PLANNING!D23:AH23)</f>
        <v>0</v>
      </c>
      <c r="G23" s="390">
        <f ca="1">+SumByColor(G$16,PLANNING!D23:AH23)</f>
        <v>0</v>
      </c>
      <c r="H23" s="390">
        <f ca="1">+SumByColor(H$16,PLANNING!D23:AH23)</f>
        <v>0</v>
      </c>
      <c r="I23" s="389">
        <f ca="1">+SumByColor(I$16,PLANNING!D23:AH23)</f>
        <v>0</v>
      </c>
      <c r="J23" s="389">
        <f ca="1">+SumByColor(J$16,PLANNING!D23:AH23)</f>
        <v>0</v>
      </c>
      <c r="K23" s="394">
        <f ca="1">+SumByColor(K$16,PLANNING!D23:AH23)</f>
        <v>0</v>
      </c>
      <c r="L23" s="395">
        <f ca="1">+SumByColor(L$16,PLANNING!D23:AH23)</f>
        <v>0</v>
      </c>
      <c r="M23" s="394">
        <f ca="1">+SumByColor(M$16,PLANNING!D23:AH23)</f>
        <v>0</v>
      </c>
      <c r="N23" s="394">
        <f ca="1">+SumByColor(N$16,PLANNING!D23:AH23)</f>
        <v>0</v>
      </c>
      <c r="O23" s="395">
        <f ca="1">+SumByColor(O$16,PLANNING!D23:AH23)</f>
        <v>0</v>
      </c>
      <c r="P23" s="394">
        <f ca="1">+SumByColor(P$16,PLANNING!D23:AH23)</f>
        <v>0</v>
      </c>
      <c r="Q23" s="394">
        <f ca="1">+SumByColor(Q$16,PLANNING!D23:AH23)</f>
        <v>0</v>
      </c>
      <c r="R23" s="396">
        <f ca="1">+SumByColor(R$16,PLANNING!D23:AH23)</f>
        <v>0</v>
      </c>
      <c r="S23" s="396">
        <f ca="1">+SumByColor(S$16,PLANNING!D23:AH23)</f>
        <v>0</v>
      </c>
      <c r="T23" s="396">
        <f ca="1">+SumByColor(T$16,PLANNING!D23:AH23)</f>
        <v>0</v>
      </c>
      <c r="U23" s="397">
        <f ca="1">+SumByColor(U$16,PLANNING!D23:AH23)</f>
        <v>0</v>
      </c>
      <c r="V23" s="398">
        <f ca="1">+SumByColor(V$16,PLANNING!D23:AH23)</f>
        <v>0</v>
      </c>
      <c r="W23" s="13">
        <f t="shared" ca="1" si="0"/>
        <v>0</v>
      </c>
    </row>
    <row r="24" spans="1:23" x14ac:dyDescent="0.25">
      <c r="A24" s="387" t="str">
        <f>'CALCUL ZONE'!A24</f>
        <v>NOM SALARIÉ</v>
      </c>
      <c r="B24" s="389">
        <f ca="1">+SumByColor(B$16,PLANNING!A24:AE24)</f>
        <v>0</v>
      </c>
      <c r="C24" s="389">
        <f ca="1">+SumByColor(C$16,PLANNING!B24:AF24)</f>
        <v>0</v>
      </c>
      <c r="D24" s="389">
        <f ca="1">+SumByColor(D$16,PLANNING!C24:AG24)</f>
        <v>0</v>
      </c>
      <c r="E24" s="389">
        <f ca="1">+SumByColor(E$16,PLANNING!D24:AH24)</f>
        <v>0</v>
      </c>
      <c r="F24" s="390">
        <f ca="1">+SumByColor(F$16,PLANNING!D24:AH24)</f>
        <v>0</v>
      </c>
      <c r="G24" s="390">
        <f ca="1">+SumByColor(G$16,PLANNING!D24:AH24)</f>
        <v>0</v>
      </c>
      <c r="H24" s="390">
        <f ca="1">+SumByColor(H$16,PLANNING!D24:AH24)</f>
        <v>0</v>
      </c>
      <c r="I24" s="389">
        <f ca="1">+SumByColor(I$16,PLANNING!D24:AH24)</f>
        <v>0</v>
      </c>
      <c r="J24" s="389">
        <f ca="1">+SumByColor(J$16,PLANNING!D24:AH24)</f>
        <v>0</v>
      </c>
      <c r="K24" s="394">
        <f ca="1">+SumByColor(K$16,PLANNING!D24:AH24)</f>
        <v>0</v>
      </c>
      <c r="L24" s="395">
        <f ca="1">+SumByColor(L$16,PLANNING!D24:AH24)</f>
        <v>0</v>
      </c>
      <c r="M24" s="394">
        <f ca="1">+SumByColor(M$16,PLANNING!D24:AH24)</f>
        <v>0</v>
      </c>
      <c r="N24" s="394">
        <f ca="1">+SumByColor(N$16,PLANNING!D24:AH24)</f>
        <v>0</v>
      </c>
      <c r="O24" s="395">
        <f ca="1">+SumByColor(O$16,PLANNING!D24:AH24)</f>
        <v>0</v>
      </c>
      <c r="P24" s="394">
        <f ca="1">+SumByColor(P$16,PLANNING!D24:AH24)</f>
        <v>0</v>
      </c>
      <c r="Q24" s="394">
        <f ca="1">+SumByColor(Q$16,PLANNING!D24:AH24)</f>
        <v>0</v>
      </c>
      <c r="R24" s="396">
        <f ca="1">+SumByColor(R$16,PLANNING!D24:AH24)</f>
        <v>0</v>
      </c>
      <c r="S24" s="396">
        <f ca="1">+SumByColor(S$16,PLANNING!D24:AH24)</f>
        <v>0</v>
      </c>
      <c r="T24" s="396">
        <f ca="1">+SumByColor(T$16,PLANNING!D24:AH24)</f>
        <v>0</v>
      </c>
      <c r="U24" s="397">
        <f ca="1">+SumByColor(U$16,PLANNING!D24:AH24)</f>
        <v>0</v>
      </c>
      <c r="V24" s="398">
        <f ca="1">+SumByColor(V$16,PLANNING!D24:AH24)</f>
        <v>0</v>
      </c>
      <c r="W24" s="13">
        <f t="shared" ca="1" si="0"/>
        <v>0</v>
      </c>
    </row>
    <row r="25" spans="1:23" x14ac:dyDescent="0.25">
      <c r="A25" s="387" t="str">
        <f>'CALCUL ZONE'!A25</f>
        <v>NOM SALARIÉ</v>
      </c>
      <c r="B25" s="389">
        <f ca="1">+SumByColor(B$16,PLANNING!A25:AE25)</f>
        <v>0</v>
      </c>
      <c r="C25" s="389">
        <f ca="1">+SumByColor(C$16,PLANNING!B25:AF25)</f>
        <v>0</v>
      </c>
      <c r="D25" s="389">
        <f ca="1">+SumByColor(D$16,PLANNING!C25:AG25)</f>
        <v>0</v>
      </c>
      <c r="E25" s="389">
        <f ca="1">+SumByColor(E$16,PLANNING!D25:AH25)</f>
        <v>0</v>
      </c>
      <c r="F25" s="390">
        <f ca="1">+SumByColor(F$16,PLANNING!D25:AH25)</f>
        <v>0</v>
      </c>
      <c r="G25" s="390">
        <f ca="1">+SumByColor(G$16,PLANNING!D25:AH25)</f>
        <v>0</v>
      </c>
      <c r="H25" s="390">
        <f ca="1">+SumByColor(H$16,PLANNING!D25:AH25)</f>
        <v>0</v>
      </c>
      <c r="I25" s="389">
        <f ca="1">+SumByColor(I$16,PLANNING!D25:AH25)</f>
        <v>0</v>
      </c>
      <c r="J25" s="389">
        <f ca="1">+SumByColor(J$16,PLANNING!D25:AH25)</f>
        <v>0</v>
      </c>
      <c r="K25" s="394">
        <f ca="1">+SumByColor(K$16,PLANNING!D25:AH25)</f>
        <v>0</v>
      </c>
      <c r="L25" s="395">
        <f ca="1">+SumByColor(L$16,PLANNING!D25:AH25)</f>
        <v>0</v>
      </c>
      <c r="M25" s="394">
        <f ca="1">+SumByColor(M$16,PLANNING!D25:AH25)</f>
        <v>0</v>
      </c>
      <c r="N25" s="394">
        <f ca="1">+SumByColor(N$16,PLANNING!D25:AH25)</f>
        <v>0</v>
      </c>
      <c r="O25" s="395">
        <f ca="1">+SumByColor(O$16,PLANNING!D25:AH25)</f>
        <v>0</v>
      </c>
      <c r="P25" s="394">
        <f ca="1">+SumByColor(P$16,PLANNING!D25:AH25)</f>
        <v>0</v>
      </c>
      <c r="Q25" s="394">
        <f ca="1">+SumByColor(Q$16,PLANNING!D25:AH25)</f>
        <v>0</v>
      </c>
      <c r="R25" s="396">
        <f ca="1">+SumByColor(R$16,PLANNING!D25:AH25)</f>
        <v>0</v>
      </c>
      <c r="S25" s="396">
        <f ca="1">+SumByColor(S$16,PLANNING!D25:AH25)</f>
        <v>0</v>
      </c>
      <c r="T25" s="396">
        <f ca="1">+SumByColor(T$16,PLANNING!D25:AH25)</f>
        <v>0</v>
      </c>
      <c r="U25" s="397">
        <f ca="1">+SumByColor(U$16,PLANNING!D25:AH25)</f>
        <v>0</v>
      </c>
      <c r="V25" s="398">
        <f ca="1">+SumByColor(V$16,PLANNING!D25:AH25)</f>
        <v>0</v>
      </c>
      <c r="W25" s="13">
        <f t="shared" ca="1" si="0"/>
        <v>0</v>
      </c>
    </row>
    <row r="26" spans="1:23" x14ac:dyDescent="0.25">
      <c r="A26" s="387" t="str">
        <f>'CALCUL ZONE'!A26</f>
        <v>NOM SALARIÉ</v>
      </c>
      <c r="B26" s="389">
        <f ca="1">+SumByColor(B$16,PLANNING!A26:AE26)</f>
        <v>0</v>
      </c>
      <c r="C26" s="389">
        <f ca="1">+SumByColor(C$16,PLANNING!B26:AF26)</f>
        <v>0</v>
      </c>
      <c r="D26" s="389">
        <f ca="1">+SumByColor(D$16,PLANNING!C26:AG26)</f>
        <v>0</v>
      </c>
      <c r="E26" s="389">
        <f ca="1">+SumByColor(E$16,PLANNING!D26:AH26)</f>
        <v>0</v>
      </c>
      <c r="F26" s="390">
        <f ca="1">+SumByColor(F$16,PLANNING!D26:AH26)</f>
        <v>0</v>
      </c>
      <c r="G26" s="390">
        <f ca="1">+SumByColor(G$16,PLANNING!D26:AH26)</f>
        <v>0</v>
      </c>
      <c r="H26" s="390">
        <f ca="1">+SumByColor(H$16,PLANNING!D26:AH26)</f>
        <v>0</v>
      </c>
      <c r="I26" s="389">
        <f ca="1">+SumByColor(I$16,PLANNING!D26:AH26)</f>
        <v>0</v>
      </c>
      <c r="J26" s="389">
        <f ca="1">+SumByColor(J$16,PLANNING!D26:AH26)</f>
        <v>0</v>
      </c>
      <c r="K26" s="394">
        <f ca="1">+SumByColor(K$16,PLANNING!D26:AH26)</f>
        <v>0</v>
      </c>
      <c r="L26" s="395">
        <f ca="1">+SumByColor(L$16,PLANNING!D26:AH26)</f>
        <v>0</v>
      </c>
      <c r="M26" s="394">
        <f ca="1">+SumByColor(M$16,PLANNING!D26:AH26)</f>
        <v>0</v>
      </c>
      <c r="N26" s="394">
        <f ca="1">+SumByColor(N$16,PLANNING!D26:AH26)</f>
        <v>0</v>
      </c>
      <c r="O26" s="395">
        <f ca="1">+SumByColor(O$16,PLANNING!D26:AH26)</f>
        <v>0</v>
      </c>
      <c r="P26" s="394">
        <f ca="1">+SumByColor(P$16,PLANNING!D26:AH26)</f>
        <v>0</v>
      </c>
      <c r="Q26" s="394">
        <f ca="1">+SumByColor(Q$16,PLANNING!D26:AH26)</f>
        <v>0</v>
      </c>
      <c r="R26" s="396">
        <f ca="1">+SumByColor(R$16,PLANNING!D26:AH26)</f>
        <v>0</v>
      </c>
      <c r="S26" s="396">
        <f ca="1">+SumByColor(S$16,PLANNING!D26:AH26)</f>
        <v>0</v>
      </c>
      <c r="T26" s="396">
        <f ca="1">+SumByColor(T$16,PLANNING!D26:AH26)</f>
        <v>0</v>
      </c>
      <c r="U26" s="397">
        <f ca="1">+SumByColor(U$16,PLANNING!D26:AH26)</f>
        <v>0</v>
      </c>
      <c r="V26" s="398">
        <f ca="1">+SumByColor(V$16,PLANNING!D26:AH26)</f>
        <v>0</v>
      </c>
      <c r="W26" s="13">
        <f t="shared" ca="1" si="0"/>
        <v>0</v>
      </c>
    </row>
    <row r="27" spans="1:23" x14ac:dyDescent="0.25">
      <c r="A27" s="387" t="str">
        <f>'CALCUL ZONE'!A27</f>
        <v>NOM SALARIÉ</v>
      </c>
      <c r="B27" s="389">
        <f ca="1">+SumByColor(B$16,PLANNING!A27:AE27)</f>
        <v>0</v>
      </c>
      <c r="C27" s="389">
        <f ca="1">+SumByColor(C$16,PLANNING!B27:AF27)</f>
        <v>0</v>
      </c>
      <c r="D27" s="389">
        <f ca="1">+SumByColor(D$16,PLANNING!C27:AG27)</f>
        <v>0</v>
      </c>
      <c r="E27" s="389">
        <f ca="1">+SumByColor(E$16,PLANNING!D27:AH27)</f>
        <v>0</v>
      </c>
      <c r="F27" s="390">
        <f ca="1">+SumByColor(F$16,PLANNING!D27:AH27)</f>
        <v>0</v>
      </c>
      <c r="G27" s="390">
        <f ca="1">+SumByColor(G$16,PLANNING!D27:AH27)</f>
        <v>0</v>
      </c>
      <c r="H27" s="390">
        <f ca="1">+SumByColor(H$16,PLANNING!D27:AH27)</f>
        <v>0</v>
      </c>
      <c r="I27" s="389">
        <f ca="1">+SumByColor(I$16,PLANNING!D27:AH27)</f>
        <v>0</v>
      </c>
      <c r="J27" s="389">
        <f ca="1">+SumByColor(J$16,PLANNING!D27:AH27)</f>
        <v>0</v>
      </c>
      <c r="K27" s="394">
        <f ca="1">+SumByColor(K$16,PLANNING!D27:AH27)</f>
        <v>0</v>
      </c>
      <c r="L27" s="395">
        <f ca="1">+SumByColor(L$16,PLANNING!D27:AH27)</f>
        <v>0</v>
      </c>
      <c r="M27" s="394">
        <f ca="1">+SumByColor(M$16,PLANNING!D27:AH27)</f>
        <v>0</v>
      </c>
      <c r="N27" s="394">
        <f ca="1">+SumByColor(N$16,PLANNING!D27:AH27)</f>
        <v>0</v>
      </c>
      <c r="O27" s="395">
        <f ca="1">+SumByColor(O$16,PLANNING!D27:AH27)</f>
        <v>0</v>
      </c>
      <c r="P27" s="394">
        <f ca="1">+SumByColor(P$16,PLANNING!D27:AH27)</f>
        <v>0</v>
      </c>
      <c r="Q27" s="394">
        <f ca="1">+SumByColor(Q$16,PLANNING!D27:AH27)</f>
        <v>0</v>
      </c>
      <c r="R27" s="396">
        <f ca="1">+SumByColor(R$16,PLANNING!D27:AH27)</f>
        <v>0</v>
      </c>
      <c r="S27" s="396">
        <f ca="1">+SumByColor(S$16,PLANNING!D27:AH27)</f>
        <v>0</v>
      </c>
      <c r="T27" s="396">
        <f ca="1">+SumByColor(T$16,PLANNING!D27:AH27)</f>
        <v>0</v>
      </c>
      <c r="U27" s="397">
        <f ca="1">+SumByColor(U$16,PLANNING!D27:AH27)</f>
        <v>0</v>
      </c>
      <c r="V27" s="398">
        <f ca="1">+SumByColor(V$16,PLANNING!D27:AH27)</f>
        <v>0</v>
      </c>
      <c r="W27" s="13">
        <f t="shared" ca="1" si="0"/>
        <v>0</v>
      </c>
    </row>
    <row r="28" spans="1:23" x14ac:dyDescent="0.25">
      <c r="A28" s="387" t="str">
        <f>'CALCUL ZONE'!A28</f>
        <v>NOM SALARIÉ</v>
      </c>
      <c r="B28" s="389">
        <f ca="1">+SumByColor(B$16,PLANNING!A28:AE28)</f>
        <v>0</v>
      </c>
      <c r="C28" s="389">
        <f ca="1">+SumByColor(C$16,PLANNING!B28:AF28)</f>
        <v>0</v>
      </c>
      <c r="D28" s="389">
        <f ca="1">+SumByColor(D$16,PLANNING!C28:AG28)</f>
        <v>0</v>
      </c>
      <c r="E28" s="389">
        <f ca="1">+SumByColor(E$16,PLANNING!D28:AH28)</f>
        <v>0</v>
      </c>
      <c r="F28" s="390">
        <f ca="1">+SumByColor(F$16,PLANNING!D28:AH28)</f>
        <v>0</v>
      </c>
      <c r="G28" s="390">
        <f ca="1">+SumByColor(G$16,PLANNING!D28:AH28)</f>
        <v>0</v>
      </c>
      <c r="H28" s="390">
        <f ca="1">+SumByColor(H$16,PLANNING!D28:AH28)</f>
        <v>0</v>
      </c>
      <c r="I28" s="389">
        <f ca="1">+SumByColor(I$16,PLANNING!D28:AH28)</f>
        <v>0</v>
      </c>
      <c r="J28" s="389">
        <f ca="1">+SumByColor(J$16,PLANNING!D28:AH28)</f>
        <v>0</v>
      </c>
      <c r="K28" s="394">
        <f ca="1">+SumByColor(K$16,PLANNING!D28:AH28)</f>
        <v>0</v>
      </c>
      <c r="L28" s="395">
        <f ca="1">+SumByColor(L$16,PLANNING!D28:AH28)</f>
        <v>0</v>
      </c>
      <c r="M28" s="394">
        <f ca="1">+SumByColor(M$16,PLANNING!D28:AH28)</f>
        <v>0</v>
      </c>
      <c r="N28" s="394">
        <f ca="1">+SumByColor(N$16,PLANNING!D28:AH28)</f>
        <v>0</v>
      </c>
      <c r="O28" s="395">
        <f ca="1">+SumByColor(O$16,PLANNING!D28:AH28)</f>
        <v>0</v>
      </c>
      <c r="P28" s="394">
        <f ca="1">+SumByColor(P$16,PLANNING!D28:AH28)</f>
        <v>0</v>
      </c>
      <c r="Q28" s="394">
        <f ca="1">+SumByColor(Q$16,PLANNING!D28:AH28)</f>
        <v>0</v>
      </c>
      <c r="R28" s="396">
        <f ca="1">+SumByColor(R$16,PLANNING!D28:AH28)</f>
        <v>0</v>
      </c>
      <c r="S28" s="396">
        <f ca="1">+SumByColor(S$16,PLANNING!D28:AH28)</f>
        <v>0</v>
      </c>
      <c r="T28" s="396">
        <f ca="1">+SumByColor(T$16,PLANNING!D28:AH28)</f>
        <v>0</v>
      </c>
      <c r="U28" s="397">
        <f ca="1">+SumByColor(U$16,PLANNING!D28:AH28)</f>
        <v>0</v>
      </c>
      <c r="V28" s="398">
        <f ca="1">+SumByColor(V$16,PLANNING!D28:AH28)</f>
        <v>0</v>
      </c>
      <c r="W28" s="13">
        <f t="shared" ca="1" si="0"/>
        <v>0</v>
      </c>
    </row>
    <row r="29" spans="1:23" x14ac:dyDescent="0.25">
      <c r="A29" s="387" t="str">
        <f>'CALCUL ZONE'!A29</f>
        <v>NOM SALARIÉ</v>
      </c>
      <c r="B29" s="389">
        <f ca="1">+SumByColor(B$16,PLANNING!A29:AE29)</f>
        <v>0</v>
      </c>
      <c r="C29" s="389">
        <f ca="1">+SumByColor(C$16,PLANNING!B29:AF29)</f>
        <v>0</v>
      </c>
      <c r="D29" s="389">
        <f ca="1">+SumByColor(D$16,PLANNING!C29:AG29)</f>
        <v>0</v>
      </c>
      <c r="E29" s="389">
        <f ca="1">+SumByColor(E$16,PLANNING!D29:AH29)</f>
        <v>0</v>
      </c>
      <c r="F29" s="390">
        <f ca="1">+SumByColor(F$16,PLANNING!D29:AH29)</f>
        <v>0</v>
      </c>
      <c r="G29" s="390">
        <f ca="1">+SumByColor(G$16,PLANNING!D29:AH29)</f>
        <v>0</v>
      </c>
      <c r="H29" s="390">
        <f ca="1">+SumByColor(H$16,PLANNING!D29:AH29)</f>
        <v>0</v>
      </c>
      <c r="I29" s="389">
        <f ca="1">+SumByColor(I$16,PLANNING!D29:AH29)</f>
        <v>0</v>
      </c>
      <c r="J29" s="389">
        <f ca="1">+SumByColor(J$16,PLANNING!D29:AH29)</f>
        <v>0</v>
      </c>
      <c r="K29" s="394">
        <f ca="1">+SumByColor(K$16,PLANNING!D29:AH29)</f>
        <v>0</v>
      </c>
      <c r="L29" s="395">
        <f ca="1">+SumByColor(L$16,PLANNING!D29:AH29)</f>
        <v>0</v>
      </c>
      <c r="M29" s="394">
        <f ca="1">+SumByColor(M$16,PLANNING!D29:AH29)</f>
        <v>0</v>
      </c>
      <c r="N29" s="394">
        <f ca="1">+SumByColor(N$16,PLANNING!D29:AH29)</f>
        <v>0</v>
      </c>
      <c r="O29" s="395">
        <f ca="1">+SumByColor(O$16,PLANNING!D29:AH29)</f>
        <v>0</v>
      </c>
      <c r="P29" s="394">
        <f ca="1">+SumByColor(P$16,PLANNING!D29:AH29)</f>
        <v>0</v>
      </c>
      <c r="Q29" s="394">
        <f ca="1">+SumByColor(Q$16,PLANNING!D29:AH29)</f>
        <v>0</v>
      </c>
      <c r="R29" s="396">
        <f ca="1">+SumByColor(R$16,PLANNING!D29:AH29)</f>
        <v>0</v>
      </c>
      <c r="S29" s="396">
        <f ca="1">+SumByColor(S$16,PLANNING!D29:AH29)</f>
        <v>0</v>
      </c>
      <c r="T29" s="396">
        <f ca="1">+SumByColor(T$16,PLANNING!D29:AH29)</f>
        <v>0</v>
      </c>
      <c r="U29" s="397">
        <f ca="1">+SumByColor(U$16,PLANNING!D29:AH29)</f>
        <v>0</v>
      </c>
      <c r="V29" s="398">
        <f ca="1">+SumByColor(V$16,PLANNING!D29:AH29)</f>
        <v>0</v>
      </c>
      <c r="W29" s="13">
        <f t="shared" ca="1" si="0"/>
        <v>0</v>
      </c>
    </row>
    <row r="30" spans="1:23" x14ac:dyDescent="0.25">
      <c r="A30" s="387" t="str">
        <f>'CALCUL ZONE'!A30</f>
        <v>NOM SALARIÉ</v>
      </c>
      <c r="B30" s="389">
        <f ca="1">+SumByColor(B$16,PLANNING!A30:AE30)</f>
        <v>0</v>
      </c>
      <c r="C30" s="389">
        <f ca="1">+SumByColor(C$16,PLANNING!B30:AF30)</f>
        <v>0</v>
      </c>
      <c r="D30" s="389">
        <f ca="1">+SumByColor(D$16,PLANNING!C30:AG30)</f>
        <v>0</v>
      </c>
      <c r="E30" s="389">
        <f ca="1">+SumByColor(E$16,PLANNING!D30:AH30)</f>
        <v>0</v>
      </c>
      <c r="F30" s="390">
        <f ca="1">+SumByColor(F$16,PLANNING!D30:AH30)</f>
        <v>0</v>
      </c>
      <c r="G30" s="390">
        <f ca="1">+SumByColor(G$16,PLANNING!D30:AH30)</f>
        <v>0</v>
      </c>
      <c r="H30" s="390">
        <f ca="1">+SumByColor(H$16,PLANNING!D30:AH30)</f>
        <v>0</v>
      </c>
      <c r="I30" s="389">
        <f ca="1">+SumByColor(I$16,PLANNING!D30:AH30)</f>
        <v>0</v>
      </c>
      <c r="J30" s="389">
        <f ca="1">+SumByColor(J$16,PLANNING!D30:AH30)</f>
        <v>0</v>
      </c>
      <c r="K30" s="394">
        <f ca="1">+SumByColor(K$16,PLANNING!D30:AH30)</f>
        <v>0</v>
      </c>
      <c r="L30" s="395">
        <f ca="1">+SumByColor(L$16,PLANNING!D30:AH30)</f>
        <v>0</v>
      </c>
      <c r="M30" s="394">
        <f ca="1">+SumByColor(M$16,PLANNING!D30:AH30)</f>
        <v>0</v>
      </c>
      <c r="N30" s="394">
        <f ca="1">+SumByColor(N$16,PLANNING!D30:AH30)</f>
        <v>0</v>
      </c>
      <c r="O30" s="395">
        <f ca="1">+SumByColor(O$16,PLANNING!D30:AH30)</f>
        <v>0</v>
      </c>
      <c r="P30" s="394">
        <f ca="1">+SumByColor(P$16,PLANNING!D30:AH30)</f>
        <v>0</v>
      </c>
      <c r="Q30" s="394">
        <f ca="1">+SumByColor(Q$16,PLANNING!D30:AH30)</f>
        <v>0</v>
      </c>
      <c r="R30" s="396">
        <f ca="1">+SumByColor(R$16,PLANNING!D30:AH30)</f>
        <v>0</v>
      </c>
      <c r="S30" s="396">
        <f ca="1">+SumByColor(S$16,PLANNING!D30:AH30)</f>
        <v>0</v>
      </c>
      <c r="T30" s="396">
        <f ca="1">+SumByColor(T$16,PLANNING!D30:AH30)</f>
        <v>0</v>
      </c>
      <c r="U30" s="397">
        <f ca="1">+SumByColor(U$16,PLANNING!D30:AH30)</f>
        <v>0</v>
      </c>
      <c r="V30" s="398">
        <f ca="1">+SumByColor(V$16,PLANNING!D30:AH30)</f>
        <v>0</v>
      </c>
      <c r="W30" s="13">
        <f t="shared" ca="1" si="0"/>
        <v>0</v>
      </c>
    </row>
    <row r="31" spans="1:23" x14ac:dyDescent="0.25">
      <c r="A31" s="387" t="str">
        <f>'CALCUL ZONE'!A31</f>
        <v>NOM SALARIÉ</v>
      </c>
      <c r="B31" s="389">
        <f ca="1">+SumByColor(B$16,PLANNING!A31:AE31)</f>
        <v>0</v>
      </c>
      <c r="C31" s="389">
        <f ca="1">+SumByColor(C$16,PLANNING!B31:AF31)</f>
        <v>0</v>
      </c>
      <c r="D31" s="389">
        <f ca="1">+SumByColor(D$16,PLANNING!C31:AG31)</f>
        <v>0</v>
      </c>
      <c r="E31" s="389">
        <f ca="1">+SumByColor(E$16,PLANNING!D31:AH31)</f>
        <v>0</v>
      </c>
      <c r="F31" s="390">
        <f ca="1">+SumByColor(F$16,PLANNING!D31:AH31)</f>
        <v>0</v>
      </c>
      <c r="G31" s="390">
        <f ca="1">+SumByColor(G$16,PLANNING!D31:AH31)</f>
        <v>0</v>
      </c>
      <c r="H31" s="390">
        <f ca="1">+SumByColor(H$16,PLANNING!D31:AH31)</f>
        <v>0</v>
      </c>
      <c r="I31" s="389">
        <f ca="1">+SumByColor(I$16,PLANNING!D31:AH31)</f>
        <v>0</v>
      </c>
      <c r="J31" s="389">
        <f ca="1">+SumByColor(J$16,PLANNING!D31:AH31)</f>
        <v>0</v>
      </c>
      <c r="K31" s="394">
        <f ca="1">+SumByColor(K$16,PLANNING!D31:AH31)</f>
        <v>0</v>
      </c>
      <c r="L31" s="395">
        <f ca="1">+SumByColor(L$16,PLANNING!D31:AH31)</f>
        <v>0</v>
      </c>
      <c r="M31" s="394">
        <f ca="1">+SumByColor(M$16,PLANNING!D31:AH31)</f>
        <v>0</v>
      </c>
      <c r="N31" s="394">
        <f ca="1">+SumByColor(N$16,PLANNING!D31:AH31)</f>
        <v>0</v>
      </c>
      <c r="O31" s="395">
        <f ca="1">+SumByColor(O$16,PLANNING!D31:AH31)</f>
        <v>0</v>
      </c>
      <c r="P31" s="394">
        <f ca="1">+SumByColor(P$16,PLANNING!D31:AH31)</f>
        <v>0</v>
      </c>
      <c r="Q31" s="394">
        <f ca="1">+SumByColor(Q$16,PLANNING!D31:AH31)</f>
        <v>0</v>
      </c>
      <c r="R31" s="396">
        <f ca="1">+SumByColor(R$16,PLANNING!D31:AH31)</f>
        <v>0</v>
      </c>
      <c r="S31" s="396">
        <f ca="1">+SumByColor(S$16,PLANNING!D31:AH31)</f>
        <v>0</v>
      </c>
      <c r="T31" s="396">
        <f ca="1">+SumByColor(T$16,PLANNING!D31:AH31)</f>
        <v>0</v>
      </c>
      <c r="U31" s="397">
        <f ca="1">+SumByColor(U$16,PLANNING!D31:AH31)</f>
        <v>0</v>
      </c>
      <c r="V31" s="398">
        <f ca="1">+SumByColor(V$16,PLANNING!D31:AH31)</f>
        <v>0</v>
      </c>
      <c r="W31" s="13">
        <f t="shared" ca="1" si="0"/>
        <v>0</v>
      </c>
    </row>
    <row r="32" spans="1:23" x14ac:dyDescent="0.25">
      <c r="A32" s="387" t="str">
        <f>'CALCUL ZONE'!A32</f>
        <v>x</v>
      </c>
      <c r="B32" s="389">
        <f ca="1">+SumByColor(B$16,PLANNING!A32:AE32)</f>
        <v>0</v>
      </c>
      <c r="C32" s="389">
        <f ca="1">+SumByColor(C$16,PLANNING!B32:AF32)</f>
        <v>0</v>
      </c>
      <c r="D32" s="389">
        <f ca="1">+SumByColor(D$16,PLANNING!C32:AG32)</f>
        <v>0</v>
      </c>
      <c r="E32" s="389">
        <f ca="1">+SumByColor(E$16,PLANNING!D32:AH32)</f>
        <v>0</v>
      </c>
      <c r="F32" s="390">
        <f ca="1">+SumByColor(F$16,PLANNING!D32:AH32)</f>
        <v>0</v>
      </c>
      <c r="G32" s="390">
        <f ca="1">+SumByColor(G$16,PLANNING!D32:AH32)</f>
        <v>0</v>
      </c>
      <c r="H32" s="390">
        <f ca="1">+SumByColor(H$16,PLANNING!D32:AH32)</f>
        <v>0</v>
      </c>
      <c r="I32" s="389">
        <f ca="1">+SumByColor(I$16,PLANNING!D32:AH32)</f>
        <v>0</v>
      </c>
      <c r="J32" s="389">
        <f ca="1">+SumByColor(J$16,PLANNING!D32:AH32)</f>
        <v>0</v>
      </c>
      <c r="K32" s="394">
        <f ca="1">+SumByColor(K$16,PLANNING!D32:AH32)</f>
        <v>0</v>
      </c>
      <c r="L32" s="395">
        <f ca="1">+SumByColor(L$16,PLANNING!D32:AH32)</f>
        <v>0</v>
      </c>
      <c r="M32" s="394">
        <f ca="1">+SumByColor(M$16,PLANNING!D32:AH32)</f>
        <v>0</v>
      </c>
      <c r="N32" s="394">
        <f ca="1">+SumByColor(N$16,PLANNING!D32:AH32)</f>
        <v>0</v>
      </c>
      <c r="O32" s="395">
        <f ca="1">+SumByColor(O$16,PLANNING!D32:AH32)</f>
        <v>0</v>
      </c>
      <c r="P32" s="394">
        <f ca="1">+SumByColor(P$16,PLANNING!D32:AH32)</f>
        <v>0</v>
      </c>
      <c r="Q32" s="394">
        <f ca="1">+SumByColor(Q$16,PLANNING!D32:AH32)</f>
        <v>0</v>
      </c>
      <c r="R32" s="396">
        <f ca="1">+SumByColor(R$16,PLANNING!D32:AH32)</f>
        <v>0</v>
      </c>
      <c r="S32" s="396">
        <f ca="1">+SumByColor(S$16,PLANNING!D32:AH32)</f>
        <v>0</v>
      </c>
      <c r="T32" s="396">
        <f ca="1">+SumByColor(T$16,PLANNING!D32:AH32)</f>
        <v>0</v>
      </c>
      <c r="U32" s="397">
        <f ca="1">+SumByColor(U$16,PLANNING!D32:AH32)</f>
        <v>0</v>
      </c>
      <c r="V32" s="398">
        <f ca="1">+SumByColor(V$16,PLANNING!D32:AH32)</f>
        <v>0</v>
      </c>
      <c r="W32" s="13">
        <f t="shared" ca="1" si="0"/>
        <v>0</v>
      </c>
    </row>
    <row r="33" spans="1:23" x14ac:dyDescent="0.25">
      <c r="A33" s="387" t="str">
        <f>'CALCUL ZONE'!A33</f>
        <v>x</v>
      </c>
      <c r="B33" s="389">
        <f ca="1">+SumByColor(B$16,PLANNING!A33:AE33)</f>
        <v>0</v>
      </c>
      <c r="C33" s="389">
        <f ca="1">+SumByColor(C$16,PLANNING!B33:AF33)</f>
        <v>0</v>
      </c>
      <c r="D33" s="389">
        <f ca="1">+SumByColor(D$16,PLANNING!C33:AG33)</f>
        <v>0</v>
      </c>
      <c r="E33" s="389">
        <f ca="1">+SumByColor(E$16,PLANNING!D33:AH33)</f>
        <v>0</v>
      </c>
      <c r="F33" s="390">
        <f ca="1">+SumByColor(F$16,PLANNING!D33:AH33)</f>
        <v>0</v>
      </c>
      <c r="G33" s="390">
        <f ca="1">+SumByColor(G$16,PLANNING!D33:AH33)</f>
        <v>0</v>
      </c>
      <c r="H33" s="390">
        <f ca="1">+SumByColor(H$16,PLANNING!D33:AH33)</f>
        <v>0</v>
      </c>
      <c r="I33" s="389">
        <f ca="1">+SumByColor(I$16,PLANNING!D33:AH33)</f>
        <v>0</v>
      </c>
      <c r="J33" s="389">
        <f ca="1">+SumByColor(J$16,PLANNING!D33:AH33)</f>
        <v>0</v>
      </c>
      <c r="K33" s="394">
        <f ca="1">+SumByColor(K$16,PLANNING!D33:AH33)</f>
        <v>0</v>
      </c>
      <c r="L33" s="395">
        <f ca="1">+SumByColor(L$16,PLANNING!D33:AH33)</f>
        <v>0</v>
      </c>
      <c r="M33" s="394">
        <f ca="1">+SumByColor(M$16,PLANNING!D33:AH33)</f>
        <v>0</v>
      </c>
      <c r="N33" s="394">
        <f ca="1">+SumByColor(N$16,PLANNING!D33:AH33)</f>
        <v>0</v>
      </c>
      <c r="O33" s="395">
        <f ca="1">+SumByColor(O$16,PLANNING!D33:AH33)</f>
        <v>0</v>
      </c>
      <c r="P33" s="394">
        <f ca="1">+SumByColor(P$16,PLANNING!D33:AH33)</f>
        <v>0</v>
      </c>
      <c r="Q33" s="394">
        <f ca="1">+SumByColor(Q$16,PLANNING!D33:AH33)</f>
        <v>0</v>
      </c>
      <c r="R33" s="396">
        <f ca="1">+SumByColor(R$16,PLANNING!D33:AH33)</f>
        <v>0</v>
      </c>
      <c r="S33" s="396">
        <f ca="1">+SumByColor(S$16,PLANNING!D33:AH33)</f>
        <v>0</v>
      </c>
      <c r="T33" s="396">
        <f ca="1">+SumByColor(T$16,PLANNING!D33:AH33)</f>
        <v>0</v>
      </c>
      <c r="U33" s="397">
        <f ca="1">+SumByColor(U$16,PLANNING!D33:AH33)</f>
        <v>0</v>
      </c>
      <c r="V33" s="398">
        <f ca="1">+SumByColor(V$16,PLANNING!D33:AH33)</f>
        <v>0</v>
      </c>
      <c r="W33" s="13">
        <f t="shared" ca="1" si="0"/>
        <v>0</v>
      </c>
    </row>
    <row r="34" spans="1:23" x14ac:dyDescent="0.25">
      <c r="A34" s="387" t="str">
        <f>'CALCUL ZONE'!A34</f>
        <v>x</v>
      </c>
      <c r="B34" s="389">
        <f ca="1">+SumByColor(B$16,PLANNING!A34:AE34)</f>
        <v>0</v>
      </c>
      <c r="C34" s="389">
        <f ca="1">+SumByColor(C$16,PLANNING!B34:AF34)</f>
        <v>0</v>
      </c>
      <c r="D34" s="389">
        <f ca="1">+SumByColor(D$16,PLANNING!C34:AG34)</f>
        <v>0</v>
      </c>
      <c r="E34" s="389">
        <f ca="1">+SumByColor(E$16,PLANNING!D34:AH34)</f>
        <v>0</v>
      </c>
      <c r="F34" s="390">
        <f ca="1">+SumByColor(F$16,PLANNING!D34:AH34)</f>
        <v>0</v>
      </c>
      <c r="G34" s="390">
        <f ca="1">+SumByColor(G$16,PLANNING!D34:AH34)</f>
        <v>0</v>
      </c>
      <c r="H34" s="390">
        <f ca="1">+SumByColor(H$16,PLANNING!D34:AH34)</f>
        <v>0</v>
      </c>
      <c r="I34" s="389">
        <f ca="1">+SumByColor(I$16,PLANNING!D34:AH34)</f>
        <v>0</v>
      </c>
      <c r="J34" s="389">
        <f ca="1">+SumByColor(J$16,PLANNING!D34:AH34)</f>
        <v>0</v>
      </c>
      <c r="K34" s="394">
        <f ca="1">+SumByColor(K$16,PLANNING!D34:AH34)</f>
        <v>0</v>
      </c>
      <c r="L34" s="395">
        <f ca="1">+SumByColor(L$16,PLANNING!D34:AH34)</f>
        <v>0</v>
      </c>
      <c r="M34" s="394">
        <f ca="1">+SumByColor(M$16,PLANNING!D34:AH34)</f>
        <v>0</v>
      </c>
      <c r="N34" s="394">
        <f ca="1">+SumByColor(N$16,PLANNING!D34:AH34)</f>
        <v>0</v>
      </c>
      <c r="O34" s="395">
        <f ca="1">+SumByColor(O$16,PLANNING!D34:AH34)</f>
        <v>0</v>
      </c>
      <c r="P34" s="394">
        <f ca="1">+SumByColor(P$16,PLANNING!D34:AH34)</f>
        <v>0</v>
      </c>
      <c r="Q34" s="394">
        <f ca="1">+SumByColor(Q$16,PLANNING!D34:AH34)</f>
        <v>0</v>
      </c>
      <c r="R34" s="396">
        <f ca="1">+SumByColor(R$16,PLANNING!D34:AH34)</f>
        <v>0</v>
      </c>
      <c r="S34" s="396">
        <f ca="1">+SumByColor(S$16,PLANNING!D34:AH34)</f>
        <v>0</v>
      </c>
      <c r="T34" s="396">
        <f ca="1">+SumByColor(T$16,PLANNING!D34:AH34)</f>
        <v>0</v>
      </c>
      <c r="U34" s="397">
        <f ca="1">+SumByColor(U$16,PLANNING!D34:AH34)</f>
        <v>0</v>
      </c>
      <c r="V34" s="398">
        <f ca="1">+SumByColor(V$16,PLANNING!D34:AH34)</f>
        <v>0</v>
      </c>
      <c r="W34" s="13">
        <f t="shared" ca="1" si="0"/>
        <v>0</v>
      </c>
    </row>
    <row r="35" spans="1:23" x14ac:dyDescent="0.25">
      <c r="A35" s="387" t="str">
        <f>'CALCUL ZONE'!A35</f>
        <v>x</v>
      </c>
      <c r="B35" s="389">
        <f ca="1">+SumByColor(B$16,PLANNING!A35:AE35)</f>
        <v>0</v>
      </c>
      <c r="C35" s="389">
        <f ca="1">+SumByColor(C$16,PLANNING!B35:AF35)</f>
        <v>0</v>
      </c>
      <c r="D35" s="389">
        <f ca="1">+SumByColor(D$16,PLANNING!C35:AG35)</f>
        <v>0</v>
      </c>
      <c r="E35" s="389">
        <f ca="1">+SumByColor(E$16,PLANNING!D35:AH35)</f>
        <v>0</v>
      </c>
      <c r="F35" s="390">
        <f ca="1">+SumByColor(F$16,PLANNING!D35:AH35)</f>
        <v>0</v>
      </c>
      <c r="G35" s="390">
        <f ca="1">+SumByColor(G$16,PLANNING!D35:AH35)</f>
        <v>0</v>
      </c>
      <c r="H35" s="390">
        <f ca="1">+SumByColor(H$16,PLANNING!D35:AH35)</f>
        <v>0</v>
      </c>
      <c r="I35" s="389">
        <f ca="1">+SumByColor(I$16,PLANNING!D35:AH35)</f>
        <v>0</v>
      </c>
      <c r="J35" s="389">
        <f ca="1">+SumByColor(J$16,PLANNING!D35:AH35)</f>
        <v>0</v>
      </c>
      <c r="K35" s="394">
        <f ca="1">+SumByColor(K$16,PLANNING!D35:AH35)</f>
        <v>0</v>
      </c>
      <c r="L35" s="395">
        <f ca="1">+SumByColor(L$16,PLANNING!D35:AH35)</f>
        <v>0</v>
      </c>
      <c r="M35" s="394">
        <f ca="1">+SumByColor(M$16,PLANNING!D35:AH35)</f>
        <v>0</v>
      </c>
      <c r="N35" s="394">
        <f ca="1">+SumByColor(N$16,PLANNING!D35:AH35)</f>
        <v>0</v>
      </c>
      <c r="O35" s="395">
        <f ca="1">+SumByColor(O$16,PLANNING!D35:AH35)</f>
        <v>0</v>
      </c>
      <c r="P35" s="394">
        <f ca="1">+SumByColor(P$16,PLANNING!D35:AH35)</f>
        <v>0</v>
      </c>
      <c r="Q35" s="394">
        <f ca="1">+SumByColor(Q$16,PLANNING!D35:AH35)</f>
        <v>0</v>
      </c>
      <c r="R35" s="396">
        <f ca="1">+SumByColor(R$16,PLANNING!D35:AH35)</f>
        <v>0</v>
      </c>
      <c r="S35" s="396">
        <f ca="1">+SumByColor(S$16,PLANNING!D35:AH35)</f>
        <v>0</v>
      </c>
      <c r="T35" s="396">
        <f ca="1">+SumByColor(T$16,PLANNING!D35:AH35)</f>
        <v>0</v>
      </c>
      <c r="U35" s="397">
        <f ca="1">+SumByColor(U$16,PLANNING!D35:AH35)</f>
        <v>0</v>
      </c>
      <c r="V35" s="398">
        <f ca="1">+SumByColor(V$16,PLANNING!D35:AH35)</f>
        <v>0</v>
      </c>
      <c r="W35" s="13">
        <f t="shared" ca="1" si="0"/>
        <v>0</v>
      </c>
    </row>
    <row r="36" spans="1:23" x14ac:dyDescent="0.25">
      <c r="A36" s="388" t="str">
        <f>'CALCUL ZONE'!A36</f>
        <v>x</v>
      </c>
      <c r="B36" s="389">
        <f ca="1">+SumByColor(B$16,PLANNING!A36:AE36)</f>
        <v>0</v>
      </c>
      <c r="C36" s="389">
        <f ca="1">+SumByColor(C$16,PLANNING!B36:AF36)</f>
        <v>0</v>
      </c>
      <c r="D36" s="389">
        <f ca="1">+SumByColor(D$16,PLANNING!C36:AG36)</f>
        <v>0</v>
      </c>
      <c r="E36" s="389">
        <f ca="1">+SumByColor(E$16,PLANNING!D36:AH36)</f>
        <v>0</v>
      </c>
      <c r="F36" s="390">
        <f ca="1">+SumByColor(F$16,PLANNING!D36:AH36)</f>
        <v>0</v>
      </c>
      <c r="G36" s="390">
        <f ca="1">+SumByColor(G$16,PLANNING!D36:AH36)</f>
        <v>0</v>
      </c>
      <c r="H36" s="390">
        <f ca="1">+SumByColor(H$16,PLANNING!D36:AH36)</f>
        <v>0</v>
      </c>
      <c r="I36" s="389">
        <f ca="1">+SumByColor(I$16,PLANNING!D36:AH36)</f>
        <v>0</v>
      </c>
      <c r="J36" s="389">
        <f ca="1">+SumByColor(J$16,PLANNING!D36:AH36)</f>
        <v>0</v>
      </c>
      <c r="K36" s="399">
        <f ca="1">+SumByColor(K$16,PLANNING!D36:AH36)</f>
        <v>0</v>
      </c>
      <c r="L36" s="400">
        <f ca="1">+SumByColor(L$16,PLANNING!D36:AH36)</f>
        <v>0</v>
      </c>
      <c r="M36" s="399">
        <f ca="1">+SumByColor(M$16,PLANNING!D36:AH36)</f>
        <v>0</v>
      </c>
      <c r="N36" s="399">
        <f ca="1">+SumByColor(N$16,PLANNING!D36:AH36)</f>
        <v>0</v>
      </c>
      <c r="O36" s="400">
        <f ca="1">+SumByColor(O$16,PLANNING!D36:AH36)</f>
        <v>0</v>
      </c>
      <c r="P36" s="399">
        <f ca="1">+SumByColor(P$16,PLANNING!D36:AH36)</f>
        <v>0</v>
      </c>
      <c r="Q36" s="399">
        <f ca="1">+SumByColor(Q$16,PLANNING!D36:AH36)</f>
        <v>0</v>
      </c>
      <c r="R36" s="401">
        <f ca="1">+SumByColor(R$16,PLANNING!D36:AH36)</f>
        <v>0</v>
      </c>
      <c r="S36" s="401">
        <f ca="1">+SumByColor(S$16,PLANNING!D36:AH36)</f>
        <v>0</v>
      </c>
      <c r="T36" s="401">
        <f ca="1">+SumByColor(T$16,PLANNING!D36:AH36)</f>
        <v>0</v>
      </c>
      <c r="U36" s="402">
        <f ca="1">+SumByColor(U$16,PLANNING!D36:AH36)</f>
        <v>0</v>
      </c>
      <c r="V36" s="403">
        <f ca="1">+SumByColor(V$16,PLANNING!D36:AH36)</f>
        <v>0</v>
      </c>
      <c r="W36" s="13">
        <f t="shared" ca="1" si="0"/>
        <v>0</v>
      </c>
    </row>
    <row r="37" spans="1:23" ht="15.75" thickBot="1" x14ac:dyDescent="0.3">
      <c r="B37" s="452"/>
      <c r="C37" s="452"/>
      <c r="D37" s="452"/>
      <c r="E37" s="452"/>
      <c r="F37" s="452"/>
      <c r="G37" s="452"/>
      <c r="H37" s="452"/>
      <c r="I37" s="452"/>
      <c r="J37" s="452"/>
      <c r="K37" s="452"/>
      <c r="L37" s="452"/>
      <c r="M37" s="452"/>
      <c r="N37" s="452"/>
      <c r="O37" s="452"/>
      <c r="P37" s="452"/>
      <c r="Q37" s="452"/>
      <c r="R37" s="452"/>
      <c r="S37" s="452"/>
      <c r="T37" s="452"/>
      <c r="U37" s="452"/>
      <c r="V37" s="452"/>
    </row>
    <row r="38" spans="1:23" ht="18.75" thickBot="1" x14ac:dyDescent="0.3">
      <c r="A38" s="190" t="s">
        <v>94</v>
      </c>
      <c r="B38" s="191">
        <f ca="1">SUM(B17:B37)</f>
        <v>0</v>
      </c>
      <c r="C38" s="191">
        <f ca="1">SUM(C17:C37)</f>
        <v>0</v>
      </c>
      <c r="D38" s="191">
        <f ca="1">SUM(D17:D37)</f>
        <v>0</v>
      </c>
      <c r="E38" s="191">
        <f ca="1">SUM(E17:E37)</f>
        <v>0</v>
      </c>
      <c r="F38" s="191">
        <f ca="1">SUM(F17:F37)</f>
        <v>0</v>
      </c>
      <c r="G38" s="191">
        <f t="shared" ref="G38:V38" ca="1" si="1">SUM(G17:G37)</f>
        <v>0</v>
      </c>
      <c r="H38" s="191">
        <f t="shared" ca="1" si="1"/>
        <v>0</v>
      </c>
      <c r="I38" s="191">
        <f t="shared" ca="1" si="1"/>
        <v>0</v>
      </c>
      <c r="J38" s="191">
        <f t="shared" ca="1" si="1"/>
        <v>0</v>
      </c>
      <c r="K38" s="191">
        <f t="shared" ca="1" si="1"/>
        <v>0</v>
      </c>
      <c r="L38" s="191">
        <f t="shared" ca="1" si="1"/>
        <v>0</v>
      </c>
      <c r="M38" s="191">
        <f t="shared" ca="1" si="1"/>
        <v>0</v>
      </c>
      <c r="N38" s="191">
        <f t="shared" ca="1" si="1"/>
        <v>0</v>
      </c>
      <c r="O38" s="191">
        <f t="shared" ca="1" si="1"/>
        <v>76</v>
      </c>
      <c r="P38" s="191">
        <f t="shared" ca="1" si="1"/>
        <v>38</v>
      </c>
      <c r="Q38" s="191">
        <f t="shared" ca="1" si="1"/>
        <v>0</v>
      </c>
      <c r="R38" s="191">
        <f t="shared" ca="1" si="1"/>
        <v>0</v>
      </c>
      <c r="S38" s="191">
        <f t="shared" ca="1" si="1"/>
        <v>0</v>
      </c>
      <c r="T38" s="191">
        <f t="shared" ca="1" si="1"/>
        <v>0</v>
      </c>
      <c r="U38" s="191">
        <f t="shared" ca="1" si="1"/>
        <v>0</v>
      </c>
      <c r="V38" s="192">
        <f t="shared" ca="1" si="1"/>
        <v>0</v>
      </c>
    </row>
  </sheetData>
  <sortState columnSort="1" ref="D14:P16">
    <sortCondition ref="D14:P14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57"/>
  <sheetViews>
    <sheetView showZeros="0" workbookViewId="0">
      <pane xSplit="1" ySplit="16" topLeftCell="E17" activePane="bottomRight" state="frozen"/>
      <selection activeCell="C31" sqref="C31"/>
      <selection pane="topRight" activeCell="C31" sqref="C31"/>
      <selection pane="bottomLeft" activeCell="C31" sqref="C31"/>
      <selection pane="bottomRight" activeCell="C31" sqref="C31"/>
    </sheetView>
  </sheetViews>
  <sheetFormatPr baseColWidth="10" defaultRowHeight="15" x14ac:dyDescent="0.25"/>
  <cols>
    <col min="1" max="1" width="29.28515625" customWidth="1"/>
    <col min="2" max="21" width="9.42578125" customWidth="1"/>
    <col min="22" max="22" width="9.42578125" style="13" customWidth="1"/>
  </cols>
  <sheetData>
    <row r="1" spans="1:23" s="13" customFormat="1" hidden="1" x14ac:dyDescent="0.25"/>
    <row r="2" spans="1:23" s="13" customFormat="1" hidden="1" x14ac:dyDescent="0.25"/>
    <row r="3" spans="1:23" s="13" customFormat="1" hidden="1" x14ac:dyDescent="0.25"/>
    <row r="4" spans="1:23" s="13" customFormat="1" hidden="1" x14ac:dyDescent="0.25"/>
    <row r="5" spans="1:23" s="13" customFormat="1" hidden="1" x14ac:dyDescent="0.25"/>
    <row r="6" spans="1:23" s="13" customFormat="1" hidden="1" x14ac:dyDescent="0.25"/>
    <row r="7" spans="1:23" s="13" customFormat="1" hidden="1" x14ac:dyDescent="0.25"/>
    <row r="8" spans="1:23" s="13" customFormat="1" hidden="1" x14ac:dyDescent="0.25"/>
    <row r="9" spans="1:23" s="13" customFormat="1" hidden="1" x14ac:dyDescent="0.25"/>
    <row r="10" spans="1:23" s="13" customFormat="1" hidden="1" x14ac:dyDescent="0.25"/>
    <row r="11" spans="1:23" s="13" customFormat="1" hidden="1" x14ac:dyDescent="0.25"/>
    <row r="12" spans="1:23" s="13" customFormat="1" hidden="1" x14ac:dyDescent="0.25"/>
    <row r="13" spans="1:23" s="13" customFormat="1" hidden="1" x14ac:dyDescent="0.25"/>
    <row r="14" spans="1:23" x14ac:dyDescent="0.25">
      <c r="A14" t="s">
        <v>109</v>
      </c>
      <c r="B14" s="251">
        <f>+PLANNING!D2</f>
        <v>997</v>
      </c>
      <c r="C14" s="252">
        <f>+PLANNING!G2</f>
        <v>999</v>
      </c>
      <c r="D14" s="258">
        <f>+PLANNING!D5</f>
        <v>418</v>
      </c>
      <c r="E14" s="253">
        <f>+PLANNING!J2</f>
        <v>384</v>
      </c>
      <c r="F14" s="259">
        <f>+PLANNING!G5</f>
        <v>430</v>
      </c>
      <c r="G14" s="260">
        <f>+PLANNING!J5</f>
        <v>431</v>
      </c>
      <c r="H14" s="255">
        <f>+PLANNING!P2</f>
        <v>396</v>
      </c>
      <c r="I14" s="256">
        <f>+PLANNING!S2</f>
        <v>413</v>
      </c>
      <c r="J14" s="264">
        <f>+PLANNING!V5</f>
        <v>455</v>
      </c>
      <c r="K14" s="262">
        <f>+PLANNING!P5</f>
        <v>442</v>
      </c>
      <c r="L14" s="261">
        <f>+PLANNING!M5</f>
        <v>440</v>
      </c>
      <c r="M14" s="263">
        <f>+PLANNING!S5</f>
        <v>448</v>
      </c>
      <c r="N14" s="254">
        <f>+PLANNING!M2</f>
        <v>392</v>
      </c>
      <c r="O14" s="257">
        <f>+PLANNING!V2</f>
        <v>416</v>
      </c>
      <c r="P14" s="265">
        <f>+PLANNING!D8</f>
        <v>457</v>
      </c>
      <c r="Q14" s="266" t="str">
        <f>+PLANNING!G8</f>
        <v>CC2</v>
      </c>
      <c r="R14" s="208" t="str">
        <f>+PLANNING!J8</f>
        <v>CC3</v>
      </c>
      <c r="S14" s="209" t="str">
        <f>+PLANNING!M8</f>
        <v>CC4</v>
      </c>
      <c r="T14" s="267" t="str">
        <f>+PLANNING!P8</f>
        <v>CC5</v>
      </c>
      <c r="U14" s="211">
        <f>+PLANNING!S8</f>
        <v>0</v>
      </c>
      <c r="V14" s="268">
        <f>+PLANNING!V8</f>
        <v>0</v>
      </c>
      <c r="W14" s="62" t="s">
        <v>94</v>
      </c>
    </row>
    <row r="15" spans="1:23" s="114" customFormat="1" ht="26.25" customHeight="1" x14ac:dyDescent="0.25">
      <c r="A15" s="114" t="s">
        <v>108</v>
      </c>
      <c r="B15" s="269" t="str">
        <f>+PLANNING!D3</f>
        <v>SIEGE</v>
      </c>
      <c r="C15" s="248" t="str">
        <f>+PLANNING!G3</f>
        <v>DEPOT</v>
      </c>
      <c r="D15" s="216" t="str">
        <f>+PLANNING!D6</f>
        <v>PANTIN</v>
      </c>
      <c r="E15" s="249" t="str">
        <f>+PLANNING!J3</f>
        <v>EMERIGE</v>
      </c>
      <c r="F15" s="217" t="str">
        <f>+PLANNING!G6</f>
        <v>GOUSSAINVILLE</v>
      </c>
      <c r="G15" s="218" t="str">
        <f>+PLANNING!J6</f>
        <v>ANTIN</v>
      </c>
      <c r="H15" s="271" t="str">
        <f>+PLANNING!P3</f>
        <v>NOISY LE ROI</v>
      </c>
      <c r="I15" s="214" t="str">
        <f>+PLANNING!S3</f>
        <v>AGUADO</v>
      </c>
      <c r="J15" s="222" t="str">
        <f>+PLANNING!V6</f>
        <v>CRECHE PARIS 15</v>
      </c>
      <c r="K15" s="220" t="str">
        <f>+PLANNING!P6</f>
        <v xml:space="preserve"> ANATOLE France</v>
      </c>
      <c r="L15" s="219" t="str">
        <f>+PLANNING!M6</f>
        <v>GENNEVILLIERS BDC</v>
      </c>
      <c r="M15" s="221" t="str">
        <f>+PLANNING!S6</f>
        <v>VALENTON</v>
      </c>
      <c r="N15" s="270" t="str">
        <f>+PLANNING!M3</f>
        <v>VLR</v>
      </c>
      <c r="O15" s="215" t="str">
        <f>+PLANNING!V3</f>
        <v>PARIS Riquet</v>
      </c>
      <c r="P15" s="223" t="str">
        <f>+PLANNING!D9</f>
        <v>TRAPPES</v>
      </c>
      <c r="Q15" s="224" t="str">
        <f>+PLANNING!G9</f>
        <v>NC2</v>
      </c>
      <c r="R15" s="307" t="str">
        <f>+PLANNING!J9</f>
        <v>NC3</v>
      </c>
      <c r="S15" s="308" t="str">
        <f>+PLANNING!M9</f>
        <v>NC4</v>
      </c>
      <c r="T15" s="309" t="str">
        <f>+PLANNING!P9</f>
        <v>NC5</v>
      </c>
      <c r="U15" s="305">
        <f>+PLANNING!S9</f>
        <v>0</v>
      </c>
      <c r="V15" s="310">
        <f>+PLANNING!V9</f>
        <v>0</v>
      </c>
    </row>
    <row r="16" spans="1:23" s="88" customFormat="1" x14ac:dyDescent="0.25">
      <c r="A16" s="144" t="s">
        <v>110</v>
      </c>
      <c r="B16" s="377" t="str">
        <f>+PLANNING!F2</f>
        <v>1A</v>
      </c>
      <c r="C16" s="378" t="str">
        <f>+PLANNING!I2</f>
        <v>1B</v>
      </c>
      <c r="D16" s="229">
        <f>+PLANNING!F5</f>
        <v>3</v>
      </c>
      <c r="E16" s="370">
        <f>+PLANNING!L2</f>
        <v>4</v>
      </c>
      <c r="F16" s="230">
        <f>+PLANNING!I5</f>
        <v>5</v>
      </c>
      <c r="G16" s="231">
        <f>+PLANNING!L5</f>
        <v>4</v>
      </c>
      <c r="H16" s="294">
        <f>+PLANNING!R2</f>
        <v>4</v>
      </c>
      <c r="I16" s="227">
        <f>+PLANNING!U2</f>
        <v>4</v>
      </c>
      <c r="J16" s="235">
        <f>+PLANNING!X5</f>
        <v>3</v>
      </c>
      <c r="K16" s="233">
        <f>+PLANNING!R5</f>
        <v>4</v>
      </c>
      <c r="L16" s="232">
        <f>+PLANNING!O5</f>
        <v>4</v>
      </c>
      <c r="M16" s="234">
        <f>+PLANNING!U5</f>
        <v>2</v>
      </c>
      <c r="N16" s="319">
        <f>+PLANNING!O2</f>
        <v>2</v>
      </c>
      <c r="O16" s="228">
        <f>+PLANNING!X2</f>
        <v>3</v>
      </c>
      <c r="P16" s="236">
        <f>+PLANNING!F8</f>
        <v>0</v>
      </c>
      <c r="Q16" s="237">
        <f>+PLANNING!I8</f>
        <v>0</v>
      </c>
      <c r="R16" s="238">
        <f>+PLANNING!L8</f>
        <v>0</v>
      </c>
      <c r="S16" s="239">
        <f>+PLANNING!O8</f>
        <v>0</v>
      </c>
      <c r="T16" s="272">
        <f>+PLANNING!R8</f>
        <v>0</v>
      </c>
      <c r="U16" s="241">
        <f>+PLANNING!U8</f>
        <v>0</v>
      </c>
      <c r="V16" s="273">
        <f>+PLANNING!X8</f>
        <v>0</v>
      </c>
    </row>
    <row r="17" spans="1:23" x14ac:dyDescent="0.25">
      <c r="A17" s="383" t="str">
        <f>PLANNING!C17</f>
        <v>NOM SALARIÉ</v>
      </c>
      <c r="B17" s="404">
        <f>+CountByColor(PLANNING!D17:AH17,'CALCUL ZONE'!B$16)</f>
        <v>0</v>
      </c>
      <c r="C17" s="404">
        <f>+CountByColor(PLANNING!D17:AH17,'CALCUL ZONE'!C$16)</f>
        <v>0</v>
      </c>
      <c r="D17" s="404">
        <f>+CountByColor(PLANNING!D17:AH17,'CALCUL ZONE'!D$16)</f>
        <v>0</v>
      </c>
      <c r="E17" s="379">
        <f>+CountByColor(PLANNING!D17:AH17,'CALCUL ZONE'!E$16)</f>
        <v>0</v>
      </c>
      <c r="F17" s="379">
        <f>+CountByColor(PLANNING!D17:AH17,'CALCUL ZONE'!F$16)</f>
        <v>0</v>
      </c>
      <c r="G17" s="379">
        <f>+CountByColor(PLANNING!D17:AH17,'CALCUL ZONE'!G$16)</f>
        <v>0</v>
      </c>
      <c r="H17" s="404">
        <f>+CountByColor(PLANNING!D17:AH17,'CALCUL ZONE'!H$16)</f>
        <v>0</v>
      </c>
      <c r="I17" s="379">
        <f>+CountByColor(PLANNING!D17:AH17,'CALCUL ZONE'!I$16)</f>
        <v>0</v>
      </c>
      <c r="J17" s="379">
        <f>+CountByColor(PLANNING!D17:AH17,'CALCUL ZONE'!J$16)</f>
        <v>0</v>
      </c>
      <c r="K17" s="404">
        <f>+CountByColor(PLANNING!D17:AH17,'CALCUL ZONE'!K$16)</f>
        <v>0</v>
      </c>
      <c r="L17" s="379">
        <f>+CountByColor(PLANNING!D17:AH17,'CALCUL ZONE'!L$16)</f>
        <v>0</v>
      </c>
      <c r="M17" s="379">
        <f>+CountByColor(PLANNING!D17:AH17,'CALCUL ZONE'!M$16)</f>
        <v>0</v>
      </c>
      <c r="N17" s="405">
        <f>+CountByColor(PLANNING!D17:AH17,'CALCUL ZONE'!N$16)</f>
        <v>0</v>
      </c>
      <c r="O17" s="405">
        <f>+CountByColor(PLANNING!D17:AH17,'CALCUL ZONE'!O$16)</f>
        <v>0</v>
      </c>
      <c r="P17" s="405">
        <f>+CountByColor(PLANNING!D17:AH17,'CALCUL ZONE'!P$16)</f>
        <v>5</v>
      </c>
      <c r="Q17" s="406">
        <f>+CountByColor(PLANNING!D17:AH17,'CALCUL ZONE'!Q$16)</f>
        <v>0</v>
      </c>
      <c r="R17" s="406">
        <f>+CountByColor(PLANNING!D17:AH17,'CALCUL ZONE'!R$16)</f>
        <v>0</v>
      </c>
      <c r="S17" s="407">
        <f>+CountByColor(PLANNING!D17:AH17,'CALCUL ZONE'!S$16)</f>
        <v>0</v>
      </c>
      <c r="T17" s="407">
        <f>+CountByColor(PLANNING!D17:AH17,'CALCUL ZONE'!T$16)</f>
        <v>0</v>
      </c>
      <c r="U17" s="407">
        <f>+CountByColor(PLANNING!D17:AH17,'CALCUL ZONE'!U$16)</f>
        <v>0</v>
      </c>
      <c r="V17" s="380">
        <f>+CountByColor(PLANNING!D17:AH17,'CALCUL ZONE'!V$16)</f>
        <v>0</v>
      </c>
      <c r="W17">
        <f>SUM(B17:V17)</f>
        <v>5</v>
      </c>
    </row>
    <row r="18" spans="1:23" x14ac:dyDescent="0.25">
      <c r="A18" s="384" t="str">
        <f>PLANNING!C18</f>
        <v>NOM SALARIÉ</v>
      </c>
      <c r="B18" s="408">
        <f>+CountByColor(PLANNING!D18:AH18,'CALCUL ZONE'!B$16)</f>
        <v>0</v>
      </c>
      <c r="C18" s="408">
        <f>+CountByColor(PLANNING!D18:AH18,'CALCUL ZONE'!C$16)</f>
        <v>0</v>
      </c>
      <c r="D18" s="408">
        <f>+CountByColor(PLANNING!D18:AH18,'CALCUL ZONE'!D$16)</f>
        <v>0</v>
      </c>
      <c r="E18" s="381">
        <f>+CountByColor(PLANNING!D18:AH18,'CALCUL ZONE'!E$16)</f>
        <v>0</v>
      </c>
      <c r="F18" s="381">
        <f>+CountByColor(PLANNING!D18:AH18,'CALCUL ZONE'!F$16)</f>
        <v>0</v>
      </c>
      <c r="G18" s="381">
        <f>+CountByColor(PLANNING!D18:AH18,'CALCUL ZONE'!G$16)</f>
        <v>0</v>
      </c>
      <c r="H18" s="408">
        <f>+CountByColor(PLANNING!D18:AH18,'CALCUL ZONE'!H$16)</f>
        <v>0</v>
      </c>
      <c r="I18" s="381">
        <f>+CountByColor(PLANNING!D18:AH18,'CALCUL ZONE'!I$16)</f>
        <v>0</v>
      </c>
      <c r="J18" s="381">
        <f>+CountByColor(PLANNING!D18:AH18,'CALCUL ZONE'!J$16)</f>
        <v>5</v>
      </c>
      <c r="K18" s="408">
        <f>+CountByColor(PLANNING!D18:AH18,'CALCUL ZONE'!K$16)</f>
        <v>0</v>
      </c>
      <c r="L18" s="381">
        <f>+CountByColor(PLANNING!D18:AH18,'CALCUL ZONE'!L$16)</f>
        <v>0</v>
      </c>
      <c r="M18" s="381">
        <f>+CountByColor(PLANNING!D18:AH18,'CALCUL ZONE'!M$16)</f>
        <v>0</v>
      </c>
      <c r="N18" s="409">
        <f>+CountByColor(PLANNING!D18:AH18,'CALCUL ZONE'!N$16)</f>
        <v>0</v>
      </c>
      <c r="O18" s="409">
        <f>+CountByColor(PLANNING!D18:AH18,'CALCUL ZONE'!O$16)</f>
        <v>0</v>
      </c>
      <c r="P18" s="409">
        <f>+CountByColor(PLANNING!D18:AH18,'CALCUL ZONE'!P$16)</f>
        <v>0</v>
      </c>
      <c r="Q18" s="410">
        <f>+CountByColor(PLANNING!D18:AH18,'CALCUL ZONE'!Q$16)</f>
        <v>5</v>
      </c>
      <c r="R18" s="410">
        <f>+CountByColor(PLANNING!D18:AH18,'CALCUL ZONE'!R$16)</f>
        <v>0</v>
      </c>
      <c r="S18" s="411">
        <f>+CountByColor(PLANNING!D18:AH18,'CALCUL ZONE'!S$16)</f>
        <v>0</v>
      </c>
      <c r="T18" s="411">
        <f>+CountByColor(PLANNING!D18:AH18,'CALCUL ZONE'!T$16)</f>
        <v>0</v>
      </c>
      <c r="U18" s="411">
        <f>+CountByColor(PLANNING!D18:AH18,'CALCUL ZONE'!U$16)</f>
        <v>0</v>
      </c>
      <c r="V18" s="382">
        <f>+CountByColor(PLANNING!D18:AH18,'CALCUL ZONE'!V$16)</f>
        <v>0</v>
      </c>
      <c r="W18" s="13">
        <f t="shared" ref="W18:W36" si="0">SUM(B18:V18)</f>
        <v>10</v>
      </c>
    </row>
    <row r="19" spans="1:23" x14ac:dyDescent="0.25">
      <c r="A19" s="384" t="str">
        <f>PLANNING!C19</f>
        <v>NOM SALARIÉ</v>
      </c>
      <c r="B19" s="408">
        <f>+CountByColor(PLANNING!D19:AH19,'CALCUL ZONE'!B$16)</f>
        <v>0</v>
      </c>
      <c r="C19" s="408">
        <f>+CountByColor(PLANNING!D19:AH19,'CALCUL ZONE'!C$16)</f>
        <v>0</v>
      </c>
      <c r="D19" s="408">
        <f>+CountByColor(PLANNING!D19:AH19,'CALCUL ZONE'!D$16)</f>
        <v>0</v>
      </c>
      <c r="E19" s="381">
        <f>+CountByColor(PLANNING!D19:AH19,'CALCUL ZONE'!E$16)</f>
        <v>0</v>
      </c>
      <c r="F19" s="381">
        <f>+CountByColor(PLANNING!D19:AH19,'CALCUL ZONE'!F$16)</f>
        <v>0</v>
      </c>
      <c r="G19" s="381">
        <f>+CountByColor(PLANNING!D19:AH19,'CALCUL ZONE'!G$16)</f>
        <v>0</v>
      </c>
      <c r="H19" s="408">
        <f>+CountByColor(PLANNING!D19:AH19,'CALCUL ZONE'!H$16)</f>
        <v>0</v>
      </c>
      <c r="I19" s="381">
        <f>+CountByColor(PLANNING!D19:AH19,'CALCUL ZONE'!I$16)</f>
        <v>0</v>
      </c>
      <c r="J19" s="381">
        <f>+CountByColor(PLANNING!D19:AH19,'CALCUL ZONE'!J$16)</f>
        <v>5</v>
      </c>
      <c r="K19" s="408">
        <f>+CountByColor(PLANNING!D19:AH19,'CALCUL ZONE'!K$16)</f>
        <v>0</v>
      </c>
      <c r="L19" s="381">
        <f>+CountByColor(PLANNING!D19:AH19,'CALCUL ZONE'!L$16)</f>
        <v>0</v>
      </c>
      <c r="M19" s="381">
        <f>+CountByColor(PLANNING!D19:AH19,'CALCUL ZONE'!M$16)</f>
        <v>0</v>
      </c>
      <c r="N19" s="409">
        <f>+CountByColor(PLANNING!D19:AH19,'CALCUL ZONE'!N$16)</f>
        <v>0</v>
      </c>
      <c r="O19" s="409">
        <f>+CountByColor(PLANNING!D19:AH19,'CALCUL ZONE'!O$16)</f>
        <v>0</v>
      </c>
      <c r="P19" s="409">
        <f>+CountByColor(PLANNING!D19:AH19,'CALCUL ZONE'!P$16)</f>
        <v>0</v>
      </c>
      <c r="Q19" s="410">
        <f>+CountByColor(PLANNING!D19:AH19,'CALCUL ZONE'!Q$16)</f>
        <v>0</v>
      </c>
      <c r="R19" s="410">
        <f>+CountByColor(PLANNING!D19:AH19,'CALCUL ZONE'!R$16)</f>
        <v>0</v>
      </c>
      <c r="S19" s="411">
        <f>+CountByColor(PLANNING!D19:AH19,'CALCUL ZONE'!S$16)</f>
        <v>0</v>
      </c>
      <c r="T19" s="411">
        <f>+CountByColor(PLANNING!D19:AH19,'CALCUL ZONE'!T$16)</f>
        <v>0</v>
      </c>
      <c r="U19" s="411">
        <f>+CountByColor(PLANNING!D19:AH19,'CALCUL ZONE'!U$16)</f>
        <v>0</v>
      </c>
      <c r="V19" s="382">
        <f>+CountByColor(PLANNING!D19:AH19,'CALCUL ZONE'!V$16)</f>
        <v>0</v>
      </c>
      <c r="W19" s="13">
        <f t="shared" si="0"/>
        <v>5</v>
      </c>
    </row>
    <row r="20" spans="1:23" x14ac:dyDescent="0.25">
      <c r="A20" s="385" t="str">
        <f>PLANNING!C20</f>
        <v>NOM SALARIÉ</v>
      </c>
      <c r="B20" s="408">
        <f>+CountByColor(PLANNING!D20:AH20,'CALCUL ZONE'!B$16)</f>
        <v>5</v>
      </c>
      <c r="C20" s="408">
        <f>+CountByColor(PLANNING!D20:AH20,'CALCUL ZONE'!C$16)</f>
        <v>0</v>
      </c>
      <c r="D20" s="408">
        <f>+CountByColor(PLANNING!D20:AH20,'CALCUL ZONE'!D$16)</f>
        <v>0</v>
      </c>
      <c r="E20" s="381">
        <f>+CountByColor(PLANNING!D20:AH20,'CALCUL ZONE'!E$16)</f>
        <v>0</v>
      </c>
      <c r="F20" s="381">
        <f>+CountByColor(PLANNING!D20:AH20,'CALCUL ZONE'!F$16)</f>
        <v>0</v>
      </c>
      <c r="G20" s="381">
        <f>+CountByColor(PLANNING!D20:AH20,'CALCUL ZONE'!G$16)</f>
        <v>0</v>
      </c>
      <c r="H20" s="408">
        <f>+CountByColor(PLANNING!D20:AH20,'CALCUL ZONE'!H$16)</f>
        <v>0</v>
      </c>
      <c r="I20" s="381">
        <f>+CountByColor(PLANNING!D20:AH20,'CALCUL ZONE'!I$16)</f>
        <v>0</v>
      </c>
      <c r="J20" s="381">
        <f>+CountByColor(PLANNING!D20:AH20,'CALCUL ZONE'!J$16)</f>
        <v>0</v>
      </c>
      <c r="K20" s="408">
        <f>+CountByColor(PLANNING!D20:AH20,'CALCUL ZONE'!K$16)</f>
        <v>0</v>
      </c>
      <c r="L20" s="381">
        <f>+CountByColor(PLANNING!D20:AH20,'CALCUL ZONE'!L$16)</f>
        <v>0</v>
      </c>
      <c r="M20" s="381">
        <f>+CountByColor(PLANNING!D20:AH20,'CALCUL ZONE'!M$16)</f>
        <v>0</v>
      </c>
      <c r="N20" s="409">
        <f>+CountByColor(PLANNING!D20:AH20,'CALCUL ZONE'!N$16)</f>
        <v>0</v>
      </c>
      <c r="O20" s="409">
        <f>+CountByColor(PLANNING!D20:AH20,'CALCUL ZONE'!O$16)</f>
        <v>0</v>
      </c>
      <c r="P20" s="409">
        <f>+CountByColor(PLANNING!D20:AH20,'CALCUL ZONE'!P$16)</f>
        <v>0</v>
      </c>
      <c r="Q20" s="410">
        <f>+CountByColor(PLANNING!D20:AH20,'CALCUL ZONE'!Q$16)</f>
        <v>0</v>
      </c>
      <c r="R20" s="410">
        <f>+CountByColor(PLANNING!D20:AH20,'CALCUL ZONE'!R$16)</f>
        <v>0</v>
      </c>
      <c r="S20" s="411">
        <f>+CountByColor(PLANNING!D20:AH20,'CALCUL ZONE'!S$16)</f>
        <v>0</v>
      </c>
      <c r="T20" s="411">
        <f>+CountByColor(PLANNING!D20:AH20,'CALCUL ZONE'!T$16)</f>
        <v>0</v>
      </c>
      <c r="U20" s="411">
        <f>+CountByColor(PLANNING!D20:AH20,'CALCUL ZONE'!U$16)</f>
        <v>0</v>
      </c>
      <c r="V20" s="382">
        <f>+CountByColor(PLANNING!D20:AH20,'CALCUL ZONE'!V$16)</f>
        <v>0</v>
      </c>
      <c r="W20" s="13">
        <f t="shared" si="0"/>
        <v>5</v>
      </c>
    </row>
    <row r="21" spans="1:23" x14ac:dyDescent="0.25">
      <c r="A21" s="383" t="str">
        <f>PLANNING!C21</f>
        <v>NOM SALARIÉ</v>
      </c>
      <c r="B21" s="408">
        <f>+CountByColor(PLANNING!D21:AH21,'CALCUL ZONE'!B$16)</f>
        <v>0</v>
      </c>
      <c r="C21" s="408">
        <f>+CountByColor(PLANNING!D21:AH21,'CALCUL ZONE'!C$16)</f>
        <v>0</v>
      </c>
      <c r="D21" s="408">
        <f>+CountByColor(PLANNING!D21:AH21,'CALCUL ZONE'!D$16)</f>
        <v>0</v>
      </c>
      <c r="E21" s="381">
        <f>+CountByColor(PLANNING!D21:AH21,'CALCUL ZONE'!E$16)</f>
        <v>0</v>
      </c>
      <c r="F21" s="381">
        <f>+CountByColor(PLANNING!D21:AH21,'CALCUL ZONE'!F$16)</f>
        <v>0</v>
      </c>
      <c r="G21" s="381">
        <f>+CountByColor(PLANNING!D21:AH21,'CALCUL ZONE'!G$16)</f>
        <v>0</v>
      </c>
      <c r="H21" s="408">
        <f>+CountByColor(PLANNING!D21:AH21,'CALCUL ZONE'!H$16)</f>
        <v>0</v>
      </c>
      <c r="I21" s="381">
        <f>+CountByColor(PLANNING!D21:AH21,'CALCUL ZONE'!I$16)</f>
        <v>0</v>
      </c>
      <c r="J21" s="381">
        <f>+CountByColor(PLANNING!D21:AH21,'CALCUL ZONE'!J$16)</f>
        <v>0</v>
      </c>
      <c r="K21" s="408">
        <f>+CountByColor(PLANNING!D21:AH21,'CALCUL ZONE'!K$16)</f>
        <v>0</v>
      </c>
      <c r="L21" s="381">
        <f>+CountByColor(PLANNING!D21:AH21,'CALCUL ZONE'!L$16)</f>
        <v>0</v>
      </c>
      <c r="M21" s="381">
        <f>+CountByColor(PLANNING!D21:AH21,'CALCUL ZONE'!M$16)</f>
        <v>0</v>
      </c>
      <c r="N21" s="409">
        <f>+CountByColor(PLANNING!D21:AH21,'CALCUL ZONE'!N$16)</f>
        <v>0</v>
      </c>
      <c r="O21" s="409">
        <f>+CountByColor(PLANNING!D21:AH21,'CALCUL ZONE'!O$16)</f>
        <v>0</v>
      </c>
      <c r="P21" s="409">
        <f>+CountByColor(PLANNING!D21:AH21,'CALCUL ZONE'!P$16)</f>
        <v>0</v>
      </c>
      <c r="Q21" s="410">
        <f>+CountByColor(PLANNING!D21:AH21,'CALCUL ZONE'!Q$16)</f>
        <v>0</v>
      </c>
      <c r="R21" s="410">
        <f>+CountByColor(PLANNING!D21:AH21,'CALCUL ZONE'!R$16)</f>
        <v>0</v>
      </c>
      <c r="S21" s="411">
        <f>+CountByColor(PLANNING!D21:AH21,'CALCUL ZONE'!S$16)</f>
        <v>0</v>
      </c>
      <c r="T21" s="411">
        <f>+CountByColor(PLANNING!D21:AH21,'CALCUL ZONE'!T$16)</f>
        <v>0</v>
      </c>
      <c r="U21" s="411">
        <f>+CountByColor(PLANNING!D21:AH21,'CALCUL ZONE'!U$16)</f>
        <v>0</v>
      </c>
      <c r="V21" s="382">
        <f>+CountByColor(PLANNING!D21:AH21,'CALCUL ZONE'!V$16)</f>
        <v>0</v>
      </c>
      <c r="W21" s="13">
        <f t="shared" si="0"/>
        <v>0</v>
      </c>
    </row>
    <row r="22" spans="1:23" x14ac:dyDescent="0.25">
      <c r="A22" s="384" t="str">
        <f>PLANNING!C22</f>
        <v>NOM SALARIÉ</v>
      </c>
      <c r="B22" s="408">
        <f>+CountByColor(PLANNING!D22:AH22,'CALCUL ZONE'!B$16)</f>
        <v>0</v>
      </c>
      <c r="C22" s="408">
        <f>+CountByColor(PLANNING!D22:AH22,'CALCUL ZONE'!C$16)</f>
        <v>0</v>
      </c>
      <c r="D22" s="408">
        <f>+CountByColor(PLANNING!D22:AH22,'CALCUL ZONE'!D$16)</f>
        <v>0</v>
      </c>
      <c r="E22" s="381">
        <f>+CountByColor(PLANNING!D22:AH22,'CALCUL ZONE'!E$16)</f>
        <v>0</v>
      </c>
      <c r="F22" s="381">
        <f>+CountByColor(PLANNING!D22:AH22,'CALCUL ZONE'!F$16)</f>
        <v>0</v>
      </c>
      <c r="G22" s="381">
        <f>+CountByColor(PLANNING!D22:AH22,'CALCUL ZONE'!G$16)</f>
        <v>0</v>
      </c>
      <c r="H22" s="408">
        <f>+CountByColor(PLANNING!D22:AH22,'CALCUL ZONE'!H$16)</f>
        <v>0</v>
      </c>
      <c r="I22" s="381">
        <f>+CountByColor(PLANNING!D22:AH22,'CALCUL ZONE'!I$16)</f>
        <v>0</v>
      </c>
      <c r="J22" s="381">
        <f>+CountByColor(PLANNING!D22:AH22,'CALCUL ZONE'!J$16)</f>
        <v>0</v>
      </c>
      <c r="K22" s="408">
        <f>+CountByColor(PLANNING!D22:AH22,'CALCUL ZONE'!K$16)</f>
        <v>0</v>
      </c>
      <c r="L22" s="381">
        <f>+CountByColor(PLANNING!D22:AH22,'CALCUL ZONE'!L$16)</f>
        <v>0</v>
      </c>
      <c r="M22" s="381">
        <f>+CountByColor(PLANNING!D22:AH22,'CALCUL ZONE'!M$16)</f>
        <v>0</v>
      </c>
      <c r="N22" s="409">
        <f>+CountByColor(PLANNING!D22:AH22,'CALCUL ZONE'!N$16)</f>
        <v>0</v>
      </c>
      <c r="O22" s="409">
        <f>+CountByColor(PLANNING!D22:AH22,'CALCUL ZONE'!O$16)</f>
        <v>0</v>
      </c>
      <c r="P22" s="409">
        <f>+CountByColor(PLANNING!D22:AH22,'CALCUL ZONE'!P$16)</f>
        <v>0</v>
      </c>
      <c r="Q22" s="410">
        <f>+CountByColor(PLANNING!D22:AH22,'CALCUL ZONE'!Q$16)</f>
        <v>0</v>
      </c>
      <c r="R22" s="410">
        <f>+CountByColor(PLANNING!D22:AH22,'CALCUL ZONE'!R$16)</f>
        <v>0</v>
      </c>
      <c r="S22" s="411">
        <f>+CountByColor(PLANNING!D22:AH22,'CALCUL ZONE'!S$16)</f>
        <v>0</v>
      </c>
      <c r="T22" s="411">
        <f>+CountByColor(PLANNING!D22:AH22,'CALCUL ZONE'!T$16)</f>
        <v>0</v>
      </c>
      <c r="U22" s="411">
        <f>+CountByColor(PLANNING!D22:AH22,'CALCUL ZONE'!U$16)</f>
        <v>0</v>
      </c>
      <c r="V22" s="382">
        <f>+CountByColor(PLANNING!D22:AH22,'CALCUL ZONE'!V$16)</f>
        <v>0</v>
      </c>
      <c r="W22" s="13">
        <f t="shared" si="0"/>
        <v>0</v>
      </c>
    </row>
    <row r="23" spans="1:23" x14ac:dyDescent="0.25">
      <c r="A23" s="384" t="str">
        <f>PLANNING!C23</f>
        <v>NOM SALARIÉ</v>
      </c>
      <c r="B23" s="408">
        <f>+CountByColor(PLANNING!D23:AH23,'CALCUL ZONE'!B$16)</f>
        <v>0</v>
      </c>
      <c r="C23" s="408">
        <f>+CountByColor(PLANNING!D23:AH23,'CALCUL ZONE'!C$16)</f>
        <v>0</v>
      </c>
      <c r="D23" s="408">
        <f>+CountByColor(PLANNING!D23:AH23,'CALCUL ZONE'!D$16)</f>
        <v>0</v>
      </c>
      <c r="E23" s="381">
        <f>+CountByColor(PLANNING!D23:AH23,'CALCUL ZONE'!E$16)</f>
        <v>0</v>
      </c>
      <c r="F23" s="381">
        <f>+CountByColor(PLANNING!D23:AH23,'CALCUL ZONE'!F$16)</f>
        <v>0</v>
      </c>
      <c r="G23" s="381">
        <f>+CountByColor(PLANNING!D23:AH23,'CALCUL ZONE'!G$16)</f>
        <v>0</v>
      </c>
      <c r="H23" s="408">
        <f>+CountByColor(PLANNING!D23:AH23,'CALCUL ZONE'!H$16)</f>
        <v>0</v>
      </c>
      <c r="I23" s="381">
        <f>+CountByColor(PLANNING!D23:AH23,'CALCUL ZONE'!I$16)</f>
        <v>0</v>
      </c>
      <c r="J23" s="381">
        <f>+CountByColor(PLANNING!D23:AH23,'CALCUL ZONE'!J$16)</f>
        <v>0</v>
      </c>
      <c r="K23" s="408">
        <f>+CountByColor(PLANNING!D23:AH23,'CALCUL ZONE'!K$16)</f>
        <v>0</v>
      </c>
      <c r="L23" s="381">
        <f>+CountByColor(PLANNING!D23:AH23,'CALCUL ZONE'!L$16)</f>
        <v>0</v>
      </c>
      <c r="M23" s="381">
        <f>+CountByColor(PLANNING!D23:AH23,'CALCUL ZONE'!M$16)</f>
        <v>0</v>
      </c>
      <c r="N23" s="409">
        <f>+CountByColor(PLANNING!D23:AH23,'CALCUL ZONE'!N$16)</f>
        <v>0</v>
      </c>
      <c r="O23" s="409">
        <f>+CountByColor(PLANNING!D23:AH23,'CALCUL ZONE'!O$16)</f>
        <v>0</v>
      </c>
      <c r="P23" s="409">
        <f>+CountByColor(PLANNING!D23:AH23,'CALCUL ZONE'!P$16)</f>
        <v>0</v>
      </c>
      <c r="Q23" s="410">
        <f>+CountByColor(PLANNING!D23:AH23,'CALCUL ZONE'!Q$16)</f>
        <v>0</v>
      </c>
      <c r="R23" s="410">
        <f>+CountByColor(PLANNING!D23:AH23,'CALCUL ZONE'!R$16)</f>
        <v>0</v>
      </c>
      <c r="S23" s="411">
        <f>+CountByColor(PLANNING!D23:AH23,'CALCUL ZONE'!S$16)</f>
        <v>0</v>
      </c>
      <c r="T23" s="411">
        <f>+CountByColor(PLANNING!D23:AH23,'CALCUL ZONE'!T$16)</f>
        <v>0</v>
      </c>
      <c r="U23" s="411">
        <f>+CountByColor(PLANNING!D23:AH23,'CALCUL ZONE'!U$16)</f>
        <v>0</v>
      </c>
      <c r="V23" s="382">
        <f>+CountByColor(PLANNING!D23:AH23,'CALCUL ZONE'!V$16)</f>
        <v>0</v>
      </c>
      <c r="W23" s="13">
        <f t="shared" si="0"/>
        <v>0</v>
      </c>
    </row>
    <row r="24" spans="1:23" x14ac:dyDescent="0.25">
      <c r="A24" s="384" t="str">
        <f>PLANNING!C24</f>
        <v>NOM SALARIÉ</v>
      </c>
      <c r="B24" s="408">
        <f>+CountByColor(PLANNING!D24:AH24,'CALCUL ZONE'!B$16)</f>
        <v>0</v>
      </c>
      <c r="C24" s="408">
        <f>+CountByColor(PLANNING!D24:AH24,'CALCUL ZONE'!C$16)</f>
        <v>0</v>
      </c>
      <c r="D24" s="408">
        <f>+CountByColor(PLANNING!D24:AH24,'CALCUL ZONE'!D$16)</f>
        <v>0</v>
      </c>
      <c r="E24" s="381">
        <f>+CountByColor(PLANNING!D24:AH24,'CALCUL ZONE'!E$16)</f>
        <v>0</v>
      </c>
      <c r="F24" s="381">
        <f>+CountByColor(PLANNING!D24:AH24,'CALCUL ZONE'!F$16)</f>
        <v>0</v>
      </c>
      <c r="G24" s="381">
        <f>+CountByColor(PLANNING!D24:AH24,'CALCUL ZONE'!G$16)</f>
        <v>0</v>
      </c>
      <c r="H24" s="408">
        <f>+CountByColor(PLANNING!D24:AH24,'CALCUL ZONE'!H$16)</f>
        <v>0</v>
      </c>
      <c r="I24" s="381">
        <f>+CountByColor(PLANNING!D24:AH24,'CALCUL ZONE'!I$16)</f>
        <v>0</v>
      </c>
      <c r="J24" s="381">
        <f>+CountByColor(PLANNING!D24:AH24,'CALCUL ZONE'!J$16)</f>
        <v>0</v>
      </c>
      <c r="K24" s="408">
        <f>+CountByColor(PLANNING!D24:AH24,'CALCUL ZONE'!K$16)</f>
        <v>0</v>
      </c>
      <c r="L24" s="381">
        <f>+CountByColor(PLANNING!D24:AH24,'CALCUL ZONE'!L$16)</f>
        <v>0</v>
      </c>
      <c r="M24" s="381">
        <f>+CountByColor(PLANNING!D24:AH24,'CALCUL ZONE'!M$16)</f>
        <v>0</v>
      </c>
      <c r="N24" s="409">
        <f>+CountByColor(PLANNING!D24:AH24,'CALCUL ZONE'!N$16)</f>
        <v>0</v>
      </c>
      <c r="O24" s="409">
        <f>+CountByColor(PLANNING!D24:AH24,'CALCUL ZONE'!O$16)</f>
        <v>0</v>
      </c>
      <c r="P24" s="409">
        <f>+CountByColor(PLANNING!D24:AH24,'CALCUL ZONE'!P$16)</f>
        <v>0</v>
      </c>
      <c r="Q24" s="410">
        <f>+CountByColor(PLANNING!D24:AH24,'CALCUL ZONE'!Q$16)</f>
        <v>0</v>
      </c>
      <c r="R24" s="410">
        <f>+CountByColor(PLANNING!D24:AH24,'CALCUL ZONE'!R$16)</f>
        <v>0</v>
      </c>
      <c r="S24" s="411">
        <f>+CountByColor(PLANNING!D24:AH24,'CALCUL ZONE'!S$16)</f>
        <v>0</v>
      </c>
      <c r="T24" s="411">
        <f>+CountByColor(PLANNING!D24:AH24,'CALCUL ZONE'!T$16)</f>
        <v>0</v>
      </c>
      <c r="U24" s="411">
        <f>+CountByColor(PLANNING!D24:AH24,'CALCUL ZONE'!U$16)</f>
        <v>0</v>
      </c>
      <c r="V24" s="382">
        <f>+CountByColor(PLANNING!D24:AH24,'CALCUL ZONE'!V$16)</f>
        <v>0</v>
      </c>
      <c r="W24" s="13">
        <f t="shared" si="0"/>
        <v>0</v>
      </c>
    </row>
    <row r="25" spans="1:23" x14ac:dyDescent="0.25">
      <c r="A25" s="384" t="str">
        <f>PLANNING!C25</f>
        <v>NOM SALARIÉ</v>
      </c>
      <c r="B25" s="408">
        <f>+CountByColor(PLANNING!D25:AH25,'CALCUL ZONE'!B$16)</f>
        <v>0</v>
      </c>
      <c r="C25" s="408">
        <f>+CountByColor(PLANNING!D25:AH25,'CALCUL ZONE'!C$16)</f>
        <v>0</v>
      </c>
      <c r="D25" s="408">
        <f>+CountByColor(PLANNING!D25:AH25,'CALCUL ZONE'!D$16)</f>
        <v>0</v>
      </c>
      <c r="E25" s="381">
        <f>+CountByColor(PLANNING!D25:AH25,'CALCUL ZONE'!E$16)</f>
        <v>0</v>
      </c>
      <c r="F25" s="381">
        <f>+CountByColor(PLANNING!D25:AH25,'CALCUL ZONE'!F$16)</f>
        <v>0</v>
      </c>
      <c r="G25" s="381">
        <f>+CountByColor(PLANNING!D25:AH25,'CALCUL ZONE'!G$16)</f>
        <v>0</v>
      </c>
      <c r="H25" s="408">
        <f>+CountByColor(PLANNING!D25:AH25,'CALCUL ZONE'!H$16)</f>
        <v>0</v>
      </c>
      <c r="I25" s="381">
        <f>+CountByColor(PLANNING!D25:AH25,'CALCUL ZONE'!I$16)</f>
        <v>0</v>
      </c>
      <c r="J25" s="381">
        <f>+CountByColor(PLANNING!D25:AH25,'CALCUL ZONE'!J$16)</f>
        <v>0</v>
      </c>
      <c r="K25" s="408">
        <f>+CountByColor(PLANNING!D25:AH25,'CALCUL ZONE'!K$16)</f>
        <v>0</v>
      </c>
      <c r="L25" s="381">
        <f>+CountByColor(PLANNING!D25:AH25,'CALCUL ZONE'!L$16)</f>
        <v>0</v>
      </c>
      <c r="M25" s="381">
        <f>+CountByColor(PLANNING!D25:AH25,'CALCUL ZONE'!M$16)</f>
        <v>0</v>
      </c>
      <c r="N25" s="409">
        <f>+CountByColor(PLANNING!D25:AH25,'CALCUL ZONE'!N$16)</f>
        <v>0</v>
      </c>
      <c r="O25" s="409">
        <f>+CountByColor(PLANNING!D25:AH25,'CALCUL ZONE'!O$16)</f>
        <v>0</v>
      </c>
      <c r="P25" s="409">
        <f>+CountByColor(PLANNING!D25:AH25,'CALCUL ZONE'!P$16)</f>
        <v>0</v>
      </c>
      <c r="Q25" s="410">
        <f>+CountByColor(PLANNING!D25:AH25,'CALCUL ZONE'!Q$16)</f>
        <v>0</v>
      </c>
      <c r="R25" s="410">
        <f>+CountByColor(PLANNING!D25:AH25,'CALCUL ZONE'!R$16)</f>
        <v>0</v>
      </c>
      <c r="S25" s="411">
        <f>+CountByColor(PLANNING!D25:AH25,'CALCUL ZONE'!S$16)</f>
        <v>0</v>
      </c>
      <c r="T25" s="411">
        <f>+CountByColor(PLANNING!D25:AH25,'CALCUL ZONE'!T$16)</f>
        <v>0</v>
      </c>
      <c r="U25" s="411">
        <f>+CountByColor(PLANNING!D25:AH25,'CALCUL ZONE'!U$16)</f>
        <v>0</v>
      </c>
      <c r="V25" s="382">
        <f>+CountByColor(PLANNING!D25:AH25,'CALCUL ZONE'!V$16)</f>
        <v>0</v>
      </c>
      <c r="W25" s="13">
        <f t="shared" si="0"/>
        <v>0</v>
      </c>
    </row>
    <row r="26" spans="1:23" x14ac:dyDescent="0.25">
      <c r="A26" s="384" t="str">
        <f>PLANNING!C26</f>
        <v>NOM SALARIÉ</v>
      </c>
      <c r="B26" s="408">
        <f>+CountByColor(PLANNING!D26:AH26,'CALCUL ZONE'!B$16)</f>
        <v>0</v>
      </c>
      <c r="C26" s="408">
        <f>+CountByColor(PLANNING!D26:AH26,'CALCUL ZONE'!C$16)</f>
        <v>0</v>
      </c>
      <c r="D26" s="408">
        <f>+CountByColor(PLANNING!D26:AH26,'CALCUL ZONE'!D$16)</f>
        <v>0</v>
      </c>
      <c r="E26" s="381">
        <f>+CountByColor(PLANNING!D26:AH26,'CALCUL ZONE'!E$16)</f>
        <v>0</v>
      </c>
      <c r="F26" s="381">
        <f>+CountByColor(PLANNING!D26:AH26,'CALCUL ZONE'!F$16)</f>
        <v>0</v>
      </c>
      <c r="G26" s="381">
        <f>+CountByColor(PLANNING!D26:AH26,'CALCUL ZONE'!G$16)</f>
        <v>0</v>
      </c>
      <c r="H26" s="408">
        <f>+CountByColor(PLANNING!D26:AH26,'CALCUL ZONE'!H$16)</f>
        <v>0</v>
      </c>
      <c r="I26" s="381">
        <f>+CountByColor(PLANNING!D26:AH26,'CALCUL ZONE'!I$16)</f>
        <v>0</v>
      </c>
      <c r="J26" s="381">
        <f>+CountByColor(PLANNING!D26:AH26,'CALCUL ZONE'!J$16)</f>
        <v>0</v>
      </c>
      <c r="K26" s="408">
        <f>+CountByColor(PLANNING!D26:AH26,'CALCUL ZONE'!K$16)</f>
        <v>0</v>
      </c>
      <c r="L26" s="381">
        <f>+CountByColor(PLANNING!D26:AH26,'CALCUL ZONE'!L$16)</f>
        <v>0</v>
      </c>
      <c r="M26" s="381">
        <f>+CountByColor(PLANNING!D26:AH26,'CALCUL ZONE'!M$16)</f>
        <v>0</v>
      </c>
      <c r="N26" s="409">
        <f>+CountByColor(PLANNING!D26:AH26,'CALCUL ZONE'!N$16)</f>
        <v>0</v>
      </c>
      <c r="O26" s="409">
        <f>+CountByColor(PLANNING!D26:AH26,'CALCUL ZONE'!O$16)</f>
        <v>0</v>
      </c>
      <c r="P26" s="409">
        <f>+CountByColor(PLANNING!D26:AH26,'CALCUL ZONE'!P$16)</f>
        <v>0</v>
      </c>
      <c r="Q26" s="410">
        <f>+CountByColor(PLANNING!D26:AH26,'CALCUL ZONE'!Q$16)</f>
        <v>0</v>
      </c>
      <c r="R26" s="410">
        <f>+CountByColor(PLANNING!D26:AH26,'CALCUL ZONE'!R$16)</f>
        <v>0</v>
      </c>
      <c r="S26" s="411">
        <f>+CountByColor(PLANNING!D26:AH26,'CALCUL ZONE'!S$16)</f>
        <v>0</v>
      </c>
      <c r="T26" s="411">
        <f>+CountByColor(PLANNING!D26:AH26,'CALCUL ZONE'!T$16)</f>
        <v>0</v>
      </c>
      <c r="U26" s="411">
        <f>+CountByColor(PLANNING!D26:AH26,'CALCUL ZONE'!U$16)</f>
        <v>0</v>
      </c>
      <c r="V26" s="382">
        <f>+CountByColor(PLANNING!D26:AH26,'CALCUL ZONE'!V$16)</f>
        <v>0</v>
      </c>
      <c r="W26" s="13">
        <f t="shared" si="0"/>
        <v>0</v>
      </c>
    </row>
    <row r="27" spans="1:23" x14ac:dyDescent="0.25">
      <c r="A27" s="384" t="str">
        <f>PLANNING!C27</f>
        <v>NOM SALARIÉ</v>
      </c>
      <c r="B27" s="408">
        <f>+CountByColor(PLANNING!D27:AH27,'CALCUL ZONE'!B$16)</f>
        <v>0</v>
      </c>
      <c r="C27" s="408">
        <f>+CountByColor(PLANNING!D27:AH27,'CALCUL ZONE'!C$16)</f>
        <v>0</v>
      </c>
      <c r="D27" s="408">
        <f>+CountByColor(PLANNING!D27:AH27,'CALCUL ZONE'!D$16)</f>
        <v>0</v>
      </c>
      <c r="E27" s="381">
        <f>+CountByColor(PLANNING!D27:AH27,'CALCUL ZONE'!E$16)</f>
        <v>0</v>
      </c>
      <c r="F27" s="381">
        <f>+CountByColor(PLANNING!D27:AH27,'CALCUL ZONE'!F$16)</f>
        <v>0</v>
      </c>
      <c r="G27" s="381">
        <f>+CountByColor(PLANNING!D27:AH27,'CALCUL ZONE'!G$16)</f>
        <v>0</v>
      </c>
      <c r="H27" s="408">
        <f>+CountByColor(PLANNING!D27:AH27,'CALCUL ZONE'!H$16)</f>
        <v>0</v>
      </c>
      <c r="I27" s="381">
        <f>+CountByColor(PLANNING!D27:AH27,'CALCUL ZONE'!I$16)</f>
        <v>0</v>
      </c>
      <c r="J27" s="381">
        <f>+CountByColor(PLANNING!D27:AH27,'CALCUL ZONE'!J$16)</f>
        <v>0</v>
      </c>
      <c r="K27" s="408">
        <f>+CountByColor(PLANNING!D27:AH27,'CALCUL ZONE'!K$16)</f>
        <v>0</v>
      </c>
      <c r="L27" s="381">
        <f>+CountByColor(PLANNING!D27:AH27,'CALCUL ZONE'!L$16)</f>
        <v>0</v>
      </c>
      <c r="M27" s="381">
        <f>+CountByColor(PLANNING!D27:AH27,'CALCUL ZONE'!M$16)</f>
        <v>0</v>
      </c>
      <c r="N27" s="409">
        <f>+CountByColor(PLANNING!D27:AH27,'CALCUL ZONE'!N$16)</f>
        <v>0</v>
      </c>
      <c r="O27" s="409">
        <f>+CountByColor(PLANNING!D27:AH27,'CALCUL ZONE'!O$16)</f>
        <v>0</v>
      </c>
      <c r="P27" s="409">
        <f>+CountByColor(PLANNING!D27:AH27,'CALCUL ZONE'!P$16)</f>
        <v>0</v>
      </c>
      <c r="Q27" s="410">
        <f>+CountByColor(PLANNING!D27:AH27,'CALCUL ZONE'!Q$16)</f>
        <v>0</v>
      </c>
      <c r="R27" s="410">
        <f>+CountByColor(PLANNING!D27:AH27,'CALCUL ZONE'!R$16)</f>
        <v>0</v>
      </c>
      <c r="S27" s="411">
        <f>+CountByColor(PLANNING!D27:AH27,'CALCUL ZONE'!S$16)</f>
        <v>0</v>
      </c>
      <c r="T27" s="411">
        <f>+CountByColor(PLANNING!D27:AH27,'CALCUL ZONE'!T$16)</f>
        <v>0</v>
      </c>
      <c r="U27" s="411">
        <f>+CountByColor(PLANNING!D27:AH27,'CALCUL ZONE'!U$16)</f>
        <v>0</v>
      </c>
      <c r="V27" s="382">
        <f>+CountByColor(PLANNING!D27:AH27,'CALCUL ZONE'!V$16)</f>
        <v>0</v>
      </c>
      <c r="W27" s="13">
        <f t="shared" si="0"/>
        <v>0</v>
      </c>
    </row>
    <row r="28" spans="1:23" x14ac:dyDescent="0.25">
      <c r="A28" s="384" t="str">
        <f>PLANNING!C28</f>
        <v>NOM SALARIÉ</v>
      </c>
      <c r="B28" s="408">
        <f>+CountByColor(PLANNING!D28:AH28,'CALCUL ZONE'!B$16)</f>
        <v>0</v>
      </c>
      <c r="C28" s="408">
        <f>+CountByColor(PLANNING!D28:AH28,'CALCUL ZONE'!C$16)</f>
        <v>0</v>
      </c>
      <c r="D28" s="408">
        <f>+CountByColor(PLANNING!D28:AH28,'CALCUL ZONE'!D$16)</f>
        <v>0</v>
      </c>
      <c r="E28" s="381">
        <f>+CountByColor(PLANNING!D28:AH28,'CALCUL ZONE'!E$16)</f>
        <v>0</v>
      </c>
      <c r="F28" s="381">
        <f>+CountByColor(PLANNING!D28:AH28,'CALCUL ZONE'!F$16)</f>
        <v>0</v>
      </c>
      <c r="G28" s="381">
        <f>+CountByColor(PLANNING!D28:AH28,'CALCUL ZONE'!G$16)</f>
        <v>0</v>
      </c>
      <c r="H28" s="408">
        <f>+CountByColor(PLANNING!D28:AH28,'CALCUL ZONE'!H$16)</f>
        <v>0</v>
      </c>
      <c r="I28" s="381">
        <f>+CountByColor(PLANNING!D28:AH28,'CALCUL ZONE'!I$16)</f>
        <v>0</v>
      </c>
      <c r="J28" s="381">
        <f>+CountByColor(PLANNING!D28:AH28,'CALCUL ZONE'!J$16)</f>
        <v>0</v>
      </c>
      <c r="K28" s="408">
        <f>+CountByColor(PLANNING!D28:AH28,'CALCUL ZONE'!K$16)</f>
        <v>0</v>
      </c>
      <c r="L28" s="381">
        <f>+CountByColor(PLANNING!D28:AH28,'CALCUL ZONE'!L$16)</f>
        <v>0</v>
      </c>
      <c r="M28" s="381">
        <f>+CountByColor(PLANNING!D28:AH28,'CALCUL ZONE'!M$16)</f>
        <v>0</v>
      </c>
      <c r="N28" s="409">
        <f>+CountByColor(PLANNING!D28:AH28,'CALCUL ZONE'!N$16)</f>
        <v>0</v>
      </c>
      <c r="O28" s="409">
        <f>+CountByColor(PLANNING!D28:AH28,'CALCUL ZONE'!O$16)</f>
        <v>0</v>
      </c>
      <c r="P28" s="409">
        <f>+CountByColor(PLANNING!D28:AH28,'CALCUL ZONE'!P$16)</f>
        <v>0</v>
      </c>
      <c r="Q28" s="410">
        <f>+CountByColor(PLANNING!D28:AH28,'CALCUL ZONE'!Q$16)</f>
        <v>0</v>
      </c>
      <c r="R28" s="410">
        <f>+CountByColor(PLANNING!D28:AH28,'CALCUL ZONE'!R$16)</f>
        <v>0</v>
      </c>
      <c r="S28" s="411">
        <f>+CountByColor(PLANNING!D28:AH28,'CALCUL ZONE'!S$16)</f>
        <v>0</v>
      </c>
      <c r="T28" s="411">
        <f>+CountByColor(PLANNING!D28:AH28,'CALCUL ZONE'!T$16)</f>
        <v>0</v>
      </c>
      <c r="U28" s="411">
        <f>+CountByColor(PLANNING!D28:AH28,'CALCUL ZONE'!U$16)</f>
        <v>0</v>
      </c>
      <c r="V28" s="382">
        <f>+CountByColor(PLANNING!D28:AH28,'CALCUL ZONE'!V$16)</f>
        <v>0</v>
      </c>
      <c r="W28" s="13">
        <f t="shared" si="0"/>
        <v>0</v>
      </c>
    </row>
    <row r="29" spans="1:23" x14ac:dyDescent="0.25">
      <c r="A29" s="384" t="str">
        <f>PLANNING!C29</f>
        <v>NOM SALARIÉ</v>
      </c>
      <c r="B29" s="408"/>
      <c r="C29" s="408"/>
      <c r="D29" s="408"/>
      <c r="E29" s="381"/>
      <c r="F29" s="381"/>
      <c r="G29" s="381"/>
      <c r="H29" s="408"/>
      <c r="I29" s="381"/>
      <c r="J29" s="381"/>
      <c r="K29" s="408"/>
      <c r="L29" s="381"/>
      <c r="M29" s="381"/>
      <c r="N29" s="409"/>
      <c r="O29" s="409"/>
      <c r="P29" s="409"/>
      <c r="Q29" s="410"/>
      <c r="R29" s="410"/>
      <c r="S29" s="411"/>
      <c r="T29" s="411"/>
      <c r="U29" s="411"/>
      <c r="V29" s="382"/>
      <c r="W29" s="13">
        <f t="shared" si="0"/>
        <v>0</v>
      </c>
    </row>
    <row r="30" spans="1:23" x14ac:dyDescent="0.25">
      <c r="A30" s="384" t="str">
        <f>PLANNING!C30</f>
        <v>NOM SALARIÉ</v>
      </c>
      <c r="B30" s="408">
        <f>+CountByColor(PLANNING!D30:AH30,'CALCUL ZONE'!B$16)</f>
        <v>0</v>
      </c>
      <c r="C30" s="408">
        <f>+CountByColor(PLANNING!D30:AH30,'CALCUL ZONE'!C$16)</f>
        <v>0</v>
      </c>
      <c r="D30" s="408">
        <f>+CountByColor(PLANNING!D30:AH30,'CALCUL ZONE'!D$16)</f>
        <v>0</v>
      </c>
      <c r="E30" s="381">
        <f>+CountByColor(PLANNING!D30:AH30,'CALCUL ZONE'!E$16)</f>
        <v>0</v>
      </c>
      <c r="F30" s="381">
        <f>+CountByColor(PLANNING!D30:AH30,'CALCUL ZONE'!F$16)</f>
        <v>0</v>
      </c>
      <c r="G30" s="381">
        <f>+CountByColor(PLANNING!D30:AH30,'CALCUL ZONE'!G$16)</f>
        <v>0</v>
      </c>
      <c r="H30" s="408">
        <f>+CountByColor(PLANNING!D30:AH30,'CALCUL ZONE'!H$16)</f>
        <v>0</v>
      </c>
      <c r="I30" s="381">
        <f>+CountByColor(PLANNING!D30:AH30,'CALCUL ZONE'!I$16)</f>
        <v>0</v>
      </c>
      <c r="J30" s="381">
        <f>+CountByColor(PLANNING!D30:AH30,'CALCUL ZONE'!J$16)</f>
        <v>0</v>
      </c>
      <c r="K30" s="408">
        <f>+CountByColor(PLANNING!D30:AH30,'CALCUL ZONE'!K$16)</f>
        <v>0</v>
      </c>
      <c r="L30" s="381">
        <f>+CountByColor(PLANNING!D30:AH30,'CALCUL ZONE'!L$16)</f>
        <v>0</v>
      </c>
      <c r="M30" s="381">
        <f>+CountByColor(PLANNING!D30:AH30,'CALCUL ZONE'!M$16)</f>
        <v>0</v>
      </c>
      <c r="N30" s="409">
        <f>+CountByColor(PLANNING!D30:AH30,'CALCUL ZONE'!N$16)</f>
        <v>0</v>
      </c>
      <c r="O30" s="409">
        <f>+CountByColor(PLANNING!D30:AH30,'CALCUL ZONE'!O$16)</f>
        <v>0</v>
      </c>
      <c r="P30" s="409">
        <f>+CountByColor(PLANNING!D30:AH30,'CALCUL ZONE'!P$16)</f>
        <v>0</v>
      </c>
      <c r="Q30" s="410">
        <f>+CountByColor(PLANNING!D30:AH30,'CALCUL ZONE'!Q$16)</f>
        <v>0</v>
      </c>
      <c r="R30" s="410">
        <f>+CountByColor(PLANNING!D30:AH30,'CALCUL ZONE'!R$16)</f>
        <v>0</v>
      </c>
      <c r="S30" s="411">
        <f>+CountByColor(PLANNING!D30:AH30,'CALCUL ZONE'!S$16)</f>
        <v>0</v>
      </c>
      <c r="T30" s="411">
        <f>+CountByColor(PLANNING!D30:AH30,'CALCUL ZONE'!T$16)</f>
        <v>0</v>
      </c>
      <c r="U30" s="411">
        <f>+CountByColor(PLANNING!D30:AH30,'CALCUL ZONE'!U$16)</f>
        <v>0</v>
      </c>
      <c r="V30" s="382">
        <f>+CountByColor(PLANNING!D30:AH30,'CALCUL ZONE'!V$16)</f>
        <v>0</v>
      </c>
      <c r="W30" s="13">
        <f t="shared" si="0"/>
        <v>0</v>
      </c>
    </row>
    <row r="31" spans="1:23" x14ac:dyDescent="0.25">
      <c r="A31" s="384" t="str">
        <f>PLANNING!C31</f>
        <v>NOM SALARIÉ</v>
      </c>
      <c r="B31" s="408">
        <f>+CountByColor(PLANNING!D31:AH31,'CALCUL ZONE'!B$16)</f>
        <v>0</v>
      </c>
      <c r="C31" s="408">
        <f>+CountByColor(PLANNING!D31:AH31,'CALCUL ZONE'!C$16)</f>
        <v>0</v>
      </c>
      <c r="D31" s="408">
        <f>+CountByColor(PLANNING!D31:AH31,'CALCUL ZONE'!D$16)</f>
        <v>0</v>
      </c>
      <c r="E31" s="381">
        <f>+CountByColor(PLANNING!D31:AH31,'CALCUL ZONE'!E$16)</f>
        <v>0</v>
      </c>
      <c r="F31" s="381">
        <f>+CountByColor(PLANNING!D31:AH31,'CALCUL ZONE'!F$16)</f>
        <v>0</v>
      </c>
      <c r="G31" s="381">
        <f>+CountByColor(PLANNING!D31:AH31,'CALCUL ZONE'!G$16)</f>
        <v>0</v>
      </c>
      <c r="H31" s="408">
        <f>+CountByColor(PLANNING!D31:AH31,'CALCUL ZONE'!H$16)</f>
        <v>0</v>
      </c>
      <c r="I31" s="381">
        <f>+CountByColor(PLANNING!D31:AH31,'CALCUL ZONE'!I$16)</f>
        <v>0</v>
      </c>
      <c r="J31" s="381">
        <f>+CountByColor(PLANNING!D31:AH31,'CALCUL ZONE'!J$16)</f>
        <v>0</v>
      </c>
      <c r="K31" s="408">
        <f>+CountByColor(PLANNING!D31:AH31,'CALCUL ZONE'!K$16)</f>
        <v>0</v>
      </c>
      <c r="L31" s="381">
        <f>+CountByColor(PLANNING!D31:AH31,'CALCUL ZONE'!L$16)</f>
        <v>0</v>
      </c>
      <c r="M31" s="381">
        <f>+CountByColor(PLANNING!D31:AH31,'CALCUL ZONE'!M$16)</f>
        <v>0</v>
      </c>
      <c r="N31" s="409">
        <f>+CountByColor(PLANNING!D31:AH31,'CALCUL ZONE'!N$16)</f>
        <v>0</v>
      </c>
      <c r="O31" s="409">
        <f>+CountByColor(PLANNING!D31:AH31,'CALCUL ZONE'!O$16)</f>
        <v>0</v>
      </c>
      <c r="P31" s="409">
        <f>+CountByColor(PLANNING!D31:AH31,'CALCUL ZONE'!P$16)</f>
        <v>0</v>
      </c>
      <c r="Q31" s="410">
        <f>+CountByColor(PLANNING!D31:AH31,'CALCUL ZONE'!Q$16)</f>
        <v>0</v>
      </c>
      <c r="R31" s="410">
        <f>+CountByColor(PLANNING!D31:AH31,'CALCUL ZONE'!R$16)</f>
        <v>0</v>
      </c>
      <c r="S31" s="411">
        <f>+CountByColor(PLANNING!D31:AH31,'CALCUL ZONE'!S$16)</f>
        <v>0</v>
      </c>
      <c r="T31" s="411">
        <f>+CountByColor(PLANNING!D31:AH31,'CALCUL ZONE'!T$16)</f>
        <v>0</v>
      </c>
      <c r="U31" s="411">
        <f>+CountByColor(PLANNING!D31:AH31,'CALCUL ZONE'!U$16)</f>
        <v>0</v>
      </c>
      <c r="V31" s="382">
        <f>+CountByColor(PLANNING!D31:AH31,'CALCUL ZONE'!V$16)</f>
        <v>0</v>
      </c>
      <c r="W31" s="13">
        <f t="shared" si="0"/>
        <v>0</v>
      </c>
    </row>
    <row r="32" spans="1:23" x14ac:dyDescent="0.25">
      <c r="A32" s="384" t="str">
        <f>PLANNING!C32</f>
        <v>x</v>
      </c>
      <c r="B32" s="408">
        <f>+CountByColor(PLANNING!D32:AH32,'CALCUL ZONE'!B$16)</f>
        <v>0</v>
      </c>
      <c r="C32" s="408">
        <f>+CountByColor(PLANNING!D32:AH32,'CALCUL ZONE'!C$16)</f>
        <v>0</v>
      </c>
      <c r="D32" s="408">
        <f>+CountByColor(PLANNING!D32:AH32,'CALCUL ZONE'!D$16)</f>
        <v>0</v>
      </c>
      <c r="E32" s="381">
        <f>+CountByColor(PLANNING!D32:AH32,'CALCUL ZONE'!E$16)</f>
        <v>0</v>
      </c>
      <c r="F32" s="381">
        <f>+CountByColor(PLANNING!D32:AH32,'CALCUL ZONE'!F$16)</f>
        <v>0</v>
      </c>
      <c r="G32" s="381">
        <f>+CountByColor(PLANNING!D32:AH32,'CALCUL ZONE'!G$16)</f>
        <v>0</v>
      </c>
      <c r="H32" s="408">
        <f>+CountByColor(PLANNING!D32:AH32,'CALCUL ZONE'!H$16)</f>
        <v>0</v>
      </c>
      <c r="I32" s="381">
        <f>+CountByColor(PLANNING!D32:AH32,'CALCUL ZONE'!I$16)</f>
        <v>0</v>
      </c>
      <c r="J32" s="381">
        <f>+CountByColor(PLANNING!D32:AH32,'CALCUL ZONE'!J$16)</f>
        <v>0</v>
      </c>
      <c r="K32" s="408">
        <f>+CountByColor(PLANNING!D32:AH32,'CALCUL ZONE'!K$16)</f>
        <v>0</v>
      </c>
      <c r="L32" s="381">
        <f>+CountByColor(PLANNING!D32:AH32,'CALCUL ZONE'!L$16)</f>
        <v>0</v>
      </c>
      <c r="M32" s="381">
        <f>+CountByColor(PLANNING!D32:AH32,'CALCUL ZONE'!M$16)</f>
        <v>0</v>
      </c>
      <c r="N32" s="409">
        <f>+CountByColor(PLANNING!D32:AH32,'CALCUL ZONE'!N$16)</f>
        <v>0</v>
      </c>
      <c r="O32" s="409">
        <f>+CountByColor(PLANNING!D32:AH32,'CALCUL ZONE'!O$16)</f>
        <v>0</v>
      </c>
      <c r="P32" s="409">
        <f>+CountByColor(PLANNING!D32:AH32,'CALCUL ZONE'!P$16)</f>
        <v>0</v>
      </c>
      <c r="Q32" s="410">
        <f>+CountByColor(PLANNING!D32:AH32,'CALCUL ZONE'!Q$16)</f>
        <v>0</v>
      </c>
      <c r="R32" s="410">
        <f>+CountByColor(PLANNING!D32:AH32,'CALCUL ZONE'!R$16)</f>
        <v>0</v>
      </c>
      <c r="S32" s="411">
        <f>+CountByColor(PLANNING!D32:AH32,'CALCUL ZONE'!S$16)</f>
        <v>0</v>
      </c>
      <c r="T32" s="411">
        <f>+CountByColor(PLANNING!D32:AH32,'CALCUL ZONE'!T$16)</f>
        <v>0</v>
      </c>
      <c r="U32" s="411">
        <f>+CountByColor(PLANNING!D32:AH32,'CALCUL ZONE'!U$16)</f>
        <v>0</v>
      </c>
      <c r="V32" s="382">
        <f>+CountByColor(PLANNING!D32:AH32,'CALCUL ZONE'!V$16)</f>
        <v>0</v>
      </c>
      <c r="W32" s="13">
        <f t="shared" si="0"/>
        <v>0</v>
      </c>
    </row>
    <row r="33" spans="1:23" x14ac:dyDescent="0.25">
      <c r="A33" s="384" t="str">
        <f>PLANNING!C33</f>
        <v>x</v>
      </c>
      <c r="B33" s="408">
        <f>+CountByColor(PLANNING!D33:AH33,'CALCUL ZONE'!B$16)</f>
        <v>0</v>
      </c>
      <c r="C33" s="408">
        <f>+CountByColor(PLANNING!D33:AH33,'CALCUL ZONE'!C$16)</f>
        <v>0</v>
      </c>
      <c r="D33" s="408">
        <f>+CountByColor(PLANNING!D33:AH33,'CALCUL ZONE'!D$16)</f>
        <v>0</v>
      </c>
      <c r="E33" s="381">
        <f>+CountByColor(PLANNING!D33:AH33,'CALCUL ZONE'!E$16)</f>
        <v>0</v>
      </c>
      <c r="F33" s="381">
        <f>+CountByColor(PLANNING!D33:AH33,'CALCUL ZONE'!F$16)</f>
        <v>0</v>
      </c>
      <c r="G33" s="381">
        <f>+CountByColor(PLANNING!D33:AH33,'CALCUL ZONE'!G$16)</f>
        <v>0</v>
      </c>
      <c r="H33" s="408">
        <f>+CountByColor(PLANNING!D33:AH33,'CALCUL ZONE'!H$16)</f>
        <v>0</v>
      </c>
      <c r="I33" s="381">
        <f>+CountByColor(PLANNING!D33:AH33,'CALCUL ZONE'!I$16)</f>
        <v>0</v>
      </c>
      <c r="J33" s="381">
        <f>+CountByColor(PLANNING!D33:AH33,'CALCUL ZONE'!J$16)</f>
        <v>0</v>
      </c>
      <c r="K33" s="408">
        <f>+CountByColor(PLANNING!D33:AH33,'CALCUL ZONE'!K$16)</f>
        <v>0</v>
      </c>
      <c r="L33" s="381">
        <f>+CountByColor(PLANNING!D33:AH33,'CALCUL ZONE'!L$16)</f>
        <v>0</v>
      </c>
      <c r="M33" s="381">
        <f>+CountByColor(PLANNING!D33:AH33,'CALCUL ZONE'!M$16)</f>
        <v>0</v>
      </c>
      <c r="N33" s="409">
        <f>+CountByColor(PLANNING!D33:AH33,'CALCUL ZONE'!N$16)</f>
        <v>0</v>
      </c>
      <c r="O33" s="409">
        <f>+CountByColor(PLANNING!D33:AH33,'CALCUL ZONE'!O$16)</f>
        <v>0</v>
      </c>
      <c r="P33" s="409">
        <f>+CountByColor(PLANNING!D33:AH33,'CALCUL ZONE'!P$16)</f>
        <v>0</v>
      </c>
      <c r="Q33" s="410">
        <f>+CountByColor(PLANNING!D33:AH33,'CALCUL ZONE'!Q$16)</f>
        <v>0</v>
      </c>
      <c r="R33" s="410">
        <f>+CountByColor(PLANNING!D33:AH33,'CALCUL ZONE'!R$16)</f>
        <v>0</v>
      </c>
      <c r="S33" s="411">
        <f>+CountByColor(PLANNING!D33:AH33,'CALCUL ZONE'!S$16)</f>
        <v>0</v>
      </c>
      <c r="T33" s="411">
        <f>+CountByColor(PLANNING!D33:AH33,'CALCUL ZONE'!T$16)</f>
        <v>0</v>
      </c>
      <c r="U33" s="411">
        <f>+CountByColor(PLANNING!D33:AH33,'CALCUL ZONE'!U$16)</f>
        <v>0</v>
      </c>
      <c r="V33" s="382">
        <f>+CountByColor(PLANNING!D33:AH33,'CALCUL ZONE'!V$16)</f>
        <v>0</v>
      </c>
      <c r="W33" s="13">
        <f t="shared" si="0"/>
        <v>0</v>
      </c>
    </row>
    <row r="34" spans="1:23" x14ac:dyDescent="0.25">
      <c r="A34" s="384" t="str">
        <f>PLANNING!C34</f>
        <v>x</v>
      </c>
      <c r="B34" s="408">
        <f>+CountByColor(PLANNING!D34:AH34,'CALCUL ZONE'!B$16)</f>
        <v>0</v>
      </c>
      <c r="C34" s="408">
        <f>+CountByColor(PLANNING!D34:AH34,'CALCUL ZONE'!C$16)</f>
        <v>0</v>
      </c>
      <c r="D34" s="408">
        <f>+CountByColor(PLANNING!D34:AH34,'CALCUL ZONE'!D$16)</f>
        <v>0</v>
      </c>
      <c r="E34" s="381">
        <f>+CountByColor(PLANNING!D34:AH34,'CALCUL ZONE'!E$16)</f>
        <v>0</v>
      </c>
      <c r="F34" s="381">
        <f>+CountByColor(PLANNING!D34:AH34,'CALCUL ZONE'!F$16)</f>
        <v>0</v>
      </c>
      <c r="G34" s="381">
        <f>+CountByColor(PLANNING!D34:AH34,'CALCUL ZONE'!G$16)</f>
        <v>0</v>
      </c>
      <c r="H34" s="408">
        <f>+CountByColor(PLANNING!D34:AH34,'CALCUL ZONE'!H$16)</f>
        <v>0</v>
      </c>
      <c r="I34" s="381">
        <f>+CountByColor(PLANNING!D34:AH34,'CALCUL ZONE'!I$16)</f>
        <v>0</v>
      </c>
      <c r="J34" s="381">
        <f>+CountByColor(PLANNING!D34:AH34,'CALCUL ZONE'!J$16)</f>
        <v>0</v>
      </c>
      <c r="K34" s="408">
        <f>+CountByColor(PLANNING!D34:AH34,'CALCUL ZONE'!K$16)</f>
        <v>0</v>
      </c>
      <c r="L34" s="381">
        <f>+CountByColor(PLANNING!D34:AH34,'CALCUL ZONE'!L$16)</f>
        <v>0</v>
      </c>
      <c r="M34" s="381">
        <f>+CountByColor(PLANNING!D34:AH34,'CALCUL ZONE'!M$16)</f>
        <v>0</v>
      </c>
      <c r="N34" s="409">
        <f>+CountByColor(PLANNING!D34:AH34,'CALCUL ZONE'!N$16)</f>
        <v>0</v>
      </c>
      <c r="O34" s="409">
        <f>+CountByColor(PLANNING!D34:AH34,'CALCUL ZONE'!O$16)</f>
        <v>0</v>
      </c>
      <c r="P34" s="409">
        <f>+CountByColor(PLANNING!D34:AH34,'CALCUL ZONE'!P$16)</f>
        <v>0</v>
      </c>
      <c r="Q34" s="410">
        <f>+CountByColor(PLANNING!D34:AH34,'CALCUL ZONE'!Q$16)</f>
        <v>0</v>
      </c>
      <c r="R34" s="410">
        <f>+CountByColor(PLANNING!D34:AH34,'CALCUL ZONE'!R$16)</f>
        <v>0</v>
      </c>
      <c r="S34" s="411">
        <f>+CountByColor(PLANNING!D34:AH34,'CALCUL ZONE'!S$16)</f>
        <v>0</v>
      </c>
      <c r="T34" s="411">
        <f>+CountByColor(PLANNING!D34:AH34,'CALCUL ZONE'!T$16)</f>
        <v>0</v>
      </c>
      <c r="U34" s="411">
        <f>+CountByColor(PLANNING!D34:AH34,'CALCUL ZONE'!U$16)</f>
        <v>0</v>
      </c>
      <c r="V34" s="382">
        <f>+CountByColor(PLANNING!D34:AH34,'CALCUL ZONE'!V$16)</f>
        <v>0</v>
      </c>
      <c r="W34" s="13">
        <f t="shared" si="0"/>
        <v>0</v>
      </c>
    </row>
    <row r="35" spans="1:23" x14ac:dyDescent="0.25">
      <c r="A35" s="384" t="str">
        <f>PLANNING!C35</f>
        <v>x</v>
      </c>
      <c r="B35" s="408">
        <f>+CountByColor(PLANNING!D35:AH35,'CALCUL ZONE'!B$16)</f>
        <v>0</v>
      </c>
      <c r="C35" s="408">
        <f>+CountByColor(PLANNING!D35:AH35,'CALCUL ZONE'!C$16)</f>
        <v>0</v>
      </c>
      <c r="D35" s="408">
        <f>+CountByColor(PLANNING!D35:AH35,'CALCUL ZONE'!D$16)</f>
        <v>0</v>
      </c>
      <c r="E35" s="381">
        <f>+CountByColor(PLANNING!D35:AH35,'CALCUL ZONE'!E$16)</f>
        <v>0</v>
      </c>
      <c r="F35" s="381">
        <f>+CountByColor(PLANNING!D35:AH35,'CALCUL ZONE'!F$16)</f>
        <v>0</v>
      </c>
      <c r="G35" s="381">
        <f>+CountByColor(PLANNING!D35:AH35,'CALCUL ZONE'!G$16)</f>
        <v>0</v>
      </c>
      <c r="H35" s="408">
        <f>+CountByColor(PLANNING!D35:AH35,'CALCUL ZONE'!H$16)</f>
        <v>0</v>
      </c>
      <c r="I35" s="381">
        <f>+CountByColor(PLANNING!D35:AH35,'CALCUL ZONE'!I$16)</f>
        <v>0</v>
      </c>
      <c r="J35" s="381">
        <f>+CountByColor(PLANNING!D35:AH35,'CALCUL ZONE'!J$16)</f>
        <v>0</v>
      </c>
      <c r="K35" s="408">
        <f>+CountByColor(PLANNING!D35:AH35,'CALCUL ZONE'!K$16)</f>
        <v>0</v>
      </c>
      <c r="L35" s="381">
        <f>+CountByColor(PLANNING!D35:AH35,'CALCUL ZONE'!L$16)</f>
        <v>0</v>
      </c>
      <c r="M35" s="381">
        <f>+CountByColor(PLANNING!D35:AH35,'CALCUL ZONE'!M$16)</f>
        <v>0</v>
      </c>
      <c r="N35" s="409">
        <f>+CountByColor(PLANNING!D35:AH35,'CALCUL ZONE'!N$16)</f>
        <v>0</v>
      </c>
      <c r="O35" s="409">
        <f>+CountByColor(PLANNING!D35:AH35,'CALCUL ZONE'!O$16)</f>
        <v>0</v>
      </c>
      <c r="P35" s="409">
        <f>+CountByColor(PLANNING!D35:AH35,'CALCUL ZONE'!P$16)</f>
        <v>0</v>
      </c>
      <c r="Q35" s="410">
        <f>+CountByColor(PLANNING!D35:AH35,'CALCUL ZONE'!Q$16)</f>
        <v>0</v>
      </c>
      <c r="R35" s="410">
        <f>+CountByColor(PLANNING!D35:AH35,'CALCUL ZONE'!R$16)</f>
        <v>0</v>
      </c>
      <c r="S35" s="411">
        <f>+CountByColor(PLANNING!D35:AH35,'CALCUL ZONE'!S$16)</f>
        <v>0</v>
      </c>
      <c r="T35" s="411">
        <f>+CountByColor(PLANNING!D35:AH35,'CALCUL ZONE'!T$16)</f>
        <v>0</v>
      </c>
      <c r="U35" s="411">
        <f>+CountByColor(PLANNING!D35:AH35,'CALCUL ZONE'!U$16)</f>
        <v>0</v>
      </c>
      <c r="V35" s="382">
        <f>+CountByColor(PLANNING!D35:AH35,'CALCUL ZONE'!V$16)</f>
        <v>0</v>
      </c>
      <c r="W35" s="13">
        <f>SUM(B35:V35)</f>
        <v>0</v>
      </c>
    </row>
    <row r="36" spans="1:23" x14ac:dyDescent="0.25">
      <c r="A36" s="385" t="str">
        <f>PLANNING!C36</f>
        <v>x</v>
      </c>
      <c r="B36" s="408">
        <f>+CountByColor(PLANNING!D36:AH36,'CALCUL ZONE'!B$16)</f>
        <v>0</v>
      </c>
      <c r="C36" s="408">
        <f>+CountByColor(PLANNING!D36:AH36,'CALCUL ZONE'!C$16)</f>
        <v>0</v>
      </c>
      <c r="D36" s="408">
        <f>+CountByColor(PLANNING!D36:AH36,'CALCUL ZONE'!D$16)</f>
        <v>0</v>
      </c>
      <c r="E36" s="381">
        <f>+CountByColor(PLANNING!D36:AH36,'CALCUL ZONE'!E$16)</f>
        <v>0</v>
      </c>
      <c r="F36" s="381">
        <f>+CountByColor(PLANNING!D36:AH36,'CALCUL ZONE'!F$16)</f>
        <v>0</v>
      </c>
      <c r="G36" s="381">
        <f>+CountByColor(PLANNING!D36:AH36,'CALCUL ZONE'!G$16)</f>
        <v>0</v>
      </c>
      <c r="H36" s="408">
        <f>+CountByColor(PLANNING!D36:AH36,'CALCUL ZONE'!H$16)</f>
        <v>0</v>
      </c>
      <c r="I36" s="381">
        <f>+CountByColor(PLANNING!D36:AH36,'CALCUL ZONE'!I$16)</f>
        <v>0</v>
      </c>
      <c r="J36" s="381">
        <f>+CountByColor(PLANNING!D36:AH36,'CALCUL ZONE'!J$16)</f>
        <v>0</v>
      </c>
      <c r="K36" s="408">
        <f>+CountByColor(PLANNING!D36:AH36,'CALCUL ZONE'!K$16)</f>
        <v>0</v>
      </c>
      <c r="L36" s="381">
        <f>+CountByColor(PLANNING!D36:AH36,'CALCUL ZONE'!L$16)</f>
        <v>0</v>
      </c>
      <c r="M36" s="381">
        <f>+CountByColor(PLANNING!D36:AH36,'CALCUL ZONE'!M$16)</f>
        <v>0</v>
      </c>
      <c r="N36" s="409">
        <f>+CountByColor(PLANNING!D36:AH36,'CALCUL ZONE'!N$16)</f>
        <v>0</v>
      </c>
      <c r="O36" s="409">
        <f>+CountByColor(PLANNING!D36:AH36,'CALCUL ZONE'!O$16)</f>
        <v>0</v>
      </c>
      <c r="P36" s="409">
        <f>+CountByColor(PLANNING!D36:AH36,'CALCUL ZONE'!P$16)</f>
        <v>0</v>
      </c>
      <c r="Q36" s="410">
        <f>+CountByColor(PLANNING!D36:AH36,'CALCUL ZONE'!Q$16)</f>
        <v>0</v>
      </c>
      <c r="R36" s="410">
        <f>+CountByColor(PLANNING!D36:AH36,'CALCUL ZONE'!R$16)</f>
        <v>0</v>
      </c>
      <c r="S36" s="411">
        <f>+CountByColor(PLANNING!D36:AH36,'CALCUL ZONE'!S$16)</f>
        <v>0</v>
      </c>
      <c r="T36" s="411">
        <f>+CountByColor(PLANNING!D36:AH36,'CALCUL ZONE'!T$16)</f>
        <v>0</v>
      </c>
      <c r="U36" s="411">
        <f>+CountByColor(PLANNING!D36:AH36,'CALCUL ZONE'!U$16)</f>
        <v>0</v>
      </c>
      <c r="V36" s="382">
        <f>+CountByColor(PLANNING!D36:AH36,'CALCUL ZONE'!V$16)</f>
        <v>0</v>
      </c>
      <c r="W36" s="13">
        <f t="shared" si="0"/>
        <v>0</v>
      </c>
    </row>
    <row r="40" spans="1:23" ht="15.75" x14ac:dyDescent="0.25">
      <c r="I40" t="s">
        <v>141</v>
      </c>
      <c r="J40" s="189">
        <f>+PLANNING!G11</f>
        <v>2021</v>
      </c>
    </row>
    <row r="41" spans="1:23" x14ac:dyDescent="0.25">
      <c r="I41" s="450" t="s">
        <v>126</v>
      </c>
      <c r="J41" s="450"/>
      <c r="K41" s="450" t="s">
        <v>127</v>
      </c>
      <c r="L41" s="450"/>
    </row>
    <row r="42" spans="1:23" x14ac:dyDescent="0.25">
      <c r="A42" s="95">
        <v>997</v>
      </c>
      <c r="H42" t="s">
        <v>114</v>
      </c>
      <c r="I42" s="450" t="s">
        <v>128</v>
      </c>
      <c r="J42" s="450"/>
      <c r="K42" s="451">
        <f>+DATE(J40,1,1)</f>
        <v>44197</v>
      </c>
      <c r="L42" s="451"/>
    </row>
    <row r="43" spans="1:23" x14ac:dyDescent="0.25">
      <c r="A43" s="113">
        <v>999</v>
      </c>
      <c r="D43" s="13"/>
      <c r="E43" s="13"/>
      <c r="H43" s="13" t="s">
        <v>115</v>
      </c>
      <c r="I43" s="450" t="s">
        <v>129</v>
      </c>
      <c r="J43" s="450"/>
      <c r="K43" s="451">
        <f>DATE(J40,3,29.56+0.979*MOD(204-11*MOD(J40,19),30)-WEEKDAY(DATE(J40,3,28.56+0.979*MOD(204-11*MOD(J40,19),30))))</f>
        <v>44290</v>
      </c>
      <c r="L43" s="451"/>
    </row>
    <row r="44" spans="1:23" x14ac:dyDescent="0.25">
      <c r="A44" s="96">
        <v>367</v>
      </c>
      <c r="H44" s="13" t="s">
        <v>116</v>
      </c>
      <c r="I44" s="450" t="s">
        <v>130</v>
      </c>
      <c r="J44" s="450"/>
      <c r="K44" s="451">
        <f>+K43+1</f>
        <v>44291</v>
      </c>
      <c r="L44" s="451"/>
    </row>
    <row r="45" spans="1:23" x14ac:dyDescent="0.25">
      <c r="A45" s="97">
        <v>382</v>
      </c>
      <c r="H45" s="13" t="s">
        <v>117</v>
      </c>
      <c r="I45" s="450" t="s">
        <v>131</v>
      </c>
      <c r="J45" s="450"/>
      <c r="K45" s="451">
        <f>+DATE(J40,5,1)</f>
        <v>44317</v>
      </c>
      <c r="L45" s="451"/>
    </row>
    <row r="46" spans="1:23" x14ac:dyDescent="0.25">
      <c r="A46" s="98">
        <v>392</v>
      </c>
      <c r="H46" s="13" t="s">
        <v>118</v>
      </c>
      <c r="I46" s="450" t="s">
        <v>132</v>
      </c>
      <c r="J46" s="450"/>
      <c r="K46" s="451">
        <f>+DATE(J40,5,8)</f>
        <v>44324</v>
      </c>
      <c r="L46" s="451"/>
    </row>
    <row r="47" spans="1:23" x14ac:dyDescent="0.25">
      <c r="A47" s="99">
        <v>448</v>
      </c>
      <c r="H47" s="13" t="s">
        <v>119</v>
      </c>
      <c r="I47" s="450" t="s">
        <v>133</v>
      </c>
      <c r="J47" s="450"/>
      <c r="K47" s="451">
        <f>+K43+39</f>
        <v>44329</v>
      </c>
      <c r="L47" s="451"/>
    </row>
    <row r="48" spans="1:23" x14ac:dyDescent="0.25">
      <c r="A48" s="100">
        <v>416</v>
      </c>
      <c r="H48" s="13" t="s">
        <v>120</v>
      </c>
      <c r="I48" s="450" t="s">
        <v>134</v>
      </c>
      <c r="J48" s="450"/>
      <c r="K48" s="451">
        <f>+K43+49</f>
        <v>44339</v>
      </c>
      <c r="L48" s="451"/>
    </row>
    <row r="49" spans="1:12" x14ac:dyDescent="0.25">
      <c r="A49" s="101">
        <v>418</v>
      </c>
      <c r="H49" s="13" t="s">
        <v>121</v>
      </c>
      <c r="I49" s="450" t="s">
        <v>135</v>
      </c>
      <c r="J49" s="450"/>
      <c r="K49" s="451">
        <f>+K48+1</f>
        <v>44340</v>
      </c>
      <c r="L49" s="451"/>
    </row>
    <row r="50" spans="1:12" x14ac:dyDescent="0.25">
      <c r="A50" s="102">
        <v>455</v>
      </c>
      <c r="H50" s="13" t="s">
        <v>122</v>
      </c>
      <c r="I50" s="450" t="s">
        <v>136</v>
      </c>
      <c r="J50" s="450"/>
      <c r="K50" s="451">
        <f>+DATE(J40,7,14)</f>
        <v>44391</v>
      </c>
      <c r="L50" s="451"/>
    </row>
    <row r="51" spans="1:12" x14ac:dyDescent="0.25">
      <c r="A51" s="110">
        <v>384</v>
      </c>
      <c r="H51" s="13" t="s">
        <v>123</v>
      </c>
      <c r="I51" s="450" t="s">
        <v>137</v>
      </c>
      <c r="J51" s="450"/>
      <c r="K51" s="451">
        <f>+DATE(J40,8,15)</f>
        <v>44423</v>
      </c>
      <c r="L51" s="451"/>
    </row>
    <row r="52" spans="1:12" x14ac:dyDescent="0.25">
      <c r="A52" s="103">
        <v>396</v>
      </c>
      <c r="H52" s="13" t="s">
        <v>124</v>
      </c>
      <c r="I52" s="450" t="s">
        <v>138</v>
      </c>
      <c r="J52" s="450"/>
      <c r="K52" s="451">
        <f>+DATE(J40,11,1)</f>
        <v>44501</v>
      </c>
      <c r="L52" s="451"/>
    </row>
    <row r="53" spans="1:12" x14ac:dyDescent="0.25">
      <c r="A53" s="104">
        <v>413</v>
      </c>
      <c r="H53" s="13" t="s">
        <v>125</v>
      </c>
      <c r="I53" s="450" t="s">
        <v>139</v>
      </c>
      <c r="J53" s="450"/>
      <c r="K53" s="451">
        <f>+DATE(J40,11,11)</f>
        <v>44511</v>
      </c>
      <c r="L53" s="451"/>
    </row>
    <row r="54" spans="1:12" x14ac:dyDescent="0.25">
      <c r="A54" s="105">
        <v>440</v>
      </c>
      <c r="I54" s="450" t="s">
        <v>140</v>
      </c>
      <c r="J54" s="450"/>
      <c r="K54" s="451">
        <f>+DATE(J40,12,25)</f>
        <v>44555</v>
      </c>
      <c r="L54" s="451"/>
    </row>
    <row r="55" spans="1:12" x14ac:dyDescent="0.25">
      <c r="A55" s="106">
        <v>431</v>
      </c>
    </row>
    <row r="56" spans="1:12" x14ac:dyDescent="0.25">
      <c r="A56" s="109">
        <v>442</v>
      </c>
    </row>
    <row r="57" spans="1:12" x14ac:dyDescent="0.25">
      <c r="A57" s="112">
        <v>430</v>
      </c>
    </row>
  </sheetData>
  <sortState columnSort="1" ref="D14:O16">
    <sortCondition ref="D14:O14"/>
  </sortState>
  <mergeCells count="28">
    <mergeCell ref="K54:L54"/>
    <mergeCell ref="K41:L41"/>
    <mergeCell ref="I53:J53"/>
    <mergeCell ref="I54:J54"/>
    <mergeCell ref="K42:L42"/>
    <mergeCell ref="K43:L43"/>
    <mergeCell ref="K44:L44"/>
    <mergeCell ref="K45:L45"/>
    <mergeCell ref="K46:L46"/>
    <mergeCell ref="K47:L47"/>
    <mergeCell ref="K48:L48"/>
    <mergeCell ref="K49:L49"/>
    <mergeCell ref="I47:J47"/>
    <mergeCell ref="I48:J48"/>
    <mergeCell ref="I49:J49"/>
    <mergeCell ref="I50:J50"/>
    <mergeCell ref="I41:J41"/>
    <mergeCell ref="K50:L50"/>
    <mergeCell ref="K51:L51"/>
    <mergeCell ref="K52:L52"/>
    <mergeCell ref="K53:L53"/>
    <mergeCell ref="I51:J51"/>
    <mergeCell ref="I52:J52"/>
    <mergeCell ref="I42:J42"/>
    <mergeCell ref="I43:J43"/>
    <mergeCell ref="I44:J44"/>
    <mergeCell ref="I45:J45"/>
    <mergeCell ref="I46:J46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PLANNING</vt:lpstr>
      <vt:lpstr>VARIABLES</vt:lpstr>
      <vt:lpstr>HEURES ANALYTIQUE</vt:lpstr>
      <vt:lpstr>CALCUL ZONE</vt:lpstr>
      <vt:lpstr>PLANNING!Impression_des_titres</vt:lpstr>
      <vt:lpstr>PLANNING!Zone_d_impression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</dc:creator>
  <cp:lastModifiedBy>Sandra P</cp:lastModifiedBy>
  <cp:lastPrinted>2020-09-24T10:13:43Z</cp:lastPrinted>
  <dcterms:created xsi:type="dcterms:W3CDTF">2018-11-22T15:39:15Z</dcterms:created>
  <dcterms:modified xsi:type="dcterms:W3CDTF">2021-02-28T00:56:14Z</dcterms:modified>
</cp:coreProperties>
</file>