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31560" yWindow="1035" windowWidth="23085" windowHeight="13740" tabRatio="725"/>
  </bookViews>
  <sheets>
    <sheet name="DEVIS" sheetId="1" r:id="rId1"/>
    <sheet name="Historique_devis" sheetId="8" r:id="rId2"/>
    <sheet name="NouveauNum" sheetId="10" r:id="rId3"/>
  </sheets>
  <functionGroups/>
  <externalReferences>
    <externalReference r:id="rId4"/>
  </externalReferences>
  <definedNames>
    <definedName name="Datedevis">DEVIS!$D$9</definedName>
    <definedName name="LinkedArea1">#REF!</definedName>
    <definedName name="LinkedArea2">#REF!</definedName>
    <definedName name="LinkedArea3">#REF!</definedName>
    <definedName name="LinkedArea4">#REF!</definedName>
    <definedName name="LinkedArea5">#REF!</definedName>
    <definedName name="LinkedArea6">#REF!</definedName>
    <definedName name="Numero">Historique_devis!$A$2</definedName>
    <definedName name="Numéro">Historique_devis!$A$2</definedName>
    <definedName name="pmo">[1]dtan1v!$E$9</definedName>
    <definedName name="Print_Area2" localSheetId="0">DEVIS!$C$1:$M$53</definedName>
    <definedName name="_xlnm.Print_Area" localSheetId="0">DEVIS!$C$1:$N$53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8"/>
  <c r="E2"/>
  <c r="D2"/>
  <c r="C2"/>
  <c r="C2" i="10"/>
  <c r="A2"/>
  <c r="G9" i="1"/>
  <c r="C20" l="1"/>
  <c r="I20"/>
  <c r="C19"/>
  <c r="I19" s="1"/>
  <c r="J19" l="1"/>
  <c r="L19" s="1"/>
  <c r="G19"/>
  <c r="H19"/>
  <c r="J20"/>
  <c r="L20" s="1"/>
  <c r="P20" s="1"/>
  <c r="G20"/>
  <c r="H20"/>
  <c r="O20" l="1"/>
  <c r="Q20" s="1"/>
  <c r="C43" l="1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L28" l="1"/>
  <c r="J28"/>
  <c r="I28"/>
  <c r="G28"/>
  <c r="P28"/>
  <c r="H28"/>
  <c r="O28"/>
  <c r="Q28"/>
  <c r="L36"/>
  <c r="J36"/>
  <c r="G36"/>
  <c r="I36"/>
  <c r="H36"/>
  <c r="O36"/>
  <c r="P36"/>
  <c r="Q36"/>
  <c r="O21"/>
  <c r="J21"/>
  <c r="G21"/>
  <c r="Q21"/>
  <c r="P21"/>
  <c r="L21"/>
  <c r="H21"/>
  <c r="I21"/>
  <c r="J29"/>
  <c r="Q29"/>
  <c r="G29"/>
  <c r="P29"/>
  <c r="L29"/>
  <c r="O29"/>
  <c r="H29"/>
  <c r="I29"/>
  <c r="Q37"/>
  <c r="H37"/>
  <c r="P37"/>
  <c r="L37"/>
  <c r="J37"/>
  <c r="O37"/>
  <c r="G37"/>
  <c r="I37"/>
  <c r="P22"/>
  <c r="I22"/>
  <c r="O22"/>
  <c r="H22"/>
  <c r="G22"/>
  <c r="L22"/>
  <c r="J22"/>
  <c r="Q22"/>
  <c r="P30"/>
  <c r="I30"/>
  <c r="O30"/>
  <c r="H30"/>
  <c r="J30"/>
  <c r="G30"/>
  <c r="L30"/>
  <c r="Q30"/>
  <c r="P38"/>
  <c r="I38"/>
  <c r="O38"/>
  <c r="H38"/>
  <c r="L38"/>
  <c r="Q38"/>
  <c r="J38"/>
  <c r="G38"/>
  <c r="L23"/>
  <c r="J23"/>
  <c r="Q23"/>
  <c r="H23"/>
  <c r="I23"/>
  <c r="O23"/>
  <c r="P23"/>
  <c r="G23"/>
  <c r="L31"/>
  <c r="Q31"/>
  <c r="J31"/>
  <c r="O31"/>
  <c r="I31"/>
  <c r="H31"/>
  <c r="P31"/>
  <c r="G31"/>
  <c r="L39"/>
  <c r="O39"/>
  <c r="J39"/>
  <c r="Q39"/>
  <c r="H39"/>
  <c r="I39"/>
  <c r="P39"/>
  <c r="G39"/>
  <c r="Q24"/>
  <c r="P24"/>
  <c r="L24"/>
  <c r="O24"/>
  <c r="I24"/>
  <c r="J24"/>
  <c r="H24"/>
  <c r="G24"/>
  <c r="G32"/>
  <c r="Q32"/>
  <c r="L32"/>
  <c r="I32"/>
  <c r="P32"/>
  <c r="O32"/>
  <c r="H32"/>
  <c r="J32"/>
  <c r="G40"/>
  <c r="Q40"/>
  <c r="L40"/>
  <c r="P40"/>
  <c r="I40"/>
  <c r="O40"/>
  <c r="H40"/>
  <c r="J40"/>
  <c r="O25"/>
  <c r="J25"/>
  <c r="I25"/>
  <c r="Q25"/>
  <c r="P25"/>
  <c r="H25"/>
  <c r="G25"/>
  <c r="L25"/>
  <c r="O33"/>
  <c r="J33"/>
  <c r="I33"/>
  <c r="H33"/>
  <c r="Q33"/>
  <c r="G33"/>
  <c r="P33"/>
  <c r="L33"/>
  <c r="O41"/>
  <c r="J41"/>
  <c r="I41"/>
  <c r="H41"/>
  <c r="Q41"/>
  <c r="P41"/>
  <c r="G41"/>
  <c r="L41"/>
  <c r="P26"/>
  <c r="I26"/>
  <c r="L26"/>
  <c r="G26"/>
  <c r="Q26"/>
  <c r="J26"/>
  <c r="O26"/>
  <c r="H26"/>
  <c r="P34"/>
  <c r="L34"/>
  <c r="I34"/>
  <c r="Q34"/>
  <c r="J34"/>
  <c r="G34"/>
  <c r="O34"/>
  <c r="H34"/>
  <c r="L42"/>
  <c r="Q42"/>
  <c r="J42"/>
  <c r="P42"/>
  <c r="I42"/>
  <c r="G42"/>
  <c r="O42"/>
  <c r="H42"/>
  <c r="Q27"/>
  <c r="H27"/>
  <c r="P27"/>
  <c r="G27"/>
  <c r="O27"/>
  <c r="J27"/>
  <c r="I27"/>
  <c r="L27"/>
  <c r="Q35"/>
  <c r="H35"/>
  <c r="P35"/>
  <c r="G35"/>
  <c r="O35"/>
  <c r="I35"/>
  <c r="J35"/>
  <c r="L35"/>
  <c r="Q43"/>
  <c r="H43"/>
  <c r="P43"/>
  <c r="G43"/>
  <c r="O43"/>
  <c r="J43"/>
  <c r="I43"/>
  <c r="L43"/>
  <c r="K11"/>
  <c r="G11"/>
  <c r="D9"/>
  <c r="B2" i="8" l="1"/>
  <c r="P19" i="1"/>
  <c r="M50" s="1"/>
  <c r="A9" i="10" l="1"/>
  <c r="B2"/>
  <c r="A6" s="1"/>
  <c r="O19" i="1"/>
  <c r="M51" s="1"/>
  <c r="Q19" l="1"/>
  <c r="M49"/>
  <c r="M53" s="1"/>
  <c r="J45" l="1"/>
  <c r="J46" l="1"/>
</calcChain>
</file>

<file path=xl/sharedStrings.xml><?xml version="1.0" encoding="utf-8"?>
<sst xmlns="http://schemas.openxmlformats.org/spreadsheetml/2006/main" count="66" uniqueCount="62">
  <si>
    <t>Liste vendeurs</t>
  </si>
  <si>
    <t>Adresse mail</t>
  </si>
  <si>
    <t>TEL</t>
  </si>
  <si>
    <t>Date</t>
  </si>
  <si>
    <t>Vendeur</t>
  </si>
  <si>
    <t>Tél</t>
  </si>
  <si>
    <t>Mail</t>
  </si>
  <si>
    <t>NOM et PRENOM :</t>
  </si>
  <si>
    <t>Adresse :</t>
  </si>
  <si>
    <t>Téléphone :</t>
  </si>
  <si>
    <t>Chantier/adresse de livraison :</t>
  </si>
  <si>
    <t>N°</t>
  </si>
  <si>
    <t>Désignation</t>
  </si>
  <si>
    <t>Rep</t>
  </si>
  <si>
    <t>L</t>
  </si>
  <si>
    <t>H</t>
  </si>
  <si>
    <t>QTE</t>
  </si>
  <si>
    <t>PU HT</t>
  </si>
  <si>
    <t>Rem</t>
  </si>
  <si>
    <t>PT HT</t>
  </si>
  <si>
    <t>PT TTC</t>
  </si>
  <si>
    <t>TVA</t>
  </si>
  <si>
    <t xml:space="preserve">Mode de PAIEMENT: </t>
  </si>
  <si>
    <t xml:space="preserve">Acompte 30 % à la commande : </t>
  </si>
  <si>
    <t xml:space="preserve"> le solde avant livraison</t>
  </si>
  <si>
    <t xml:space="preserve">ou 4x sans frais, mensualité : </t>
  </si>
  <si>
    <t>TOTAL HT</t>
  </si>
  <si>
    <t>OMR (sans pose)</t>
  </si>
  <si>
    <t>TVA (avec pose)</t>
  </si>
  <si>
    <t>Total TTC</t>
  </si>
  <si>
    <t>P</t>
  </si>
  <si>
    <t>NOM</t>
  </si>
  <si>
    <t>CAISSON</t>
  </si>
  <si>
    <t>MELAMINE</t>
  </si>
  <si>
    <t>Fabrication locale</t>
  </si>
  <si>
    <t>OMR</t>
  </si>
  <si>
    <t>Renovation</t>
  </si>
  <si>
    <t>Electroménager</t>
  </si>
  <si>
    <t>Sanitaires</t>
  </si>
  <si>
    <t>€ TVA</t>
  </si>
  <si>
    <t>€ OMR</t>
  </si>
  <si>
    <t>PlanTravail</t>
  </si>
  <si>
    <t>Porte PLACARD</t>
  </si>
  <si>
    <t>Placard Coulissant</t>
  </si>
  <si>
    <t>D210001</t>
  </si>
  <si>
    <t>Nouveau numéro</t>
  </si>
  <si>
    <t>Début</t>
  </si>
  <si>
    <t>milieu</t>
  </si>
  <si>
    <t>fin</t>
  </si>
  <si>
    <t>Numéro</t>
  </si>
  <si>
    <t>Datedevis</t>
  </si>
  <si>
    <t>Nom</t>
  </si>
  <si>
    <t>Chantier</t>
  </si>
  <si>
    <t>Montant</t>
  </si>
  <si>
    <t>Télephone</t>
  </si>
  <si>
    <t>D210002</t>
  </si>
  <si>
    <t>etc…</t>
  </si>
  <si>
    <t>EXCEL Mister</t>
  </si>
  <si>
    <t>01.02.03.04.05</t>
  </si>
  <si>
    <t>Excel-Land</t>
  </si>
  <si>
    <t>Nathalie H.</t>
  </si>
  <si>
    <t>Stève .</t>
  </si>
</sst>
</file>

<file path=xl/styles.xml><?xml version="1.0" encoding="utf-8"?>
<styleSheet xmlns="http://schemas.openxmlformats.org/spreadsheetml/2006/main">
  <numFmts count="5">
    <numFmt numFmtId="164" formatCode="0#&quot; &quot;##&quot; &quot;##&quot; &quot;##&quot; &quot;##"/>
    <numFmt numFmtId="165" formatCode="dd/mm/yy;@"/>
    <numFmt numFmtId="166" formatCode="#,##0.0\ &quot;€&quot;"/>
    <numFmt numFmtId="168" formatCode="0.0%"/>
    <numFmt numFmtId="169" formatCode="#,##0.00\ &quot;€&quot;"/>
  </numFmts>
  <fonts count="3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rgb="FF00B0F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rgb="FF0070C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color theme="4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i/>
      <sz val="10"/>
      <color rgb="FF00B0F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2"/>
      <name val="Times New Roman"/>
      <family val="1"/>
    </font>
    <font>
      <sz val="12"/>
      <name val="Times New Roman"/>
      <family val="1"/>
    </font>
    <font>
      <b/>
      <sz val="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24" fillId="0" borderId="0"/>
    <xf numFmtId="0" fontId="25" fillId="0" borderId="0"/>
  </cellStyleXfs>
  <cellXfs count="177">
    <xf numFmtId="0" fontId="0" fillId="0" borderId="0" xfId="0"/>
    <xf numFmtId="0" fontId="4" fillId="0" borderId="0" xfId="0" applyFont="1" applyProtection="1"/>
    <xf numFmtId="0" fontId="5" fillId="2" borderId="0" xfId="0" applyFont="1" applyFill="1" applyAlignment="1" applyProtection="1">
      <alignment horizontal="center" vertical="center" wrapText="1"/>
    </xf>
    <xf numFmtId="0" fontId="6" fillId="2" borderId="0" xfId="0" applyFont="1" applyFill="1" applyProtection="1"/>
    <xf numFmtId="0" fontId="0" fillId="2" borderId="0" xfId="0" applyFill="1" applyProtection="1"/>
    <xf numFmtId="0" fontId="7" fillId="2" borderId="0" xfId="0" applyFont="1" applyFill="1" applyProtection="1"/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1" xfId="0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Protection="1"/>
    <xf numFmtId="0" fontId="8" fillId="0" borderId="0" xfId="1" applyAlignment="1" applyProtection="1">
      <alignment vertical="center"/>
    </xf>
    <xf numFmtId="164" fontId="0" fillId="0" borderId="0" xfId="0" applyNumberFormat="1" applyAlignment="1" applyProtection="1">
      <alignment horizontal="center"/>
    </xf>
    <xf numFmtId="0" fontId="0" fillId="0" borderId="3" xfId="0" applyBorder="1" applyProtection="1"/>
    <xf numFmtId="0" fontId="9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wrapText="1"/>
    </xf>
    <xf numFmtId="0" fontId="7" fillId="2" borderId="0" xfId="0" applyFont="1" applyFill="1" applyAlignment="1" applyProtection="1">
      <alignment horizontal="center"/>
    </xf>
    <xf numFmtId="0" fontId="9" fillId="2" borderId="0" xfId="0" applyFont="1" applyFill="1" applyProtection="1"/>
    <xf numFmtId="0" fontId="0" fillId="0" borderId="4" xfId="0" applyBorder="1" applyProtection="1"/>
    <xf numFmtId="0" fontId="4" fillId="0" borderId="0" xfId="0" applyFont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right" vertical="center"/>
    </xf>
    <xf numFmtId="0" fontId="0" fillId="0" borderId="9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13" xfId="0" applyBorder="1"/>
    <xf numFmtId="0" fontId="2" fillId="0" borderId="0" xfId="0" applyFont="1" applyProtection="1"/>
    <xf numFmtId="0" fontId="6" fillId="2" borderId="23" xfId="0" applyFont="1" applyFill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10" fillId="2" borderId="26" xfId="0" applyFont="1" applyFill="1" applyBorder="1" applyAlignment="1" applyProtection="1">
      <alignment horizontal="center" vertical="center"/>
    </xf>
    <xf numFmtId="9" fontId="16" fillId="2" borderId="27" xfId="0" applyNumberFormat="1" applyFont="1" applyFill="1" applyBorder="1" applyAlignment="1" applyProtection="1">
      <alignment horizontal="center" vertical="center"/>
      <protection locked="0"/>
    </xf>
    <xf numFmtId="169" fontId="17" fillId="0" borderId="0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33" xfId="0" applyFont="1" applyFill="1" applyBorder="1" applyAlignment="1" applyProtection="1">
      <alignment horizontal="center" vertical="center"/>
    </xf>
    <xf numFmtId="0" fontId="0" fillId="0" borderId="36" xfId="0" applyBorder="1" applyProtection="1"/>
    <xf numFmtId="0" fontId="0" fillId="0" borderId="10" xfId="0" applyBorder="1" applyProtection="1"/>
    <xf numFmtId="0" fontId="0" fillId="0" borderId="39" xfId="0" applyBorder="1" applyProtection="1"/>
    <xf numFmtId="0" fontId="7" fillId="2" borderId="37" xfId="0" applyFont="1" applyFill="1" applyBorder="1" applyAlignment="1" applyProtection="1">
      <alignment horizontal="right" vertical="center"/>
    </xf>
    <xf numFmtId="0" fontId="7" fillId="2" borderId="37" xfId="0" applyFont="1" applyFill="1" applyBorder="1" applyAlignment="1" applyProtection="1">
      <alignment horizontal="left" vertical="center"/>
    </xf>
    <xf numFmtId="0" fontId="0" fillId="0" borderId="40" xfId="0" applyBorder="1" applyProtection="1"/>
    <xf numFmtId="0" fontId="0" fillId="0" borderId="41" xfId="0" applyBorder="1" applyProtection="1"/>
    <xf numFmtId="0" fontId="0" fillId="0" borderId="37" xfId="0" applyBorder="1" applyProtection="1"/>
    <xf numFmtId="0" fontId="7" fillId="2" borderId="38" xfId="0" applyFont="1" applyFill="1" applyBorder="1" applyAlignment="1" applyProtection="1">
      <alignment horizontal="right" vertical="center"/>
    </xf>
    <xf numFmtId="169" fontId="7" fillId="2" borderId="36" xfId="0" applyNumberFormat="1" applyFont="1" applyFill="1" applyBorder="1" applyProtection="1"/>
    <xf numFmtId="0" fontId="7" fillId="2" borderId="0" xfId="0" applyFont="1" applyFill="1" applyBorder="1" applyAlignment="1" applyProtection="1">
      <alignment horizontal="right"/>
    </xf>
    <xf numFmtId="0" fontId="0" fillId="0" borderId="0" xfId="0" applyBorder="1" applyProtection="1"/>
    <xf numFmtId="0" fontId="7" fillId="2" borderId="0" xfId="0" applyFont="1" applyFill="1" applyBorder="1" applyAlignment="1" applyProtection="1">
      <alignment horizontal="left"/>
    </xf>
    <xf numFmtId="0" fontId="0" fillId="0" borderId="43" xfId="0" applyBorder="1" applyProtection="1"/>
    <xf numFmtId="0" fontId="0" fillId="0" borderId="46" xfId="0" applyBorder="1" applyProtection="1"/>
    <xf numFmtId="0" fontId="0" fillId="0" borderId="47" xfId="0" applyBorder="1" applyProtection="1"/>
    <xf numFmtId="0" fontId="0" fillId="0" borderId="49" xfId="0" applyBorder="1" applyProtection="1"/>
    <xf numFmtId="0" fontId="7" fillId="2" borderId="47" xfId="0" applyFont="1" applyFill="1" applyBorder="1" applyProtection="1"/>
    <xf numFmtId="0" fontId="0" fillId="0" borderId="50" xfId="0" applyBorder="1" applyProtection="1"/>
    <xf numFmtId="0" fontId="7" fillId="2" borderId="46" xfId="0" applyFont="1" applyFill="1" applyBorder="1" applyAlignment="1" applyProtection="1">
      <alignment horizontal="center" vertical="center"/>
    </xf>
    <xf numFmtId="9" fontId="7" fillId="2" borderId="46" xfId="0" applyNumberFormat="1" applyFont="1" applyFill="1" applyBorder="1" applyAlignment="1" applyProtection="1">
      <alignment horizontal="left" vertical="center"/>
    </xf>
    <xf numFmtId="0" fontId="7" fillId="2" borderId="47" xfId="0" applyFont="1" applyFill="1" applyBorder="1" applyAlignment="1" applyProtection="1"/>
    <xf numFmtId="0" fontId="0" fillId="0" borderId="38" xfId="0" applyBorder="1" applyProtection="1"/>
    <xf numFmtId="0" fontId="0" fillId="0" borderId="52" xfId="0" applyBorder="1" applyProtection="1"/>
    <xf numFmtId="0" fontId="4" fillId="0" borderId="1" xfId="0" applyFont="1" applyBorder="1" applyProtection="1"/>
    <xf numFmtId="0" fontId="6" fillId="0" borderId="23" xfId="0" applyFont="1" applyFill="1" applyBorder="1" applyAlignment="1" applyProtection="1">
      <alignment horizontal="center" vertical="center"/>
    </xf>
    <xf numFmtId="0" fontId="10" fillId="0" borderId="26" xfId="0" applyFont="1" applyFill="1" applyBorder="1" applyAlignment="1" applyProtection="1">
      <alignment horizontal="center" vertical="center"/>
    </xf>
    <xf numFmtId="0" fontId="18" fillId="2" borderId="46" xfId="0" applyFont="1" applyFill="1" applyBorder="1" applyProtection="1"/>
    <xf numFmtId="0" fontId="19" fillId="2" borderId="46" xfId="0" applyFont="1" applyFill="1" applyBorder="1" applyAlignment="1" applyProtection="1">
      <alignment horizontal="right"/>
    </xf>
    <xf numFmtId="0" fontId="7" fillId="2" borderId="44" xfId="0" applyFont="1" applyFill="1" applyBorder="1" applyAlignment="1" applyProtection="1">
      <alignment horizontal="left"/>
    </xf>
    <xf numFmtId="0" fontId="7" fillId="2" borderId="4" xfId="0" applyFont="1" applyFill="1" applyBorder="1" applyAlignment="1" applyProtection="1">
      <alignment horizontal="left"/>
    </xf>
    <xf numFmtId="0" fontId="22" fillId="0" borderId="4" xfId="0" applyFont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168" fontId="15" fillId="0" borderId="54" xfId="0" applyNumberFormat="1" applyFont="1" applyBorder="1" applyAlignment="1" applyProtection="1">
      <alignment horizontal="center" vertical="center"/>
      <protection locked="0"/>
    </xf>
    <xf numFmtId="0" fontId="10" fillId="0" borderId="33" xfId="0" applyFont="1" applyFill="1" applyBorder="1" applyAlignment="1" applyProtection="1">
      <alignment horizontal="center" vertical="center"/>
    </xf>
    <xf numFmtId="168" fontId="15" fillId="0" borderId="51" xfId="0" applyNumberFormat="1" applyFont="1" applyBorder="1" applyAlignment="1" applyProtection="1">
      <alignment horizontal="center" vertical="center"/>
      <protection locked="0"/>
    </xf>
    <xf numFmtId="9" fontId="16" fillId="2" borderId="29" xfId="0" applyNumberFormat="1" applyFont="1" applyFill="1" applyBorder="1" applyAlignment="1" applyProtection="1">
      <alignment horizontal="center" vertical="center"/>
      <protection locked="0"/>
    </xf>
    <xf numFmtId="9" fontId="16" fillId="2" borderId="34" xfId="0" applyNumberFormat="1" applyFont="1" applyFill="1" applyBorder="1" applyAlignment="1" applyProtection="1">
      <alignment horizontal="center" vertical="center"/>
      <protection locked="0"/>
    </xf>
    <xf numFmtId="168" fontId="11" fillId="0" borderId="1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/>
    <xf numFmtId="169" fontId="7" fillId="2" borderId="0" xfId="0" applyNumberFormat="1" applyFont="1" applyFill="1" applyBorder="1" applyProtection="1"/>
    <xf numFmtId="168" fontId="15" fillId="0" borderId="1" xfId="0" applyNumberFormat="1" applyFont="1" applyBorder="1" applyAlignment="1" applyProtection="1">
      <alignment horizontal="center" vertical="center"/>
      <protection locked="0"/>
    </xf>
    <xf numFmtId="0" fontId="6" fillId="2" borderId="60" xfId="0" applyFont="1" applyFill="1" applyBorder="1" applyAlignment="1" applyProtection="1">
      <alignment horizontal="center" vertical="center"/>
    </xf>
    <xf numFmtId="168" fontId="15" fillId="0" borderId="33" xfId="0" applyNumberFormat="1" applyFont="1" applyBorder="1" applyAlignment="1" applyProtection="1">
      <alignment horizontal="center" vertical="center"/>
      <protection locked="0"/>
    </xf>
    <xf numFmtId="0" fontId="0" fillId="0" borderId="63" xfId="0" applyBorder="1" applyAlignment="1" applyProtection="1">
      <alignment horizontal="center" vertical="center"/>
    </xf>
    <xf numFmtId="168" fontId="15" fillId="0" borderId="26" xfId="0" applyNumberFormat="1" applyFont="1" applyBorder="1" applyAlignment="1" applyProtection="1">
      <alignment horizontal="center" vertical="center"/>
      <protection locked="0"/>
    </xf>
    <xf numFmtId="168" fontId="15" fillId="0" borderId="53" xfId="0" applyNumberFormat="1" applyFont="1" applyBorder="1" applyAlignment="1" applyProtection="1">
      <alignment horizontal="center" vertical="center"/>
      <protection locked="0"/>
    </xf>
    <xf numFmtId="0" fontId="4" fillId="0" borderId="29" xfId="0" applyFont="1" applyBorder="1" applyProtection="1"/>
    <xf numFmtId="0" fontId="0" fillId="0" borderId="29" xfId="0" applyBorder="1"/>
    <xf numFmtId="0" fontId="26" fillId="2" borderId="5" xfId="0" applyNumberFormat="1" applyFont="1" applyFill="1" applyBorder="1" applyAlignment="1" applyProtection="1">
      <alignment horizontal="right" vertical="center"/>
    </xf>
    <xf numFmtId="0" fontId="31" fillId="2" borderId="0" xfId="0" applyFont="1" applyFill="1" applyProtection="1"/>
    <xf numFmtId="0" fontId="32" fillId="2" borderId="0" xfId="0" applyFont="1" applyFill="1" applyProtection="1"/>
    <xf numFmtId="0" fontId="31" fillId="0" borderId="8" xfId="0" applyFont="1" applyBorder="1" applyAlignment="1" applyProtection="1">
      <alignment horizontal="center" vertical="center"/>
    </xf>
    <xf numFmtId="0" fontId="33" fillId="2" borderId="6" xfId="0" applyFont="1" applyFill="1" applyBorder="1" applyAlignment="1" applyProtection="1">
      <alignment horizontal="right" vertical="center"/>
    </xf>
    <xf numFmtId="0" fontId="31" fillId="0" borderId="13" xfId="0" applyFont="1" applyBorder="1"/>
    <xf numFmtId="0" fontId="33" fillId="2" borderId="23" xfId="0" applyFont="1" applyFill="1" applyBorder="1" applyAlignment="1" applyProtection="1">
      <alignment horizontal="center" vertical="center"/>
    </xf>
    <xf numFmtId="169" fontId="17" fillId="2" borderId="26" xfId="0" applyNumberFormat="1" applyFont="1" applyFill="1" applyBorder="1" applyAlignment="1" applyProtection="1">
      <alignment horizontal="center" vertical="center"/>
    </xf>
    <xf numFmtId="169" fontId="17" fillId="2" borderId="1" xfId="0" applyNumberFormat="1" applyFont="1" applyFill="1" applyBorder="1" applyAlignment="1" applyProtection="1">
      <alignment horizontal="center" vertical="center"/>
    </xf>
    <xf numFmtId="169" fontId="17" fillId="2" borderId="33" xfId="0" applyNumberFormat="1" applyFont="1" applyFill="1" applyBorder="1" applyAlignment="1" applyProtection="1">
      <alignment horizontal="center" vertical="center"/>
    </xf>
    <xf numFmtId="0" fontId="31" fillId="0" borderId="10" xfId="0" applyFont="1" applyBorder="1" applyProtection="1"/>
    <xf numFmtId="166" fontId="33" fillId="2" borderId="5" xfId="0" applyNumberFormat="1" applyFont="1" applyFill="1" applyBorder="1" applyAlignment="1" applyProtection="1">
      <alignment horizontal="center" vertical="center"/>
    </xf>
    <xf numFmtId="166" fontId="33" fillId="2" borderId="0" xfId="0" applyNumberFormat="1" applyFont="1" applyFill="1" applyBorder="1" applyAlignment="1" applyProtection="1">
      <alignment horizontal="center" vertical="center"/>
    </xf>
    <xf numFmtId="0" fontId="31" fillId="0" borderId="42" xfId="0" applyFont="1" applyBorder="1" applyProtection="1"/>
    <xf numFmtId="0" fontId="31" fillId="0" borderId="0" xfId="0" applyFont="1" applyProtection="1"/>
    <xf numFmtId="0" fontId="31" fillId="0" borderId="61" xfId="0" applyFont="1" applyBorder="1" applyProtection="1"/>
    <xf numFmtId="0" fontId="31" fillId="0" borderId="48" xfId="0" applyFont="1" applyBorder="1" applyProtection="1"/>
    <xf numFmtId="0" fontId="31" fillId="0" borderId="62" xfId="0" applyFont="1" applyBorder="1" applyProtection="1"/>
    <xf numFmtId="0" fontId="27" fillId="2" borderId="0" xfId="0" applyFont="1" applyFill="1" applyAlignment="1" applyProtection="1">
      <alignment horizontal="center"/>
    </xf>
    <xf numFmtId="0" fontId="28" fillId="2" borderId="0" xfId="0" applyFont="1" applyFill="1" applyAlignment="1" applyProtection="1">
      <alignment horizontal="left"/>
    </xf>
    <xf numFmtId="0" fontId="28" fillId="2" borderId="0" xfId="0" applyFont="1" applyFill="1" applyAlignment="1" applyProtection="1">
      <alignment horizontal="center"/>
    </xf>
    <xf numFmtId="0" fontId="27" fillId="0" borderId="10" xfId="0" applyFont="1" applyBorder="1" applyAlignment="1" applyProtection="1">
      <alignment horizontal="center" vertical="center"/>
    </xf>
    <xf numFmtId="0" fontId="27" fillId="0" borderId="13" xfId="0" applyFont="1" applyBorder="1" applyAlignment="1">
      <alignment horizontal="center"/>
    </xf>
    <xf numFmtId="0" fontId="29" fillId="2" borderId="22" xfId="0" applyFont="1" applyFill="1" applyBorder="1" applyAlignment="1" applyProtection="1">
      <alignment horizontal="left" vertical="center"/>
    </xf>
    <xf numFmtId="169" fontId="30" fillId="0" borderId="28" xfId="0" applyNumberFormat="1" applyFont="1" applyBorder="1" applyAlignment="1" applyProtection="1">
      <alignment horizontal="left" vertical="center"/>
    </xf>
    <xf numFmtId="169" fontId="30" fillId="0" borderId="31" xfId="0" applyNumberFormat="1" applyFont="1" applyBorder="1" applyAlignment="1" applyProtection="1">
      <alignment horizontal="left" vertical="center"/>
    </xf>
    <xf numFmtId="169" fontId="30" fillId="0" borderId="35" xfId="0" applyNumberFormat="1" applyFont="1" applyBorder="1" applyAlignment="1" applyProtection="1">
      <alignment horizontal="left" vertical="center"/>
    </xf>
    <xf numFmtId="0" fontId="28" fillId="0" borderId="36" xfId="0" applyFont="1" applyBorder="1" applyAlignment="1" applyProtection="1">
      <alignment horizontal="center"/>
    </xf>
    <xf numFmtId="0" fontId="27" fillId="0" borderId="0" xfId="0" applyFont="1" applyAlignment="1" applyProtection="1">
      <alignment horizontal="center"/>
    </xf>
    <xf numFmtId="169" fontId="28" fillId="2" borderId="37" xfId="0" applyNumberFormat="1" applyFont="1" applyFill="1" applyBorder="1" applyAlignment="1" applyProtection="1">
      <alignment horizontal="center"/>
    </xf>
    <xf numFmtId="0" fontId="28" fillId="2" borderId="37" xfId="0" applyFont="1" applyFill="1" applyBorder="1" applyAlignment="1" applyProtection="1">
      <alignment horizontal="right" vertical="center"/>
    </xf>
    <xf numFmtId="0" fontId="27" fillId="0" borderId="0" xfId="0" applyFont="1" applyBorder="1" applyProtection="1"/>
    <xf numFmtId="14" fontId="0" fillId="0" borderId="0" xfId="0" applyNumberFormat="1"/>
    <xf numFmtId="14" fontId="10" fillId="3" borderId="6" xfId="0" applyNumberFormat="1" applyFont="1" applyFill="1" applyBorder="1" applyAlignment="1" applyProtection="1">
      <alignment horizontal="left" vertical="center"/>
    </xf>
    <xf numFmtId="14" fontId="10" fillId="3" borderId="7" xfId="0" applyNumberFormat="1" applyFont="1" applyFill="1" applyBorder="1" applyAlignment="1" applyProtection="1">
      <alignment horizontal="left" vertical="center"/>
    </xf>
    <xf numFmtId="165" fontId="11" fillId="3" borderId="6" xfId="0" applyNumberFormat="1" applyFont="1" applyFill="1" applyBorder="1" applyAlignment="1" applyProtection="1">
      <alignment horizontal="left" vertical="center"/>
      <protection locked="0"/>
    </xf>
    <xf numFmtId="165" fontId="11" fillId="3" borderId="7" xfId="0" applyNumberFormat="1" applyFont="1" applyFill="1" applyBorder="1" applyAlignment="1" applyProtection="1">
      <alignment horizontal="left" vertical="center"/>
      <protection locked="0"/>
    </xf>
    <xf numFmtId="0" fontId="12" fillId="3" borderId="14" xfId="0" applyFont="1" applyFill="1" applyBorder="1" applyAlignment="1" applyProtection="1">
      <alignment horizontal="right" vertical="center"/>
    </xf>
    <xf numFmtId="0" fontId="12" fillId="3" borderId="15" xfId="0" applyFont="1" applyFill="1" applyBorder="1" applyAlignment="1" applyProtection="1">
      <alignment horizontal="right" vertical="center"/>
    </xf>
    <xf numFmtId="0" fontId="13" fillId="3" borderId="14" xfId="0" applyFont="1" applyFill="1" applyBorder="1" applyAlignment="1" applyProtection="1">
      <alignment horizontal="left" vertical="center"/>
      <protection locked="0"/>
    </xf>
    <xf numFmtId="0" fontId="13" fillId="3" borderId="15" xfId="0" applyFont="1" applyFill="1" applyBorder="1" applyAlignment="1" applyProtection="1">
      <alignment horizontal="left" vertical="center"/>
      <protection locked="0"/>
    </xf>
    <xf numFmtId="0" fontId="13" fillId="3" borderId="16" xfId="0" applyFont="1" applyFill="1" applyBorder="1" applyAlignment="1" applyProtection="1">
      <alignment horizontal="left" vertical="center"/>
      <protection locked="0"/>
    </xf>
    <xf numFmtId="164" fontId="10" fillId="3" borderId="6" xfId="0" applyNumberFormat="1" applyFont="1" applyFill="1" applyBorder="1" applyAlignment="1" applyProtection="1">
      <alignment horizontal="left" vertical="center"/>
    </xf>
    <xf numFmtId="164" fontId="10" fillId="3" borderId="12" xfId="0" applyNumberFormat="1" applyFont="1" applyFill="1" applyBorder="1" applyAlignment="1" applyProtection="1">
      <alignment horizontal="left" vertical="center"/>
    </xf>
    <xf numFmtId="164" fontId="10" fillId="3" borderId="7" xfId="0" applyNumberFormat="1" applyFont="1" applyFill="1" applyBorder="1" applyAlignment="1" applyProtection="1">
      <alignment horizontal="left" vertical="center"/>
    </xf>
    <xf numFmtId="0" fontId="0" fillId="3" borderId="6" xfId="0" applyFont="1" applyFill="1" applyBorder="1" applyAlignment="1">
      <alignment horizontal="left" vertical="center"/>
    </xf>
    <xf numFmtId="0" fontId="0" fillId="3" borderId="12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horizontal="left" vertical="center"/>
    </xf>
    <xf numFmtId="0" fontId="6" fillId="4" borderId="6" xfId="0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7" xfId="0" applyFont="1" applyFill="1" applyBorder="1" applyAlignment="1" applyProtection="1">
      <alignment horizontal="center" vertical="center"/>
    </xf>
    <xf numFmtId="0" fontId="6" fillId="3" borderId="17" xfId="0" applyFont="1" applyFill="1" applyBorder="1" applyAlignment="1" applyProtection="1">
      <alignment horizontal="right" vertical="center"/>
    </xf>
    <xf numFmtId="0" fontId="6" fillId="3" borderId="0" xfId="0" applyFont="1" applyFill="1" applyBorder="1" applyAlignment="1" applyProtection="1">
      <alignment horizontal="right" vertical="center"/>
    </xf>
    <xf numFmtId="0" fontId="11" fillId="3" borderId="17" xfId="0" applyFont="1" applyFill="1" applyBorder="1" applyAlignment="1" applyProtection="1">
      <alignment horizontal="left" vertical="center"/>
      <protection locked="0"/>
    </xf>
    <xf numFmtId="0" fontId="11" fillId="3" borderId="0" xfId="0" applyFont="1" applyFill="1" applyBorder="1" applyAlignment="1" applyProtection="1">
      <alignment horizontal="left" vertical="center"/>
      <protection locked="0"/>
    </xf>
    <xf numFmtId="0" fontId="11" fillId="3" borderId="18" xfId="0" applyFont="1" applyFill="1" applyBorder="1" applyAlignment="1" applyProtection="1">
      <alignment horizontal="left" vertical="center"/>
      <protection locked="0"/>
    </xf>
    <xf numFmtId="164" fontId="11" fillId="3" borderId="17" xfId="0" applyNumberFormat="1" applyFont="1" applyFill="1" applyBorder="1" applyAlignment="1" applyProtection="1">
      <alignment horizontal="left" vertical="center"/>
      <protection locked="0"/>
    </xf>
    <xf numFmtId="164" fontId="11" fillId="3" borderId="0" xfId="0" applyNumberFormat="1" applyFont="1" applyFill="1" applyBorder="1" applyAlignment="1" applyProtection="1">
      <alignment horizontal="left" vertical="center"/>
      <protection locked="0"/>
    </xf>
    <xf numFmtId="164" fontId="11" fillId="3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9" xfId="0" applyFont="1" applyFill="1" applyBorder="1" applyAlignment="1" applyProtection="1">
      <alignment horizontal="right" vertical="center"/>
    </xf>
    <xf numFmtId="0" fontId="6" fillId="3" borderId="20" xfId="0" applyFont="1" applyFill="1" applyBorder="1" applyAlignment="1" applyProtection="1">
      <alignment horizontal="right" vertical="center"/>
    </xf>
    <xf numFmtId="0" fontId="11" fillId="3" borderId="19" xfId="0" applyFont="1" applyFill="1" applyBorder="1" applyAlignment="1" applyProtection="1">
      <alignment horizontal="left" vertical="center"/>
      <protection locked="0"/>
    </xf>
    <xf numFmtId="0" fontId="11" fillId="3" borderId="20" xfId="0" applyFont="1" applyFill="1" applyBorder="1" applyAlignment="1" applyProtection="1">
      <alignment horizontal="left" vertical="center"/>
      <protection locked="0"/>
    </xf>
    <xf numFmtId="0" fontId="11" fillId="3" borderId="21" xfId="0" applyFont="1" applyFill="1" applyBorder="1" applyAlignment="1" applyProtection="1">
      <alignment horizontal="left" vertical="center"/>
      <protection locked="0"/>
    </xf>
    <xf numFmtId="0" fontId="10" fillId="2" borderId="30" xfId="0" applyFont="1" applyFill="1" applyBorder="1" applyAlignment="1" applyProtection="1">
      <alignment horizontal="left" vertical="center" wrapText="1"/>
    </xf>
    <xf numFmtId="0" fontId="10" fillId="2" borderId="1" xfId="0" applyFont="1" applyFill="1" applyBorder="1" applyAlignment="1" applyProtection="1">
      <alignment horizontal="left" vertical="center" wrapText="1"/>
    </xf>
    <xf numFmtId="0" fontId="6" fillId="2" borderId="59" xfId="0" applyFont="1" applyFill="1" applyBorder="1" applyAlignment="1" applyProtection="1">
      <alignment horizontal="left" vertical="center"/>
    </xf>
    <xf numFmtId="0" fontId="6" fillId="2" borderId="23" xfId="0" applyFont="1" applyFill="1" applyBorder="1" applyAlignment="1" applyProtection="1">
      <alignment horizontal="left" vertical="center"/>
    </xf>
    <xf numFmtId="0" fontId="10" fillId="2" borderId="25" xfId="0" applyFont="1" applyFill="1" applyBorder="1" applyAlignment="1" applyProtection="1">
      <alignment horizontal="left" vertical="center" wrapText="1"/>
    </xf>
    <xf numFmtId="0" fontId="10" fillId="2" borderId="26" xfId="0" applyFont="1" applyFill="1" applyBorder="1" applyAlignment="1" applyProtection="1">
      <alignment horizontal="left" vertical="center" wrapText="1"/>
    </xf>
    <xf numFmtId="0" fontId="10" fillId="2" borderId="32" xfId="0" applyFont="1" applyFill="1" applyBorder="1" applyAlignment="1" applyProtection="1">
      <alignment horizontal="left" vertical="center" wrapText="1"/>
    </xf>
    <xf numFmtId="0" fontId="10" fillId="2" borderId="33" xfId="0" applyFont="1" applyFill="1" applyBorder="1" applyAlignment="1" applyProtection="1">
      <alignment horizontal="left" vertical="center" wrapText="1"/>
    </xf>
    <xf numFmtId="169" fontId="21" fillId="2" borderId="44" xfId="0" applyNumberFormat="1" applyFont="1" applyFill="1" applyBorder="1" applyAlignment="1" applyProtection="1">
      <alignment horizontal="center" vertical="center"/>
    </xf>
    <xf numFmtId="169" fontId="21" fillId="2" borderId="45" xfId="0" applyNumberFormat="1" applyFont="1" applyFill="1" applyBorder="1" applyAlignment="1" applyProtection="1">
      <alignment horizontal="center" vertical="center"/>
    </xf>
    <xf numFmtId="169" fontId="21" fillId="2" borderId="11" xfId="0" applyNumberFormat="1" applyFont="1" applyFill="1" applyBorder="1" applyAlignment="1" applyProtection="1">
      <alignment horizontal="center" vertical="center"/>
    </xf>
    <xf numFmtId="169" fontId="21" fillId="2" borderId="9" xfId="0" applyNumberFormat="1" applyFont="1" applyFill="1" applyBorder="1" applyAlignment="1" applyProtection="1">
      <alignment horizontal="center" vertical="center"/>
    </xf>
    <xf numFmtId="0" fontId="22" fillId="0" borderId="41" xfId="0" applyFont="1" applyBorder="1" applyAlignment="1" applyProtection="1">
      <alignment horizontal="left" vertical="center" wrapText="1"/>
    </xf>
    <xf numFmtId="0" fontId="22" fillId="0" borderId="40" xfId="0" applyFont="1" applyBorder="1" applyAlignment="1" applyProtection="1">
      <alignment horizontal="left" vertical="center" wrapText="1"/>
    </xf>
    <xf numFmtId="0" fontId="22" fillId="0" borderId="3" xfId="0" applyFont="1" applyBorder="1" applyAlignment="1" applyProtection="1">
      <alignment horizontal="left" vertical="center" wrapText="1"/>
    </xf>
    <xf numFmtId="0" fontId="22" fillId="0" borderId="55" xfId="0" applyFont="1" applyBorder="1" applyAlignment="1" applyProtection="1">
      <alignment horizontal="left" vertical="center" wrapText="1"/>
    </xf>
    <xf numFmtId="0" fontId="22" fillId="0" borderId="0" xfId="0" applyFont="1" applyBorder="1" applyAlignment="1" applyProtection="1">
      <alignment horizontal="left" vertical="center" wrapText="1"/>
    </xf>
    <xf numFmtId="0" fontId="22" fillId="0" borderId="56" xfId="0" applyFont="1" applyBorder="1" applyAlignment="1" applyProtection="1">
      <alignment horizontal="left" vertical="center" wrapText="1"/>
    </xf>
    <xf numFmtId="0" fontId="22" fillId="0" borderId="57" xfId="0" applyFont="1" applyBorder="1" applyAlignment="1" applyProtection="1">
      <alignment horizontal="left" vertical="center" wrapText="1"/>
    </xf>
    <xf numFmtId="0" fontId="22" fillId="0" borderId="58" xfId="0" applyFont="1" applyBorder="1" applyAlignment="1" applyProtection="1">
      <alignment horizontal="left" vertical="center" wrapText="1"/>
    </xf>
    <xf numFmtId="0" fontId="22" fillId="0" borderId="2" xfId="0" applyFont="1" applyBorder="1" applyAlignment="1" applyProtection="1">
      <alignment horizontal="left" vertical="center" wrapText="1"/>
    </xf>
    <xf numFmtId="0" fontId="20" fillId="2" borderId="6" xfId="0" applyFont="1" applyFill="1" applyBorder="1" applyAlignment="1" applyProtection="1">
      <alignment horizontal="center" vertical="center"/>
    </xf>
    <xf numFmtId="0" fontId="20" fillId="2" borderId="7" xfId="0" applyFont="1" applyFill="1" applyBorder="1" applyAlignment="1" applyProtection="1">
      <alignment horizontal="center" vertical="center"/>
    </xf>
    <xf numFmtId="169" fontId="23" fillId="0" borderId="6" xfId="0" applyNumberFormat="1" applyFont="1" applyFill="1" applyBorder="1" applyAlignment="1" applyProtection="1">
      <alignment horizontal="center" vertical="center"/>
    </xf>
    <xf numFmtId="169" fontId="23" fillId="0" borderId="7" xfId="0" applyNumberFormat="1" applyFont="1" applyFill="1" applyBorder="1" applyAlignment="1" applyProtection="1">
      <alignment horizontal="center" vertic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4">
    <dxf>
      <fill>
        <patternFill>
          <bgColor rgb="FFFF0000"/>
        </patternFill>
      </fill>
    </dxf>
    <dxf>
      <border>
        <right style="thin">
          <color auto="1"/>
        </right>
        <vertical/>
        <horizontal/>
      </border>
    </dxf>
    <dxf>
      <fill>
        <patternFill>
          <bgColor rgb="FFFF0000"/>
        </patternFill>
      </fill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10.51\Communs\Service%20Informatique\Etude%20tarif%20djm\Tarifs%20actuel%20as400\&#8364;_pock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cDataWorksheet"/>
      <sheetName val="Revient"/>
      <sheetName val="dtan1v"/>
      <sheetName val="tarif an1v"/>
      <sheetName val="dtbl1v"/>
      <sheetName val="tarif bl1v"/>
    </sheetNames>
    <sheetDataSet>
      <sheetData sheetId="0"/>
      <sheetData sheetId="1"/>
      <sheetData sheetId="2">
        <row r="9">
          <cell r="E9">
            <v>100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 tint="-0.499984740745262"/>
  </sheetPr>
  <dimension ref="A1:AD78"/>
  <sheetViews>
    <sheetView tabSelected="1" view="pageBreakPreview" zoomScale="85" zoomScaleNormal="85" zoomScaleSheetLayoutView="85" workbookViewId="0">
      <selection activeCell="E19" sqref="E19"/>
    </sheetView>
  </sheetViews>
  <sheetFormatPr baseColWidth="10" defaultColWidth="11.28515625" defaultRowHeight="18.75"/>
  <cols>
    <col min="1" max="1" width="22.28515625" style="1" bestFit="1" customWidth="1"/>
    <col min="2" max="2" width="7.28515625" style="1" customWidth="1"/>
    <col min="3" max="3" width="9.140625" style="6" customWidth="1"/>
    <col min="4" max="4" width="19.85546875" style="6" customWidth="1"/>
    <col min="5" max="5" width="7" style="6" customWidth="1"/>
    <col min="6" max="6" width="8" style="6" customWidth="1"/>
    <col min="7" max="8" width="6.5703125" style="6" customWidth="1"/>
    <col min="9" max="9" width="7" style="6" customWidth="1"/>
    <col min="10" max="10" width="10" style="102" customWidth="1"/>
    <col min="11" max="11" width="4.85546875" style="6" customWidth="1"/>
    <col min="12" max="12" width="10.28515625" style="116" customWidth="1"/>
    <col min="13" max="14" width="8.5703125" style="6" customWidth="1"/>
    <col min="15" max="15" width="8.28515625" style="6" customWidth="1"/>
    <col min="16" max="16" width="8.28515625" style="7" customWidth="1"/>
    <col min="17" max="17" width="9" style="7" customWidth="1"/>
    <col min="18" max="18" width="18.28515625" style="7" customWidth="1"/>
    <col min="19" max="19" width="23.140625" style="23" customWidth="1"/>
    <col min="20" max="20" width="14.28515625" style="6" customWidth="1"/>
    <col min="21" max="21" width="10.28515625" style="6" customWidth="1"/>
    <col min="22" max="22" width="8.28515625" style="6" customWidth="1"/>
    <col min="23" max="23" width="13.7109375" style="6" customWidth="1"/>
    <col min="24" max="16384" width="11.28515625" style="6"/>
  </cols>
  <sheetData>
    <row r="1" spans="1:30" ht="30.6" customHeight="1">
      <c r="C1" s="2"/>
      <c r="D1" s="2"/>
      <c r="E1" s="2"/>
      <c r="F1" s="2"/>
      <c r="G1" s="2"/>
      <c r="H1" s="2"/>
      <c r="I1" s="3"/>
      <c r="J1" s="89"/>
      <c r="K1" s="4"/>
      <c r="L1" s="106"/>
      <c r="M1" s="5"/>
      <c r="N1" s="5"/>
      <c r="R1" s="8" t="s">
        <v>0</v>
      </c>
      <c r="S1" s="8" t="s">
        <v>1</v>
      </c>
      <c r="T1" s="9" t="s">
        <v>2</v>
      </c>
      <c r="V1"/>
    </row>
    <row r="2" spans="1:30" ht="14.65" customHeight="1">
      <c r="C2" s="2"/>
      <c r="D2" s="2"/>
      <c r="E2" s="2"/>
      <c r="F2" s="2"/>
      <c r="G2" s="2"/>
      <c r="H2" s="2"/>
      <c r="I2" s="5"/>
      <c r="J2" s="89"/>
      <c r="K2" s="4"/>
      <c r="L2" s="107"/>
      <c r="M2" s="10"/>
      <c r="N2" s="48"/>
      <c r="R2" s="7" t="s">
        <v>60</v>
      </c>
      <c r="S2" s="11"/>
      <c r="T2" s="12"/>
      <c r="V2"/>
    </row>
    <row r="3" spans="1:30" ht="14.65" customHeight="1">
      <c r="C3" s="2"/>
      <c r="D3" s="2"/>
      <c r="E3" s="2"/>
      <c r="F3" s="2"/>
      <c r="G3" s="2"/>
      <c r="H3" s="2"/>
      <c r="I3" s="5"/>
      <c r="J3" s="89"/>
      <c r="K3" s="4"/>
      <c r="L3" s="107"/>
      <c r="M3" s="13"/>
      <c r="N3" s="43"/>
      <c r="R3" s="7" t="s">
        <v>61</v>
      </c>
      <c r="S3" s="11"/>
      <c r="T3" s="12"/>
    </row>
    <row r="4" spans="1:30" ht="14.65" customHeight="1">
      <c r="C4" s="2"/>
      <c r="D4" s="2"/>
      <c r="E4" s="2"/>
      <c r="F4" s="2"/>
      <c r="G4" s="2"/>
      <c r="H4" s="2"/>
      <c r="I4" s="5"/>
      <c r="J4" s="89"/>
      <c r="K4" s="4"/>
      <c r="L4" s="106"/>
      <c r="M4" s="5"/>
      <c r="N4" s="5"/>
      <c r="S4" s="11"/>
      <c r="T4" s="12"/>
    </row>
    <row r="5" spans="1:30" ht="15" customHeight="1">
      <c r="C5" s="2"/>
      <c r="D5" s="2"/>
      <c r="E5" s="2"/>
      <c r="F5" s="2"/>
      <c r="G5" s="2"/>
      <c r="H5" s="2"/>
      <c r="I5" s="5"/>
      <c r="J5" s="89"/>
      <c r="K5" s="4"/>
      <c r="L5" s="106"/>
      <c r="M5" s="5"/>
      <c r="N5" s="5"/>
      <c r="S5" s="11"/>
      <c r="T5" s="12"/>
    </row>
    <row r="6" spans="1:30" ht="15" customHeight="1">
      <c r="C6" s="14"/>
      <c r="D6" s="2"/>
      <c r="E6" s="2"/>
      <c r="F6" s="2"/>
      <c r="G6" s="2"/>
      <c r="H6" s="15"/>
      <c r="I6" s="4"/>
      <c r="J6" s="89"/>
      <c r="K6" s="4"/>
      <c r="L6" s="106"/>
      <c r="M6" s="16"/>
      <c r="N6" s="16"/>
      <c r="S6" s="11"/>
      <c r="T6" s="12"/>
    </row>
    <row r="7" spans="1:30" ht="15" customHeight="1">
      <c r="C7" s="17"/>
      <c r="D7" s="5"/>
      <c r="E7" s="5"/>
      <c r="F7" s="5"/>
      <c r="G7" s="5"/>
      <c r="H7" s="5"/>
      <c r="I7" s="18"/>
      <c r="J7" s="90"/>
      <c r="K7" s="5"/>
      <c r="L7" s="108"/>
      <c r="M7" s="16"/>
      <c r="N7" s="16"/>
      <c r="S7" s="11"/>
      <c r="T7" s="12"/>
    </row>
    <row r="8" spans="1:30" ht="15.75" customHeight="1" thickBot="1">
      <c r="C8" s="5"/>
      <c r="D8" s="5"/>
      <c r="E8" s="5"/>
      <c r="F8" s="5"/>
      <c r="G8" s="5"/>
      <c r="H8" s="5"/>
      <c r="J8" s="90"/>
      <c r="K8" s="5"/>
      <c r="L8" s="108"/>
      <c r="M8" s="16"/>
      <c r="N8" s="16"/>
      <c r="S8" s="11"/>
      <c r="T8" s="12"/>
    </row>
    <row r="9" spans="1:30" s="22" customFormat="1" ht="17.25" customHeight="1" thickBot="1">
      <c r="C9" s="20" t="s">
        <v>3</v>
      </c>
      <c r="D9" s="121">
        <f ca="1">TODAY()</f>
        <v>44249</v>
      </c>
      <c r="E9" s="122"/>
      <c r="F9" s="88" t="s">
        <v>11</v>
      </c>
      <c r="G9" s="136" t="str">
        <f>NumDevis(Historique_devis!A2,D9)</f>
        <v>D210002</v>
      </c>
      <c r="H9" s="137"/>
      <c r="I9" s="138"/>
      <c r="J9" s="91"/>
      <c r="K9" s="21"/>
      <c r="L9" s="109"/>
      <c r="M9" s="83"/>
      <c r="N9" s="77"/>
    </row>
    <row r="10" spans="1:30" ht="15.75" customHeight="1" thickBot="1">
      <c r="C10" s="5"/>
      <c r="D10" s="5"/>
      <c r="E10" s="5"/>
      <c r="F10" s="5"/>
      <c r="G10" s="5"/>
      <c r="H10" s="5"/>
      <c r="I10" s="4"/>
      <c r="J10" s="90"/>
      <c r="K10" s="5"/>
      <c r="L10" s="108"/>
      <c r="M10" s="5"/>
      <c r="N10" s="5"/>
      <c r="S10" s="12"/>
    </row>
    <row r="11" spans="1:30" ht="19.5" thickBot="1">
      <c r="C11" s="20" t="s">
        <v>4</v>
      </c>
      <c r="D11" s="123" t="s">
        <v>60</v>
      </c>
      <c r="E11" s="124"/>
      <c r="F11" s="20" t="s">
        <v>5</v>
      </c>
      <c r="G11" s="130">
        <f>VLOOKUP($D$11,$R$2:$U$10,3,FALSE)</f>
        <v>0</v>
      </c>
      <c r="H11" s="131"/>
      <c r="I11" s="132"/>
      <c r="J11" s="92" t="s">
        <v>6</v>
      </c>
      <c r="K11" s="133">
        <f>VLOOKUP($D$11,$R$2:$T$9,2,FALSE)</f>
        <v>0</v>
      </c>
      <c r="L11" s="134"/>
      <c r="M11" s="134"/>
      <c r="N11" s="135"/>
      <c r="R11" s="11"/>
    </row>
    <row r="12" spans="1:30" customFormat="1" ht="15.75" customHeight="1" thickBot="1">
      <c r="A12" s="1"/>
      <c r="B12" s="1"/>
      <c r="C12" s="24"/>
      <c r="D12" s="24"/>
      <c r="E12" s="24"/>
      <c r="F12" s="24"/>
      <c r="G12" s="24"/>
      <c r="H12" s="24"/>
      <c r="I12" s="24"/>
      <c r="J12" s="93"/>
      <c r="K12" s="24"/>
      <c r="L12" s="110"/>
      <c r="M12" s="24"/>
      <c r="N12" s="78"/>
    </row>
    <row r="13" spans="1:30" ht="20.25" customHeight="1">
      <c r="C13" s="125" t="s">
        <v>7</v>
      </c>
      <c r="D13" s="126"/>
      <c r="E13" s="127" t="s">
        <v>57</v>
      </c>
      <c r="F13" s="128"/>
      <c r="G13" s="128"/>
      <c r="H13" s="128"/>
      <c r="I13" s="128"/>
      <c r="J13" s="128"/>
      <c r="K13" s="128"/>
      <c r="L13" s="128"/>
      <c r="M13" s="128"/>
      <c r="N13" s="129"/>
      <c r="R13"/>
      <c r="S13"/>
      <c r="T13"/>
    </row>
    <row r="14" spans="1:30" ht="20.25" customHeight="1">
      <c r="C14" s="139" t="s">
        <v>8</v>
      </c>
      <c r="D14" s="140"/>
      <c r="E14" s="141"/>
      <c r="F14" s="142"/>
      <c r="G14" s="142"/>
      <c r="H14" s="142"/>
      <c r="I14" s="142"/>
      <c r="J14" s="142"/>
      <c r="K14" s="142"/>
      <c r="L14" s="142"/>
      <c r="M14" s="142"/>
      <c r="N14" s="143"/>
      <c r="R14"/>
      <c r="S14"/>
      <c r="T14"/>
      <c r="AB14" s="25"/>
      <c r="AC14" s="25"/>
      <c r="AD14" s="25"/>
    </row>
    <row r="15" spans="1:30" ht="20.25" customHeight="1">
      <c r="C15" s="139" t="s">
        <v>9</v>
      </c>
      <c r="D15" s="140"/>
      <c r="E15" s="144" t="s">
        <v>58</v>
      </c>
      <c r="F15" s="145"/>
      <c r="G15" s="145"/>
      <c r="H15" s="145"/>
      <c r="I15" s="145"/>
      <c r="J15" s="145"/>
      <c r="K15" s="145"/>
      <c r="L15" s="145"/>
      <c r="M15" s="145"/>
      <c r="N15" s="146"/>
      <c r="R15" s="22"/>
      <c r="S15" s="19" t="s">
        <v>21</v>
      </c>
      <c r="T15" s="19" t="s">
        <v>35</v>
      </c>
      <c r="AB15" s="25"/>
      <c r="AC15" s="25"/>
      <c r="AD15" s="25"/>
    </row>
    <row r="16" spans="1:30" ht="20.25" customHeight="1" thickBot="1">
      <c r="C16" s="147" t="s">
        <v>10</v>
      </c>
      <c r="D16" s="148"/>
      <c r="E16" s="149" t="s">
        <v>59</v>
      </c>
      <c r="F16" s="150"/>
      <c r="G16" s="150"/>
      <c r="H16" s="150"/>
      <c r="I16" s="150"/>
      <c r="J16" s="150"/>
      <c r="K16" s="150"/>
      <c r="L16" s="150"/>
      <c r="M16" s="150"/>
      <c r="N16" s="151"/>
      <c r="R16" s="76" t="s">
        <v>34</v>
      </c>
      <c r="S16" s="75">
        <v>8.5000000000000006E-2</v>
      </c>
      <c r="T16" s="75">
        <v>1.4999999999999999E-2</v>
      </c>
      <c r="AB16" s="25"/>
      <c r="AC16" s="25"/>
      <c r="AD16" s="25"/>
    </row>
    <row r="17" spans="1:30" ht="15.75" customHeight="1" thickBot="1">
      <c r="C17" s="5"/>
      <c r="D17" s="5"/>
      <c r="E17" s="5"/>
      <c r="F17" s="5"/>
      <c r="G17" s="5"/>
      <c r="H17" s="5"/>
      <c r="I17" s="4"/>
      <c r="J17" s="90"/>
      <c r="K17" s="5"/>
      <c r="L17" s="108"/>
      <c r="M17" s="5"/>
      <c r="N17" s="5"/>
      <c r="R17" s="76" t="s">
        <v>36</v>
      </c>
      <c r="S17" s="75">
        <v>2.1000000000000001E-2</v>
      </c>
      <c r="T17" s="75">
        <v>1.4999999999999999E-2</v>
      </c>
      <c r="AB17" s="25"/>
      <c r="AC17" s="25"/>
      <c r="AD17" s="25"/>
    </row>
    <row r="18" spans="1:30" s="28" customFormat="1" ht="19.899999999999999" customHeight="1" thickBot="1">
      <c r="A18" s="19" t="s">
        <v>31</v>
      </c>
      <c r="B18" s="19" t="s">
        <v>11</v>
      </c>
      <c r="C18" s="154" t="s">
        <v>12</v>
      </c>
      <c r="D18" s="155"/>
      <c r="E18" s="62" t="s">
        <v>13</v>
      </c>
      <c r="F18" s="62" t="s">
        <v>16</v>
      </c>
      <c r="G18" s="26" t="s">
        <v>15</v>
      </c>
      <c r="H18" s="26" t="s">
        <v>14</v>
      </c>
      <c r="I18" s="26" t="s">
        <v>30</v>
      </c>
      <c r="J18" s="94" t="s">
        <v>17</v>
      </c>
      <c r="K18" s="27" t="s">
        <v>18</v>
      </c>
      <c r="L18" s="111" t="s">
        <v>19</v>
      </c>
      <c r="M18" s="26" t="s">
        <v>21</v>
      </c>
      <c r="N18" s="81" t="s">
        <v>35</v>
      </c>
      <c r="O18" s="28" t="s">
        <v>39</v>
      </c>
      <c r="P18" s="28" t="s">
        <v>40</v>
      </c>
      <c r="Q18" s="28" t="s">
        <v>20</v>
      </c>
      <c r="R18" s="76" t="s">
        <v>37</v>
      </c>
      <c r="S18" s="75">
        <v>8.5000000000000006E-2</v>
      </c>
      <c r="T18" s="75">
        <v>0</v>
      </c>
      <c r="U18" s="22"/>
      <c r="V18" s="22"/>
      <c r="W18" s="22"/>
      <c r="X18" s="22"/>
      <c r="Y18" s="22"/>
      <c r="Z18" s="22"/>
      <c r="AA18" s="22"/>
      <c r="AB18" s="29"/>
      <c r="AC18" s="29"/>
      <c r="AD18" s="29"/>
    </row>
    <row r="19" spans="1:30" s="22" customFormat="1" ht="15" customHeight="1">
      <c r="A19" s="30"/>
      <c r="B19" s="30"/>
      <c r="C19" s="156" t="str">
        <f>IF($A19="","",CONCATENATE(A19,B19))</f>
        <v/>
      </c>
      <c r="D19" s="157"/>
      <c r="E19" s="63"/>
      <c r="F19" s="63"/>
      <c r="G19" s="31" t="str">
        <f>IF($C19="","",IFERROR(VLOOKUP(CONCATENATE($A19,$B19),#REF!,2,FALSE),""))</f>
        <v/>
      </c>
      <c r="H19" s="31" t="str">
        <f>IF($C19="","",IFERROR(VLOOKUP(CONCATENATE($A19,$B19),#REF!,3,FALSE),""))</f>
        <v/>
      </c>
      <c r="I19" s="31" t="str">
        <f>IF($C19="","",IFERROR(VLOOKUP(CONCATENATE($A19,$B19),#REF!,4,FALSE),""))</f>
        <v/>
      </c>
      <c r="J19" s="95" t="str">
        <f>IF($C19="","",IFERROR(VLOOKUP(CONCATENATE($A19,$B19),#REF!,5,FALSE),""))</f>
        <v/>
      </c>
      <c r="K19" s="32"/>
      <c r="L19" s="112" t="str">
        <f>IF($C19="","",IFERROR((($J19*$F19)*(1-$K19)),""))</f>
        <v/>
      </c>
      <c r="M19" s="84"/>
      <c r="N19" s="85"/>
      <c r="O19" s="33" t="str">
        <f>IF($C19="","",L19*M19)</f>
        <v/>
      </c>
      <c r="P19" s="33" t="str">
        <f>IF($C19="","",L19*N19)</f>
        <v/>
      </c>
      <c r="Q19" s="33" t="str">
        <f>IF($C19="","",L19+O19+P19)</f>
        <v/>
      </c>
      <c r="R19" s="76" t="s">
        <v>38</v>
      </c>
      <c r="S19" s="75">
        <v>0</v>
      </c>
      <c r="T19" s="75">
        <v>0</v>
      </c>
      <c r="AB19" s="34"/>
      <c r="AC19" s="34"/>
      <c r="AD19" s="34"/>
    </row>
    <row r="20" spans="1:30" s="22" customFormat="1" ht="15" customHeight="1">
      <c r="A20" s="30"/>
      <c r="B20" s="30"/>
      <c r="C20" s="152" t="str">
        <f>IF($A20="","",CONCATENATE(A20,B20))</f>
        <v/>
      </c>
      <c r="D20" s="153"/>
      <c r="E20" s="69"/>
      <c r="F20" s="69"/>
      <c r="G20" s="35" t="str">
        <f>IF($C20="","",IFERROR(VLOOKUP(CONCATENATE($A20,$B20),#REF!,2,FALSE),""))</f>
        <v/>
      </c>
      <c r="H20" s="35" t="str">
        <f>IF($C20="","",IFERROR(VLOOKUP(CONCATENATE($A20,$B20),#REF!,3,FALSE),""))</f>
        <v/>
      </c>
      <c r="I20" s="35" t="str">
        <f>IF($C20="","",IFERROR(VLOOKUP(CONCATENATE($A20,$B20),#REF!,4,FALSE),""))</f>
        <v/>
      </c>
      <c r="J20" s="96" t="str">
        <f>IF($C20="","",IFERROR(VLOOKUP(CONCATENATE($A20,$B20),#REF!,5,FALSE),""))</f>
        <v/>
      </c>
      <c r="K20" s="73"/>
      <c r="L20" s="113" t="str">
        <f t="shared" ref="L20:L43" si="0">IF($C20="","",IFERROR((($J20*$F20)*(1-$K20)),""))</f>
        <v/>
      </c>
      <c r="M20" s="80"/>
      <c r="N20" s="70"/>
      <c r="O20" s="33" t="str">
        <f t="shared" ref="O20:O43" si="1">IF($C20="","",L20*M20)</f>
        <v/>
      </c>
      <c r="P20" s="33" t="str">
        <f t="shared" ref="P20:P43" si="2">IF($C20="","",L20*N20)</f>
        <v/>
      </c>
      <c r="Q20" s="33" t="str">
        <f t="shared" ref="Q20:Q43" si="3">IF($C20="","",L20+O20+P20)</f>
        <v/>
      </c>
      <c r="AB20" s="34"/>
      <c r="AC20" s="34"/>
      <c r="AD20" s="34"/>
    </row>
    <row r="21" spans="1:30" s="22" customFormat="1" ht="15" customHeight="1">
      <c r="A21" s="30"/>
      <c r="B21" s="30"/>
      <c r="C21" s="152" t="str">
        <f t="shared" ref="C21:C43" si="4">IF($A21="","",CONCATENATE(A21,B21))</f>
        <v/>
      </c>
      <c r="D21" s="153"/>
      <c r="E21" s="69"/>
      <c r="F21" s="69"/>
      <c r="G21" s="35" t="str">
        <f>IF($C21="","",IFERROR(VLOOKUP(CONCATENATE($A21,$B21),#REF!,2,FALSE),""))</f>
        <v/>
      </c>
      <c r="H21" s="35" t="str">
        <f>IF($C21="","",IFERROR(VLOOKUP(CONCATENATE($A21,$B21),#REF!,3,FALSE),""))</f>
        <v/>
      </c>
      <c r="I21" s="35" t="str">
        <f>IF($C21="","",IFERROR(VLOOKUP(CONCATENATE($A21,$B21),#REF!,4,FALSE),""))</f>
        <v/>
      </c>
      <c r="J21" s="96" t="str">
        <f>IF($C21="","",IFERROR(VLOOKUP(CONCATENATE($A21,$B21),#REF!,5,FALSE),""))</f>
        <v/>
      </c>
      <c r="K21" s="73"/>
      <c r="L21" s="113" t="str">
        <f t="shared" si="0"/>
        <v/>
      </c>
      <c r="M21" s="80"/>
      <c r="N21" s="70"/>
      <c r="O21" s="33" t="str">
        <f t="shared" si="1"/>
        <v/>
      </c>
      <c r="P21" s="33" t="str">
        <f t="shared" si="2"/>
        <v/>
      </c>
      <c r="Q21" s="33" t="str">
        <f t="shared" si="3"/>
        <v/>
      </c>
      <c r="AB21" s="34"/>
      <c r="AC21" s="34"/>
      <c r="AD21" s="34"/>
    </row>
    <row r="22" spans="1:30" s="22" customFormat="1" ht="15" customHeight="1">
      <c r="A22" s="30"/>
      <c r="B22" s="30"/>
      <c r="C22" s="152" t="str">
        <f t="shared" si="4"/>
        <v/>
      </c>
      <c r="D22" s="153"/>
      <c r="E22" s="69"/>
      <c r="F22" s="69"/>
      <c r="G22" s="35" t="str">
        <f>IF($C22="","",IFERROR(VLOOKUP(CONCATENATE($A22,$B22),#REF!,2,FALSE),""))</f>
        <v/>
      </c>
      <c r="H22" s="35" t="str">
        <f>IF($C22="","",IFERROR(VLOOKUP(CONCATENATE($A22,$B22),#REF!,3,FALSE),""))</f>
        <v/>
      </c>
      <c r="I22" s="35" t="str">
        <f>IF($C22="","",IFERROR(VLOOKUP(CONCATENATE($A22,$B22),#REF!,4,FALSE),""))</f>
        <v/>
      </c>
      <c r="J22" s="96" t="str">
        <f>IF($C22="","",IFERROR(VLOOKUP(CONCATENATE($A22,$B22),#REF!,5,FALSE),""))</f>
        <v/>
      </c>
      <c r="K22" s="73"/>
      <c r="L22" s="113" t="str">
        <f t="shared" si="0"/>
        <v/>
      </c>
      <c r="M22" s="80"/>
      <c r="N22" s="70"/>
      <c r="O22" s="33" t="str">
        <f t="shared" si="1"/>
        <v/>
      </c>
      <c r="P22" s="33" t="str">
        <f t="shared" si="2"/>
        <v/>
      </c>
      <c r="Q22" s="33" t="str">
        <f t="shared" si="3"/>
        <v/>
      </c>
      <c r="AB22" s="34"/>
      <c r="AC22" s="34"/>
      <c r="AD22" s="34"/>
    </row>
    <row r="23" spans="1:30" s="22" customFormat="1" ht="15" customHeight="1">
      <c r="A23" s="30"/>
      <c r="B23" s="30"/>
      <c r="C23" s="152" t="str">
        <f t="shared" si="4"/>
        <v/>
      </c>
      <c r="D23" s="153"/>
      <c r="E23" s="69"/>
      <c r="F23" s="69"/>
      <c r="G23" s="35" t="str">
        <f>IF($C23="","",IFERROR(VLOOKUP(CONCATENATE($A23,$B23),#REF!,2,FALSE),""))</f>
        <v/>
      </c>
      <c r="H23" s="35" t="str">
        <f>IF($C23="","",IFERROR(VLOOKUP(CONCATENATE($A23,$B23),#REF!,3,FALSE),""))</f>
        <v/>
      </c>
      <c r="I23" s="35" t="str">
        <f>IF($C23="","",IFERROR(VLOOKUP(CONCATENATE($A23,$B23),#REF!,4,FALSE),""))</f>
        <v/>
      </c>
      <c r="J23" s="96" t="str">
        <f>IF($C23="","",IFERROR(VLOOKUP(CONCATENATE($A23,$B23),#REF!,5,FALSE),""))</f>
        <v/>
      </c>
      <c r="K23" s="73"/>
      <c r="L23" s="113" t="str">
        <f t="shared" si="0"/>
        <v/>
      </c>
      <c r="M23" s="80"/>
      <c r="N23" s="70"/>
      <c r="O23" s="33" t="str">
        <f t="shared" si="1"/>
        <v/>
      </c>
      <c r="P23" s="33" t="str">
        <f t="shared" si="2"/>
        <v/>
      </c>
      <c r="Q23" s="33" t="str">
        <f t="shared" si="3"/>
        <v/>
      </c>
      <c r="AB23" s="34"/>
      <c r="AC23" s="34"/>
      <c r="AD23" s="34"/>
    </row>
    <row r="24" spans="1:30" s="22" customFormat="1" ht="15" customHeight="1">
      <c r="A24" s="30"/>
      <c r="B24" s="30"/>
      <c r="C24" s="152" t="str">
        <f t="shared" si="4"/>
        <v/>
      </c>
      <c r="D24" s="153"/>
      <c r="E24" s="69"/>
      <c r="F24" s="69"/>
      <c r="G24" s="35" t="str">
        <f>IF($C24="","",IFERROR(VLOOKUP(CONCATENATE($A24,$B24),#REF!,2,FALSE),""))</f>
        <v/>
      </c>
      <c r="H24" s="35" t="str">
        <f>IF($C24="","",IFERROR(VLOOKUP(CONCATENATE($A24,$B24),#REF!,3,FALSE),""))</f>
        <v/>
      </c>
      <c r="I24" s="35" t="str">
        <f>IF($C24="","",IFERROR(VLOOKUP(CONCATENATE($A24,$B24),#REF!,4,FALSE),""))</f>
        <v/>
      </c>
      <c r="J24" s="96" t="str">
        <f>IF($C24="","",IFERROR(VLOOKUP(CONCATENATE($A24,$B24),#REF!,5,FALSE),""))</f>
        <v/>
      </c>
      <c r="K24" s="73"/>
      <c r="L24" s="113" t="str">
        <f t="shared" si="0"/>
        <v/>
      </c>
      <c r="M24" s="80"/>
      <c r="N24" s="70"/>
      <c r="O24" s="33" t="str">
        <f t="shared" si="1"/>
        <v/>
      </c>
      <c r="P24" s="33" t="str">
        <f t="shared" si="2"/>
        <v/>
      </c>
      <c r="Q24" s="33" t="str">
        <f t="shared" si="3"/>
        <v/>
      </c>
      <c r="AB24" s="34"/>
      <c r="AC24" s="34"/>
      <c r="AD24" s="34"/>
    </row>
    <row r="25" spans="1:30" s="22" customFormat="1" ht="15" customHeight="1">
      <c r="A25" s="30"/>
      <c r="B25" s="30"/>
      <c r="C25" s="152" t="str">
        <f t="shared" si="4"/>
        <v/>
      </c>
      <c r="D25" s="153"/>
      <c r="E25" s="69"/>
      <c r="F25" s="69"/>
      <c r="G25" s="35" t="str">
        <f>IF($C25="","",IFERROR(VLOOKUP(CONCATENATE($A25,$B25),#REF!,2,FALSE),""))</f>
        <v/>
      </c>
      <c r="H25" s="35" t="str">
        <f>IF($C25="","",IFERROR(VLOOKUP(CONCATENATE($A25,$B25),#REF!,3,FALSE),""))</f>
        <v/>
      </c>
      <c r="I25" s="35" t="str">
        <f>IF($C25="","",IFERROR(VLOOKUP(CONCATENATE($A25,$B25),#REF!,4,FALSE),""))</f>
        <v/>
      </c>
      <c r="J25" s="96" t="str">
        <f>IF($C25="","",IFERROR(VLOOKUP(CONCATENATE($A25,$B25),#REF!,5,FALSE),""))</f>
        <v/>
      </c>
      <c r="K25" s="73"/>
      <c r="L25" s="113" t="str">
        <f t="shared" si="0"/>
        <v/>
      </c>
      <c r="M25" s="80"/>
      <c r="N25" s="70"/>
      <c r="O25" s="33" t="str">
        <f t="shared" si="1"/>
        <v/>
      </c>
      <c r="P25" s="33" t="str">
        <f t="shared" si="2"/>
        <v/>
      </c>
      <c r="Q25" s="33" t="str">
        <f t="shared" si="3"/>
        <v/>
      </c>
      <c r="AB25" s="34"/>
      <c r="AC25" s="34"/>
      <c r="AD25" s="34"/>
    </row>
    <row r="26" spans="1:30" s="22" customFormat="1" ht="15" customHeight="1">
      <c r="A26" s="30"/>
      <c r="B26" s="30"/>
      <c r="C26" s="152" t="str">
        <f t="shared" si="4"/>
        <v/>
      </c>
      <c r="D26" s="153"/>
      <c r="E26" s="69"/>
      <c r="F26" s="69"/>
      <c r="G26" s="35" t="str">
        <f>IF($C26="","",IFERROR(VLOOKUP(CONCATENATE($A26,$B26),#REF!,2,FALSE),""))</f>
        <v/>
      </c>
      <c r="H26" s="35" t="str">
        <f>IF($C26="","",IFERROR(VLOOKUP(CONCATENATE($A26,$B26),#REF!,3,FALSE),""))</f>
        <v/>
      </c>
      <c r="I26" s="35" t="str">
        <f>IF($C26="","",IFERROR(VLOOKUP(CONCATENATE($A26,$B26),#REF!,4,FALSE),""))</f>
        <v/>
      </c>
      <c r="J26" s="96" t="str">
        <f>IF($C26="","",IFERROR(VLOOKUP(CONCATENATE($A26,$B26),#REF!,5,FALSE),""))</f>
        <v/>
      </c>
      <c r="K26" s="73"/>
      <c r="L26" s="113" t="str">
        <f t="shared" si="0"/>
        <v/>
      </c>
      <c r="M26" s="80"/>
      <c r="N26" s="70"/>
      <c r="O26" s="33" t="str">
        <f t="shared" si="1"/>
        <v/>
      </c>
      <c r="P26" s="33" t="str">
        <f t="shared" si="2"/>
        <v/>
      </c>
      <c r="Q26" s="33" t="str">
        <f t="shared" si="3"/>
        <v/>
      </c>
      <c r="AB26" s="34"/>
      <c r="AC26" s="34"/>
      <c r="AD26" s="34"/>
    </row>
    <row r="27" spans="1:30" s="22" customFormat="1" ht="15" customHeight="1">
      <c r="A27" s="30"/>
      <c r="B27" s="30"/>
      <c r="C27" s="152" t="str">
        <f t="shared" si="4"/>
        <v/>
      </c>
      <c r="D27" s="153"/>
      <c r="E27" s="69"/>
      <c r="F27" s="69"/>
      <c r="G27" s="35" t="str">
        <f>IF($C27="","",IFERROR(VLOOKUP(CONCATENATE($A27,$B27),#REF!,2,FALSE),""))</f>
        <v/>
      </c>
      <c r="H27" s="35" t="str">
        <f>IF($C27="","",IFERROR(VLOOKUP(CONCATENATE($A27,$B27),#REF!,3,FALSE),""))</f>
        <v/>
      </c>
      <c r="I27" s="35" t="str">
        <f>IF($C27="","",IFERROR(VLOOKUP(CONCATENATE($A27,$B27),#REF!,4,FALSE),""))</f>
        <v/>
      </c>
      <c r="J27" s="96" t="str">
        <f>IF($C27="","",IFERROR(VLOOKUP(CONCATENATE($A27,$B27),#REF!,5,FALSE),""))</f>
        <v/>
      </c>
      <c r="K27" s="73"/>
      <c r="L27" s="113" t="str">
        <f t="shared" si="0"/>
        <v/>
      </c>
      <c r="M27" s="80"/>
      <c r="N27" s="70"/>
      <c r="O27" s="33" t="str">
        <f t="shared" si="1"/>
        <v/>
      </c>
      <c r="P27" s="33" t="str">
        <f t="shared" si="2"/>
        <v/>
      </c>
      <c r="Q27" s="33" t="str">
        <f t="shared" si="3"/>
        <v/>
      </c>
      <c r="AB27" s="34"/>
      <c r="AC27" s="34"/>
      <c r="AD27" s="34"/>
    </row>
    <row r="28" spans="1:30" s="22" customFormat="1" ht="15" customHeight="1">
      <c r="A28" s="30"/>
      <c r="B28" s="30"/>
      <c r="C28" s="152" t="str">
        <f t="shared" si="4"/>
        <v/>
      </c>
      <c r="D28" s="153"/>
      <c r="E28" s="69"/>
      <c r="F28" s="69"/>
      <c r="G28" s="35" t="str">
        <f>IF($C28="","",IFERROR(VLOOKUP(CONCATENATE($A28,$B28),#REF!,2,FALSE),""))</f>
        <v/>
      </c>
      <c r="H28" s="35" t="str">
        <f>IF($C28="","",IFERROR(VLOOKUP(CONCATENATE($A28,$B28),#REF!,3,FALSE),""))</f>
        <v/>
      </c>
      <c r="I28" s="35" t="str">
        <f>IF($C28="","",IFERROR(VLOOKUP(CONCATENATE($A28,$B28),#REF!,4,FALSE),""))</f>
        <v/>
      </c>
      <c r="J28" s="96" t="str">
        <f>IF($C28="","",IFERROR(VLOOKUP(CONCATENATE($A28,$B28),#REF!,5,FALSE),""))</f>
        <v/>
      </c>
      <c r="K28" s="73"/>
      <c r="L28" s="113" t="str">
        <f t="shared" si="0"/>
        <v/>
      </c>
      <c r="M28" s="80"/>
      <c r="N28" s="70"/>
      <c r="O28" s="33" t="str">
        <f t="shared" si="1"/>
        <v/>
      </c>
      <c r="P28" s="33" t="str">
        <f t="shared" si="2"/>
        <v/>
      </c>
      <c r="Q28" s="33" t="str">
        <f t="shared" si="3"/>
        <v/>
      </c>
      <c r="AB28" s="34"/>
      <c r="AC28" s="34"/>
      <c r="AD28" s="34"/>
    </row>
    <row r="29" spans="1:30" s="22" customFormat="1" ht="15" customHeight="1">
      <c r="A29" s="30"/>
      <c r="B29" s="30"/>
      <c r="C29" s="152" t="str">
        <f t="shared" si="4"/>
        <v/>
      </c>
      <c r="D29" s="153"/>
      <c r="E29" s="69"/>
      <c r="F29" s="69"/>
      <c r="G29" s="35" t="str">
        <f>IF($C29="","",IFERROR(VLOOKUP(CONCATENATE($A29,$B29),#REF!,2,FALSE),""))</f>
        <v/>
      </c>
      <c r="H29" s="35" t="str">
        <f>IF($C29="","",IFERROR(VLOOKUP(CONCATENATE($A29,$B29),#REF!,3,FALSE),""))</f>
        <v/>
      </c>
      <c r="I29" s="35" t="str">
        <f>IF($C29="","",IFERROR(VLOOKUP(CONCATENATE($A29,$B29),#REF!,4,FALSE),""))</f>
        <v/>
      </c>
      <c r="J29" s="96" t="str">
        <f>IF($C29="","",IFERROR(VLOOKUP(CONCATENATE($A29,$B29),#REF!,5,FALSE),""))</f>
        <v/>
      </c>
      <c r="K29" s="73"/>
      <c r="L29" s="113" t="str">
        <f t="shared" si="0"/>
        <v/>
      </c>
      <c r="M29" s="80"/>
      <c r="N29" s="70"/>
      <c r="O29" s="33" t="str">
        <f t="shared" si="1"/>
        <v/>
      </c>
      <c r="P29" s="33" t="str">
        <f t="shared" si="2"/>
        <v/>
      </c>
      <c r="Q29" s="33" t="str">
        <f t="shared" si="3"/>
        <v/>
      </c>
      <c r="AB29" s="34"/>
      <c r="AC29" s="34"/>
      <c r="AD29" s="34"/>
    </row>
    <row r="30" spans="1:30" s="22" customFormat="1" ht="15" customHeight="1">
      <c r="A30" s="30"/>
      <c r="B30" s="30"/>
      <c r="C30" s="152" t="str">
        <f t="shared" si="4"/>
        <v/>
      </c>
      <c r="D30" s="153"/>
      <c r="E30" s="69"/>
      <c r="F30" s="69"/>
      <c r="G30" s="35" t="str">
        <f>IF($C30="","",IFERROR(VLOOKUP(CONCATENATE($A30,$B30),#REF!,2,FALSE),""))</f>
        <v/>
      </c>
      <c r="H30" s="35" t="str">
        <f>IF($C30="","",IFERROR(VLOOKUP(CONCATENATE($A30,$B30),#REF!,3,FALSE),""))</f>
        <v/>
      </c>
      <c r="I30" s="35" t="str">
        <f>IF($C30="","",IFERROR(VLOOKUP(CONCATENATE($A30,$B30),#REF!,4,FALSE),""))</f>
        <v/>
      </c>
      <c r="J30" s="96" t="str">
        <f>IF($C30="","",IFERROR(VLOOKUP(CONCATENATE($A30,$B30),#REF!,5,FALSE),""))</f>
        <v/>
      </c>
      <c r="K30" s="73"/>
      <c r="L30" s="113" t="str">
        <f t="shared" si="0"/>
        <v/>
      </c>
      <c r="M30" s="80"/>
      <c r="N30" s="70"/>
      <c r="O30" s="33" t="str">
        <f t="shared" si="1"/>
        <v/>
      </c>
      <c r="P30" s="33" t="str">
        <f t="shared" si="2"/>
        <v/>
      </c>
      <c r="Q30" s="33" t="str">
        <f t="shared" si="3"/>
        <v/>
      </c>
      <c r="AB30" s="34"/>
      <c r="AC30" s="34"/>
      <c r="AD30" s="34"/>
    </row>
    <row r="31" spans="1:30" s="22" customFormat="1" ht="15" customHeight="1">
      <c r="A31" s="30"/>
      <c r="B31" s="30"/>
      <c r="C31" s="152" t="str">
        <f t="shared" si="4"/>
        <v/>
      </c>
      <c r="D31" s="153"/>
      <c r="E31" s="69"/>
      <c r="F31" s="69"/>
      <c r="G31" s="35" t="str">
        <f>IF($C31="","",IFERROR(VLOOKUP(CONCATENATE($A31,$B31),#REF!,2,FALSE),""))</f>
        <v/>
      </c>
      <c r="H31" s="35" t="str">
        <f>IF($C31="","",IFERROR(VLOOKUP(CONCATENATE($A31,$B31),#REF!,3,FALSE),""))</f>
        <v/>
      </c>
      <c r="I31" s="35" t="str">
        <f>IF($C31="","",IFERROR(VLOOKUP(CONCATENATE($A31,$B31),#REF!,4,FALSE),""))</f>
        <v/>
      </c>
      <c r="J31" s="96" t="str">
        <f>IF($C31="","",IFERROR(VLOOKUP(CONCATENATE($A31,$B31),#REF!,5,FALSE),""))</f>
        <v/>
      </c>
      <c r="K31" s="73"/>
      <c r="L31" s="113" t="str">
        <f t="shared" si="0"/>
        <v/>
      </c>
      <c r="M31" s="80"/>
      <c r="N31" s="70"/>
      <c r="O31" s="33" t="str">
        <f t="shared" si="1"/>
        <v/>
      </c>
      <c r="P31" s="33" t="str">
        <f t="shared" si="2"/>
        <v/>
      </c>
      <c r="Q31" s="33" t="str">
        <f t="shared" si="3"/>
        <v/>
      </c>
      <c r="AB31" s="34"/>
      <c r="AC31" s="34"/>
      <c r="AD31" s="34"/>
    </row>
    <row r="32" spans="1:30" s="22" customFormat="1" ht="15" customHeight="1">
      <c r="A32" s="30"/>
      <c r="B32" s="30"/>
      <c r="C32" s="152" t="str">
        <f t="shared" si="4"/>
        <v/>
      </c>
      <c r="D32" s="153"/>
      <c r="E32" s="69"/>
      <c r="F32" s="69"/>
      <c r="G32" s="35" t="str">
        <f>IF($C32="","",IFERROR(VLOOKUP(CONCATENATE($A32,$B32),#REF!,2,FALSE),""))</f>
        <v/>
      </c>
      <c r="H32" s="35" t="str">
        <f>IF($C32="","",IFERROR(VLOOKUP(CONCATENATE($A32,$B32),#REF!,3,FALSE),""))</f>
        <v/>
      </c>
      <c r="I32" s="35" t="str">
        <f>IF($C32="","",IFERROR(VLOOKUP(CONCATENATE($A32,$B32),#REF!,4,FALSE),""))</f>
        <v/>
      </c>
      <c r="J32" s="96" t="str">
        <f>IF($C32="","",IFERROR(VLOOKUP(CONCATENATE($A32,$B32),#REF!,5,FALSE),""))</f>
        <v/>
      </c>
      <c r="K32" s="73"/>
      <c r="L32" s="113" t="str">
        <f t="shared" si="0"/>
        <v/>
      </c>
      <c r="M32" s="80"/>
      <c r="N32" s="70"/>
      <c r="O32" s="33" t="str">
        <f t="shared" si="1"/>
        <v/>
      </c>
      <c r="P32" s="33" t="str">
        <f t="shared" si="2"/>
        <v/>
      </c>
      <c r="Q32" s="33" t="str">
        <f t="shared" si="3"/>
        <v/>
      </c>
      <c r="AB32" s="34"/>
      <c r="AC32" s="34"/>
      <c r="AD32" s="34"/>
    </row>
    <row r="33" spans="1:30" s="22" customFormat="1" ht="15" customHeight="1">
      <c r="A33" s="30"/>
      <c r="B33" s="30"/>
      <c r="C33" s="152" t="str">
        <f t="shared" si="4"/>
        <v/>
      </c>
      <c r="D33" s="153"/>
      <c r="E33" s="69"/>
      <c r="F33" s="69"/>
      <c r="G33" s="35" t="str">
        <f>IF($C33="","",IFERROR(VLOOKUP(CONCATENATE($A33,$B33),#REF!,2,FALSE),""))</f>
        <v/>
      </c>
      <c r="H33" s="35" t="str">
        <f>IF($C33="","",IFERROR(VLOOKUP(CONCATENATE($A33,$B33),#REF!,3,FALSE),""))</f>
        <v/>
      </c>
      <c r="I33" s="35" t="str">
        <f>IF($C33="","",IFERROR(VLOOKUP(CONCATENATE($A33,$B33),#REF!,4,FALSE),""))</f>
        <v/>
      </c>
      <c r="J33" s="96" t="str">
        <f>IF($C33="","",IFERROR(VLOOKUP(CONCATENATE($A33,$B33),#REF!,5,FALSE),""))</f>
        <v/>
      </c>
      <c r="K33" s="73"/>
      <c r="L33" s="113" t="str">
        <f t="shared" si="0"/>
        <v/>
      </c>
      <c r="M33" s="80"/>
      <c r="N33" s="70"/>
      <c r="O33" s="33" t="str">
        <f t="shared" si="1"/>
        <v/>
      </c>
      <c r="P33" s="33" t="str">
        <f t="shared" si="2"/>
        <v/>
      </c>
      <c r="Q33" s="33" t="str">
        <f t="shared" si="3"/>
        <v/>
      </c>
      <c r="AB33" s="34"/>
      <c r="AC33" s="34"/>
      <c r="AD33" s="34"/>
    </row>
    <row r="34" spans="1:30" s="22" customFormat="1" ht="15" customHeight="1">
      <c r="A34" s="30"/>
      <c r="B34" s="30"/>
      <c r="C34" s="152" t="str">
        <f t="shared" si="4"/>
        <v/>
      </c>
      <c r="D34" s="153"/>
      <c r="E34" s="69"/>
      <c r="F34" s="69"/>
      <c r="G34" s="35" t="str">
        <f>IF($C34="","",IFERROR(VLOOKUP(CONCATENATE($A34,$B34),#REF!,2,FALSE),""))</f>
        <v/>
      </c>
      <c r="H34" s="35" t="str">
        <f>IF($C34="","",IFERROR(VLOOKUP(CONCATENATE($A34,$B34),#REF!,3,FALSE),""))</f>
        <v/>
      </c>
      <c r="I34" s="35" t="str">
        <f>IF($C34="","",IFERROR(VLOOKUP(CONCATENATE($A34,$B34),#REF!,4,FALSE),""))</f>
        <v/>
      </c>
      <c r="J34" s="96" t="str">
        <f>IF($C34="","",IFERROR(VLOOKUP(CONCATENATE($A34,$B34),#REF!,5,FALSE),""))</f>
        <v/>
      </c>
      <c r="K34" s="73"/>
      <c r="L34" s="113" t="str">
        <f t="shared" si="0"/>
        <v/>
      </c>
      <c r="M34" s="80"/>
      <c r="N34" s="70"/>
      <c r="O34" s="33" t="str">
        <f t="shared" si="1"/>
        <v/>
      </c>
      <c r="P34" s="33" t="str">
        <f t="shared" si="2"/>
        <v/>
      </c>
      <c r="Q34" s="33" t="str">
        <f t="shared" si="3"/>
        <v/>
      </c>
      <c r="AB34" s="34"/>
      <c r="AC34" s="34"/>
      <c r="AD34" s="34"/>
    </row>
    <row r="35" spans="1:30" s="22" customFormat="1" ht="15" customHeight="1">
      <c r="A35" s="30"/>
      <c r="B35" s="30"/>
      <c r="C35" s="152" t="str">
        <f t="shared" si="4"/>
        <v/>
      </c>
      <c r="D35" s="153"/>
      <c r="E35" s="69"/>
      <c r="F35" s="69"/>
      <c r="G35" s="35" t="str">
        <f>IF($C35="","",IFERROR(VLOOKUP(CONCATENATE($A35,$B35),#REF!,2,FALSE),""))</f>
        <v/>
      </c>
      <c r="H35" s="35" t="str">
        <f>IF($C35="","",IFERROR(VLOOKUP(CONCATENATE($A35,$B35),#REF!,3,FALSE),""))</f>
        <v/>
      </c>
      <c r="I35" s="35" t="str">
        <f>IF($C35="","",IFERROR(VLOOKUP(CONCATENATE($A35,$B35),#REF!,4,FALSE),""))</f>
        <v/>
      </c>
      <c r="J35" s="96" t="str">
        <f>IF($C35="","",IFERROR(VLOOKUP(CONCATENATE($A35,$B35),#REF!,5,FALSE),""))</f>
        <v/>
      </c>
      <c r="K35" s="73"/>
      <c r="L35" s="113" t="str">
        <f t="shared" si="0"/>
        <v/>
      </c>
      <c r="M35" s="80"/>
      <c r="N35" s="70"/>
      <c r="O35" s="33" t="str">
        <f t="shared" si="1"/>
        <v/>
      </c>
      <c r="P35" s="33" t="str">
        <f t="shared" si="2"/>
        <v/>
      </c>
      <c r="Q35" s="33" t="str">
        <f t="shared" si="3"/>
        <v/>
      </c>
      <c r="AB35" s="34"/>
      <c r="AC35" s="34"/>
      <c r="AD35" s="34"/>
    </row>
    <row r="36" spans="1:30" s="22" customFormat="1" ht="15" customHeight="1">
      <c r="A36" s="30"/>
      <c r="B36" s="30"/>
      <c r="C36" s="152" t="str">
        <f t="shared" si="4"/>
        <v/>
      </c>
      <c r="D36" s="153"/>
      <c r="E36" s="69"/>
      <c r="F36" s="69"/>
      <c r="G36" s="35" t="str">
        <f>IF($C36="","",IFERROR(VLOOKUP(CONCATENATE($A36,$B36),#REF!,2,FALSE),""))</f>
        <v/>
      </c>
      <c r="H36" s="35" t="str">
        <f>IF($C36="","",IFERROR(VLOOKUP(CONCATENATE($A36,$B36),#REF!,3,FALSE),""))</f>
        <v/>
      </c>
      <c r="I36" s="35" t="str">
        <f>IF($C36="","",IFERROR(VLOOKUP(CONCATENATE($A36,$B36),#REF!,4,FALSE),""))</f>
        <v/>
      </c>
      <c r="J36" s="96" t="str">
        <f>IF($C36="","",IFERROR(VLOOKUP(CONCATENATE($A36,$B36),#REF!,5,FALSE),""))</f>
        <v/>
      </c>
      <c r="K36" s="73"/>
      <c r="L36" s="113" t="str">
        <f t="shared" si="0"/>
        <v/>
      </c>
      <c r="M36" s="80"/>
      <c r="N36" s="70"/>
      <c r="O36" s="33" t="str">
        <f t="shared" si="1"/>
        <v/>
      </c>
      <c r="P36" s="33" t="str">
        <f t="shared" si="2"/>
        <v/>
      </c>
      <c r="Q36" s="33" t="str">
        <f t="shared" si="3"/>
        <v/>
      </c>
      <c r="AB36" s="34"/>
      <c r="AC36" s="34"/>
      <c r="AD36" s="34"/>
    </row>
    <row r="37" spans="1:30" s="22" customFormat="1" ht="15" customHeight="1">
      <c r="A37" s="30"/>
      <c r="B37" s="30"/>
      <c r="C37" s="152" t="str">
        <f t="shared" si="4"/>
        <v/>
      </c>
      <c r="D37" s="153"/>
      <c r="E37" s="69"/>
      <c r="F37" s="69"/>
      <c r="G37" s="35" t="str">
        <f>IF($C37="","",IFERROR(VLOOKUP(CONCATENATE($A37,$B37),#REF!,2,FALSE),""))</f>
        <v/>
      </c>
      <c r="H37" s="35" t="str">
        <f>IF($C37="","",IFERROR(VLOOKUP(CONCATENATE($A37,$B37),#REF!,3,FALSE),""))</f>
        <v/>
      </c>
      <c r="I37" s="35" t="str">
        <f>IF($C37="","",IFERROR(VLOOKUP(CONCATENATE($A37,$B37),#REF!,4,FALSE),""))</f>
        <v/>
      </c>
      <c r="J37" s="96" t="str">
        <f>IF($C37="","",IFERROR(VLOOKUP(CONCATENATE($A37,$B37),#REF!,5,FALSE),""))</f>
        <v/>
      </c>
      <c r="K37" s="73"/>
      <c r="L37" s="113" t="str">
        <f t="shared" si="0"/>
        <v/>
      </c>
      <c r="M37" s="80"/>
      <c r="N37" s="70"/>
      <c r="O37" s="33" t="str">
        <f t="shared" si="1"/>
        <v/>
      </c>
      <c r="P37" s="33" t="str">
        <f t="shared" si="2"/>
        <v/>
      </c>
      <c r="Q37" s="33" t="str">
        <f t="shared" si="3"/>
        <v/>
      </c>
      <c r="AB37" s="34"/>
      <c r="AC37" s="34"/>
      <c r="AD37" s="34"/>
    </row>
    <row r="38" spans="1:30" s="22" customFormat="1" ht="15" customHeight="1">
      <c r="A38" s="30"/>
      <c r="B38" s="30"/>
      <c r="C38" s="152" t="str">
        <f t="shared" si="4"/>
        <v/>
      </c>
      <c r="D38" s="153"/>
      <c r="E38" s="69"/>
      <c r="F38" s="69"/>
      <c r="G38" s="35" t="str">
        <f>IF($C38="","",IFERROR(VLOOKUP(CONCATENATE($A38,$B38),#REF!,2,FALSE),""))</f>
        <v/>
      </c>
      <c r="H38" s="35" t="str">
        <f>IF($C38="","",IFERROR(VLOOKUP(CONCATENATE($A38,$B38),#REF!,3,FALSE),""))</f>
        <v/>
      </c>
      <c r="I38" s="35" t="str">
        <f>IF($C38="","",IFERROR(VLOOKUP(CONCATENATE($A38,$B38),#REF!,4,FALSE),""))</f>
        <v/>
      </c>
      <c r="J38" s="96" t="str">
        <f>IF($C38="","",IFERROR(VLOOKUP(CONCATENATE($A38,$B38),#REF!,5,FALSE),""))</f>
        <v/>
      </c>
      <c r="K38" s="73"/>
      <c r="L38" s="113" t="str">
        <f t="shared" si="0"/>
        <v/>
      </c>
      <c r="M38" s="80"/>
      <c r="N38" s="70"/>
      <c r="O38" s="33" t="str">
        <f t="shared" si="1"/>
        <v/>
      </c>
      <c r="P38" s="33" t="str">
        <f t="shared" si="2"/>
        <v/>
      </c>
      <c r="Q38" s="33" t="str">
        <f t="shared" si="3"/>
        <v/>
      </c>
      <c r="AB38" s="34"/>
      <c r="AC38" s="34"/>
      <c r="AD38" s="34"/>
    </row>
    <row r="39" spans="1:30" s="22" customFormat="1" ht="15" customHeight="1">
      <c r="A39" s="30"/>
      <c r="B39" s="30"/>
      <c r="C39" s="152" t="str">
        <f t="shared" si="4"/>
        <v/>
      </c>
      <c r="D39" s="153"/>
      <c r="E39" s="69"/>
      <c r="F39" s="69"/>
      <c r="G39" s="35" t="str">
        <f>IF($C39="","",IFERROR(VLOOKUP(CONCATENATE($A39,$B39),#REF!,2,FALSE),""))</f>
        <v/>
      </c>
      <c r="H39" s="35" t="str">
        <f>IF($C39="","",IFERROR(VLOOKUP(CONCATENATE($A39,$B39),#REF!,3,FALSE),""))</f>
        <v/>
      </c>
      <c r="I39" s="35" t="str">
        <f>IF($C39="","",IFERROR(VLOOKUP(CONCATENATE($A39,$B39),#REF!,4,FALSE),""))</f>
        <v/>
      </c>
      <c r="J39" s="96" t="str">
        <f>IF($C39="","",IFERROR(VLOOKUP(CONCATENATE($A39,$B39),#REF!,5,FALSE),""))</f>
        <v/>
      </c>
      <c r="K39" s="73"/>
      <c r="L39" s="113" t="str">
        <f t="shared" si="0"/>
        <v/>
      </c>
      <c r="M39" s="80"/>
      <c r="N39" s="70"/>
      <c r="O39" s="33" t="str">
        <f t="shared" si="1"/>
        <v/>
      </c>
      <c r="P39" s="33" t="str">
        <f t="shared" si="2"/>
        <v/>
      </c>
      <c r="Q39" s="33" t="str">
        <f t="shared" si="3"/>
        <v/>
      </c>
      <c r="AB39" s="34"/>
      <c r="AC39" s="34"/>
      <c r="AD39" s="34"/>
    </row>
    <row r="40" spans="1:30" s="22" customFormat="1" ht="15" customHeight="1">
      <c r="A40" s="30"/>
      <c r="B40" s="30"/>
      <c r="C40" s="152" t="str">
        <f t="shared" si="4"/>
        <v/>
      </c>
      <c r="D40" s="153"/>
      <c r="E40" s="69"/>
      <c r="F40" s="69"/>
      <c r="G40" s="35" t="str">
        <f>IF($C40="","",IFERROR(VLOOKUP(CONCATENATE($A40,$B40),#REF!,2,FALSE),""))</f>
        <v/>
      </c>
      <c r="H40" s="35" t="str">
        <f>IF($C40="","",IFERROR(VLOOKUP(CONCATENATE($A40,$B40),#REF!,3,FALSE),""))</f>
        <v/>
      </c>
      <c r="I40" s="35" t="str">
        <f>IF($C40="","",IFERROR(VLOOKUP(CONCATENATE($A40,$B40),#REF!,4,FALSE),""))</f>
        <v/>
      </c>
      <c r="J40" s="96" t="str">
        <f>IF($C40="","",IFERROR(VLOOKUP(CONCATENATE($A40,$B40),#REF!,5,FALSE),""))</f>
        <v/>
      </c>
      <c r="K40" s="73"/>
      <c r="L40" s="113" t="str">
        <f t="shared" si="0"/>
        <v/>
      </c>
      <c r="M40" s="80"/>
      <c r="N40" s="70"/>
      <c r="O40" s="33" t="str">
        <f t="shared" si="1"/>
        <v/>
      </c>
      <c r="P40" s="33" t="str">
        <f t="shared" si="2"/>
        <v/>
      </c>
      <c r="Q40" s="33" t="str">
        <f t="shared" si="3"/>
        <v/>
      </c>
      <c r="AB40" s="34"/>
      <c r="AC40" s="34"/>
      <c r="AD40" s="34"/>
    </row>
    <row r="41" spans="1:30" s="22" customFormat="1" ht="15" customHeight="1">
      <c r="A41" s="30"/>
      <c r="B41" s="30"/>
      <c r="C41" s="152" t="str">
        <f t="shared" si="4"/>
        <v/>
      </c>
      <c r="D41" s="153"/>
      <c r="E41" s="69"/>
      <c r="F41" s="69"/>
      <c r="G41" s="35" t="str">
        <f>IF($C41="","",IFERROR(VLOOKUP(CONCATENATE($A41,$B41),#REF!,2,FALSE),""))</f>
        <v/>
      </c>
      <c r="H41" s="35" t="str">
        <f>IF($C41="","",IFERROR(VLOOKUP(CONCATENATE($A41,$B41),#REF!,3,FALSE),""))</f>
        <v/>
      </c>
      <c r="I41" s="35" t="str">
        <f>IF($C41="","",IFERROR(VLOOKUP(CONCATENATE($A41,$B41),#REF!,4,FALSE),""))</f>
        <v/>
      </c>
      <c r="J41" s="96" t="str">
        <f>IF($C41="","",IFERROR(VLOOKUP(CONCATENATE($A41,$B41),#REF!,5,FALSE),""))</f>
        <v/>
      </c>
      <c r="K41" s="73"/>
      <c r="L41" s="113" t="str">
        <f t="shared" si="0"/>
        <v/>
      </c>
      <c r="M41" s="80"/>
      <c r="N41" s="70"/>
      <c r="O41" s="33" t="str">
        <f t="shared" si="1"/>
        <v/>
      </c>
      <c r="P41" s="33" t="str">
        <f t="shared" si="2"/>
        <v/>
      </c>
      <c r="Q41" s="33" t="str">
        <f t="shared" si="3"/>
        <v/>
      </c>
      <c r="AB41" s="34"/>
      <c r="AC41" s="34"/>
      <c r="AD41" s="34"/>
    </row>
    <row r="42" spans="1:30" s="22" customFormat="1" ht="15" customHeight="1">
      <c r="A42" s="30"/>
      <c r="B42" s="30"/>
      <c r="C42" s="152" t="str">
        <f t="shared" si="4"/>
        <v/>
      </c>
      <c r="D42" s="153"/>
      <c r="E42" s="69"/>
      <c r="F42" s="69"/>
      <c r="G42" s="35" t="str">
        <f>IF($C42="","",IFERROR(VLOOKUP(CONCATENATE($A42,$B42),#REF!,2,FALSE),""))</f>
        <v/>
      </c>
      <c r="H42" s="35" t="str">
        <f>IF($C42="","",IFERROR(VLOOKUP(CONCATENATE($A42,$B42),#REF!,3,FALSE),""))</f>
        <v/>
      </c>
      <c r="I42" s="35" t="str">
        <f>IF($C42="","",IFERROR(VLOOKUP(CONCATENATE($A42,$B42),#REF!,4,FALSE),""))</f>
        <v/>
      </c>
      <c r="J42" s="96" t="str">
        <f>IF($C42="","",IFERROR(VLOOKUP(CONCATENATE($A42,$B42),#REF!,5,FALSE),""))</f>
        <v/>
      </c>
      <c r="K42" s="73"/>
      <c r="L42" s="113" t="str">
        <f t="shared" si="0"/>
        <v/>
      </c>
      <c r="M42" s="80"/>
      <c r="N42" s="70"/>
      <c r="O42" s="33" t="str">
        <f t="shared" si="1"/>
        <v/>
      </c>
      <c r="P42" s="33" t="str">
        <f t="shared" si="2"/>
        <v/>
      </c>
      <c r="Q42" s="33" t="str">
        <f t="shared" si="3"/>
        <v/>
      </c>
      <c r="AB42" s="34"/>
      <c r="AC42" s="34"/>
      <c r="AD42" s="34"/>
    </row>
    <row r="43" spans="1:30" s="22" customFormat="1" ht="15" customHeight="1" thickBot="1">
      <c r="A43" s="30"/>
      <c r="B43" s="30"/>
      <c r="C43" s="158" t="str">
        <f t="shared" si="4"/>
        <v/>
      </c>
      <c r="D43" s="159"/>
      <c r="E43" s="71"/>
      <c r="F43" s="71"/>
      <c r="G43" s="36" t="str">
        <f>IF($C43="","",IFERROR(VLOOKUP(CONCATENATE($A43,$B43),#REF!,2,FALSE),""))</f>
        <v/>
      </c>
      <c r="H43" s="36" t="str">
        <f>IF($C43="","",IFERROR(VLOOKUP(CONCATENATE($A43,$B43),#REF!,3,FALSE),""))</f>
        <v/>
      </c>
      <c r="I43" s="36" t="str">
        <f>IF($C43="","",IFERROR(VLOOKUP(CONCATENATE($A43,$B43),#REF!,4,FALSE),""))</f>
        <v/>
      </c>
      <c r="J43" s="97" t="str">
        <f>IF($C43="","",IFERROR(VLOOKUP(CONCATENATE($A43,$B43),#REF!,5,FALSE),""))</f>
        <v/>
      </c>
      <c r="K43" s="74"/>
      <c r="L43" s="114" t="str">
        <f t="shared" si="0"/>
        <v/>
      </c>
      <c r="M43" s="82"/>
      <c r="N43" s="72"/>
      <c r="O43" s="33" t="str">
        <f t="shared" si="1"/>
        <v/>
      </c>
      <c r="P43" s="33" t="str">
        <f t="shared" si="2"/>
        <v/>
      </c>
      <c r="Q43" s="33" t="str">
        <f t="shared" si="3"/>
        <v/>
      </c>
      <c r="AB43" s="34"/>
      <c r="AC43" s="34"/>
      <c r="AD43" s="34"/>
    </row>
    <row r="44" spans="1:30" ht="15.75" customHeight="1" thickBot="1">
      <c r="C44" s="37"/>
      <c r="D44" s="37"/>
      <c r="E44" s="37"/>
      <c r="F44" s="37"/>
      <c r="G44" s="38"/>
      <c r="H44" s="38"/>
      <c r="I44" s="38"/>
      <c r="J44" s="98"/>
      <c r="K44" s="37"/>
      <c r="L44" s="115"/>
      <c r="M44" s="38"/>
      <c r="N44" s="48"/>
    </row>
    <row r="45" spans="1:30" ht="18" customHeight="1" thickBot="1">
      <c r="C45" s="64"/>
      <c r="D45" s="65" t="s">
        <v>22</v>
      </c>
      <c r="E45" s="51"/>
      <c r="F45" s="66"/>
      <c r="G45" s="49"/>
      <c r="H45" s="39"/>
      <c r="I45" s="40" t="s">
        <v>23</v>
      </c>
      <c r="J45" s="99">
        <f>M53*0.3</f>
        <v>0</v>
      </c>
      <c r="K45" s="41" t="s">
        <v>24</v>
      </c>
      <c r="M45" s="42"/>
      <c r="N45" s="43"/>
    </row>
    <row r="46" spans="1:30" ht="18" customHeight="1" thickBot="1">
      <c r="C46" s="18"/>
      <c r="D46" s="18"/>
      <c r="E46" s="18"/>
      <c r="F46" s="18"/>
      <c r="G46" s="18"/>
      <c r="H46" s="60"/>
      <c r="I46" s="45" t="s">
        <v>25</v>
      </c>
      <c r="J46" s="99">
        <f>M53/4</f>
        <v>0</v>
      </c>
      <c r="K46" s="44"/>
      <c r="L46" s="117"/>
      <c r="M46" s="46"/>
      <c r="N46" s="79"/>
    </row>
    <row r="47" spans="1:30" ht="18" customHeight="1" thickBot="1">
      <c r="C47" s="18"/>
      <c r="D47" s="18"/>
      <c r="E47" s="18"/>
      <c r="F47" s="18"/>
      <c r="G47" s="18"/>
      <c r="H47" s="60"/>
      <c r="I47" s="47"/>
      <c r="J47" s="100"/>
      <c r="K47" s="48"/>
      <c r="L47" s="117"/>
      <c r="M47" s="46"/>
      <c r="N47" s="79"/>
    </row>
    <row r="48" spans="1:30" ht="18" customHeight="1" thickBot="1">
      <c r="C48" s="18"/>
      <c r="D48" s="18"/>
      <c r="E48" s="67"/>
      <c r="F48" s="18"/>
      <c r="G48" s="18"/>
      <c r="H48" s="60"/>
      <c r="J48" s="101"/>
      <c r="K48" s="50"/>
      <c r="L48" s="117"/>
      <c r="M48" s="46"/>
      <c r="N48" s="79"/>
    </row>
    <row r="49" spans="1:15" ht="19.5" thickBot="1">
      <c r="C49" s="18"/>
      <c r="D49" s="18"/>
      <c r="E49" s="18"/>
      <c r="F49" s="18"/>
      <c r="G49" s="18"/>
      <c r="H49" s="52"/>
      <c r="I49" s="44"/>
      <c r="K49" s="44"/>
      <c r="L49" s="118" t="s">
        <v>26</v>
      </c>
      <c r="M49" s="160">
        <f>SUM(L19:L43)</f>
        <v>0</v>
      </c>
      <c r="N49" s="161"/>
    </row>
    <row r="50" spans="1:15" ht="19.5" thickBot="1">
      <c r="C50" s="18"/>
      <c r="D50" s="18"/>
      <c r="E50" s="18"/>
      <c r="F50" s="18"/>
      <c r="G50" s="18"/>
      <c r="H50" s="52"/>
      <c r="I50" s="44"/>
      <c r="J50" s="103"/>
      <c r="L50" s="118" t="s">
        <v>27</v>
      </c>
      <c r="M50" s="162">
        <f>SUM($P$19:$P$43)</f>
        <v>0</v>
      </c>
      <c r="N50" s="163"/>
      <c r="O50"/>
    </row>
    <row r="51" spans="1:15" ht="19.5" customHeight="1" thickBot="1">
      <c r="C51" s="18"/>
      <c r="D51" s="164"/>
      <c r="E51" s="165"/>
      <c r="F51" s="166"/>
      <c r="G51" s="68"/>
      <c r="H51" s="52"/>
      <c r="I51" s="44"/>
      <c r="J51" s="104"/>
      <c r="K51" s="53"/>
      <c r="L51" s="118" t="s">
        <v>28</v>
      </c>
      <c r="M51" s="162">
        <f>SUM($O$19:$O$43)</f>
        <v>0</v>
      </c>
      <c r="N51" s="163"/>
    </row>
    <row r="52" spans="1:15" ht="6" customHeight="1" thickBot="1">
      <c r="C52" s="18"/>
      <c r="D52" s="167"/>
      <c r="E52" s="168"/>
      <c r="F52" s="169"/>
      <c r="G52" s="68"/>
      <c r="H52" s="54"/>
      <c r="I52" s="44"/>
      <c r="K52" s="55"/>
      <c r="L52" s="119"/>
      <c r="M52" s="56"/>
      <c r="N52" s="57"/>
    </row>
    <row r="53" spans="1:15" ht="21.75" customHeight="1" thickBot="1">
      <c r="C53" s="18"/>
      <c r="D53" s="170"/>
      <c r="E53" s="171"/>
      <c r="F53" s="172"/>
      <c r="G53" s="68"/>
      <c r="H53" s="58"/>
      <c r="I53" s="59"/>
      <c r="J53" s="105"/>
      <c r="K53" s="173" t="s">
        <v>29</v>
      </c>
      <c r="L53" s="174"/>
      <c r="M53" s="175">
        <f>M49+M50+M51</f>
        <v>0</v>
      </c>
      <c r="N53" s="176"/>
    </row>
    <row r="54" spans="1:15">
      <c r="A54" s="86" t="s">
        <v>32</v>
      </c>
      <c r="B54" s="61">
        <v>1</v>
      </c>
    </row>
    <row r="55" spans="1:15">
      <c r="A55" s="86" t="s">
        <v>33</v>
      </c>
      <c r="B55" s="61">
        <v>2</v>
      </c>
    </row>
    <row r="56" spans="1:15">
      <c r="A56" s="86" t="s">
        <v>42</v>
      </c>
      <c r="B56" s="61">
        <v>3</v>
      </c>
    </row>
    <row r="57" spans="1:15">
      <c r="A57" s="86" t="s">
        <v>41</v>
      </c>
      <c r="B57" s="61">
        <v>4</v>
      </c>
    </row>
    <row r="58" spans="1:15">
      <c r="A58" s="86" t="s">
        <v>43</v>
      </c>
      <c r="B58" s="61">
        <v>5</v>
      </c>
    </row>
    <row r="59" spans="1:15">
      <c r="A59" s="87"/>
      <c r="B59" s="61">
        <v>6</v>
      </c>
    </row>
    <row r="60" spans="1:15">
      <c r="A60"/>
      <c r="B60" s="61">
        <v>7</v>
      </c>
    </row>
    <row r="61" spans="1:15">
      <c r="A61"/>
      <c r="B61" s="61">
        <v>8</v>
      </c>
    </row>
    <row r="62" spans="1:15">
      <c r="A62" s="19"/>
      <c r="B62" s="61">
        <v>9</v>
      </c>
    </row>
    <row r="63" spans="1:15">
      <c r="B63" s="61">
        <v>10</v>
      </c>
    </row>
    <row r="64" spans="1:15">
      <c r="B64" s="61">
        <v>11</v>
      </c>
    </row>
    <row r="65" spans="1:2">
      <c r="B65" s="61">
        <v>12</v>
      </c>
    </row>
    <row r="66" spans="1:2">
      <c r="B66" s="61">
        <v>13</v>
      </c>
    </row>
    <row r="67" spans="1:2">
      <c r="B67" s="61">
        <v>14</v>
      </c>
    </row>
    <row r="68" spans="1:2">
      <c r="B68" s="61">
        <v>15</v>
      </c>
    </row>
    <row r="69" spans="1:2">
      <c r="B69" s="61">
        <v>16</v>
      </c>
    </row>
    <row r="70" spans="1:2">
      <c r="A70" s="19"/>
      <c r="B70" s="61">
        <v>17</v>
      </c>
    </row>
    <row r="71" spans="1:2">
      <c r="B71" s="61">
        <v>18</v>
      </c>
    </row>
    <row r="72" spans="1:2">
      <c r="B72" s="61">
        <v>19</v>
      </c>
    </row>
    <row r="73" spans="1:2">
      <c r="B73" s="61">
        <v>20</v>
      </c>
    </row>
    <row r="74" spans="1:2">
      <c r="B74" s="61">
        <v>21</v>
      </c>
    </row>
    <row r="75" spans="1:2">
      <c r="B75" s="61">
        <v>22</v>
      </c>
    </row>
    <row r="76" spans="1:2">
      <c r="B76" s="61">
        <v>23</v>
      </c>
    </row>
    <row r="77" spans="1:2">
      <c r="B77" s="61">
        <v>24</v>
      </c>
    </row>
    <row r="78" spans="1:2">
      <c r="B78" s="61">
        <v>25</v>
      </c>
    </row>
  </sheetData>
  <mergeCells count="45">
    <mergeCell ref="C33:D33"/>
    <mergeCell ref="C39:D39"/>
    <mergeCell ref="C40:D40"/>
    <mergeCell ref="C41:D41"/>
    <mergeCell ref="C34:D34"/>
    <mergeCell ref="C35:D35"/>
    <mergeCell ref="C36:D36"/>
    <mergeCell ref="C37:D37"/>
    <mergeCell ref="C38:D38"/>
    <mergeCell ref="C43:D43"/>
    <mergeCell ref="M49:N49"/>
    <mergeCell ref="M50:N50"/>
    <mergeCell ref="D51:F53"/>
    <mergeCell ref="M51:N51"/>
    <mergeCell ref="K53:L53"/>
    <mergeCell ref="M53:N53"/>
    <mergeCell ref="C42:D42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14:D14"/>
    <mergeCell ref="E14:N14"/>
    <mergeCell ref="C15:D15"/>
    <mergeCell ref="E15:N15"/>
    <mergeCell ref="C16:D16"/>
    <mergeCell ref="E16:N16"/>
    <mergeCell ref="D9:E9"/>
    <mergeCell ref="D11:E11"/>
    <mergeCell ref="C13:D13"/>
    <mergeCell ref="E13:N13"/>
    <mergeCell ref="G11:I11"/>
    <mergeCell ref="K11:N11"/>
    <mergeCell ref="G9:I9"/>
  </mergeCells>
  <conditionalFormatting sqref="K18">
    <cfRule type="expression" dxfId="3" priority="5">
      <formula>SUM($K$19:$K$43)&gt;0</formula>
    </cfRule>
  </conditionalFormatting>
  <conditionalFormatting sqref="M19:N43">
    <cfRule type="expression" dxfId="2" priority="4">
      <formula>IF($C19&lt;&gt;"",M19="")</formula>
    </cfRule>
  </conditionalFormatting>
  <conditionalFormatting sqref="K18:K43">
    <cfRule type="expression" dxfId="1" priority="7">
      <formula>SUM($K$19:$K$43)&gt;0</formula>
    </cfRule>
  </conditionalFormatting>
  <conditionalFormatting sqref="F19:F43">
    <cfRule type="expression" dxfId="0" priority="1">
      <formula>IF(C19&lt;&gt;"",F19="")</formula>
    </cfRule>
  </conditionalFormatting>
  <dataValidations count="5">
    <dataValidation type="list" allowBlank="1" showInputMessage="1" showErrorMessage="1" sqref="D11:E11">
      <formula1>$R$2:$R$3</formula1>
    </dataValidation>
    <dataValidation type="list" allowBlank="1" showInputMessage="1" showErrorMessage="1" sqref="B19:B43">
      <formula1>$B$54:$B$78</formula1>
    </dataValidation>
    <dataValidation type="list" allowBlank="1" showInputMessage="1" showErrorMessage="1" sqref="A19:A43">
      <formula1>$A$54:$A$59</formula1>
    </dataValidation>
    <dataValidation type="list" allowBlank="1" showInputMessage="1" showErrorMessage="1" sqref="M19:M43">
      <formula1>$S$17:$S$19</formula1>
    </dataValidation>
    <dataValidation type="list" allowBlank="1" showInputMessage="1" showErrorMessage="1" sqref="N19:N43">
      <formula1>$T$17:$T$18</formula1>
    </dataValidation>
  </dataValidations>
  <printOptions horizontalCentered="1"/>
  <pageMargins left="0.11811023622047245" right="0.11811023622047245" top="0" bottom="0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H11"/>
  <sheetViews>
    <sheetView workbookViewId="0">
      <selection activeCell="A3" sqref="A3"/>
    </sheetView>
  </sheetViews>
  <sheetFormatPr baseColWidth="10" defaultRowHeight="15"/>
  <cols>
    <col min="1" max="1" width="13.5703125" bestFit="1" customWidth="1"/>
    <col min="3" max="3" width="12.28515625" bestFit="1" customWidth="1"/>
    <col min="5" max="5" width="13.28515625" bestFit="1" customWidth="1"/>
    <col min="7" max="7" width="14.5703125" bestFit="1" customWidth="1"/>
  </cols>
  <sheetData>
    <row r="1" spans="1:8">
      <c r="A1" t="s">
        <v>49</v>
      </c>
      <c r="B1" t="s">
        <v>50</v>
      </c>
      <c r="C1" t="s">
        <v>51</v>
      </c>
      <c r="D1" t="s">
        <v>52</v>
      </c>
      <c r="E1" t="s">
        <v>54</v>
      </c>
      <c r="F1" t="s">
        <v>53</v>
      </c>
    </row>
    <row r="2" spans="1:8">
      <c r="A2" t="s">
        <v>44</v>
      </c>
      <c r="B2" s="120">
        <f ca="1">DEVIS!D9</f>
        <v>44249</v>
      </c>
      <c r="C2" t="str">
        <f>DEVIS!E13</f>
        <v>EXCEL Mister</v>
      </c>
      <c r="D2" t="str">
        <f>DEVIS!E16</f>
        <v>Excel-Land</v>
      </c>
      <c r="E2" t="str">
        <f>DEVIS!E15</f>
        <v>01.02.03.04.05</v>
      </c>
      <c r="F2">
        <f>DEVIS!M53</f>
        <v>0</v>
      </c>
    </row>
    <row r="3" spans="1:8">
      <c r="A3" t="s">
        <v>55</v>
      </c>
    </row>
    <row r="4" spans="1:8">
      <c r="A4" t="s">
        <v>56</v>
      </c>
    </row>
    <row r="11" spans="1:8">
      <c r="H11" s="1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C9"/>
  <sheetViews>
    <sheetView workbookViewId="0">
      <selection activeCell="A2" sqref="A2"/>
    </sheetView>
  </sheetViews>
  <sheetFormatPr baseColWidth="10" defaultRowHeight="15"/>
  <sheetData>
    <row r="1" spans="1:3">
      <c r="A1" t="s">
        <v>46</v>
      </c>
      <c r="B1" t="s">
        <v>47</v>
      </c>
      <c r="C1" t="s">
        <v>48</v>
      </c>
    </row>
    <row r="2" spans="1:3">
      <c r="A2" t="str">
        <f>"D"</f>
        <v>D</v>
      </c>
      <c r="B2" t="str">
        <f ca="1">RIGHT(YEAR(Historique_devis!B2),2)</f>
        <v>21</v>
      </c>
      <c r="C2" t="str">
        <f>TEXT(MID(Historique_devis!A2,4,4)+1,"0000")</f>
        <v>0002</v>
      </c>
    </row>
    <row r="5" spans="1:3">
      <c r="A5" t="s">
        <v>45</v>
      </c>
    </row>
    <row r="6" spans="1:3">
      <c r="A6" t="str">
        <f ca="1">A2&amp;B2&amp;C2</f>
        <v>D210002</v>
      </c>
    </row>
    <row r="9" spans="1:3">
      <c r="A9" t="str">
        <f ca="1">"D"&amp;RIGHT(YEAR(Historique_devis!B2),2)&amp;TEXT(MID(Historique_devis!A2,4,4)+1,"0000")</f>
        <v>D210002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DEVIS</vt:lpstr>
      <vt:lpstr>Historique_devis</vt:lpstr>
      <vt:lpstr>NouveauNum</vt:lpstr>
      <vt:lpstr>Datedevis</vt:lpstr>
      <vt:lpstr>Numero</vt:lpstr>
      <vt:lpstr>Numéro</vt:lpstr>
      <vt:lpstr>DEVIS!Print_Area2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Morellato</dc:creator>
  <cp:lastModifiedBy>Edvin HANSSON</cp:lastModifiedBy>
  <cp:lastPrinted>2020-06-23T14:28:51Z</cp:lastPrinted>
  <dcterms:created xsi:type="dcterms:W3CDTF">2020-06-17T15:42:42Z</dcterms:created>
  <dcterms:modified xsi:type="dcterms:W3CDTF">2021-02-22T16:35:25Z</dcterms:modified>
</cp:coreProperties>
</file>