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827" codeName="{0730EB3F-75F1-03CD-C966-41DC9FD4AD3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ismha\Desktop\ferme\"/>
    </mc:Choice>
  </mc:AlternateContent>
  <xr:revisionPtr revIDLastSave="0" documentId="13_ncr:1_{3D6BD88C-3D35-48FA-ADFB-B9F40B4FD3B3}" xr6:coauthVersionLast="47" xr6:coauthVersionMax="47" xr10:uidLastSave="{00000000-0000-0000-0000-000000000000}"/>
  <bookViews>
    <workbookView xWindow="-120" yWindow="-120" windowWidth="20730" windowHeight="11160" activeTab="1" xr2:uid="{00000000-000D-0000-FFFF-FFFF00000000}"/>
  </bookViews>
  <sheets>
    <sheet name="Cheptel" sheetId="1" r:id="rId1"/>
    <sheet name="Accouplements" sheetId="4" r:id="rId2"/>
    <sheet name="Comptabilité" sheetId="10" r:id="rId3"/>
  </sheets>
  <functionGroups builtInGroupCount="19"/>
  <definedNames>
    <definedName name="_xlnm._FilterDatabase" localSheetId="1" hidden="1">Accouplements!$B$4:$N$70</definedName>
    <definedName name="_xlnm._FilterDatabase" localSheetId="0" hidden="1">Cheptel!$A$5:$S$49</definedName>
    <definedName name="_xlnm._FilterDatabase" localSheetId="2" hidden="1">Comptabilité!$A$4:$T$5</definedName>
    <definedName name="Segment_Éleveur_d_origine">#N/A</definedName>
    <definedName name="Segment_Genre">#N/A</definedName>
    <definedName name="Segment_Qualité">#N/A</definedName>
  </definedNames>
  <calcPr calcId="18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4"/>
        <x14:slicerCache r:id="rId5"/>
        <x14:slicerCache r:id="rId6"/>
      </x15:slicerCache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" i="4" l="1"/>
  <c r="D5" i="4"/>
  <c r="H5" i="4"/>
  <c r="I19" i="4" l="1"/>
  <c r="I21" i="4"/>
  <c r="I22" i="4"/>
  <c r="I23" i="4"/>
  <c r="I24" i="4"/>
  <c r="I27" i="4"/>
  <c r="I26" i="4"/>
  <c r="I25" i="4"/>
  <c r="I20" i="4"/>
  <c r="I18" i="4"/>
  <c r="I17" i="4"/>
  <c r="I16" i="4"/>
  <c r="I15" i="4"/>
  <c r="I14" i="4"/>
  <c r="I13" i="4"/>
  <c r="I12" i="4"/>
  <c r="I11" i="4"/>
  <c r="I10" i="4"/>
  <c r="I9" i="4"/>
  <c r="I8" i="4"/>
  <c r="I7" i="4"/>
  <c r="I6" i="4"/>
  <c r="D27" i="4"/>
  <c r="D26" i="4"/>
  <c r="D25" i="4"/>
  <c r="D24" i="4"/>
  <c r="D23" i="4"/>
  <c r="D22" i="4"/>
  <c r="D21" i="4"/>
  <c r="D20" i="4"/>
  <c r="D19" i="4"/>
  <c r="D18" i="4"/>
  <c r="D17" i="4"/>
  <c r="D16" i="4"/>
  <c r="D15" i="4"/>
  <c r="D14" i="4"/>
  <c r="D13" i="4"/>
  <c r="D12" i="4"/>
  <c r="D11" i="4"/>
  <c r="D10" i="4"/>
  <c r="D9" i="4"/>
  <c r="D8" i="4"/>
  <c r="D7" i="4"/>
  <c r="D6" i="4"/>
  <c r="I28" i="4"/>
  <c r="I29" i="4"/>
  <c r="I30" i="4"/>
  <c r="D30" i="4"/>
  <c r="D29" i="4"/>
  <c r="D28" i="4"/>
  <c r="D42" i="4"/>
  <c r="F42" i="4"/>
  <c r="H42" i="4"/>
  <c r="D43" i="4"/>
  <c r="F43" i="4"/>
  <c r="H43" i="4"/>
  <c r="D44" i="4"/>
  <c r="F44" i="4"/>
  <c r="H44" i="4"/>
  <c r="I35" i="4"/>
  <c r="I34" i="4"/>
  <c r="I33" i="4"/>
  <c r="I32" i="4"/>
  <c r="I31" i="4"/>
  <c r="I39" i="4"/>
  <c r="H41" i="4"/>
  <c r="H40" i="4"/>
  <c r="H38" i="4"/>
  <c r="H37" i="4"/>
  <c r="H36" i="4"/>
  <c r="F41" i="4"/>
  <c r="F40" i="4"/>
  <c r="F39" i="4"/>
  <c r="F38" i="4"/>
  <c r="F37" i="4"/>
  <c r="F36" i="4"/>
  <c r="F35" i="4"/>
  <c r="F34" i="4"/>
  <c r="F33" i="4"/>
  <c r="F32" i="4"/>
  <c r="F31" i="4"/>
  <c r="D41" i="4"/>
  <c r="D40" i="4"/>
  <c r="D39" i="4"/>
  <c r="D38" i="4"/>
  <c r="D37" i="4"/>
  <c r="D36" i="4"/>
  <c r="D35" i="4"/>
  <c r="D34" i="4"/>
  <c r="D33" i="4"/>
  <c r="D32" i="4"/>
  <c r="D31" i="4"/>
  <c r="I45" i="4"/>
  <c r="F45" i="4"/>
  <c r="D45" i="4"/>
  <c r="I48" i="4"/>
  <c r="I47" i="4"/>
  <c r="I46" i="4"/>
  <c r="F48" i="4"/>
  <c r="F47" i="4"/>
  <c r="F46" i="4"/>
  <c r="D48" i="4"/>
  <c r="D47" i="4"/>
  <c r="D46" i="4"/>
  <c r="F56" i="4"/>
  <c r="F55" i="4"/>
  <c r="F54" i="4"/>
  <c r="F53" i="4"/>
  <c r="F52" i="4"/>
  <c r="F51" i="4"/>
  <c r="F50" i="4"/>
  <c r="F49" i="4"/>
  <c r="D56" i="4"/>
  <c r="D55" i="4"/>
  <c r="D54" i="4"/>
  <c r="D53" i="4"/>
  <c r="D52" i="4"/>
  <c r="D51" i="4"/>
  <c r="D50" i="4"/>
  <c r="D49" i="4"/>
  <c r="D57" i="4"/>
  <c r="I59" i="4"/>
  <c r="I61" i="4"/>
  <c r="I62" i="4"/>
  <c r="I63" i="4"/>
  <c r="I64" i="4"/>
  <c r="I65" i="4"/>
  <c r="I66" i="4"/>
  <c r="I58" i="4"/>
  <c r="D66" i="4"/>
  <c r="D65" i="4"/>
  <c r="D64" i="4"/>
  <c r="D63" i="4"/>
  <c r="D62" i="4"/>
  <c r="D61" i="4"/>
  <c r="D60" i="4"/>
  <c r="D59" i="4"/>
  <c r="D58" i="4"/>
  <c r="H70" i="4"/>
  <c r="H69" i="4"/>
  <c r="H68" i="4"/>
  <c r="H67" i="4"/>
  <c r="D70" i="4"/>
  <c r="D69" i="4"/>
  <c r="D68" i="4"/>
  <c r="D67" i="4"/>
  <c r="M5" i="4" l="1"/>
  <c r="N5" i="4" s="1"/>
  <c r="M4" i="4"/>
  <c r="N4" i="4" s="1"/>
  <c r="M7" i="4"/>
  <c r="N7" i="4" s="1"/>
  <c r="M14" i="4"/>
  <c r="N14" i="4" s="1"/>
  <c r="M10" i="4"/>
  <c r="N10" i="4" s="1"/>
  <c r="M6" i="4"/>
  <c r="N6" i="4" s="1"/>
  <c r="M25" i="4"/>
  <c r="N25" i="4" s="1"/>
  <c r="M21" i="4"/>
  <c r="N21" i="4" s="1"/>
  <c r="M17" i="4"/>
  <c r="N17" i="4" s="1"/>
  <c r="M13" i="4"/>
  <c r="N13" i="4" s="1"/>
  <c r="M9" i="4"/>
  <c r="N9" i="4" s="1"/>
  <c r="M18" i="4"/>
  <c r="N18" i="4" s="1"/>
  <c r="M24" i="4"/>
  <c r="N24" i="4" s="1"/>
  <c r="M20" i="4"/>
  <c r="N20" i="4" s="1"/>
  <c r="M16" i="4"/>
  <c r="N16" i="4" s="1"/>
  <c r="M12" i="4"/>
  <c r="N12" i="4" s="1"/>
  <c r="M8" i="4"/>
  <c r="N8" i="4" s="1"/>
  <c r="M26" i="4"/>
  <c r="N26" i="4" s="1"/>
  <c r="M22" i="4"/>
  <c r="N22" i="4" s="1"/>
  <c r="M27" i="4"/>
  <c r="N27" i="4" s="1"/>
  <c r="M23" i="4"/>
  <c r="N23" i="4" s="1"/>
  <c r="M19" i="4"/>
  <c r="N19" i="4" s="1"/>
  <c r="M15" i="4"/>
  <c r="N15" i="4" s="1"/>
  <c r="M11" i="4"/>
  <c r="N11" i="4" s="1"/>
  <c r="M30" i="4"/>
  <c r="N30" i="4" s="1"/>
  <c r="M29" i="4"/>
  <c r="N29" i="4" s="1"/>
  <c r="M28" i="4"/>
  <c r="N28" i="4" s="1"/>
  <c r="M39" i="4"/>
  <c r="N39" i="4" s="1"/>
  <c r="M32" i="4"/>
  <c r="N32" i="4" s="1"/>
  <c r="M35" i="4"/>
  <c r="N35" i="4" s="1"/>
  <c r="M37" i="4"/>
  <c r="N37" i="4" s="1"/>
  <c r="M34" i="4"/>
  <c r="N34" i="4" s="1"/>
  <c r="M36" i="4"/>
  <c r="N36" i="4" s="1"/>
  <c r="M31" i="4"/>
  <c r="N31" i="4" s="1"/>
  <c r="M40" i="4"/>
  <c r="N40" i="4" s="1"/>
  <c r="M33" i="4"/>
  <c r="N33" i="4" s="1"/>
  <c r="M45" i="4"/>
  <c r="N45" i="4" s="1"/>
  <c r="M41" i="4"/>
  <c r="N41" i="4" s="1"/>
  <c r="M38" i="4"/>
  <c r="N38" i="4" s="1"/>
  <c r="I57" i="4"/>
  <c r="I56" i="4"/>
  <c r="I52" i="4"/>
  <c r="I49" i="4"/>
  <c r="I53" i="4"/>
  <c r="I55" i="4"/>
  <c r="I51" i="4"/>
  <c r="I50" i="4"/>
  <c r="I54" i="4"/>
  <c r="M50" i="4"/>
  <c r="N50" i="4" s="1"/>
  <c r="M56" i="4"/>
  <c r="N56" i="4" s="1"/>
  <c r="M62" i="4"/>
  <c r="N62" i="4" s="1"/>
  <c r="M58" i="4"/>
  <c r="N58" i="4" s="1"/>
  <c r="M49" i="4"/>
  <c r="N49" i="4" s="1"/>
  <c r="M52" i="4"/>
  <c r="N52" i="4" s="1"/>
  <c r="M59" i="4"/>
  <c r="N59" i="4" s="1"/>
  <c r="M63" i="4"/>
  <c r="N63" i="4" s="1"/>
  <c r="M68" i="4"/>
  <c r="N68" i="4" s="1"/>
  <c r="M65" i="4"/>
  <c r="N65" i="4" s="1"/>
  <c r="M69" i="4"/>
  <c r="N69" i="4" s="1"/>
  <c r="M51" i="4"/>
  <c r="N51" i="4" s="1"/>
  <c r="M53" i="4"/>
  <c r="N53" i="4" s="1"/>
  <c r="M48" i="4"/>
  <c r="N48" i="4" s="1"/>
  <c r="M57" i="4"/>
  <c r="N57" i="4" s="1"/>
  <c r="M66" i="4"/>
  <c r="N66" i="4" s="1"/>
  <c r="M64" i="4"/>
  <c r="N64" i="4" s="1"/>
  <c r="M67" i="4"/>
  <c r="N67" i="4" s="1"/>
  <c r="M60" i="4"/>
  <c r="N60" i="4" s="1"/>
  <c r="M55" i="4"/>
  <c r="N55" i="4" s="1"/>
  <c r="M70" i="4"/>
  <c r="N70" i="4" s="1"/>
  <c r="M61" i="4"/>
  <c r="N61" i="4" s="1"/>
  <c r="M46" i="4"/>
  <c r="N46" i="4" s="1"/>
  <c r="M47" i="4"/>
  <c r="N47" i="4" s="1"/>
  <c r="M54" i="4"/>
  <c r="N54" i="4" s="1"/>
</calcChain>
</file>

<file path=xl/sharedStrings.xml><?xml version="1.0" encoding="utf-8"?>
<sst xmlns="http://schemas.openxmlformats.org/spreadsheetml/2006/main" count="363" uniqueCount="136">
  <si>
    <t>ID</t>
  </si>
  <si>
    <t>Éleveur d'origine</t>
  </si>
  <si>
    <t>Père</t>
  </si>
  <si>
    <t>Mère</t>
  </si>
  <si>
    <t>Qualité</t>
  </si>
  <si>
    <t>Super</t>
  </si>
  <si>
    <t>Prix d'Acquisition</t>
  </si>
  <si>
    <t>Agneaux venus avec les brebis</t>
  </si>
  <si>
    <t>1.A</t>
  </si>
  <si>
    <t>Genre</t>
  </si>
  <si>
    <t>N° Puce 1</t>
  </si>
  <si>
    <t>N° Puce 2</t>
  </si>
  <si>
    <t>N°Puce 3</t>
  </si>
  <si>
    <t>21 01 06</t>
  </si>
  <si>
    <t>Date</t>
  </si>
  <si>
    <t>1.B</t>
  </si>
  <si>
    <t>ID Brebis</t>
  </si>
  <si>
    <t>ID Bélier</t>
  </si>
  <si>
    <t>Accouplement</t>
  </si>
  <si>
    <t>Type</t>
  </si>
  <si>
    <t>Destinataire</t>
  </si>
  <si>
    <t>Date de transaction</t>
  </si>
  <si>
    <t>Prix de vente</t>
  </si>
  <si>
    <t>Motif</t>
  </si>
  <si>
    <t>Prix d'Achat</t>
  </si>
  <si>
    <t>Brebis</t>
  </si>
  <si>
    <t>Bélier</t>
  </si>
  <si>
    <t>Bien</t>
  </si>
  <si>
    <t>Couleur</t>
  </si>
  <si>
    <t>Défauts physiques</t>
  </si>
  <si>
    <t>A Vendre</t>
  </si>
  <si>
    <t>Bleu</t>
  </si>
  <si>
    <t>ID mère</t>
  </si>
  <si>
    <t>ID Père</t>
  </si>
  <si>
    <t>Puce 3</t>
  </si>
  <si>
    <t>Placement</t>
  </si>
  <si>
    <t>Du</t>
  </si>
  <si>
    <t>Au</t>
  </si>
  <si>
    <t>Remarques</t>
  </si>
  <si>
    <t>Date de Naissance</t>
  </si>
  <si>
    <t>Au cas où</t>
  </si>
  <si>
    <t>4920/5658</t>
  </si>
  <si>
    <t>Corne Tordue</t>
  </si>
  <si>
    <t>4920/5668</t>
  </si>
  <si>
    <t>20 00 41</t>
  </si>
  <si>
    <t>5.A</t>
  </si>
  <si>
    <t>5.B</t>
  </si>
  <si>
    <t>4920/5653</t>
  </si>
  <si>
    <t>yeux n'ont pas de gouttes noires // un grand gabari Blanc</t>
  </si>
  <si>
    <t>5.A.1</t>
  </si>
  <si>
    <t>4920/5656</t>
  </si>
  <si>
    <t>Tache à la tête + boucle de bouche non complet</t>
  </si>
  <si>
    <t>5.C</t>
  </si>
  <si>
    <t>4920/5671</t>
  </si>
  <si>
    <t>5.D</t>
  </si>
  <si>
    <t>Commentaires</t>
  </si>
  <si>
    <t>20 00 56</t>
  </si>
  <si>
    <t>Jaune</t>
  </si>
  <si>
    <t>10.B</t>
  </si>
  <si>
    <t>Manque un sabot au pied +yeux fond rouge</t>
  </si>
  <si>
    <t>10.C</t>
  </si>
  <si>
    <t>45 010 003 - 18 00 52</t>
  </si>
  <si>
    <t>15.A</t>
  </si>
  <si>
    <t>15.B</t>
  </si>
  <si>
    <t>4920/5663</t>
  </si>
  <si>
    <t>Tache sur la tête + pas de goutte sur les yeux corne tordue</t>
  </si>
  <si>
    <t>21 00 19</t>
  </si>
  <si>
    <t>20.A</t>
  </si>
  <si>
    <t>20.B</t>
  </si>
  <si>
    <t>4920/5669</t>
  </si>
  <si>
    <t>20.C</t>
  </si>
  <si>
    <t>20.D</t>
  </si>
  <si>
    <t>20.A.1</t>
  </si>
  <si>
    <t>boucle non complet + Oeil Blanc</t>
  </si>
  <si>
    <t>20.A.2</t>
  </si>
  <si>
    <t xml:space="preserve">un pied sans sabot noir				</t>
  </si>
  <si>
    <t>Tâche sur le ventre + Pied non complet</t>
  </si>
  <si>
    <t>20.B.1</t>
  </si>
  <si>
    <t>20.B.2</t>
  </si>
  <si>
    <t>19 00 94</t>
  </si>
  <si>
    <t>IMPORTANT</t>
  </si>
  <si>
    <t>25.B</t>
  </si>
  <si>
    <t>25.C</t>
  </si>
  <si>
    <t>25.D</t>
  </si>
  <si>
    <t>Sa mère ne lui donne pas à têter</t>
  </si>
  <si>
    <t>25.B.1</t>
  </si>
  <si>
    <t>22 01 05</t>
  </si>
  <si>
    <t>4920/5673</t>
  </si>
  <si>
    <t>Mabrouka</t>
  </si>
  <si>
    <t>30.A</t>
  </si>
  <si>
    <t>30.C</t>
  </si>
  <si>
    <t>30.D</t>
  </si>
  <si>
    <t>30.E</t>
  </si>
  <si>
    <t>30.B.1</t>
  </si>
  <si>
    <t>30.B</t>
  </si>
  <si>
    <t>22 00 44</t>
  </si>
  <si>
    <t>35.A</t>
  </si>
  <si>
    <t>22 00 16</t>
  </si>
  <si>
    <t>22 01 41</t>
  </si>
  <si>
    <t>4920/5665</t>
  </si>
  <si>
    <t>40.A</t>
  </si>
  <si>
    <t>4920/5662</t>
  </si>
  <si>
    <t>Petite tâche au ventre + le museau pas trop noir + Patte avec poils blanc</t>
  </si>
  <si>
    <t>45.A</t>
  </si>
  <si>
    <t>22 00 20</t>
  </si>
  <si>
    <t>4920/5661</t>
  </si>
  <si>
    <t>4920/5664</t>
  </si>
  <si>
    <t>A la naissance sa mère l'a rejeté</t>
  </si>
  <si>
    <t>Bouche non complette</t>
  </si>
  <si>
    <t>50.A</t>
  </si>
  <si>
    <t>50.B</t>
  </si>
  <si>
    <t>55.A</t>
  </si>
  <si>
    <t>65.A</t>
  </si>
  <si>
    <t>AGRIDEV 668</t>
  </si>
  <si>
    <t>AGRIDEV 669</t>
  </si>
  <si>
    <t>Déjà placée avec 150 durant la même période</t>
  </si>
  <si>
    <t>23 00 17</t>
  </si>
  <si>
    <t>Ne pas toucher ces deux colonnes</t>
  </si>
  <si>
    <t>N°Puce du Bélier</t>
  </si>
  <si>
    <t>Puce Eleveur</t>
  </si>
  <si>
    <t>Puce de Naissance</t>
  </si>
  <si>
    <t>ID Mère</t>
  </si>
  <si>
    <t>Si la date de naissance est "01/01/N", c'est parce que le mouton adulte est né en N mais qu'on ne connait pas le mois exact</t>
  </si>
  <si>
    <t>Bélier2</t>
  </si>
  <si>
    <t>Séparation</t>
  </si>
  <si>
    <t>ID Bélier2</t>
  </si>
  <si>
    <t>N°Puce 33</t>
  </si>
  <si>
    <t>N°Puce 34</t>
  </si>
  <si>
    <t>x</t>
  </si>
  <si>
    <t>Puce y</t>
  </si>
  <si>
    <t>y</t>
  </si>
  <si>
    <t>z</t>
  </si>
  <si>
    <t>a</t>
  </si>
  <si>
    <t>b</t>
  </si>
  <si>
    <t>Achat</t>
  </si>
  <si>
    <t>Brebie boîte : une boite Corébral servi 8ml /j aucune amélioration 	_x000D_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</si>
</sst>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Helvetica"/>
    </font>
    <font>
      <sz val="11"/>
      <color theme="1"/>
      <name val="Helvetica"/>
    </font>
    <font>
      <sz val="11"/>
      <name val="Helvetica"/>
    </font>
    <font>
      <b/>
      <sz val="11"/>
      <color rgb="FFFF0000"/>
      <name val="Helvetica"/>
    </font>
    <font>
      <b/>
      <u/>
      <sz val="11"/>
      <color theme="1"/>
      <name val="Helvetica"/>
    </font>
    <font>
      <sz val="8"/>
      <name val="Calibri"/>
      <family val="2"/>
      <scheme val="minor"/>
    </font>
    <font>
      <sz val="11"/>
      <color theme="0"/>
      <name val="Helvetica"/>
    </font>
    <font>
      <sz val="9"/>
      <color theme="1"/>
      <name val="Helvetica"/>
    </font>
    <font>
      <b/>
      <u/>
      <sz val="9"/>
      <name val="Helvetica"/>
    </font>
  </fonts>
  <fills count="9">
    <fill>
      <patternFill patternType="none"/>
    </fill>
    <fill>
      <patternFill patternType="gray125"/>
    </fill>
    <fill>
      <patternFill patternType="solid">
        <fgColor rgb="FF4B4137"/>
        <bgColor indexed="64"/>
      </patternFill>
    </fill>
    <fill>
      <patternFill patternType="solid">
        <fgColor rgb="FFD1CA98"/>
        <bgColor indexed="64"/>
      </patternFill>
    </fill>
    <fill>
      <patternFill patternType="solid">
        <fgColor rgb="FF6B665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0EEDC"/>
        <bgColor indexed="64"/>
      </patternFill>
    </fill>
    <fill>
      <patternFill patternType="lightUp">
        <fgColor theme="0" tint="-0.24994659260841701"/>
        <bgColor indexed="65"/>
      </patternFill>
    </fill>
    <fill>
      <patternFill patternType="lightUp">
        <fgColor theme="0" tint="-0.24994659260841701"/>
        <bgColor theme="0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ashed">
        <color rgb="FFD1CA98"/>
      </right>
      <top/>
      <bottom/>
      <diagonal/>
    </border>
    <border>
      <left style="thin">
        <color indexed="64"/>
      </left>
      <right style="dashed">
        <color rgb="FFD1CA98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dashed">
        <color rgb="FFD1CA98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theme="6" tint="0.39997558519241921"/>
      </top>
      <bottom/>
      <diagonal/>
    </border>
    <border>
      <left style="dashed">
        <color rgb="FFD1CA98"/>
      </left>
      <right/>
      <top style="thin">
        <color theme="6" tint="0.39997558519241921"/>
      </top>
      <bottom/>
      <diagonal/>
    </border>
    <border>
      <left/>
      <right/>
      <top style="thin">
        <color theme="6" tint="0.39997558519241921"/>
      </top>
      <bottom/>
      <diagonal/>
    </border>
  </borders>
  <cellStyleXfs count="1">
    <xf numFmtId="0" fontId="0" fillId="0" borderId="0"/>
  </cellStyleXfs>
  <cellXfs count="98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14" fontId="2" fillId="2" borderId="1" xfId="0" applyNumberFormat="1" applyFont="1" applyFill="1" applyBorder="1" applyAlignment="1">
      <alignment horizontal="center" vertical="center" wrapText="1"/>
    </xf>
    <xf numFmtId="4" fontId="2" fillId="2" borderId="1" xfId="0" applyNumberFormat="1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4" borderId="5" xfId="0" applyFont="1" applyFill="1" applyBorder="1" applyAlignment="1">
      <alignment horizontal="center" vertic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4" fontId="3" fillId="0" borderId="7" xfId="0" applyNumberFormat="1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14" fontId="3" fillId="0" borderId="4" xfId="0" applyNumberFormat="1" applyFont="1" applyBorder="1" applyAlignment="1">
      <alignment horizontal="center" vertical="center"/>
    </xf>
    <xf numFmtId="4" fontId="3" fillId="0" borderId="8" xfId="0" applyNumberFormat="1" applyFont="1" applyBorder="1" applyAlignment="1">
      <alignment horizontal="center" vertical="center"/>
    </xf>
    <xf numFmtId="0" fontId="3" fillId="0" borderId="0" xfId="0" applyFont="1" applyAlignment="1">
      <alignment horizontal="right" vertical="center"/>
    </xf>
    <xf numFmtId="0" fontId="2" fillId="2" borderId="1" xfId="0" applyFont="1" applyFill="1" applyBorder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2" fillId="2" borderId="1" xfId="0" applyFont="1" applyFill="1" applyBorder="1" applyAlignment="1">
      <alignment horizontal="right" vertical="center"/>
    </xf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14" fontId="4" fillId="0" borderId="0" xfId="0" applyNumberFormat="1" applyFon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4" fontId="4" fillId="0" borderId="0" xfId="0" applyNumberFormat="1" applyFont="1" applyAlignment="1">
      <alignment horizontal="center" vertical="center" wrapText="1"/>
    </xf>
    <xf numFmtId="0" fontId="4" fillId="0" borderId="0" xfId="0" applyFont="1" applyAlignment="1">
      <alignment horizontal="right" vertical="center"/>
    </xf>
    <xf numFmtId="14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left" vertical="center" wrapText="1"/>
    </xf>
    <xf numFmtId="0" fontId="3" fillId="0" borderId="0" xfId="0" applyFont="1" applyAlignment="1">
      <alignment horizontal="left" vertical="center" wrapText="1"/>
    </xf>
    <xf numFmtId="0" fontId="3" fillId="0" borderId="0" xfId="0" applyFont="1" applyAlignment="1">
      <alignment horizontal="left" vertical="center"/>
    </xf>
    <xf numFmtId="0" fontId="3" fillId="0" borderId="4" xfId="0" applyFont="1" applyBorder="1" applyAlignment="1">
      <alignment horizontal="left" vertical="center"/>
    </xf>
    <xf numFmtId="4" fontId="3" fillId="0" borderId="0" xfId="0" applyNumberFormat="1" applyFont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4" fontId="3" fillId="0" borderId="0" xfId="0" applyNumberFormat="1" applyFont="1"/>
    <xf numFmtId="0" fontId="4" fillId="0" borderId="0" xfId="0" applyFont="1"/>
    <xf numFmtId="0" fontId="5" fillId="0" borderId="0" xfId="0" applyFont="1" applyAlignment="1">
      <alignment horizontal="right"/>
    </xf>
    <xf numFmtId="0" fontId="6" fillId="0" borderId="0" xfId="0" applyFont="1" applyAlignment="1">
      <alignment horizontal="left" vertical="center"/>
    </xf>
    <xf numFmtId="14" fontId="4" fillId="5" borderId="0" xfId="0" applyNumberFormat="1" applyFont="1" applyFill="1" applyAlignment="1">
      <alignment horizontal="center" vertical="center" wrapText="1"/>
    </xf>
    <xf numFmtId="0" fontId="2" fillId="4" borderId="12" xfId="0" applyFont="1" applyFill="1" applyBorder="1" applyAlignment="1">
      <alignment horizontal="center" vertical="center"/>
    </xf>
    <xf numFmtId="0" fontId="4" fillId="3" borderId="0" xfId="0" applyFont="1" applyFill="1" applyAlignment="1">
      <alignment horizontal="center" vertical="center" wrapText="1"/>
    </xf>
    <xf numFmtId="0" fontId="3" fillId="0" borderId="0" xfId="0" applyFont="1" applyAlignment="1">
      <alignment vertical="center"/>
    </xf>
    <xf numFmtId="0" fontId="4" fillId="0" borderId="0" xfId="0" applyFont="1" applyAlignment="1">
      <alignment vertical="center" wrapText="1"/>
    </xf>
    <xf numFmtId="14" fontId="3" fillId="0" borderId="0" xfId="0" applyNumberFormat="1" applyFont="1" applyAlignment="1">
      <alignment horizontal="left" vertical="center"/>
    </xf>
    <xf numFmtId="14" fontId="3" fillId="0" borderId="13" xfId="0" applyNumberFormat="1" applyFont="1" applyBorder="1" applyAlignment="1">
      <alignment horizontal="left" vertical="center"/>
    </xf>
    <xf numFmtId="14" fontId="3" fillId="0" borderId="7" xfId="0" applyNumberFormat="1" applyFont="1" applyBorder="1"/>
    <xf numFmtId="0" fontId="3" fillId="0" borderId="13" xfId="0" applyFont="1" applyBorder="1" applyAlignment="1">
      <alignment horizontal="center" vertical="center"/>
    </xf>
    <xf numFmtId="14" fontId="3" fillId="0" borderId="2" xfId="0" applyNumberFormat="1" applyFont="1" applyBorder="1" applyAlignment="1">
      <alignment horizontal="center" vertical="center"/>
    </xf>
    <xf numFmtId="14" fontId="3" fillId="0" borderId="14" xfId="0" applyNumberFormat="1" applyFont="1" applyBorder="1" applyAlignment="1">
      <alignment horizontal="left" vertical="center"/>
    </xf>
    <xf numFmtId="0" fontId="3" fillId="0" borderId="14" xfId="0" applyFont="1" applyBorder="1" applyAlignment="1">
      <alignment horizontal="center" vertical="center"/>
    </xf>
    <xf numFmtId="14" fontId="3" fillId="0" borderId="12" xfId="0" applyNumberFormat="1" applyFont="1" applyBorder="1" applyAlignment="1">
      <alignment horizontal="center" vertical="center"/>
    </xf>
    <xf numFmtId="0" fontId="8" fillId="7" borderId="0" xfId="0" applyFont="1" applyFill="1"/>
    <xf numFmtId="0" fontId="9" fillId="0" borderId="2" xfId="0" applyFont="1" applyBorder="1"/>
    <xf numFmtId="0" fontId="9" fillId="0" borderId="12" xfId="0" applyFont="1" applyBorder="1"/>
    <xf numFmtId="0" fontId="9" fillId="0" borderId="0" xfId="0" applyFont="1"/>
    <xf numFmtId="14" fontId="3" fillId="0" borderId="8" xfId="0" applyNumberFormat="1" applyFont="1" applyBorder="1"/>
    <xf numFmtId="0" fontId="3" fillId="0" borderId="2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4" fontId="3" fillId="0" borderId="0" xfId="0" applyNumberFormat="1" applyFont="1" applyAlignment="1">
      <alignment horizontal="center" vertical="center" wrapText="1"/>
    </xf>
    <xf numFmtId="0" fontId="2" fillId="4" borderId="8" xfId="0" applyFont="1" applyFill="1" applyBorder="1" applyAlignment="1">
      <alignment horizontal="center" vertical="center"/>
    </xf>
    <xf numFmtId="0" fontId="2" fillId="4" borderId="12" xfId="0" applyFont="1" applyFill="1" applyBorder="1" applyAlignment="1">
      <alignment horizontal="center" vertical="center" wrapText="1"/>
    </xf>
    <xf numFmtId="14" fontId="2" fillId="4" borderId="12" xfId="0" applyNumberFormat="1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2" fillId="4" borderId="10" xfId="0" applyFont="1" applyFill="1" applyBorder="1" applyAlignment="1">
      <alignment horizontal="center" vertical="center"/>
    </xf>
    <xf numFmtId="0" fontId="2" fillId="4" borderId="9" xfId="0" applyFont="1" applyFill="1" applyBorder="1" applyAlignment="1">
      <alignment horizontal="center" vertical="center"/>
    </xf>
    <xf numFmtId="14" fontId="2" fillId="3" borderId="10" xfId="0" applyNumberFormat="1" applyFont="1" applyFill="1" applyBorder="1" applyAlignment="1">
      <alignment horizontal="center" vertical="center"/>
    </xf>
    <xf numFmtId="0" fontId="2" fillId="3" borderId="10" xfId="0" applyFont="1" applyFill="1" applyBorder="1" applyAlignment="1">
      <alignment horizontal="center" vertical="center"/>
    </xf>
    <xf numFmtId="0" fontId="3" fillId="6" borderId="16" xfId="0" applyFont="1" applyFill="1" applyBorder="1" applyAlignment="1">
      <alignment horizontal="center" vertical="center"/>
    </xf>
    <xf numFmtId="0" fontId="3" fillId="6" borderId="18" xfId="0" applyFont="1" applyFill="1" applyBorder="1" applyAlignment="1">
      <alignment horizontal="center" vertical="center"/>
    </xf>
    <xf numFmtId="14" fontId="2" fillId="3" borderId="9" xfId="0" applyNumberFormat="1" applyFont="1" applyFill="1" applyBorder="1" applyAlignment="1">
      <alignment horizontal="left" vertical="center"/>
    </xf>
    <xf numFmtId="0" fontId="2" fillId="4" borderId="17" xfId="0" applyFont="1" applyFill="1" applyBorder="1" applyAlignment="1">
      <alignment horizontal="center" vertical="center"/>
    </xf>
    <xf numFmtId="14" fontId="3" fillId="0" borderId="9" xfId="0" applyNumberFormat="1" applyFont="1" applyBorder="1" applyAlignment="1">
      <alignment horizontal="left" vertical="center"/>
    </xf>
    <xf numFmtId="14" fontId="3" fillId="0" borderId="16" xfId="0" applyNumberFormat="1" applyFont="1" applyBorder="1"/>
    <xf numFmtId="0" fontId="3" fillId="0" borderId="10" xfId="0" applyFont="1" applyBorder="1" applyAlignment="1">
      <alignment horizontal="center" vertical="center"/>
    </xf>
    <xf numFmtId="14" fontId="3" fillId="0" borderId="10" xfId="0" applyNumberFormat="1" applyFont="1" applyBorder="1" applyAlignment="1">
      <alignment horizontal="center" vertical="center"/>
    </xf>
    <xf numFmtId="0" fontId="9" fillId="0" borderId="17" xfId="0" applyFont="1" applyBorder="1"/>
    <xf numFmtId="14" fontId="3" fillId="0" borderId="19" xfId="0" applyNumberFormat="1" applyFont="1" applyBorder="1" applyAlignment="1">
      <alignment horizontal="left" vertical="center"/>
    </xf>
    <xf numFmtId="14" fontId="3" fillId="0" borderId="18" xfId="0" applyNumberFormat="1" applyFont="1" applyBorder="1"/>
    <xf numFmtId="0" fontId="3" fillId="0" borderId="17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14" fontId="3" fillId="0" borderId="17" xfId="0" applyNumberFormat="1" applyFont="1" applyBorder="1" applyAlignment="1">
      <alignment horizontal="center" vertical="center"/>
    </xf>
    <xf numFmtId="0" fontId="5" fillId="0" borderId="0" xfId="0" applyFont="1" applyAlignment="1">
      <alignment horizontal="left" vertical="top"/>
    </xf>
    <xf numFmtId="0" fontId="6" fillId="0" borderId="0" xfId="0" applyFont="1" applyAlignment="1">
      <alignment horizontal="left" vertical="top"/>
    </xf>
    <xf numFmtId="0" fontId="8" fillId="8" borderId="0" xfId="0" applyFont="1" applyFill="1"/>
    <xf numFmtId="0" fontId="2" fillId="4" borderId="5" xfId="0" applyFont="1" applyFill="1" applyBorder="1" applyAlignment="1">
      <alignment horizontal="center" vertical="center"/>
    </xf>
    <xf numFmtId="0" fontId="2" fillId="4" borderId="11" xfId="0" applyFont="1" applyFill="1" applyBorder="1" applyAlignment="1">
      <alignment horizontal="center" vertical="center"/>
    </xf>
    <xf numFmtId="14" fontId="2" fillId="4" borderId="5" xfId="0" applyNumberFormat="1" applyFont="1" applyFill="1" applyBorder="1" applyAlignment="1">
      <alignment horizontal="center" vertical="center"/>
    </xf>
    <xf numFmtId="14" fontId="2" fillId="4" borderId="15" xfId="0" applyNumberFormat="1" applyFont="1" applyFill="1" applyBorder="1" applyAlignment="1">
      <alignment horizontal="center" vertical="center"/>
    </xf>
    <xf numFmtId="0" fontId="10" fillId="7" borderId="0" xfId="0" applyFont="1" applyFill="1" applyAlignment="1">
      <alignment horizontal="center" vertical="center" wrapText="1"/>
    </xf>
    <xf numFmtId="3" fontId="3" fillId="0" borderId="0" xfId="0" applyNumberFormat="1" applyFont="1" applyAlignment="1">
      <alignment horizontal="center" vertical="center" wrapText="1"/>
    </xf>
    <xf numFmtId="3" fontId="4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39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Helvetica"/>
        <scheme val="none"/>
      </font>
      <fill>
        <patternFill patternType="none">
          <fgColor theme="6" tint="0.79998168889431442"/>
          <bgColor auto="1"/>
        </patternFill>
      </fill>
      <border diagonalUp="0" diagonalDown="0" outline="0">
        <left style="thin">
          <color indexed="64"/>
        </left>
        <right/>
        <top style="thin">
          <color theme="6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Helvetica"/>
        <scheme val="none"/>
      </font>
      <numFmt numFmtId="19" formatCode="dd/mm/yyyy"/>
      <fill>
        <patternFill patternType="none">
          <fgColor theme="6" tint="0.79998168889431442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theme="6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Helvetica"/>
        <scheme val="none"/>
      </font>
      <numFmt numFmtId="0" formatCode="General"/>
      <fill>
        <patternFill patternType="none">
          <fgColor theme="6" tint="0.79998168889431442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theme="6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Helvetic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ashed">
          <color rgb="FFD1CA98"/>
        </left>
        <right/>
        <top style="thin">
          <color theme="6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Helvetica"/>
        <scheme val="none"/>
      </font>
      <fill>
        <patternFill patternType="none">
          <fgColor theme="6" tint="0.79998168889431442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6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Helvetica"/>
        <scheme val="none"/>
      </font>
      <fill>
        <patternFill patternType="solid">
          <fgColor indexed="64"/>
          <bgColor rgb="FFF0EEDC"/>
        </patternFill>
      </fill>
      <alignment horizontal="center" vertical="center" textRotation="0" wrapText="0" indent="0" justifyLastLine="0" shrinkToFit="0" readingOrder="0"/>
      <border diagonalUp="0" diagonalDown="0" outline="0">
        <left style="dashed">
          <color rgb="FFD1CA98"/>
        </left>
        <right/>
        <top style="thin">
          <color theme="6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Helvetica"/>
        <scheme val="none"/>
      </font>
      <fill>
        <patternFill patternType="none">
          <fgColor theme="6" tint="0.79998168889431442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dashed">
          <color rgb="FFD1CA98"/>
        </right>
        <top style="thin">
          <color theme="6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Helvetica"/>
        <scheme val="none"/>
      </font>
      <fill>
        <patternFill patternType="solid">
          <fgColor indexed="64"/>
          <bgColor rgb="FFF0EEDC"/>
        </patternFill>
      </fill>
      <alignment horizontal="center" vertical="center" textRotation="0" wrapText="0" indent="0" justifyLastLine="0" shrinkToFit="0" readingOrder="0"/>
      <border diagonalUp="0" diagonalDown="0" outline="0">
        <left style="dashed">
          <color rgb="FFD1CA98"/>
        </left>
        <right/>
        <top style="thin">
          <color theme="6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Helvetica"/>
        <scheme val="none"/>
      </font>
      <fill>
        <patternFill patternType="none">
          <fgColor theme="6" tint="0.79998168889431442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dashed">
          <color rgb="FFD1CA98"/>
        </right>
        <top style="thin">
          <color theme="6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Helvetica"/>
        <scheme val="none"/>
      </font>
      <numFmt numFmtId="19" formatCode="dd/mm/yyyy"/>
      <fill>
        <patternFill patternType="none">
          <fgColor theme="6" tint="0.79998168889431442"/>
          <bgColor auto="1"/>
        </patternFill>
      </fill>
      <border diagonalUp="0" diagonalDown="0" outline="0">
        <left style="dashed">
          <color rgb="FFD1CA98"/>
        </left>
        <right/>
        <top style="thin">
          <color theme="6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Helvetica"/>
        <scheme val="none"/>
      </font>
      <numFmt numFmtId="19" formatCode="dd/mm/yyyy"/>
      <fill>
        <patternFill patternType="none">
          <fgColor theme="6" tint="0.79998168889431442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theme="6" tint="0.39997558519241921"/>
        </top>
        <bottom/>
      </border>
    </dxf>
    <dxf>
      <border outline="0">
        <left style="thin">
          <color indexed="64"/>
        </left>
        <right style="thin">
          <color indexed="64"/>
        </right>
        <bottom style="thin">
          <color theme="6" tint="0.39997558519241921"/>
        </bottom>
      </border>
    </dxf>
    <dxf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Helvetica"/>
        <scheme val="none"/>
      </font>
      <numFmt numFmtId="4" formatCode="#,##0.00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Helvetica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Helvetica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Helvetica"/>
        <scheme val="none"/>
      </font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Helvetica"/>
        <scheme val="none"/>
      </font>
      <numFmt numFmtId="19" formatCode="dd/mm/yyyy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Helvetica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Helvetica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Helvetica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Helvetica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Helvetica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Helvetica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Helvetica"/>
        <scheme val="none"/>
      </font>
      <fill>
        <patternFill patternType="solid">
          <fgColor indexed="64"/>
          <bgColor rgb="FFD1CA98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Helvetica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Helvetica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Helvetica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Helvetica"/>
        <scheme val="none"/>
      </font>
      <alignment horizontal="center" vertical="center" textRotation="0" wrapText="1" indent="0" justifyLastLine="0" shrinkToFit="0" readingOrder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Helvetica"/>
        <scheme val="none"/>
      </font>
      <fill>
        <patternFill patternType="solid">
          <fgColor indexed="64"/>
          <bgColor rgb="FF6B665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6B6651"/>
      <color rgb="FFE5E1C5"/>
      <color rgb="FFF0EEDC"/>
      <color rgb="FFD1CA98"/>
      <color rgb="FFB7B3A1"/>
      <color rgb="FFDE8922"/>
      <color rgb="FFFFB140"/>
      <color rgb="FFEDBF85"/>
      <color rgb="FFF7F06D"/>
      <color rgb="FFE3E7A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3.xml"/><Relationship Id="rId11" Type="http://schemas.microsoft.com/office/2006/relationships/vbaProject" Target="vbaProject.bin"/><Relationship Id="rId5" Type="http://schemas.microsoft.com/office/2007/relationships/slicerCache" Target="slicerCaches/slicerCache2.xml"/><Relationship Id="rId10" Type="http://schemas.openxmlformats.org/officeDocument/2006/relationships/calcChain" Target="calcChain.xml"/><Relationship Id="rId4" Type="http://schemas.microsoft.com/office/2007/relationships/slicerCache" Target="slicerCaches/slicerCache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612317</xdr:colOff>
      <xdr:row>0</xdr:row>
      <xdr:rowOff>163287</xdr:rowOff>
    </xdr:from>
    <xdr:to>
      <xdr:col>15</xdr:col>
      <xdr:colOff>179610</xdr:colOff>
      <xdr:row>2</xdr:row>
      <xdr:rowOff>421822</xdr:rowOff>
    </xdr:to>
    <xdr:grpSp>
      <xdr:nvGrpSpPr>
        <xdr:cNvPr id="7" name="Groupe 6">
          <a:extLst>
            <a:ext uri="{FF2B5EF4-FFF2-40B4-BE49-F238E27FC236}">
              <a16:creationId xmlns:a16="http://schemas.microsoft.com/office/drawing/2014/main" id="{E234273B-5672-C49C-F52E-52FF05115F19}"/>
            </a:ext>
          </a:extLst>
        </xdr:cNvPr>
        <xdr:cNvGrpSpPr/>
      </xdr:nvGrpSpPr>
      <xdr:grpSpPr>
        <a:xfrm>
          <a:off x="3885453" y="163287"/>
          <a:ext cx="12244202" cy="951262"/>
          <a:chOff x="4054928" y="163286"/>
          <a:chExt cx="7034893" cy="721178"/>
        </a:xfrm>
      </xdr:grpSpPr>
      <xdr:sp macro="" textlink="">
        <xdr:nvSpPr>
          <xdr:cNvPr id="4" name="Rectangle 3">
            <a:extLst>
              <a:ext uri="{FF2B5EF4-FFF2-40B4-BE49-F238E27FC236}">
                <a16:creationId xmlns:a16="http://schemas.microsoft.com/office/drawing/2014/main" id="{0799D7C0-DC6C-F90E-C7B7-66B134D75DEC}"/>
              </a:ext>
            </a:extLst>
          </xdr:cNvPr>
          <xdr:cNvSpPr/>
        </xdr:nvSpPr>
        <xdr:spPr>
          <a:xfrm>
            <a:off x="4054928" y="163286"/>
            <a:ext cx="7034893" cy="721178"/>
          </a:xfrm>
          <a:prstGeom prst="rect">
            <a:avLst/>
          </a:prstGeom>
          <a:solidFill>
            <a:srgbClr val="6B6651"/>
          </a:solidFill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 kern="1200"/>
          </a:p>
        </xdr:txBody>
      </xdr:sp>
      <xdr:sp macro="[0]!Ajout_Mouton.Ajout_Mouton" textlink="">
        <xdr:nvSpPr>
          <xdr:cNvPr id="3" name="ZoneTexte 2">
            <a:extLst>
              <a:ext uri="{FF2B5EF4-FFF2-40B4-BE49-F238E27FC236}">
                <a16:creationId xmlns:a16="http://schemas.microsoft.com/office/drawing/2014/main" id="{DABBD113-4FF7-411F-A04C-E7CE4441B899}"/>
              </a:ext>
            </a:extLst>
          </xdr:cNvPr>
          <xdr:cNvSpPr txBox="1"/>
        </xdr:nvSpPr>
        <xdr:spPr>
          <a:xfrm>
            <a:off x="4626428" y="395968"/>
            <a:ext cx="1469572" cy="312964"/>
          </a:xfrm>
          <a:prstGeom prst="rect">
            <a:avLst/>
          </a:prstGeom>
          <a:solidFill>
            <a:srgbClr val="FFB140"/>
          </a:solidFill>
          <a:ln w="9525" cmpd="sng">
            <a:solidFill>
              <a:schemeClr val="bg1"/>
            </a:solidFill>
          </a:ln>
          <a:effectLst/>
          <a:scene3d>
            <a:camera prst="orthographicFront"/>
            <a:lightRig rig="threePt" dir="t"/>
          </a:scene3d>
          <a:sp3d>
            <a:bevelT w="165100" prst="coolSlant"/>
          </a:sp3d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100">
                <a:ln>
                  <a:solidFill>
                    <a:srgbClr val="6B6651"/>
                  </a:solidFill>
                </a:ln>
                <a:solidFill>
                  <a:srgbClr val="6B6651"/>
                </a:solidFill>
              </a:rPr>
              <a:t>AJOUTER</a:t>
            </a:r>
          </a:p>
        </xdr:txBody>
      </xdr:sp>
      <xdr:sp macro="[0]!TrierLignesParID" textlink="">
        <xdr:nvSpPr>
          <xdr:cNvPr id="5" name="ZoneTexte 4">
            <a:extLst>
              <a:ext uri="{FF2B5EF4-FFF2-40B4-BE49-F238E27FC236}">
                <a16:creationId xmlns:a16="http://schemas.microsoft.com/office/drawing/2014/main" id="{ADD4576C-9289-4C90-AA78-26441FCD4701}"/>
              </a:ext>
            </a:extLst>
          </xdr:cNvPr>
          <xdr:cNvSpPr txBox="1"/>
        </xdr:nvSpPr>
        <xdr:spPr>
          <a:xfrm>
            <a:off x="6928757" y="395968"/>
            <a:ext cx="1469572" cy="312964"/>
          </a:xfrm>
          <a:prstGeom prst="rect">
            <a:avLst/>
          </a:prstGeom>
          <a:solidFill>
            <a:srgbClr val="B7B3A1"/>
          </a:solidFill>
          <a:ln w="9525" cmpd="sng">
            <a:solidFill>
              <a:schemeClr val="bg1"/>
            </a:solidFill>
          </a:ln>
          <a:effectLst/>
          <a:scene3d>
            <a:camera prst="orthographicFront"/>
            <a:lightRig rig="threePt" dir="t"/>
          </a:scene3d>
          <a:sp3d>
            <a:bevelT w="165100" prst="coolSlant"/>
          </a:sp3d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100">
                <a:ln>
                  <a:solidFill>
                    <a:srgbClr val="6B6651"/>
                  </a:solidFill>
                </a:ln>
                <a:solidFill>
                  <a:srgbClr val="6B6651"/>
                </a:solidFill>
              </a:rPr>
              <a:t>TRIER</a:t>
            </a:r>
            <a:r>
              <a:rPr lang="fr-FR" sz="1100" baseline="0">
                <a:ln>
                  <a:solidFill>
                    <a:srgbClr val="6B6651"/>
                  </a:solidFill>
                </a:ln>
                <a:solidFill>
                  <a:srgbClr val="6B6651"/>
                </a:solidFill>
              </a:rPr>
              <a:t> PAR ID</a:t>
            </a:r>
            <a:endParaRPr lang="fr-FR" sz="1100">
              <a:ln>
                <a:solidFill>
                  <a:srgbClr val="6B6651"/>
                </a:solidFill>
              </a:ln>
              <a:solidFill>
                <a:srgbClr val="6B6651"/>
              </a:solidFill>
            </a:endParaRPr>
          </a:p>
        </xdr:txBody>
      </xdr:sp>
      <xdr:sp macro="[0]!Ajout_Vente.Ajout_vente" textlink="">
        <xdr:nvSpPr>
          <xdr:cNvPr id="6" name="ZoneTexte 5">
            <a:extLst>
              <a:ext uri="{FF2B5EF4-FFF2-40B4-BE49-F238E27FC236}">
                <a16:creationId xmlns:a16="http://schemas.microsoft.com/office/drawing/2014/main" id="{073F3D8A-5C70-4CEF-B1B4-465FA9B0A15C}"/>
              </a:ext>
            </a:extLst>
          </xdr:cNvPr>
          <xdr:cNvSpPr txBox="1"/>
        </xdr:nvSpPr>
        <xdr:spPr>
          <a:xfrm>
            <a:off x="9231086" y="395968"/>
            <a:ext cx="1469572" cy="312964"/>
          </a:xfrm>
          <a:prstGeom prst="rect">
            <a:avLst/>
          </a:prstGeom>
          <a:solidFill>
            <a:srgbClr val="92D050"/>
          </a:solidFill>
          <a:ln w="9525" cmpd="sng">
            <a:solidFill>
              <a:schemeClr val="bg1"/>
            </a:solidFill>
          </a:ln>
          <a:effectLst/>
          <a:scene3d>
            <a:camera prst="orthographicFront"/>
            <a:lightRig rig="threePt" dir="t"/>
          </a:scene3d>
          <a:sp3d>
            <a:bevelT w="165100" prst="coolSlant"/>
          </a:sp3d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100">
                <a:ln>
                  <a:solidFill>
                    <a:srgbClr val="6B6651"/>
                  </a:solidFill>
                </a:ln>
                <a:solidFill>
                  <a:srgbClr val="6B6651"/>
                </a:solidFill>
              </a:rPr>
              <a:t>VENTE</a:t>
            </a:r>
            <a:endParaRPr lang="fr-FR" sz="1100" baseline="0">
              <a:ln>
                <a:solidFill>
                  <a:srgbClr val="6B6651"/>
                </a:solidFill>
              </a:ln>
              <a:solidFill>
                <a:srgbClr val="6B6651"/>
              </a:solidFill>
            </a:endParaRPr>
          </a:p>
        </xdr:txBody>
      </xdr:sp>
    </xdr:grpSp>
    <xdr:clientData/>
  </xdr:twoCellAnchor>
  <xdr:twoCellAnchor editAs="absolute">
    <xdr:from>
      <xdr:col>5</xdr:col>
      <xdr:colOff>1106261</xdr:colOff>
      <xdr:row>3</xdr:row>
      <xdr:rowOff>412296</xdr:rowOff>
    </xdr:from>
    <xdr:to>
      <xdr:col>7</xdr:col>
      <xdr:colOff>322489</xdr:colOff>
      <xdr:row>3</xdr:row>
      <xdr:rowOff>1020535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Genre">
              <a:extLst>
                <a:ext uri="{FF2B5EF4-FFF2-40B4-BE49-F238E27FC236}">
                  <a16:creationId xmlns:a16="http://schemas.microsoft.com/office/drawing/2014/main" id="{00000000-0008-0000-01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Genr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373336" y="1612446"/>
              <a:ext cx="1826078" cy="60823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en-US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7</xdr:col>
      <xdr:colOff>371474</xdr:colOff>
      <xdr:row>3</xdr:row>
      <xdr:rowOff>412295</xdr:rowOff>
    </xdr:from>
    <xdr:to>
      <xdr:col>9</xdr:col>
      <xdr:colOff>1074963</xdr:colOff>
      <xdr:row>3</xdr:row>
      <xdr:rowOff>1020695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8" name="Qualité">
              <a:extLst>
                <a:ext uri="{FF2B5EF4-FFF2-40B4-BE49-F238E27FC236}">
                  <a16:creationId xmlns:a16="http://schemas.microsoft.com/office/drawing/2014/main" id="{00000000-0008-0000-0100-000008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Qualité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248399" y="1612445"/>
              <a:ext cx="2913289" cy="6084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en-US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9</xdr:col>
      <xdr:colOff>1147082</xdr:colOff>
      <xdr:row>3</xdr:row>
      <xdr:rowOff>412296</xdr:rowOff>
    </xdr:from>
    <xdr:to>
      <xdr:col>14</xdr:col>
      <xdr:colOff>2136321</xdr:colOff>
      <xdr:row>3</xdr:row>
      <xdr:rowOff>1020696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9" name="Éleveur d'origine">
              <a:extLst>
                <a:ext uri="{FF2B5EF4-FFF2-40B4-BE49-F238E27FC236}">
                  <a16:creationId xmlns:a16="http://schemas.microsoft.com/office/drawing/2014/main" id="{00000000-0008-0000-0100-000009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Éleveur d'origin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233807" y="1612446"/>
              <a:ext cx="6094639" cy="6084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en-US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28574</xdr:colOff>
      <xdr:row>0</xdr:row>
      <xdr:rowOff>152400</xdr:rowOff>
    </xdr:from>
    <xdr:to>
      <xdr:col>3</xdr:col>
      <xdr:colOff>380999</xdr:colOff>
      <xdr:row>1</xdr:row>
      <xdr:rowOff>219075</xdr:rowOff>
    </xdr:to>
    <xdr:sp macro="[0]!Ajout_Accouplement.Ajout_Accouplement" textlink="">
      <xdr:nvSpPr>
        <xdr:cNvPr id="2" name="ZoneTexte 1">
          <a:extLst>
            <a:ext uri="{FF2B5EF4-FFF2-40B4-BE49-F238E27FC236}">
              <a16:creationId xmlns:a16="http://schemas.microsoft.com/office/drawing/2014/main" id="{E26234D6-1326-4058-BADC-B273174C3598}"/>
            </a:ext>
          </a:extLst>
        </xdr:cNvPr>
        <xdr:cNvSpPr txBox="1"/>
      </xdr:nvSpPr>
      <xdr:spPr>
        <a:xfrm>
          <a:off x="790574" y="152400"/>
          <a:ext cx="1876425" cy="247650"/>
        </a:xfrm>
        <a:prstGeom prst="rect">
          <a:avLst/>
        </a:prstGeom>
        <a:solidFill>
          <a:srgbClr val="FFB140"/>
        </a:solidFill>
        <a:ln w="9525" cmpd="sng">
          <a:solidFill>
            <a:schemeClr val="bg1"/>
          </a:solidFill>
        </a:ln>
        <a:effectLst/>
        <a:scene3d>
          <a:camera prst="orthographicFront"/>
          <a:lightRig rig="threePt" dir="t"/>
        </a:scene3d>
        <a:sp3d>
          <a:bevelT w="165100" prst="coolSlant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ln>
                <a:solidFill>
                  <a:srgbClr val="6B6651"/>
                </a:solidFill>
              </a:ln>
              <a:solidFill>
                <a:srgbClr val="6B6651"/>
              </a:solidFill>
            </a:rPr>
            <a:t>AJOUTER DES PLACEMENTS</a:t>
          </a:r>
        </a:p>
      </xdr:txBody>
    </xdr:sp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Genre" xr10:uid="{00000000-0013-0000-FFFF-FFFF01000000}" sourceName="Genre">
  <extLst>
    <x:ext xmlns:x15="http://schemas.microsoft.com/office/spreadsheetml/2010/11/main" uri="{2F2917AC-EB37-4324-AD4E-5DD8C200BD13}">
      <x15:tableSlicerCache tableId="1" column="2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Qualité" xr10:uid="{00000000-0013-0000-FFFF-FFFF02000000}" sourceName="Qualité">
  <extLst>
    <x:ext xmlns:x15="http://schemas.microsoft.com/office/spreadsheetml/2010/11/main" uri="{2F2917AC-EB37-4324-AD4E-5DD8C200BD13}">
      <x15:tableSlicerCache tableId="1" column="11"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Éleveur_d_origine" xr10:uid="{00000000-0013-0000-FFFF-FFFF03000000}" sourceName="Éleveur d'origine">
  <extLst>
    <x:ext xmlns:x15="http://schemas.microsoft.com/office/spreadsheetml/2010/11/main" uri="{2F2917AC-EB37-4324-AD4E-5DD8C200BD13}">
      <x15:tableSlicerCache tableId="1" column="14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Genre" xr10:uid="{00000000-0014-0000-FFFF-FFFF01000000}" cache="Segment_Genre" caption="Genre" columnCount="2" style="SlicerStyleOther1" rowHeight="241300"/>
  <slicer name="Qualité" xr10:uid="{00000000-0014-0000-FFFF-FFFF02000000}" cache="Segment_Qualité" caption="Qualité" columnCount="3" style="SlicerStyleOther1" rowHeight="241300"/>
  <slicer name="Éleveur d'origine" xr10:uid="{00000000-0014-0000-FFFF-FFFF03000000}" cache="Segment_Éleveur_d_origine" caption="Éleveur d'origine" columnCount="5" style="SlicerStyleOther1" rowHeight="2412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C5:R49" totalsRowShown="0" headerRowDxfId="38" headerRowBorderDxfId="37" tableBorderDxfId="36">
  <autoFilter ref="C5:R49" xr:uid="{00000000-0009-0000-0100-000001000000}"/>
  <tableColumns count="16">
    <tableColumn id="1" xr3:uid="{00000000-0010-0000-0000-000001000000}" name="ID" dataDxfId="35"/>
    <tableColumn id="2" xr3:uid="{00000000-0010-0000-0000-000002000000}" name="Genre" dataDxfId="34"/>
    <tableColumn id="3" xr3:uid="{00000000-0010-0000-0000-000003000000}" name="Puce Eleveur" dataDxfId="33"/>
    <tableColumn id="4" xr3:uid="{00000000-0010-0000-0000-000004000000}" name="Puce de Naissance" dataDxfId="32"/>
    <tableColumn id="5" xr3:uid="{00000000-0010-0000-0000-000005000000}" name="Puce y" dataDxfId="31"/>
    <tableColumn id="6" xr3:uid="{00000000-0010-0000-0000-000006000000}" name="Couleur" dataDxfId="30"/>
    <tableColumn id="7" xr3:uid="{00000000-0010-0000-0000-000007000000}" name="Mère" dataDxfId="29"/>
    <tableColumn id="8" xr3:uid="{00000000-0010-0000-0000-000008000000}" name="Père" dataDxfId="28"/>
    <tableColumn id="9" xr3:uid="{00000000-0010-0000-0000-000009000000}" name="ID mère" dataDxfId="27"/>
    <tableColumn id="10" xr3:uid="{00000000-0010-0000-0000-00000A000000}" name="ID Père" dataDxfId="26"/>
    <tableColumn id="11" xr3:uid="{00000000-0010-0000-0000-00000B000000}" name="Qualité" dataDxfId="25"/>
    <tableColumn id="12" xr3:uid="{00000000-0010-0000-0000-00000C000000}" name="Date de Naissance" dataDxfId="24"/>
    <tableColumn id="13" xr3:uid="{00000000-0010-0000-0000-00000D000000}" name="Défauts physiques" dataDxfId="23"/>
    <tableColumn id="14" xr3:uid="{00000000-0010-0000-0000-00000E000000}" name="Éleveur d'origine" dataDxfId="22"/>
    <tableColumn id="15" xr3:uid="{00000000-0010-0000-0000-00000F000000}" name="Agneaux venus avec les brebis" dataDxfId="21"/>
    <tableColumn id="16" xr3:uid="{00000000-0010-0000-0000-000010000000}" name="Prix d'Acquisition" dataDxfId="20"/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3" displayName="Tableau3" ref="B4:L70" totalsRowShown="0" dataDxfId="19" tableBorderDxfId="18">
  <autoFilter ref="B4:L70" xr:uid="{00000000-0009-0000-0100-000003000000}"/>
  <tableColumns count="11">
    <tableColumn id="1" xr3:uid="{00000000-0010-0000-0200-000001000000}" name="Du" dataDxfId="17"/>
    <tableColumn id="2" xr3:uid="{00000000-0010-0000-0200-000002000000}" name="Au" dataDxfId="16"/>
    <tableColumn id="3" xr3:uid="{00000000-0010-0000-0200-000003000000}" name="ID Bélier" dataDxfId="15">
      <calculatedColumnFormula>VLOOKUP(E5,Cheptel!$B$5:$R$1048576,2,0)</calculatedColumnFormula>
    </tableColumn>
    <tableColumn id="4" xr3:uid="{00000000-0010-0000-0200-000004000000}" name="N°Puce 3" dataDxfId="14"/>
    <tableColumn id="5" xr3:uid="{00000000-0010-0000-0200-000005000000}" name="ID Bélier2" dataDxfId="13"/>
    <tableColumn id="6" xr3:uid="{00000000-0010-0000-0200-000006000000}" name="N°Puce 33" dataDxfId="12"/>
    <tableColumn id="7" xr3:uid="{00000000-0010-0000-0200-000007000000}" name="ID Brebis" dataDxfId="11">
      <calculatedColumnFormula>VLOOKUP(I5,Cheptel!$B$5:$R$1048576,2,0)</calculatedColumnFormula>
    </tableColumn>
    <tableColumn id="8" xr3:uid="{00000000-0010-0000-0200-000008000000}" name="N°Puce 34" dataDxfId="10"/>
    <tableColumn id="9" xr3:uid="{00000000-0010-0000-0200-000009000000}" name="N°Puce du Bélier" dataDxfId="9"/>
    <tableColumn id="10" xr3:uid="{00000000-0010-0000-0200-00000A000000}" name="Date" dataDxfId="8"/>
    <tableColumn id="11" xr3:uid="{00000000-0010-0000-0200-00000B000000}" name="Remarques" dataDxfId="7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S54"/>
  <sheetViews>
    <sheetView showGridLines="0" topLeftCell="C1" zoomScale="55" zoomScaleNormal="55" workbookViewId="0">
      <selection activeCell="I22" sqref="I22"/>
    </sheetView>
  </sheetViews>
  <sheetFormatPr baseColWidth="10" defaultColWidth="17.85546875" defaultRowHeight="15" x14ac:dyDescent="0.25"/>
  <cols>
    <col min="1" max="2" width="17.85546875" style="1" hidden="1" customWidth="1"/>
    <col min="3" max="3" width="21.42578125" style="1" customWidth="1"/>
    <col min="4" max="4" width="12" style="2" customWidth="1"/>
    <col min="5" max="5" width="15.5703125" style="1" customWidth="1"/>
    <col min="6" max="6" width="21.5703125" style="1" customWidth="1"/>
    <col min="7" max="7" width="17.5703125" style="1" customWidth="1"/>
    <col min="8" max="8" width="10.5703125" style="1" bestFit="1" customWidth="1"/>
    <col min="9" max="10" width="22.5703125" style="1" customWidth="1"/>
    <col min="11" max="11" width="10.5703125" style="1" customWidth="1"/>
    <col min="12" max="12" width="10.140625" style="1" customWidth="1"/>
    <col min="13" max="13" width="10.140625" style="1" bestFit="1" customWidth="1"/>
    <col min="14" max="14" width="23.140625" style="5" bestFit="1" customWidth="1"/>
    <col min="15" max="15" width="41" style="26" customWidth="1"/>
    <col min="16" max="16" width="19" style="1" customWidth="1"/>
    <col min="17" max="17" width="32.7109375" style="1" customWidth="1"/>
    <col min="18" max="18" width="19.85546875" style="40" customWidth="1"/>
    <col min="19" max="16384" width="17.85546875" style="1"/>
  </cols>
  <sheetData>
    <row r="1" spans="1:19" x14ac:dyDescent="0.25">
      <c r="O1" s="1"/>
      <c r="R1" s="1"/>
    </row>
    <row r="2" spans="1:19" ht="39" customHeight="1" x14ac:dyDescent="0.25">
      <c r="O2" s="1"/>
    </row>
    <row r="3" spans="1:19" ht="40.5" customHeight="1" x14ac:dyDescent="0.25">
      <c r="O3" s="1"/>
      <c r="R3" s="1"/>
    </row>
    <row r="4" spans="1:19" ht="93.75" customHeight="1" x14ac:dyDescent="0.25">
      <c r="C4" s="26"/>
      <c r="G4" s="88" t="s">
        <v>80</v>
      </c>
      <c r="H4" s="89" t="s">
        <v>122</v>
      </c>
      <c r="O4" s="1"/>
    </row>
    <row r="5" spans="1:19" ht="38.25" customHeight="1" x14ac:dyDescent="0.25">
      <c r="A5" s="8" t="s">
        <v>40</v>
      </c>
      <c r="B5" s="9" t="s">
        <v>34</v>
      </c>
      <c r="C5" s="66" t="s">
        <v>0</v>
      </c>
      <c r="D5" s="46" t="s">
        <v>9</v>
      </c>
      <c r="E5" s="67" t="s">
        <v>119</v>
      </c>
      <c r="F5" s="67" t="s">
        <v>120</v>
      </c>
      <c r="G5" s="67" t="s">
        <v>129</v>
      </c>
      <c r="H5" s="46" t="s">
        <v>28</v>
      </c>
      <c r="I5" s="46" t="s">
        <v>3</v>
      </c>
      <c r="J5" s="46" t="s">
        <v>2</v>
      </c>
      <c r="K5" s="46" t="s">
        <v>32</v>
      </c>
      <c r="L5" s="46" t="s">
        <v>33</v>
      </c>
      <c r="M5" s="46" t="s">
        <v>4</v>
      </c>
      <c r="N5" s="68" t="s">
        <v>39</v>
      </c>
      <c r="O5" s="67" t="s">
        <v>29</v>
      </c>
      <c r="P5" s="67" t="s">
        <v>1</v>
      </c>
      <c r="Q5" s="67" t="s">
        <v>7</v>
      </c>
      <c r="R5" s="69" t="s">
        <v>6</v>
      </c>
    </row>
    <row r="6" spans="1:19" x14ac:dyDescent="0.25">
      <c r="A6" s="1">
        <v>270</v>
      </c>
      <c r="B6" s="1">
        <v>942</v>
      </c>
      <c r="C6" s="15">
        <v>1</v>
      </c>
      <c r="D6" s="15" t="s">
        <v>25</v>
      </c>
      <c r="E6" s="96">
        <v>50000000</v>
      </c>
      <c r="F6" s="15" t="s">
        <v>13</v>
      </c>
      <c r="G6" s="47">
        <v>942</v>
      </c>
      <c r="H6" s="15" t="s">
        <v>31</v>
      </c>
      <c r="I6" s="15"/>
      <c r="J6" s="15"/>
      <c r="K6" s="15"/>
      <c r="L6" s="15"/>
      <c r="M6" s="15" t="s">
        <v>5</v>
      </c>
      <c r="N6" s="30">
        <v>44197</v>
      </c>
      <c r="O6" s="36"/>
      <c r="P6" s="18" t="s">
        <v>128</v>
      </c>
      <c r="Q6" s="15">
        <v>1</v>
      </c>
      <c r="R6" s="65"/>
      <c r="S6" s="26"/>
    </row>
    <row r="7" spans="1:19" x14ac:dyDescent="0.25">
      <c r="A7" s="1">
        <v>265</v>
      </c>
      <c r="B7" s="1">
        <v>906</v>
      </c>
      <c r="C7" s="15" t="s">
        <v>8</v>
      </c>
      <c r="D7" s="15" t="s">
        <v>26</v>
      </c>
      <c r="E7" s="15"/>
      <c r="F7" s="15" t="s">
        <v>41</v>
      </c>
      <c r="G7" s="47">
        <v>906</v>
      </c>
      <c r="H7" s="15" t="s">
        <v>31</v>
      </c>
      <c r="I7" s="15">
        <v>942</v>
      </c>
      <c r="J7" s="15"/>
      <c r="K7" s="15">
        <v>1</v>
      </c>
      <c r="L7" s="15"/>
      <c r="M7" s="15" t="s">
        <v>27</v>
      </c>
      <c r="N7" s="30">
        <v>44926</v>
      </c>
      <c r="O7" s="36" t="s">
        <v>42</v>
      </c>
      <c r="P7" s="18" t="s">
        <v>128</v>
      </c>
      <c r="Q7" s="15">
        <v>0</v>
      </c>
      <c r="R7" s="65"/>
      <c r="S7" s="26"/>
    </row>
    <row r="8" spans="1:19" x14ac:dyDescent="0.25">
      <c r="A8" s="1">
        <v>260</v>
      </c>
      <c r="B8" s="1">
        <v>918</v>
      </c>
      <c r="C8" s="15" t="s">
        <v>15</v>
      </c>
      <c r="D8" s="15" t="s">
        <v>26</v>
      </c>
      <c r="E8" s="15"/>
      <c r="F8" s="15" t="s">
        <v>43</v>
      </c>
      <c r="G8" s="47">
        <v>918</v>
      </c>
      <c r="H8" s="15" t="s">
        <v>31</v>
      </c>
      <c r="I8" s="15">
        <v>942</v>
      </c>
      <c r="J8" s="15" t="s">
        <v>128</v>
      </c>
      <c r="K8" s="15">
        <v>1</v>
      </c>
      <c r="L8" s="15" t="e">
        <v>#N/A</v>
      </c>
      <c r="M8" s="15" t="s">
        <v>5</v>
      </c>
      <c r="N8" s="30">
        <v>45241</v>
      </c>
      <c r="O8" s="36"/>
      <c r="P8" s="18" t="s">
        <v>130</v>
      </c>
      <c r="Q8" s="15"/>
      <c r="R8" s="65"/>
      <c r="S8" s="26"/>
    </row>
    <row r="9" spans="1:19" x14ac:dyDescent="0.25">
      <c r="A9" s="1">
        <v>255</v>
      </c>
      <c r="B9" s="1">
        <v>945</v>
      </c>
      <c r="C9" s="15">
        <v>5</v>
      </c>
      <c r="D9" s="15" t="s">
        <v>25</v>
      </c>
      <c r="E9" s="96">
        <v>50000001</v>
      </c>
      <c r="F9" s="15" t="s">
        <v>44</v>
      </c>
      <c r="G9" s="47">
        <v>945</v>
      </c>
      <c r="H9" s="15" t="s">
        <v>31</v>
      </c>
      <c r="I9" s="15"/>
      <c r="J9" s="15"/>
      <c r="K9" s="15"/>
      <c r="L9" s="15"/>
      <c r="M9" s="15" t="s">
        <v>30</v>
      </c>
      <c r="N9" s="30">
        <v>44196</v>
      </c>
      <c r="O9" s="36"/>
      <c r="P9" s="18" t="s">
        <v>128</v>
      </c>
      <c r="Q9" s="15">
        <v>2</v>
      </c>
      <c r="R9" s="65"/>
      <c r="S9" s="26"/>
    </row>
    <row r="10" spans="1:19" x14ac:dyDescent="0.25">
      <c r="A10" s="1">
        <v>250</v>
      </c>
      <c r="B10" s="1">
        <v>910</v>
      </c>
      <c r="C10" s="15" t="s">
        <v>45</v>
      </c>
      <c r="D10" s="15" t="s">
        <v>25</v>
      </c>
      <c r="E10" s="15"/>
      <c r="F10" s="15"/>
      <c r="G10" s="47">
        <v>910</v>
      </c>
      <c r="H10" s="15" t="s">
        <v>31</v>
      </c>
      <c r="I10" s="15">
        <v>945</v>
      </c>
      <c r="J10" s="15"/>
      <c r="K10" s="15">
        <v>5</v>
      </c>
      <c r="L10" s="15"/>
      <c r="M10" s="15" t="s">
        <v>30</v>
      </c>
      <c r="N10" s="30">
        <v>44926</v>
      </c>
      <c r="O10" s="36"/>
      <c r="P10" s="18" t="s">
        <v>128</v>
      </c>
      <c r="Q10" s="15">
        <v>0</v>
      </c>
      <c r="R10" s="65"/>
      <c r="S10" s="26"/>
    </row>
    <row r="11" spans="1:19" ht="28.5" x14ac:dyDescent="0.25">
      <c r="A11" s="1">
        <v>245</v>
      </c>
      <c r="B11" s="1">
        <v>931</v>
      </c>
      <c r="C11" s="15" t="s">
        <v>49</v>
      </c>
      <c r="D11" s="15" t="s">
        <v>26</v>
      </c>
      <c r="E11" s="15"/>
      <c r="F11" s="15" t="s">
        <v>47</v>
      </c>
      <c r="G11" s="47">
        <v>931</v>
      </c>
      <c r="H11" s="15" t="s">
        <v>31</v>
      </c>
      <c r="I11" s="15">
        <v>910</v>
      </c>
      <c r="J11" s="15" t="s">
        <v>131</v>
      </c>
      <c r="K11" s="15" t="s">
        <v>45</v>
      </c>
      <c r="L11" s="15" t="e">
        <v>#N/A</v>
      </c>
      <c r="M11" s="15" t="s">
        <v>30</v>
      </c>
      <c r="N11" s="30">
        <v>45348</v>
      </c>
      <c r="O11" s="36" t="s">
        <v>48</v>
      </c>
      <c r="P11" s="18" t="s">
        <v>130</v>
      </c>
      <c r="Q11" s="15"/>
      <c r="R11" s="65"/>
      <c r="S11" s="26"/>
    </row>
    <row r="12" spans="1:19" x14ac:dyDescent="0.25">
      <c r="A12" s="1">
        <v>240</v>
      </c>
      <c r="B12" s="1">
        <v>911</v>
      </c>
      <c r="C12" s="15" t="s">
        <v>46</v>
      </c>
      <c r="D12" s="15" t="s">
        <v>25</v>
      </c>
      <c r="E12" s="15"/>
      <c r="F12" s="15"/>
      <c r="G12" s="47">
        <v>911</v>
      </c>
      <c r="H12" s="15" t="s">
        <v>31</v>
      </c>
      <c r="I12" s="15">
        <v>945</v>
      </c>
      <c r="J12" s="15"/>
      <c r="K12" s="15">
        <v>5</v>
      </c>
      <c r="L12" s="15"/>
      <c r="M12" s="15" t="s">
        <v>5</v>
      </c>
      <c r="N12" s="30">
        <v>44926</v>
      </c>
      <c r="O12" s="36"/>
      <c r="P12" s="18" t="s">
        <v>128</v>
      </c>
      <c r="Q12" s="15">
        <v>0</v>
      </c>
      <c r="R12" s="65"/>
      <c r="S12" s="26"/>
    </row>
    <row r="13" spans="1:19" ht="28.5" x14ac:dyDescent="0.25">
      <c r="A13" s="1">
        <v>235</v>
      </c>
      <c r="B13" s="1">
        <v>920</v>
      </c>
      <c r="C13" s="15" t="s">
        <v>52</v>
      </c>
      <c r="D13" s="15" t="s">
        <v>26</v>
      </c>
      <c r="E13" s="15"/>
      <c r="F13" s="15" t="s">
        <v>50</v>
      </c>
      <c r="G13" s="47">
        <v>920</v>
      </c>
      <c r="H13" s="15" t="s">
        <v>31</v>
      </c>
      <c r="I13" s="15">
        <v>945</v>
      </c>
      <c r="J13" s="15" t="s">
        <v>130</v>
      </c>
      <c r="K13" s="15">
        <v>5</v>
      </c>
      <c r="L13" s="15" t="e">
        <v>#N/A</v>
      </c>
      <c r="M13" s="15" t="s">
        <v>30</v>
      </c>
      <c r="N13" s="30">
        <v>45636</v>
      </c>
      <c r="O13" s="36" t="s">
        <v>51</v>
      </c>
      <c r="P13" s="18" t="s">
        <v>130</v>
      </c>
      <c r="Q13" s="15"/>
      <c r="R13" s="65"/>
      <c r="S13" s="26"/>
    </row>
    <row r="14" spans="1:19" x14ac:dyDescent="0.25">
      <c r="A14" s="1">
        <v>1</v>
      </c>
      <c r="B14" s="1">
        <v>919</v>
      </c>
      <c r="C14" s="15" t="s">
        <v>54</v>
      </c>
      <c r="D14" s="15" t="s">
        <v>25</v>
      </c>
      <c r="E14" s="15"/>
      <c r="F14" s="15" t="s">
        <v>53</v>
      </c>
      <c r="G14" s="47">
        <v>919</v>
      </c>
      <c r="H14" s="15" t="s">
        <v>31</v>
      </c>
      <c r="I14" s="15">
        <v>945</v>
      </c>
      <c r="J14" s="15" t="s">
        <v>132</v>
      </c>
      <c r="K14" s="15">
        <v>5</v>
      </c>
      <c r="L14" s="15" t="e">
        <v>#N/A</v>
      </c>
      <c r="M14" s="15" t="s">
        <v>30</v>
      </c>
      <c r="N14" s="30">
        <v>45242</v>
      </c>
      <c r="O14" s="36"/>
      <c r="P14" s="18" t="s">
        <v>130</v>
      </c>
      <c r="Q14" s="15"/>
      <c r="R14" s="65"/>
      <c r="S14" s="26"/>
    </row>
    <row r="15" spans="1:19" x14ac:dyDescent="0.25">
      <c r="B15" s="1">
        <v>944</v>
      </c>
      <c r="C15" s="15">
        <v>10</v>
      </c>
      <c r="D15" s="15" t="s">
        <v>25</v>
      </c>
      <c r="E15" s="96">
        <v>50000002</v>
      </c>
      <c r="F15" s="15" t="s">
        <v>56</v>
      </c>
      <c r="G15" s="47">
        <v>944</v>
      </c>
      <c r="H15" s="15" t="s">
        <v>31</v>
      </c>
      <c r="I15" s="15"/>
      <c r="J15" s="15"/>
      <c r="K15" s="15">
        <v>0</v>
      </c>
      <c r="L15" s="15"/>
      <c r="M15" s="15" t="s">
        <v>27</v>
      </c>
      <c r="N15" s="30">
        <v>43831</v>
      </c>
      <c r="O15" s="36"/>
      <c r="P15" s="18" t="s">
        <v>128</v>
      </c>
      <c r="Q15" s="15">
        <v>2</v>
      </c>
      <c r="R15" s="65"/>
      <c r="S15" s="26"/>
    </row>
    <row r="16" spans="1:19" x14ac:dyDescent="0.25">
      <c r="B16" s="1">
        <v>701</v>
      </c>
      <c r="C16" s="15" t="s">
        <v>58</v>
      </c>
      <c r="D16" s="15" t="s">
        <v>25</v>
      </c>
      <c r="E16" s="15"/>
      <c r="F16" s="15"/>
      <c r="G16" s="47">
        <v>701</v>
      </c>
      <c r="H16" s="15" t="s">
        <v>57</v>
      </c>
      <c r="I16" s="15">
        <v>944</v>
      </c>
      <c r="J16" s="15" t="s">
        <v>133</v>
      </c>
      <c r="K16" s="15">
        <v>10</v>
      </c>
      <c r="L16" s="15" t="e">
        <v>#N/A</v>
      </c>
      <c r="M16" s="15" t="s">
        <v>5</v>
      </c>
      <c r="N16" s="30">
        <v>45297</v>
      </c>
      <c r="O16" s="36"/>
      <c r="P16" s="18" t="s">
        <v>130</v>
      </c>
      <c r="Q16" s="15"/>
      <c r="R16" s="65"/>
      <c r="S16" s="26"/>
    </row>
    <row r="17" spans="1:19" ht="28.5" x14ac:dyDescent="0.25">
      <c r="A17" s="1">
        <v>5</v>
      </c>
      <c r="B17" s="1">
        <v>0</v>
      </c>
      <c r="C17" s="15" t="s">
        <v>60</v>
      </c>
      <c r="D17" s="15" t="s">
        <v>26</v>
      </c>
      <c r="E17" s="15"/>
      <c r="F17" s="15"/>
      <c r="G17" s="47"/>
      <c r="H17" s="15"/>
      <c r="I17" s="15">
        <v>944</v>
      </c>
      <c r="J17" s="15">
        <v>150</v>
      </c>
      <c r="K17" s="15">
        <v>10</v>
      </c>
      <c r="L17" s="15">
        <v>70</v>
      </c>
      <c r="M17" s="15" t="s">
        <v>30</v>
      </c>
      <c r="N17" s="30">
        <v>45605</v>
      </c>
      <c r="O17" s="36" t="s">
        <v>59</v>
      </c>
      <c r="P17" s="18" t="s">
        <v>130</v>
      </c>
      <c r="Q17" s="15"/>
      <c r="R17" s="65"/>
      <c r="S17" s="26"/>
    </row>
    <row r="18" spans="1:19" x14ac:dyDescent="0.25">
      <c r="B18" s="1">
        <v>903</v>
      </c>
      <c r="C18" s="15" t="s">
        <v>62</v>
      </c>
      <c r="D18" s="15" t="s">
        <v>25</v>
      </c>
      <c r="E18" s="15"/>
      <c r="F18" s="15"/>
      <c r="G18" s="47">
        <v>903</v>
      </c>
      <c r="H18" s="15" t="s">
        <v>31</v>
      </c>
      <c r="I18" s="15" t="s">
        <v>61</v>
      </c>
      <c r="J18" s="15" t="s">
        <v>128</v>
      </c>
      <c r="K18" s="15" t="e">
        <v>#N/A</v>
      </c>
      <c r="L18" s="15" t="e">
        <v>#N/A</v>
      </c>
      <c r="M18" s="15" t="s">
        <v>30</v>
      </c>
      <c r="N18" s="30">
        <v>44926</v>
      </c>
      <c r="O18" s="36"/>
      <c r="P18" s="18" t="s">
        <v>130</v>
      </c>
      <c r="Q18" s="15"/>
      <c r="R18" s="65"/>
      <c r="S18" s="26"/>
    </row>
    <row r="19" spans="1:19" ht="28.5" x14ac:dyDescent="0.25">
      <c r="B19" s="1">
        <v>704</v>
      </c>
      <c r="C19" s="15" t="s">
        <v>63</v>
      </c>
      <c r="D19" s="15" t="s">
        <v>26</v>
      </c>
      <c r="E19" s="15"/>
      <c r="F19" s="15" t="s">
        <v>64</v>
      </c>
      <c r="G19" s="47">
        <v>704</v>
      </c>
      <c r="H19" s="15" t="s">
        <v>57</v>
      </c>
      <c r="I19" s="15" t="s">
        <v>61</v>
      </c>
      <c r="J19" s="15" t="s">
        <v>130</v>
      </c>
      <c r="K19" s="15" t="e">
        <v>#N/A</v>
      </c>
      <c r="L19" s="15" t="e">
        <v>#N/A</v>
      </c>
      <c r="M19" s="15" t="s">
        <v>30</v>
      </c>
      <c r="N19" s="30">
        <v>45286</v>
      </c>
      <c r="O19" s="36" t="s">
        <v>65</v>
      </c>
      <c r="P19" s="18" t="s">
        <v>130</v>
      </c>
      <c r="Q19" s="15"/>
      <c r="R19" s="65"/>
      <c r="S19" s="26"/>
    </row>
    <row r="20" spans="1:19" x14ac:dyDescent="0.25">
      <c r="B20" s="1">
        <v>940</v>
      </c>
      <c r="C20" s="15">
        <v>20</v>
      </c>
      <c r="D20" s="15" t="s">
        <v>25</v>
      </c>
      <c r="E20" s="96">
        <v>50000003</v>
      </c>
      <c r="F20" s="15" t="s">
        <v>66</v>
      </c>
      <c r="G20" s="47">
        <v>940</v>
      </c>
      <c r="H20" s="15" t="s">
        <v>31</v>
      </c>
      <c r="I20" s="15"/>
      <c r="J20" s="15"/>
      <c r="K20" s="15">
        <v>0</v>
      </c>
      <c r="L20" s="15"/>
      <c r="M20" s="15" t="s">
        <v>27</v>
      </c>
      <c r="N20" s="30">
        <v>44197</v>
      </c>
      <c r="O20" s="36"/>
      <c r="P20" s="18" t="s">
        <v>128</v>
      </c>
      <c r="Q20" s="15">
        <v>2</v>
      </c>
      <c r="R20" s="65"/>
      <c r="S20" s="26"/>
    </row>
    <row r="21" spans="1:19" x14ac:dyDescent="0.25">
      <c r="B21" s="1">
        <v>904</v>
      </c>
      <c r="C21" s="15" t="s">
        <v>67</v>
      </c>
      <c r="D21" s="15" t="s">
        <v>25</v>
      </c>
      <c r="E21" s="15"/>
      <c r="F21" s="15"/>
      <c r="G21" s="47">
        <v>904</v>
      </c>
      <c r="H21" s="15" t="s">
        <v>31</v>
      </c>
      <c r="I21" s="15">
        <v>940</v>
      </c>
      <c r="J21" s="15"/>
      <c r="K21" s="15">
        <v>20</v>
      </c>
      <c r="L21" s="15"/>
      <c r="M21" s="15" t="s">
        <v>27</v>
      </c>
      <c r="N21" s="30">
        <v>45009</v>
      </c>
      <c r="O21" s="36"/>
      <c r="P21" s="18" t="s">
        <v>128</v>
      </c>
      <c r="Q21" s="15"/>
      <c r="R21" s="65"/>
      <c r="S21" s="26"/>
    </row>
    <row r="22" spans="1:19" x14ac:dyDescent="0.25">
      <c r="B22" s="1">
        <v>917</v>
      </c>
      <c r="C22" s="15" t="s">
        <v>72</v>
      </c>
      <c r="D22" s="15" t="s">
        <v>25</v>
      </c>
      <c r="E22" s="15"/>
      <c r="F22" s="15"/>
      <c r="G22" s="47">
        <v>917</v>
      </c>
      <c r="H22" s="15" t="s">
        <v>31</v>
      </c>
      <c r="I22" s="15">
        <v>904</v>
      </c>
      <c r="J22" s="15">
        <v>150</v>
      </c>
      <c r="K22" s="15" t="s">
        <v>67</v>
      </c>
      <c r="L22" s="15">
        <v>70</v>
      </c>
      <c r="M22" s="15" t="s">
        <v>27</v>
      </c>
      <c r="N22" s="30">
        <v>45600</v>
      </c>
      <c r="O22" s="36"/>
      <c r="P22" s="18" t="s">
        <v>130</v>
      </c>
      <c r="Q22" s="15"/>
      <c r="R22" s="65"/>
      <c r="S22" s="26"/>
    </row>
    <row r="23" spans="1:19" x14ac:dyDescent="0.25">
      <c r="A23" s="1">
        <v>10</v>
      </c>
      <c r="B23" s="1">
        <v>0</v>
      </c>
      <c r="C23" s="15" t="s">
        <v>74</v>
      </c>
      <c r="D23" s="15" t="s">
        <v>26</v>
      </c>
      <c r="E23" s="15"/>
      <c r="F23" s="15"/>
      <c r="G23" s="47"/>
      <c r="H23" s="15"/>
      <c r="I23" s="15">
        <v>904</v>
      </c>
      <c r="J23" s="15">
        <v>150</v>
      </c>
      <c r="K23" s="15" t="s">
        <v>67</v>
      </c>
      <c r="L23" s="15">
        <v>70</v>
      </c>
      <c r="M23" s="15" t="s">
        <v>30</v>
      </c>
      <c r="N23" s="30">
        <v>45600</v>
      </c>
      <c r="O23" s="36" t="s">
        <v>73</v>
      </c>
      <c r="P23" s="18" t="s">
        <v>130</v>
      </c>
      <c r="Q23" s="15"/>
      <c r="R23" s="65"/>
      <c r="S23" s="26"/>
    </row>
    <row r="24" spans="1:19" x14ac:dyDescent="0.25">
      <c r="B24" s="1">
        <v>905</v>
      </c>
      <c r="C24" s="15" t="s">
        <v>68</v>
      </c>
      <c r="D24" s="15" t="s">
        <v>25</v>
      </c>
      <c r="E24" s="15"/>
      <c r="G24" s="47">
        <v>905</v>
      </c>
      <c r="H24" s="15" t="s">
        <v>31</v>
      </c>
      <c r="I24" s="15">
        <v>940</v>
      </c>
      <c r="J24" s="15"/>
      <c r="K24" s="15">
        <v>20</v>
      </c>
      <c r="L24" s="15"/>
      <c r="M24" s="15" t="s">
        <v>27</v>
      </c>
      <c r="N24" s="30">
        <v>45009</v>
      </c>
      <c r="O24" s="36"/>
      <c r="P24" s="18" t="s">
        <v>128</v>
      </c>
      <c r="Q24" s="15"/>
      <c r="R24" s="65"/>
      <c r="S24" s="26"/>
    </row>
    <row r="25" spans="1:19" x14ac:dyDescent="0.25">
      <c r="B25" s="1">
        <v>703</v>
      </c>
      <c r="C25" s="15" t="s">
        <v>77</v>
      </c>
      <c r="D25" s="15" t="s">
        <v>26</v>
      </c>
      <c r="E25" s="15"/>
      <c r="G25" s="47">
        <v>703</v>
      </c>
      <c r="H25" s="15" t="s">
        <v>57</v>
      </c>
      <c r="I25" s="15">
        <v>905</v>
      </c>
      <c r="J25" s="15" t="s">
        <v>131</v>
      </c>
      <c r="K25" s="15" t="s">
        <v>68</v>
      </c>
      <c r="L25" s="15" t="e">
        <v>#N/A</v>
      </c>
      <c r="M25" s="15" t="s">
        <v>30</v>
      </c>
      <c r="N25" s="30">
        <v>45296</v>
      </c>
      <c r="O25" s="36" t="s">
        <v>75</v>
      </c>
      <c r="P25" s="18" t="s">
        <v>130</v>
      </c>
      <c r="Q25" s="15"/>
      <c r="R25" s="65"/>
      <c r="S25" s="26"/>
    </row>
    <row r="26" spans="1:19" x14ac:dyDescent="0.25">
      <c r="B26" s="1">
        <v>0</v>
      </c>
      <c r="C26" s="15" t="s">
        <v>78</v>
      </c>
      <c r="D26" s="15" t="s">
        <v>26</v>
      </c>
      <c r="E26" s="15"/>
      <c r="F26" s="15"/>
      <c r="G26" s="47"/>
      <c r="H26" s="15"/>
      <c r="I26" s="15">
        <v>905</v>
      </c>
      <c r="J26" s="15">
        <v>150</v>
      </c>
      <c r="K26" s="15" t="s">
        <v>68</v>
      </c>
      <c r="L26" s="15">
        <v>70</v>
      </c>
      <c r="M26" s="15" t="s">
        <v>30</v>
      </c>
      <c r="N26" s="30">
        <v>45608</v>
      </c>
      <c r="O26" s="36" t="s">
        <v>76</v>
      </c>
      <c r="P26" s="18" t="s">
        <v>130</v>
      </c>
      <c r="Q26" s="15"/>
      <c r="R26" s="65"/>
      <c r="S26" s="26"/>
    </row>
    <row r="27" spans="1:19" x14ac:dyDescent="0.25">
      <c r="B27" s="1">
        <v>922</v>
      </c>
      <c r="C27" s="15" t="s">
        <v>70</v>
      </c>
      <c r="D27" s="15" t="s">
        <v>26</v>
      </c>
      <c r="E27" s="15"/>
      <c r="F27" s="15" t="s">
        <v>69</v>
      </c>
      <c r="G27" s="47">
        <v>922</v>
      </c>
      <c r="H27" s="15" t="s">
        <v>31</v>
      </c>
      <c r="I27" s="15">
        <v>940</v>
      </c>
      <c r="J27" s="15" t="s">
        <v>128</v>
      </c>
      <c r="K27" s="15">
        <v>20</v>
      </c>
      <c r="L27" s="15" t="e">
        <v>#N/A</v>
      </c>
      <c r="M27" s="15" t="s">
        <v>5</v>
      </c>
      <c r="N27" s="30">
        <v>45242</v>
      </c>
      <c r="O27" s="36"/>
      <c r="P27" s="18" t="s">
        <v>130</v>
      </c>
      <c r="Q27" s="15"/>
      <c r="R27" s="65"/>
      <c r="S27" s="26"/>
    </row>
    <row r="28" spans="1:19" x14ac:dyDescent="0.25">
      <c r="A28" s="1">
        <v>20</v>
      </c>
      <c r="B28" s="1">
        <v>923</v>
      </c>
      <c r="C28" s="15" t="s">
        <v>71</v>
      </c>
      <c r="D28" s="15" t="s">
        <v>25</v>
      </c>
      <c r="E28" s="15"/>
      <c r="F28" s="15"/>
      <c r="G28" s="47">
        <v>923</v>
      </c>
      <c r="H28" s="15" t="s">
        <v>31</v>
      </c>
      <c r="I28" s="15">
        <v>940</v>
      </c>
      <c r="J28" s="15" t="s">
        <v>130</v>
      </c>
      <c r="K28" s="15">
        <v>20</v>
      </c>
      <c r="L28" s="15" t="e">
        <v>#N/A</v>
      </c>
      <c r="M28" s="15" t="s">
        <v>30</v>
      </c>
      <c r="N28" s="30">
        <v>45242</v>
      </c>
      <c r="O28" s="36"/>
      <c r="P28" s="18" t="s">
        <v>130</v>
      </c>
      <c r="Q28" s="15"/>
      <c r="R28" s="65"/>
      <c r="S28" s="26"/>
    </row>
    <row r="29" spans="1:19" x14ac:dyDescent="0.25">
      <c r="B29" s="1">
        <v>823</v>
      </c>
      <c r="C29" s="15">
        <v>25</v>
      </c>
      <c r="D29" s="15" t="s">
        <v>25</v>
      </c>
      <c r="E29" s="96">
        <v>50000004</v>
      </c>
      <c r="F29" s="15" t="s">
        <v>79</v>
      </c>
      <c r="G29" s="47">
        <v>823</v>
      </c>
      <c r="H29" s="15" t="s">
        <v>57</v>
      </c>
      <c r="I29" s="15"/>
      <c r="J29" s="15"/>
      <c r="K29" s="15">
        <v>0</v>
      </c>
      <c r="L29" s="15"/>
      <c r="M29" s="15" t="s">
        <v>27</v>
      </c>
      <c r="N29" s="30">
        <v>43466</v>
      </c>
      <c r="O29" s="36"/>
      <c r="P29" s="18" t="s">
        <v>131</v>
      </c>
      <c r="Q29" s="15">
        <v>2</v>
      </c>
      <c r="R29" s="65"/>
      <c r="S29" s="26"/>
    </row>
    <row r="30" spans="1:19" x14ac:dyDescent="0.25">
      <c r="B30" s="1">
        <v>901</v>
      </c>
      <c r="C30" s="15" t="s">
        <v>81</v>
      </c>
      <c r="D30" s="15" t="s">
        <v>25</v>
      </c>
      <c r="E30" s="15"/>
      <c r="F30" s="15"/>
      <c r="G30" s="47">
        <v>901</v>
      </c>
      <c r="H30" s="15" t="s">
        <v>31</v>
      </c>
      <c r="I30" s="15">
        <v>823</v>
      </c>
      <c r="J30" s="15"/>
      <c r="K30" s="15">
        <v>25</v>
      </c>
      <c r="L30" s="15"/>
      <c r="M30" s="15" t="s">
        <v>30</v>
      </c>
      <c r="N30" s="30">
        <v>45016</v>
      </c>
      <c r="O30" s="36"/>
      <c r="P30" s="18" t="s">
        <v>131</v>
      </c>
      <c r="Q30" s="15"/>
      <c r="R30" s="65"/>
      <c r="S30" s="26"/>
    </row>
    <row r="31" spans="1:19" x14ac:dyDescent="0.25">
      <c r="B31" s="1">
        <v>817</v>
      </c>
      <c r="C31" s="15" t="s">
        <v>85</v>
      </c>
      <c r="D31" s="15" t="s">
        <v>26</v>
      </c>
      <c r="E31" s="15"/>
      <c r="F31" s="15"/>
      <c r="G31" s="47">
        <v>817</v>
      </c>
      <c r="H31" s="15" t="s">
        <v>57</v>
      </c>
      <c r="I31" s="15">
        <v>901</v>
      </c>
      <c r="J31" s="15">
        <v>150</v>
      </c>
      <c r="K31" s="15" t="s">
        <v>81</v>
      </c>
      <c r="L31" s="15">
        <v>70</v>
      </c>
      <c r="M31" s="15" t="s">
        <v>27</v>
      </c>
      <c r="N31" s="30">
        <v>45587</v>
      </c>
      <c r="O31" s="36" t="s">
        <v>84</v>
      </c>
      <c r="P31" s="18" t="s">
        <v>130</v>
      </c>
      <c r="Q31" s="15"/>
      <c r="R31" s="65"/>
      <c r="S31" s="26"/>
    </row>
    <row r="32" spans="1:19" x14ac:dyDescent="0.25">
      <c r="B32" s="1">
        <v>924</v>
      </c>
      <c r="C32" s="15" t="s">
        <v>82</v>
      </c>
      <c r="D32" s="15" t="s">
        <v>25</v>
      </c>
      <c r="E32" s="15"/>
      <c r="F32" s="15"/>
      <c r="G32" s="47">
        <v>924</v>
      </c>
      <c r="H32" s="15" t="s">
        <v>31</v>
      </c>
      <c r="I32" s="15">
        <v>823</v>
      </c>
      <c r="J32" s="15" t="s">
        <v>130</v>
      </c>
      <c r="K32" s="15">
        <v>25</v>
      </c>
      <c r="L32" s="15" t="e">
        <v>#N/A</v>
      </c>
      <c r="M32" s="15" t="s">
        <v>5</v>
      </c>
      <c r="N32" s="30">
        <v>45244</v>
      </c>
      <c r="O32" s="36"/>
      <c r="P32" s="18" t="s">
        <v>130</v>
      </c>
      <c r="Q32" s="15"/>
      <c r="R32" s="65"/>
      <c r="S32" s="26"/>
    </row>
    <row r="33" spans="1:19" x14ac:dyDescent="0.25">
      <c r="B33" s="1">
        <v>925</v>
      </c>
      <c r="C33" s="15" t="s">
        <v>83</v>
      </c>
      <c r="D33" s="15" t="s">
        <v>25</v>
      </c>
      <c r="E33" s="15"/>
      <c r="F33" s="15"/>
      <c r="G33" s="47">
        <v>925</v>
      </c>
      <c r="H33" s="15" t="s">
        <v>31</v>
      </c>
      <c r="I33" s="15">
        <v>823</v>
      </c>
      <c r="J33" s="15" t="s">
        <v>131</v>
      </c>
      <c r="K33" s="15">
        <v>25</v>
      </c>
      <c r="L33" s="15" t="e">
        <v>#N/A</v>
      </c>
      <c r="M33" s="15" t="s">
        <v>5</v>
      </c>
      <c r="N33" s="30">
        <v>45244</v>
      </c>
      <c r="O33" s="36"/>
      <c r="P33" s="18" t="s">
        <v>130</v>
      </c>
      <c r="Q33" s="15"/>
      <c r="R33" s="65"/>
      <c r="S33" s="26"/>
    </row>
    <row r="34" spans="1:19" x14ac:dyDescent="0.25">
      <c r="B34" s="1">
        <v>829</v>
      </c>
      <c r="C34" s="15">
        <v>30</v>
      </c>
      <c r="D34" s="15" t="s">
        <v>25</v>
      </c>
      <c r="E34" s="96">
        <v>50000005</v>
      </c>
      <c r="F34" s="15" t="s">
        <v>86</v>
      </c>
      <c r="G34" s="47">
        <v>829</v>
      </c>
      <c r="H34" s="15" t="s">
        <v>57</v>
      </c>
      <c r="I34" s="15"/>
      <c r="J34" s="15"/>
      <c r="K34" s="15">
        <v>0</v>
      </c>
      <c r="L34" s="15"/>
      <c r="M34" s="15" t="s">
        <v>27</v>
      </c>
      <c r="N34" s="30">
        <v>44562</v>
      </c>
      <c r="O34" s="36"/>
      <c r="P34" s="18" t="s">
        <v>131</v>
      </c>
      <c r="Q34" s="15">
        <v>2</v>
      </c>
      <c r="R34" s="65"/>
      <c r="S34" s="26"/>
    </row>
    <row r="35" spans="1:19" x14ac:dyDescent="0.25">
      <c r="B35" s="1">
        <v>907</v>
      </c>
      <c r="C35" s="15" t="s">
        <v>89</v>
      </c>
      <c r="D35" s="15" t="s">
        <v>25</v>
      </c>
      <c r="E35" s="15"/>
      <c r="F35" s="15"/>
      <c r="G35" s="47">
        <v>907</v>
      </c>
      <c r="H35" s="15" t="s">
        <v>31</v>
      </c>
      <c r="I35" s="15">
        <v>829</v>
      </c>
      <c r="J35" s="15"/>
      <c r="K35" s="15">
        <v>30</v>
      </c>
      <c r="L35" s="15"/>
      <c r="M35" s="15" t="s">
        <v>30</v>
      </c>
      <c r="N35" s="30">
        <v>45011</v>
      </c>
      <c r="O35" s="36"/>
      <c r="P35" s="18" t="s">
        <v>131</v>
      </c>
      <c r="Q35" s="15"/>
      <c r="R35" s="65"/>
      <c r="S35" s="26"/>
    </row>
    <row r="36" spans="1:19" x14ac:dyDescent="0.25">
      <c r="B36" s="1">
        <v>908</v>
      </c>
      <c r="C36" s="15" t="s">
        <v>94</v>
      </c>
      <c r="D36" s="15" t="s">
        <v>25</v>
      </c>
      <c r="E36" s="15"/>
      <c r="F36" s="15"/>
      <c r="G36" s="47">
        <v>908</v>
      </c>
      <c r="H36" s="15" t="s">
        <v>31</v>
      </c>
      <c r="I36" s="15">
        <v>829</v>
      </c>
      <c r="J36" s="15"/>
      <c r="K36" s="15">
        <v>30</v>
      </c>
      <c r="L36" s="15"/>
      <c r="M36" s="15" t="s">
        <v>30</v>
      </c>
      <c r="N36" s="30">
        <v>45011</v>
      </c>
      <c r="O36" s="36"/>
      <c r="P36" s="18" t="s">
        <v>131</v>
      </c>
      <c r="Q36" s="15"/>
      <c r="R36" s="65"/>
      <c r="S36" s="26"/>
    </row>
    <row r="37" spans="1:19" x14ac:dyDescent="0.25">
      <c r="A37" s="1">
        <v>25</v>
      </c>
      <c r="B37" s="1">
        <v>932</v>
      </c>
      <c r="C37" s="15" t="s">
        <v>93</v>
      </c>
      <c r="D37" s="15" t="s">
        <v>25</v>
      </c>
      <c r="E37" s="15"/>
      <c r="F37" s="15"/>
      <c r="G37" s="47">
        <v>932</v>
      </c>
      <c r="H37" s="15" t="s">
        <v>31</v>
      </c>
      <c r="I37" s="15">
        <v>908</v>
      </c>
      <c r="J37" s="15" t="s">
        <v>128</v>
      </c>
      <c r="K37" s="15" t="s">
        <v>94</v>
      </c>
      <c r="L37" s="15" t="e">
        <v>#N/A</v>
      </c>
      <c r="M37" s="15" t="s">
        <v>27</v>
      </c>
      <c r="N37" s="30">
        <v>45351</v>
      </c>
      <c r="O37" s="36"/>
      <c r="P37" s="18" t="s">
        <v>130</v>
      </c>
      <c r="Q37" s="15"/>
      <c r="R37" s="65"/>
      <c r="S37" s="26"/>
    </row>
    <row r="38" spans="1:19" x14ac:dyDescent="0.25">
      <c r="B38" s="1">
        <v>916</v>
      </c>
      <c r="C38" s="15" t="s">
        <v>90</v>
      </c>
      <c r="D38" s="15" t="s">
        <v>25</v>
      </c>
      <c r="E38" s="15"/>
      <c r="F38" s="15" t="s">
        <v>87</v>
      </c>
      <c r="G38" s="47">
        <v>916</v>
      </c>
      <c r="H38" s="15" t="s">
        <v>31</v>
      </c>
      <c r="I38" s="15">
        <v>829</v>
      </c>
      <c r="J38" s="15" t="s">
        <v>128</v>
      </c>
      <c r="K38" s="15">
        <v>30</v>
      </c>
      <c r="L38" s="15" t="e">
        <v>#N/A</v>
      </c>
      <c r="M38" s="15" t="s">
        <v>30</v>
      </c>
      <c r="N38" s="30">
        <v>45237</v>
      </c>
      <c r="O38" s="36" t="s">
        <v>88</v>
      </c>
      <c r="P38" s="18" t="s">
        <v>130</v>
      </c>
      <c r="Q38" s="15"/>
      <c r="R38" s="65"/>
      <c r="S38" s="26"/>
    </row>
    <row r="39" spans="1:19" x14ac:dyDescent="0.25">
      <c r="B39" s="1">
        <v>813</v>
      </c>
      <c r="C39" s="15" t="s">
        <v>91</v>
      </c>
      <c r="D39" s="15" t="s">
        <v>25</v>
      </c>
      <c r="E39" s="15"/>
      <c r="F39" s="15"/>
      <c r="G39" s="47">
        <v>813</v>
      </c>
      <c r="H39" s="15" t="s">
        <v>57</v>
      </c>
      <c r="I39" s="15">
        <v>829</v>
      </c>
      <c r="J39" s="15" t="s">
        <v>128</v>
      </c>
      <c r="K39" s="15">
        <v>30</v>
      </c>
      <c r="L39" s="15" t="e">
        <v>#N/A</v>
      </c>
      <c r="M39" s="15" t="s">
        <v>27</v>
      </c>
      <c r="N39" s="30">
        <v>45427</v>
      </c>
      <c r="O39" s="36"/>
      <c r="P39" s="18" t="s">
        <v>130</v>
      </c>
      <c r="Q39" s="15"/>
      <c r="R39" s="65"/>
      <c r="S39" s="26"/>
    </row>
    <row r="40" spans="1:19" x14ac:dyDescent="0.25">
      <c r="B40" s="1">
        <v>814</v>
      </c>
      <c r="C40" s="15" t="s">
        <v>92</v>
      </c>
      <c r="D40" s="15" t="s">
        <v>25</v>
      </c>
      <c r="E40" s="15"/>
      <c r="F40" s="15"/>
      <c r="G40" s="47">
        <v>814</v>
      </c>
      <c r="H40" s="15" t="s">
        <v>57</v>
      </c>
      <c r="I40" s="15">
        <v>829</v>
      </c>
      <c r="J40" s="15" t="s">
        <v>128</v>
      </c>
      <c r="K40" s="15">
        <v>30</v>
      </c>
      <c r="L40" s="15" t="e">
        <v>#N/A</v>
      </c>
      <c r="M40" s="15" t="s">
        <v>27</v>
      </c>
      <c r="N40" s="30">
        <v>45427</v>
      </c>
      <c r="O40" s="36"/>
      <c r="P40" s="18" t="s">
        <v>130</v>
      </c>
      <c r="Q40" s="15"/>
      <c r="R40" s="65"/>
      <c r="S40" s="26"/>
    </row>
    <row r="41" spans="1:19" x14ac:dyDescent="0.25">
      <c r="B41" s="1">
        <v>824</v>
      </c>
      <c r="C41" s="15">
        <v>35</v>
      </c>
      <c r="D41" s="15" t="s">
        <v>25</v>
      </c>
      <c r="E41" s="96">
        <v>50000006</v>
      </c>
      <c r="F41" s="15" t="s">
        <v>95</v>
      </c>
      <c r="G41" s="47">
        <v>824</v>
      </c>
      <c r="H41" s="15" t="s">
        <v>57</v>
      </c>
      <c r="I41" s="15"/>
      <c r="J41" s="15"/>
      <c r="K41" s="15">
        <v>0</v>
      </c>
      <c r="L41" s="15"/>
      <c r="M41" s="15" t="s">
        <v>27</v>
      </c>
      <c r="N41" s="30">
        <v>44562</v>
      </c>
      <c r="O41" s="36"/>
      <c r="P41" s="18" t="s">
        <v>128</v>
      </c>
      <c r="Q41" s="15"/>
      <c r="R41" s="65"/>
      <c r="S41" s="26"/>
    </row>
    <row r="42" spans="1:19" x14ac:dyDescent="0.25">
      <c r="A42" s="1">
        <v>30</v>
      </c>
      <c r="B42" s="1">
        <v>921</v>
      </c>
      <c r="C42" s="15" t="s">
        <v>96</v>
      </c>
      <c r="D42" s="15" t="s">
        <v>25</v>
      </c>
      <c r="E42" s="15"/>
      <c r="F42" s="15"/>
      <c r="G42" s="47">
        <v>921</v>
      </c>
      <c r="H42" s="15" t="s">
        <v>31</v>
      </c>
      <c r="I42" s="15">
        <v>824</v>
      </c>
      <c r="J42" s="15" t="s">
        <v>133</v>
      </c>
      <c r="K42" s="15">
        <v>35</v>
      </c>
      <c r="L42" s="15" t="e">
        <v>#N/A</v>
      </c>
      <c r="M42" s="15" t="s">
        <v>27</v>
      </c>
      <c r="N42" s="30">
        <v>45273</v>
      </c>
      <c r="O42" s="36"/>
      <c r="P42" s="18" t="s">
        <v>130</v>
      </c>
      <c r="Q42" s="15"/>
      <c r="R42" s="65"/>
      <c r="S42" s="26"/>
    </row>
    <row r="43" spans="1:19" x14ac:dyDescent="0.25">
      <c r="B43" s="1">
        <v>825</v>
      </c>
      <c r="C43" s="15">
        <v>40</v>
      </c>
      <c r="D43" s="15" t="s">
        <v>25</v>
      </c>
      <c r="E43" s="96">
        <v>50000007</v>
      </c>
      <c r="F43" s="15" t="s">
        <v>97</v>
      </c>
      <c r="G43" s="47">
        <v>825</v>
      </c>
      <c r="H43" s="15" t="s">
        <v>57</v>
      </c>
      <c r="I43" s="15"/>
      <c r="J43" s="15"/>
      <c r="K43" s="15">
        <v>0</v>
      </c>
      <c r="L43" s="15"/>
      <c r="M43" s="15" t="s">
        <v>27</v>
      </c>
      <c r="N43" s="30">
        <v>44562</v>
      </c>
      <c r="O43" s="36"/>
      <c r="P43" s="18" t="s">
        <v>128</v>
      </c>
      <c r="Q43" s="15"/>
      <c r="R43" s="65"/>
      <c r="S43" s="26"/>
    </row>
    <row r="44" spans="1:19" x14ac:dyDescent="0.25">
      <c r="B44" s="1">
        <v>927</v>
      </c>
      <c r="C44" s="15" t="s">
        <v>100</v>
      </c>
      <c r="D44" s="15" t="s">
        <v>25</v>
      </c>
      <c r="E44" s="15"/>
      <c r="F44" s="15" t="s">
        <v>99</v>
      </c>
      <c r="G44" s="47">
        <v>927</v>
      </c>
      <c r="H44" s="15" t="s">
        <v>31</v>
      </c>
      <c r="I44" s="15">
        <v>825</v>
      </c>
      <c r="J44" s="15" t="s">
        <v>133</v>
      </c>
      <c r="K44" s="15">
        <v>40</v>
      </c>
      <c r="L44" s="15" t="e">
        <v>#N/A</v>
      </c>
      <c r="M44" s="15" t="s">
        <v>30</v>
      </c>
      <c r="N44" s="30">
        <v>45262</v>
      </c>
      <c r="O44" s="36"/>
      <c r="P44" s="18" t="s">
        <v>130</v>
      </c>
      <c r="Q44" s="15"/>
      <c r="R44" s="65"/>
      <c r="S44" s="26"/>
    </row>
    <row r="45" spans="1:19" x14ac:dyDescent="0.25">
      <c r="B45" s="1">
        <v>948</v>
      </c>
      <c r="C45" s="15">
        <v>45</v>
      </c>
      <c r="D45" s="15" t="s">
        <v>25</v>
      </c>
      <c r="E45" s="96">
        <v>50000008</v>
      </c>
      <c r="F45" s="15" t="s">
        <v>98</v>
      </c>
      <c r="G45" s="47">
        <v>948</v>
      </c>
      <c r="H45" s="15" t="s">
        <v>31</v>
      </c>
      <c r="I45" s="15"/>
      <c r="J45" s="15"/>
      <c r="K45" s="15">
        <v>0</v>
      </c>
      <c r="L45" s="15"/>
      <c r="M45" s="15" t="s">
        <v>27</v>
      </c>
      <c r="N45" s="30">
        <v>44562</v>
      </c>
      <c r="O45" s="36"/>
      <c r="P45" s="18" t="s">
        <v>128</v>
      </c>
      <c r="Q45" s="15"/>
      <c r="R45" s="65"/>
      <c r="S45" s="26"/>
    </row>
    <row r="46" spans="1:19" ht="47.25" customHeight="1" x14ac:dyDescent="0.25">
      <c r="B46" s="1">
        <v>705</v>
      </c>
      <c r="C46" s="15" t="s">
        <v>103</v>
      </c>
      <c r="D46" s="15" t="s">
        <v>26</v>
      </c>
      <c r="E46" s="15"/>
      <c r="F46" s="15" t="s">
        <v>101</v>
      </c>
      <c r="G46" s="47">
        <v>705</v>
      </c>
      <c r="H46" s="15" t="s">
        <v>57</v>
      </c>
      <c r="I46" s="15">
        <v>948</v>
      </c>
      <c r="J46" s="15" t="s">
        <v>133</v>
      </c>
      <c r="K46" s="15">
        <v>45</v>
      </c>
      <c r="L46" s="15" t="e">
        <v>#N/A</v>
      </c>
      <c r="M46" s="15" t="s">
        <v>30</v>
      </c>
      <c r="N46" s="45">
        <v>45285</v>
      </c>
      <c r="O46" s="36" t="s">
        <v>102</v>
      </c>
      <c r="P46" s="18" t="s">
        <v>130</v>
      </c>
      <c r="Q46" s="15"/>
      <c r="R46" s="65"/>
      <c r="S46" s="26"/>
    </row>
    <row r="47" spans="1:19" x14ac:dyDescent="0.25">
      <c r="B47" s="1">
        <v>827</v>
      </c>
      <c r="C47" s="15">
        <v>50</v>
      </c>
      <c r="D47" s="15" t="s">
        <v>25</v>
      </c>
      <c r="E47" s="96">
        <v>50000009</v>
      </c>
      <c r="F47" s="15" t="s">
        <v>104</v>
      </c>
      <c r="G47" s="47">
        <v>827</v>
      </c>
      <c r="H47" s="15" t="s">
        <v>57</v>
      </c>
      <c r="I47" s="15"/>
      <c r="J47" s="15"/>
      <c r="K47" s="15">
        <v>0</v>
      </c>
      <c r="L47" s="15"/>
      <c r="M47" s="15" t="s">
        <v>30</v>
      </c>
      <c r="N47" s="16">
        <v>44562</v>
      </c>
      <c r="O47" s="36"/>
      <c r="P47" s="18" t="s">
        <v>128</v>
      </c>
      <c r="Q47" s="15"/>
      <c r="R47" s="65"/>
      <c r="S47" s="26"/>
    </row>
    <row r="48" spans="1:19" x14ac:dyDescent="0.25">
      <c r="B48" s="1">
        <v>706</v>
      </c>
      <c r="C48" s="15" t="s">
        <v>109</v>
      </c>
      <c r="D48" s="15" t="s">
        <v>26</v>
      </c>
      <c r="E48" s="15"/>
      <c r="F48" s="15" t="s">
        <v>105</v>
      </c>
      <c r="G48" s="47">
        <v>706</v>
      </c>
      <c r="H48" s="15" t="s">
        <v>57</v>
      </c>
      <c r="I48" s="15">
        <v>827</v>
      </c>
      <c r="J48" s="15" t="s">
        <v>132</v>
      </c>
      <c r="K48" s="15">
        <v>50</v>
      </c>
      <c r="L48" s="15" t="e">
        <v>#N/A</v>
      </c>
      <c r="M48" s="15" t="s">
        <v>30</v>
      </c>
      <c r="N48" s="16">
        <v>45289</v>
      </c>
      <c r="O48" s="36" t="s">
        <v>108</v>
      </c>
      <c r="P48" s="18" t="s">
        <v>130</v>
      </c>
      <c r="Q48" s="15"/>
      <c r="R48" s="65"/>
      <c r="S48" s="26"/>
    </row>
    <row r="49" spans="1:19" x14ac:dyDescent="0.25">
      <c r="A49" s="1">
        <v>35</v>
      </c>
      <c r="B49" s="1">
        <v>707</v>
      </c>
      <c r="C49" s="15" t="s">
        <v>110</v>
      </c>
      <c r="D49" s="15" t="s">
        <v>26</v>
      </c>
      <c r="E49" s="15"/>
      <c r="F49" s="15" t="s">
        <v>106</v>
      </c>
      <c r="G49" s="47">
        <v>707</v>
      </c>
      <c r="H49" s="15" t="s">
        <v>57</v>
      </c>
      <c r="I49" s="15">
        <v>827</v>
      </c>
      <c r="J49" s="15" t="s">
        <v>132</v>
      </c>
      <c r="K49" s="15">
        <v>50</v>
      </c>
      <c r="L49" s="15" t="e">
        <v>#N/A</v>
      </c>
      <c r="M49" s="15" t="s">
        <v>27</v>
      </c>
      <c r="N49" s="16">
        <v>45289</v>
      </c>
      <c r="O49" s="36" t="s">
        <v>107</v>
      </c>
      <c r="P49" s="18" t="s">
        <v>130</v>
      </c>
      <c r="Q49" s="15"/>
      <c r="R49" s="65"/>
      <c r="S49" s="26"/>
    </row>
    <row r="50" spans="1:19" x14ac:dyDescent="0.25">
      <c r="C50" s="14"/>
      <c r="D50" s="15"/>
      <c r="E50" s="15"/>
      <c r="F50" s="15"/>
      <c r="G50" s="15"/>
      <c r="H50" s="15"/>
      <c r="I50" s="15"/>
      <c r="J50" s="15"/>
      <c r="K50" s="15"/>
      <c r="L50" s="15"/>
      <c r="M50" s="15"/>
      <c r="N50" s="16"/>
      <c r="O50" s="36"/>
      <c r="P50" s="15"/>
      <c r="Q50" s="15"/>
      <c r="R50" s="17"/>
    </row>
    <row r="51" spans="1:19" x14ac:dyDescent="0.25">
      <c r="C51" s="14"/>
      <c r="D51" s="15"/>
      <c r="E51" s="15"/>
      <c r="F51" s="15"/>
      <c r="G51" s="15"/>
      <c r="H51" s="15"/>
      <c r="I51" s="15"/>
      <c r="J51" s="15"/>
      <c r="K51" s="15"/>
      <c r="L51" s="15"/>
      <c r="M51" s="15"/>
      <c r="N51" s="16"/>
      <c r="O51" s="36"/>
      <c r="P51" s="15"/>
      <c r="Q51" s="15"/>
      <c r="R51" s="17"/>
    </row>
    <row r="52" spans="1:19" x14ac:dyDescent="0.25">
      <c r="C52" s="14"/>
      <c r="D52" s="15"/>
      <c r="E52" s="15"/>
      <c r="F52" s="15"/>
      <c r="G52" s="15"/>
      <c r="H52" s="15"/>
      <c r="I52" s="15"/>
      <c r="J52" s="15"/>
      <c r="K52" s="15"/>
      <c r="L52" s="15"/>
      <c r="M52" s="15"/>
      <c r="N52" s="16"/>
      <c r="O52" s="36"/>
      <c r="P52" s="15"/>
      <c r="Q52" s="12"/>
      <c r="R52" s="17"/>
    </row>
    <row r="53" spans="1:19" x14ac:dyDescent="0.25">
      <c r="C53" s="20"/>
      <c r="D53" s="21"/>
      <c r="E53" s="13"/>
      <c r="F53" s="13"/>
      <c r="G53" s="13"/>
      <c r="H53" s="13"/>
      <c r="I53" s="13"/>
      <c r="J53" s="13"/>
      <c r="K53" s="13"/>
      <c r="L53" s="13"/>
      <c r="M53" s="13"/>
      <c r="N53" s="22"/>
      <c r="O53" s="38"/>
      <c r="P53" s="13"/>
      <c r="Q53" s="13"/>
      <c r="R53" s="23"/>
    </row>
    <row r="54" spans="1:19" x14ac:dyDescent="0.25">
      <c r="C54" s="12"/>
      <c r="D54" s="18"/>
      <c r="E54" s="12"/>
      <c r="F54" s="12"/>
      <c r="G54" s="12"/>
      <c r="H54" s="12"/>
      <c r="I54" s="12"/>
      <c r="J54" s="12"/>
      <c r="K54" s="12"/>
      <c r="L54" s="12"/>
      <c r="M54" s="12"/>
      <c r="N54" s="19"/>
      <c r="O54" s="37"/>
      <c r="P54" s="12"/>
      <c r="Q54" s="12"/>
      <c r="R54" s="39"/>
    </row>
  </sheetData>
  <conditionalFormatting sqref="G6:G1048576">
    <cfRule type="expression" dxfId="6" priority="11">
      <formula>AND(D6&lt;&gt;"",G6="")</formula>
    </cfRule>
  </conditionalFormatting>
  <conditionalFormatting sqref="G1:G1048576">
    <cfRule type="duplicateValues" dxfId="5" priority="10"/>
  </conditionalFormatting>
  <conditionalFormatting sqref="C1:C1048576">
    <cfRule type="duplicateValues" dxfId="4" priority="9"/>
  </conditionalFormatting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B1:N72"/>
  <sheetViews>
    <sheetView showGridLines="0" tabSelected="1" zoomScale="70" zoomScaleNormal="70" workbookViewId="0">
      <selection activeCell="I10" sqref="I10"/>
    </sheetView>
  </sheetViews>
  <sheetFormatPr baseColWidth="10" defaultRowHeight="14.25" x14ac:dyDescent="0.2"/>
  <cols>
    <col min="1" max="1" width="11.42578125" style="10"/>
    <col min="2" max="2" width="14.140625" style="50" customWidth="1"/>
    <col min="3" max="3" width="12.7109375" style="11" customWidth="1"/>
    <col min="4" max="4" width="11.5703125" style="12" customWidth="1"/>
    <col min="5" max="5" width="14.140625" style="12" bestFit="1" customWidth="1"/>
    <col min="6" max="6" width="12.85546875" style="12" customWidth="1"/>
    <col min="7" max="7" width="14.140625" style="12" bestFit="1" customWidth="1"/>
    <col min="8" max="8" width="12.28515625" style="12" customWidth="1"/>
    <col min="9" max="9" width="13.7109375" style="12" customWidth="1"/>
    <col min="10" max="10" width="20.140625" style="12" customWidth="1"/>
    <col min="11" max="11" width="16.42578125" style="19" customWidth="1"/>
    <col min="12" max="12" width="59" style="61" customWidth="1"/>
    <col min="13" max="14" width="11.42578125" style="58"/>
    <col min="15" max="16384" width="11.42578125" style="10"/>
  </cols>
  <sheetData>
    <row r="1" spans="2:14" x14ac:dyDescent="0.2">
      <c r="L1" s="10"/>
    </row>
    <row r="2" spans="2:14" ht="29.25" customHeight="1" x14ac:dyDescent="0.2">
      <c r="L2" s="10"/>
      <c r="M2" s="95" t="s">
        <v>117</v>
      </c>
      <c r="N2" s="95"/>
    </row>
    <row r="3" spans="2:14" ht="15" x14ac:dyDescent="0.2">
      <c r="B3" s="70" t="s">
        <v>35</v>
      </c>
      <c r="C3" s="71" t="s">
        <v>124</v>
      </c>
      <c r="D3" s="91" t="s">
        <v>26</v>
      </c>
      <c r="E3" s="92"/>
      <c r="F3" s="91" t="s">
        <v>123</v>
      </c>
      <c r="G3" s="92"/>
      <c r="H3" s="91" t="s">
        <v>25</v>
      </c>
      <c r="I3" s="92"/>
      <c r="J3" s="93" t="s">
        <v>18</v>
      </c>
      <c r="K3" s="94"/>
      <c r="L3" s="10"/>
    </row>
    <row r="4" spans="2:14" ht="15" x14ac:dyDescent="0.2">
      <c r="B4" s="76" t="s">
        <v>36</v>
      </c>
      <c r="C4" s="72" t="s">
        <v>37</v>
      </c>
      <c r="D4" s="73" t="s">
        <v>17</v>
      </c>
      <c r="E4" s="73" t="s">
        <v>12</v>
      </c>
      <c r="F4" s="73" t="s">
        <v>125</v>
      </c>
      <c r="G4" s="73" t="s">
        <v>126</v>
      </c>
      <c r="H4" s="73" t="s">
        <v>16</v>
      </c>
      <c r="I4" s="73" t="s">
        <v>127</v>
      </c>
      <c r="J4" s="73" t="s">
        <v>118</v>
      </c>
      <c r="K4" s="72" t="s">
        <v>14</v>
      </c>
      <c r="L4" s="77" t="s">
        <v>38</v>
      </c>
      <c r="M4" s="90" t="b">
        <f>COUNTIF(H:H,H4)&gt;1</f>
        <v>0</v>
      </c>
      <c r="N4" s="90" t="b">
        <f>IF(M4,IF(SUMPRODUCT((H$4:H$123=H4)*(B$4:B$123=B4))&gt;1,TRUE,IF(SUMPRODUCT((H$4:H$123=H4)*(C$4:C$123&lt;B4)*(ROW(C$4:C$123)&lt;&gt;ROW(B4)))&gt;0,FALSE,TRUE)),FALSE)</f>
        <v>0</v>
      </c>
    </row>
    <row r="5" spans="2:14" hidden="1" x14ac:dyDescent="0.2">
      <c r="B5" s="83">
        <v>45704</v>
      </c>
      <c r="C5" s="84">
        <v>45819</v>
      </c>
      <c r="D5" s="85" t="e">
        <f>VLOOKUP(E5,Cheptel!$B$5:$R$1048576,2,0)</f>
        <v>#N/A</v>
      </c>
      <c r="E5" s="75">
        <v>157</v>
      </c>
      <c r="F5" s="85" t="e">
        <f>VLOOKUP(F0,Cheptel!$B$5:$R$1048576,2,0)</f>
        <v>#NAME?</v>
      </c>
      <c r="G5" s="75">
        <v>569</v>
      </c>
      <c r="H5" s="85" t="str">
        <f>VLOOKUP(I5,Cheptel!$B$5:$R$1048576,2,0)</f>
        <v>10.C</v>
      </c>
      <c r="I5" s="86"/>
      <c r="J5" s="85"/>
      <c r="K5" s="87"/>
      <c r="L5" s="82"/>
      <c r="M5" s="90" t="b">
        <f>COUNTIF(H:H,H5)&gt;1</f>
        <v>0</v>
      </c>
      <c r="N5" s="90" t="b">
        <f>IF(M5,IF(SUMPRODUCT((H$4:H$123=H5)*(B$4:B$123=B5))&gt;1,TRUE,IF(SUMPRODUCT((H$4:H$123=H5)*(C$4:C$123&lt;B5)*(ROW(C$4:C$123)&lt;&gt;ROW(B5)))&gt;0,FALSE,TRUE)),FALSE)</f>
        <v>0</v>
      </c>
    </row>
    <row r="6" spans="2:14" x14ac:dyDescent="0.2">
      <c r="B6" s="78">
        <v>45603</v>
      </c>
      <c r="C6" s="79"/>
      <c r="D6" s="80" t="str">
        <f>VLOOKUP(E6,Cheptel!$B$5:$R$1048576,2,0)</f>
        <v>1.A</v>
      </c>
      <c r="E6" s="74">
        <v>906</v>
      </c>
      <c r="F6" s="80"/>
      <c r="G6" s="74"/>
      <c r="H6" s="80" t="s">
        <v>45</v>
      </c>
      <c r="I6" s="74">
        <f>VLOOKUP(H6,Cheptel!$C$5:$R$1048576,5,0)</f>
        <v>910</v>
      </c>
      <c r="J6" s="80"/>
      <c r="K6" s="81"/>
      <c r="L6" s="82"/>
      <c r="M6" s="90" t="b">
        <f>COUNTIF(H:H,H6)&gt;1</f>
        <v>0</v>
      </c>
      <c r="N6" s="90" t="b">
        <f>IF(M6,IF(SUMPRODUCT((H$4:H$123=H6)*(B$4:B$123=B6))&gt;1,TRUE,IF(SUMPRODUCT((H$4:H$123=H6)*(C$4:C$123&lt;B6)*(ROW(C$4:C$123)&lt;&gt;ROW(B6)))&gt;0,FALSE,TRUE)),FALSE)</f>
        <v>0</v>
      </c>
    </row>
    <row r="7" spans="2:14" x14ac:dyDescent="0.2">
      <c r="B7" s="83">
        <v>45603</v>
      </c>
      <c r="C7" s="84"/>
      <c r="D7" s="85" t="str">
        <f>VLOOKUP(E7,Cheptel!$B$5:$R$1048576,2,0)</f>
        <v>1.A</v>
      </c>
      <c r="E7" s="75">
        <v>906</v>
      </c>
      <c r="F7" s="85"/>
      <c r="G7" s="75"/>
      <c r="H7" s="85" t="s">
        <v>94</v>
      </c>
      <c r="I7" s="75">
        <f>VLOOKUP(H7,Cheptel!$C$5:$R$1048576,5,0)</f>
        <v>908</v>
      </c>
      <c r="J7" s="85"/>
      <c r="K7" s="87"/>
      <c r="L7" s="82"/>
      <c r="M7" s="90" t="b">
        <f>COUNTIF(H:H,H7)&gt;1</f>
        <v>0</v>
      </c>
      <c r="N7" s="90" t="b">
        <f>IF(M7,IF(SUMPRODUCT((H$4:H$123=H7)*(B$4:B$123=B7))&gt;1,TRUE,IF(SUMPRODUCT((H$4:H$123=H7)*(C$4:C$123&lt;B7)*(ROW(C$4:C$123)&lt;&gt;ROW(B7)))&gt;0,FALSE,TRUE)),FALSE)</f>
        <v>0</v>
      </c>
    </row>
    <row r="8" spans="2:14" x14ac:dyDescent="0.2">
      <c r="B8" s="83">
        <v>45603</v>
      </c>
      <c r="C8" s="84"/>
      <c r="D8" s="85" t="str">
        <f>VLOOKUP(E8,Cheptel!$B$5:$R$1048576,2,0)</f>
        <v>1.A</v>
      </c>
      <c r="E8" s="75">
        <v>906</v>
      </c>
      <c r="F8" s="85"/>
      <c r="G8" s="75"/>
      <c r="H8" s="85">
        <v>50</v>
      </c>
      <c r="I8" s="75">
        <f>VLOOKUP(H8,Cheptel!$C$5:$R$1048576,5,0)</f>
        <v>827</v>
      </c>
      <c r="J8" s="85"/>
      <c r="K8" s="87"/>
      <c r="L8" s="82"/>
      <c r="M8" s="90" t="b">
        <f>COUNTIF(H:H,H8)&gt;1</f>
        <v>1</v>
      </c>
      <c r="N8" s="90" t="e">
        <f>IF(M8,IF(SUMPRODUCT((H$4:H$123=H8)*(B$4:B$123=B8))&gt;1,TRUE,IF(SUMPRODUCT((H$4:H$123=H8)*(C$4:C$123&lt;B8)*(ROW(C$4:C$123)&lt;&gt;ROW(B8)))&gt;0,FALSE,TRUE)),FALSE)</f>
        <v>#N/A</v>
      </c>
    </row>
    <row r="9" spans="2:14" x14ac:dyDescent="0.2">
      <c r="B9" s="83">
        <v>45603</v>
      </c>
      <c r="C9" s="84"/>
      <c r="D9" s="85" t="str">
        <f>VLOOKUP(E9,Cheptel!$B$5:$R$1048576,2,0)</f>
        <v>1.A</v>
      </c>
      <c r="E9" s="75">
        <v>906</v>
      </c>
      <c r="F9" s="85"/>
      <c r="G9" s="75"/>
      <c r="H9" s="85">
        <v>65</v>
      </c>
      <c r="I9" s="75" t="e">
        <f>VLOOKUP(H9,Cheptel!$C$5:$R$1048576,5,0)</f>
        <v>#N/A</v>
      </c>
      <c r="J9" s="85"/>
      <c r="K9" s="87"/>
      <c r="L9" s="82"/>
      <c r="M9" s="90" t="b">
        <f>COUNTIF(H:H,H9)&gt;1</f>
        <v>1</v>
      </c>
      <c r="N9" s="90" t="e">
        <f>IF(M9,IF(SUMPRODUCT((H$4:H$123=H9)*(B$4:B$123=B9))&gt;1,TRUE,IF(SUMPRODUCT((H$4:H$123=H9)*(C$4:C$123&lt;B9)*(ROW(C$4:C$123)&lt;&gt;ROW(B9)))&gt;0,FALSE,TRUE)),FALSE)</f>
        <v>#N/A</v>
      </c>
    </row>
    <row r="10" spans="2:14" x14ac:dyDescent="0.2">
      <c r="B10" s="83">
        <v>45603</v>
      </c>
      <c r="C10" s="84"/>
      <c r="D10" s="85" t="str">
        <f>VLOOKUP(E10,Cheptel!$B$5:$R$1048576,2,0)</f>
        <v>1.A</v>
      </c>
      <c r="E10" s="75">
        <v>906</v>
      </c>
      <c r="F10" s="85"/>
      <c r="G10" s="75"/>
      <c r="H10" s="85">
        <v>100</v>
      </c>
      <c r="I10" s="75" t="e">
        <f>VLOOKUP(H10,Cheptel!$C$5:$R$1048576,5,0)</f>
        <v>#N/A</v>
      </c>
      <c r="J10" s="85"/>
      <c r="K10" s="87"/>
      <c r="L10" s="82"/>
      <c r="M10" s="90" t="b">
        <f>COUNTIF(H:H,H10)&gt;1</f>
        <v>1</v>
      </c>
      <c r="N10" s="90" t="e">
        <f>IF(M10,IF(SUMPRODUCT((H$4:H$123=H10)*(B$4:B$123=B10))&gt;1,TRUE,IF(SUMPRODUCT((H$4:H$123=H10)*(C$4:C$123&lt;B10)*(ROW(C$4:C$123)&lt;&gt;ROW(B10)))&gt;0,FALSE,TRUE)),FALSE)</f>
        <v>#N/A</v>
      </c>
    </row>
    <row r="11" spans="2:14" x14ac:dyDescent="0.2">
      <c r="B11" s="83">
        <v>45603</v>
      </c>
      <c r="C11" s="84"/>
      <c r="D11" s="85" t="str">
        <f>VLOOKUP(E11,Cheptel!$B$5:$R$1048576,2,0)</f>
        <v>1.A</v>
      </c>
      <c r="E11" s="75">
        <v>906</v>
      </c>
      <c r="F11" s="85"/>
      <c r="G11" s="75"/>
      <c r="H11" s="85">
        <v>35</v>
      </c>
      <c r="I11" s="75">
        <f>VLOOKUP(H11,Cheptel!$C$5:$R$1048576,5,0)</f>
        <v>824</v>
      </c>
      <c r="J11" s="85"/>
      <c r="K11" s="87"/>
      <c r="L11" s="82"/>
      <c r="M11" s="90" t="b">
        <f>COUNTIF(H:H,H11)&gt;1</f>
        <v>1</v>
      </c>
      <c r="N11" s="90" t="e">
        <f>IF(M11,IF(SUMPRODUCT((H$4:H$123=H11)*(B$4:B$123=B11))&gt;1,TRUE,IF(SUMPRODUCT((H$4:H$123=H11)*(C$4:C$123&lt;B11)*(ROW(C$4:C$123)&lt;&gt;ROW(B11)))&gt;0,FALSE,TRUE)),FALSE)</f>
        <v>#N/A</v>
      </c>
    </row>
    <row r="12" spans="2:14" x14ac:dyDescent="0.2">
      <c r="B12" s="83">
        <v>45603</v>
      </c>
      <c r="C12" s="84"/>
      <c r="D12" s="85" t="str">
        <f>VLOOKUP(E12,Cheptel!$B$5:$R$1048576,2,0)</f>
        <v>1.A</v>
      </c>
      <c r="E12" s="75">
        <v>906</v>
      </c>
      <c r="F12" s="85"/>
      <c r="G12" s="75"/>
      <c r="H12" s="85">
        <v>120</v>
      </c>
      <c r="I12" s="75" t="e">
        <f>VLOOKUP(H12,Cheptel!$C$5:$R$1048576,5,0)</f>
        <v>#N/A</v>
      </c>
      <c r="J12" s="85"/>
      <c r="K12" s="87"/>
      <c r="L12" s="82"/>
      <c r="M12" s="90" t="b">
        <f>COUNTIF(H:H,H12)&gt;1</f>
        <v>1</v>
      </c>
      <c r="N12" s="90" t="e">
        <f>IF(M12,IF(SUMPRODUCT((H$4:H$123=H12)*(B$4:B$123=B12))&gt;1,TRUE,IF(SUMPRODUCT((H$4:H$123=H12)*(C$4:C$123&lt;B12)*(ROW(C$4:C$123)&lt;&gt;ROW(B12)))&gt;0,FALSE,TRUE)),FALSE)</f>
        <v>#N/A</v>
      </c>
    </row>
    <row r="13" spans="2:14" x14ac:dyDescent="0.2">
      <c r="B13" s="83">
        <v>45603</v>
      </c>
      <c r="C13" s="84"/>
      <c r="D13" s="85" t="str">
        <f>VLOOKUP(E13,Cheptel!$B$5:$R$1048576,2,0)</f>
        <v>1.A</v>
      </c>
      <c r="E13" s="75">
        <v>906</v>
      </c>
      <c r="F13" s="85"/>
      <c r="G13" s="75"/>
      <c r="H13" s="85" t="s">
        <v>54</v>
      </c>
      <c r="I13" s="75">
        <f>VLOOKUP(H13,Cheptel!$C$5:$R$1048576,5,0)</f>
        <v>919</v>
      </c>
      <c r="J13" s="85"/>
      <c r="K13" s="87"/>
      <c r="L13" s="82"/>
      <c r="M13" s="90" t="b">
        <f>COUNTIF(H:H,H13)&gt;1</f>
        <v>1</v>
      </c>
      <c r="N13" s="90" t="e">
        <f>IF(M13,IF(SUMPRODUCT((H$4:H$123=H13)*(B$4:B$123=B13))&gt;1,TRUE,IF(SUMPRODUCT((H$4:H$123=H13)*(C$4:C$123&lt;B13)*(ROW(C$4:C$123)&lt;&gt;ROW(B13)))&gt;0,FALSE,TRUE)),FALSE)</f>
        <v>#N/A</v>
      </c>
    </row>
    <row r="14" spans="2:14" x14ac:dyDescent="0.2">
      <c r="B14" s="83">
        <v>45603</v>
      </c>
      <c r="C14" s="84"/>
      <c r="D14" s="85" t="str">
        <f>VLOOKUP(E14,Cheptel!$B$5:$R$1048576,2,0)</f>
        <v>1.A</v>
      </c>
      <c r="E14" s="75">
        <v>906</v>
      </c>
      <c r="F14" s="85"/>
      <c r="G14" s="75"/>
      <c r="H14" s="85" t="s">
        <v>112</v>
      </c>
      <c r="I14" s="75" t="e">
        <f>VLOOKUP(H14,Cheptel!$C$5:$R$1048576,5,0)</f>
        <v>#N/A</v>
      </c>
      <c r="J14" s="85"/>
      <c r="K14" s="87"/>
      <c r="L14" s="82"/>
      <c r="M14" s="90" t="b">
        <f>COUNTIF(H:H,H14)&gt;1</f>
        <v>0</v>
      </c>
      <c r="N14" s="90" t="b">
        <f>IF(M14,IF(SUMPRODUCT((H$4:H$123=H14)*(B$4:B$123=B14))&gt;1,TRUE,IF(SUMPRODUCT((H$4:H$123=H14)*(C$4:C$123&lt;B14)*(ROW(C$4:C$123)&lt;&gt;ROW(B14)))&gt;0,FALSE,TRUE)),FALSE)</f>
        <v>0</v>
      </c>
    </row>
    <row r="15" spans="2:14" x14ac:dyDescent="0.2">
      <c r="B15" s="83">
        <v>45603</v>
      </c>
      <c r="C15" s="84"/>
      <c r="D15" s="85" t="str">
        <f>VLOOKUP(E15,Cheptel!$B$5:$R$1048576,2,0)</f>
        <v>1.A</v>
      </c>
      <c r="E15" s="75">
        <v>906</v>
      </c>
      <c r="F15" s="85"/>
      <c r="G15" s="75"/>
      <c r="H15" s="85" t="s">
        <v>83</v>
      </c>
      <c r="I15" s="75">
        <f>VLOOKUP(H15,Cheptel!$C$5:$R$1048576,5,0)</f>
        <v>925</v>
      </c>
      <c r="J15" s="85">
        <v>150</v>
      </c>
      <c r="K15" s="87">
        <v>45545</v>
      </c>
      <c r="L15" s="82"/>
      <c r="M15" s="90" t="b">
        <f>COUNTIF(H:H,H15)&gt;1</f>
        <v>1</v>
      </c>
      <c r="N15" s="90" t="e">
        <f>IF(M15,IF(SUMPRODUCT((H$4:H$123=H15)*(B$4:B$123=B15))&gt;1,TRUE,IF(SUMPRODUCT((H$4:H$123=H15)*(C$4:C$123&lt;B15)*(ROW(C$4:C$123)&lt;&gt;ROW(B15)))&gt;0,FALSE,TRUE)),FALSE)</f>
        <v>#N/A</v>
      </c>
    </row>
    <row r="16" spans="2:14" x14ac:dyDescent="0.2">
      <c r="B16" s="83">
        <v>45603</v>
      </c>
      <c r="C16" s="84"/>
      <c r="D16" s="85" t="str">
        <f>VLOOKUP(E16,Cheptel!$B$5:$R$1048576,2,0)</f>
        <v>1.A</v>
      </c>
      <c r="E16" s="75">
        <v>906</v>
      </c>
      <c r="F16" s="85"/>
      <c r="G16" s="75"/>
      <c r="H16" s="85">
        <v>30</v>
      </c>
      <c r="I16" s="75">
        <f>VLOOKUP(H16,Cheptel!$C$5:$R$1048576,5,0)</f>
        <v>829</v>
      </c>
      <c r="J16" s="85"/>
      <c r="K16" s="87"/>
      <c r="L16" s="82"/>
      <c r="M16" s="90" t="b">
        <f>COUNTIF(H:H,H16)&gt;1</f>
        <v>1</v>
      </c>
      <c r="N16" s="90" t="e">
        <f>IF(M16,IF(SUMPRODUCT((H$4:H$123=H16)*(B$4:B$123=B16))&gt;1,TRUE,IF(SUMPRODUCT((H$4:H$123=H16)*(C$4:C$123&lt;B16)*(ROW(C$4:C$123)&lt;&gt;ROW(B16)))&gt;0,FALSE,TRUE)),FALSE)</f>
        <v>#N/A</v>
      </c>
    </row>
    <row r="17" spans="2:14" x14ac:dyDescent="0.2">
      <c r="B17" s="83">
        <v>45603</v>
      </c>
      <c r="C17" s="84"/>
      <c r="D17" s="85" t="str">
        <f>VLOOKUP(E17,Cheptel!$B$5:$R$1048576,2,0)</f>
        <v>1.A</v>
      </c>
      <c r="E17" s="75">
        <v>906</v>
      </c>
      <c r="F17" s="85"/>
      <c r="G17" s="75"/>
      <c r="H17" s="85">
        <v>145</v>
      </c>
      <c r="I17" s="75" t="e">
        <f>VLOOKUP(H17,Cheptel!$C$5:$R$1048576,5,0)</f>
        <v>#N/A</v>
      </c>
      <c r="J17" s="85">
        <v>150</v>
      </c>
      <c r="K17" s="87">
        <v>45559</v>
      </c>
      <c r="L17" s="82"/>
      <c r="M17" s="90" t="b">
        <f>COUNTIF(H:H,H17)&gt;1</f>
        <v>0</v>
      </c>
      <c r="N17" s="90" t="b">
        <f>IF(M17,IF(SUMPRODUCT((H$4:H$123=H17)*(B$4:B$123=B17))&gt;1,TRUE,IF(SUMPRODUCT((H$4:H$123=H17)*(C$4:C$123&lt;B17)*(ROW(C$4:C$123)&lt;&gt;ROW(B17)))&gt;0,FALSE,TRUE)),FALSE)</f>
        <v>0</v>
      </c>
    </row>
    <row r="18" spans="2:14" x14ac:dyDescent="0.2">
      <c r="B18" s="83">
        <v>45603</v>
      </c>
      <c r="C18" s="84"/>
      <c r="D18" s="85" t="str">
        <f>VLOOKUP(E18,Cheptel!$B$5:$R$1048576,2,0)</f>
        <v>1.A</v>
      </c>
      <c r="E18" s="75">
        <v>906</v>
      </c>
      <c r="F18" s="85"/>
      <c r="G18" s="75"/>
      <c r="H18" s="85">
        <v>245</v>
      </c>
      <c r="I18" s="75" t="e">
        <f>VLOOKUP(H18,Cheptel!$C$5:$R$1048576,5,0)</f>
        <v>#N/A</v>
      </c>
      <c r="J18" s="85"/>
      <c r="K18" s="87"/>
      <c r="L18" s="82"/>
      <c r="M18" s="90" t="b">
        <f>COUNTIF(H:H,H18)&gt;1</f>
        <v>0</v>
      </c>
      <c r="N18" s="90" t="b">
        <f>IF(M18,IF(SUMPRODUCT((H$4:H$123=H18)*(B$4:B$123=B18))&gt;1,TRUE,IF(SUMPRODUCT((H$4:H$123=H18)*(C$4:C$123&lt;B18)*(ROW(C$4:C$123)&lt;&gt;ROW(B18)))&gt;0,FALSE,TRUE)),FALSE)</f>
        <v>0</v>
      </c>
    </row>
    <row r="19" spans="2:14" x14ac:dyDescent="0.2">
      <c r="B19" s="83">
        <v>45603</v>
      </c>
      <c r="C19" s="84"/>
      <c r="D19" s="85" t="str">
        <f>VLOOKUP(E19,Cheptel!$B$5:$R$1048576,2,0)</f>
        <v>1.A</v>
      </c>
      <c r="E19" s="75">
        <v>906</v>
      </c>
      <c r="F19" s="85"/>
      <c r="G19" s="75"/>
      <c r="H19" s="85">
        <v>230</v>
      </c>
      <c r="I19" s="75" t="e">
        <f>VLOOKUP(H19,Cheptel!$C$5:$R$1048576,5,0)</f>
        <v>#N/A</v>
      </c>
      <c r="J19" s="85">
        <v>918</v>
      </c>
      <c r="K19" s="87">
        <v>45559</v>
      </c>
      <c r="L19" s="82"/>
      <c r="M19" s="90" t="b">
        <f>COUNTIF(H:H,H19)&gt;1</f>
        <v>0</v>
      </c>
      <c r="N19" s="90" t="b">
        <f>IF(M19,IF(SUMPRODUCT((H$4:H$123=H19)*(B$4:B$123=B19))&gt;1,TRUE,IF(SUMPRODUCT((H$4:H$123=H19)*(C$4:C$123&lt;B19)*(ROW(C$4:C$123)&lt;&gt;ROW(B19)))&gt;0,FALSE,TRUE)),FALSE)</f>
        <v>0</v>
      </c>
    </row>
    <row r="20" spans="2:14" x14ac:dyDescent="0.2">
      <c r="B20" s="83">
        <v>45603</v>
      </c>
      <c r="C20" s="84"/>
      <c r="D20" s="85" t="str">
        <f>VLOOKUP(E20,Cheptel!$B$5:$R$1048576,2,0)</f>
        <v>1.A</v>
      </c>
      <c r="E20" s="75">
        <v>906</v>
      </c>
      <c r="F20" s="85"/>
      <c r="G20" s="75"/>
      <c r="H20" s="85">
        <v>235</v>
      </c>
      <c r="I20" s="75" t="e">
        <f>VLOOKUP(H20,Cheptel!$C$5:$R$1048576,5,0)</f>
        <v>#N/A</v>
      </c>
      <c r="J20" s="85"/>
      <c r="K20" s="87"/>
      <c r="L20" s="82"/>
      <c r="M20" s="90" t="b">
        <f>COUNTIF(H:H,H20)&gt;1</f>
        <v>0</v>
      </c>
      <c r="N20" s="90" t="b">
        <f>IF(M20,IF(SUMPRODUCT((H$4:H$123=H20)*(B$4:B$123=B20))&gt;1,TRUE,IF(SUMPRODUCT((H$4:H$123=H20)*(C$4:C$123&lt;B20)*(ROW(C$4:C$123)&lt;&gt;ROW(B20)))&gt;0,FALSE,TRUE)),FALSE)</f>
        <v>0</v>
      </c>
    </row>
    <row r="21" spans="2:14" x14ac:dyDescent="0.2">
      <c r="B21" s="83">
        <v>45603</v>
      </c>
      <c r="C21" s="84"/>
      <c r="D21" s="85" t="str">
        <f>VLOOKUP(E21,Cheptel!$B$5:$R$1048576,2,0)</f>
        <v>1.A</v>
      </c>
      <c r="E21" s="75">
        <v>906</v>
      </c>
      <c r="F21" s="85"/>
      <c r="G21" s="75"/>
      <c r="H21" s="85" t="s">
        <v>111</v>
      </c>
      <c r="I21" s="75" t="e">
        <f>VLOOKUP(H21,Cheptel!$C$5:$R$1048576,5,0)</f>
        <v>#N/A</v>
      </c>
      <c r="J21" s="85">
        <v>906</v>
      </c>
      <c r="K21" s="87">
        <v>45563</v>
      </c>
      <c r="L21" s="82"/>
      <c r="M21" s="90" t="b">
        <f>COUNTIF(H:H,H21)&gt;1</f>
        <v>0</v>
      </c>
      <c r="N21" s="90" t="b">
        <f>IF(M21,IF(SUMPRODUCT((H$4:H$123=H21)*(B$4:B$123=B21))&gt;1,TRUE,IF(SUMPRODUCT((H$4:H$123=H21)*(C$4:C$123&lt;B21)*(ROW(C$4:C$123)&lt;&gt;ROW(B21)))&gt;0,FALSE,TRUE)),FALSE)</f>
        <v>0</v>
      </c>
    </row>
    <row r="22" spans="2:14" x14ac:dyDescent="0.2">
      <c r="B22" s="83">
        <v>45603</v>
      </c>
      <c r="C22" s="84"/>
      <c r="D22" s="85" t="str">
        <f>VLOOKUP(E22,Cheptel!$B$5:$R$1048576,2,0)</f>
        <v>1.A</v>
      </c>
      <c r="E22" s="75">
        <v>906</v>
      </c>
      <c r="F22" s="85"/>
      <c r="G22" s="75"/>
      <c r="H22" s="85" t="s">
        <v>82</v>
      </c>
      <c r="I22" s="75">
        <f>VLOOKUP(H22,Cheptel!$C$5:$R$1048576,5,0)</f>
        <v>924</v>
      </c>
      <c r="J22" s="85">
        <v>906</v>
      </c>
      <c r="K22" s="87">
        <v>45559</v>
      </c>
      <c r="L22" s="82"/>
      <c r="M22" s="90" t="b">
        <f>COUNTIF(H:H,H22)&gt;1</f>
        <v>0</v>
      </c>
      <c r="N22" s="90" t="b">
        <f>IF(M22,IF(SUMPRODUCT((H$4:H$123=H22)*(B$4:B$123=B22))&gt;1,TRUE,IF(SUMPRODUCT((H$4:H$123=H22)*(C$4:C$123&lt;B22)*(ROW(C$4:C$123)&lt;&gt;ROW(B22)))&gt;0,FALSE,TRUE)),FALSE)</f>
        <v>0</v>
      </c>
    </row>
    <row r="23" spans="2:14" x14ac:dyDescent="0.2">
      <c r="B23" s="83">
        <v>45603</v>
      </c>
      <c r="C23" s="84"/>
      <c r="D23" s="85" t="str">
        <f>VLOOKUP(E23,Cheptel!$B$5:$R$1048576,2,0)</f>
        <v>1.A</v>
      </c>
      <c r="E23" s="75">
        <v>906</v>
      </c>
      <c r="F23" s="85"/>
      <c r="G23" s="75"/>
      <c r="H23" s="85">
        <v>155</v>
      </c>
      <c r="I23" s="75" t="e">
        <f>VLOOKUP(H23,Cheptel!$C$5:$R$1048576,5,0)</f>
        <v>#N/A</v>
      </c>
      <c r="J23" s="85">
        <v>906</v>
      </c>
      <c r="K23" s="87">
        <v>45568</v>
      </c>
      <c r="L23" s="82"/>
      <c r="M23" s="90" t="b">
        <f>COUNTIF(H:H,H23)&gt;1</f>
        <v>0</v>
      </c>
      <c r="N23" s="90" t="b">
        <f>IF(M23,IF(SUMPRODUCT((H$4:H$123=H23)*(B$4:B$123=B23))&gt;1,TRUE,IF(SUMPRODUCT((H$4:H$123=H23)*(C$4:C$123&lt;B23)*(ROW(C$4:C$123)&lt;&gt;ROW(B23)))&gt;0,FALSE,TRUE)),FALSE)</f>
        <v>0</v>
      </c>
    </row>
    <row r="24" spans="2:14" x14ac:dyDescent="0.2">
      <c r="B24" s="83">
        <v>45603</v>
      </c>
      <c r="C24" s="84"/>
      <c r="D24" s="85" t="str">
        <f>VLOOKUP(E24,Cheptel!$B$5:$R$1048576,2,0)</f>
        <v>1.A</v>
      </c>
      <c r="E24" s="75">
        <v>906</v>
      </c>
      <c r="F24" s="85"/>
      <c r="G24" s="75"/>
      <c r="H24" s="85">
        <v>165</v>
      </c>
      <c r="I24" s="75" t="e">
        <f>VLOOKUP(H24,Cheptel!$C$5:$R$1048576,5,0)</f>
        <v>#N/A</v>
      </c>
      <c r="J24" s="85">
        <v>906</v>
      </c>
      <c r="K24" s="87">
        <v>45526</v>
      </c>
      <c r="L24" s="82"/>
      <c r="M24" s="90" t="b">
        <f>COUNTIF(H:H,H24)&gt;1</f>
        <v>0</v>
      </c>
      <c r="N24" s="90" t="b">
        <f>IF(M24,IF(SUMPRODUCT((H$4:H$123=H24)*(B$4:B$123=B24))&gt;1,TRUE,IF(SUMPRODUCT((H$4:H$123=H24)*(C$4:C$123&lt;B24)*(ROW(C$4:C$123)&lt;&gt;ROW(B24)))&gt;0,FALSE,TRUE)),FALSE)</f>
        <v>0</v>
      </c>
    </row>
    <row r="25" spans="2:14" x14ac:dyDescent="0.2">
      <c r="B25" s="83">
        <v>45603</v>
      </c>
      <c r="C25" s="84"/>
      <c r="D25" s="85" t="str">
        <f>VLOOKUP(E25,Cheptel!$B$5:$R$1048576,2,0)</f>
        <v>1.A</v>
      </c>
      <c r="E25" s="75">
        <v>906</v>
      </c>
      <c r="F25" s="85"/>
      <c r="G25" s="75"/>
      <c r="H25" s="85" t="s">
        <v>58</v>
      </c>
      <c r="I25" s="75">
        <f>VLOOKUP(H25,Cheptel!$C$5:$R$1048576,5,0)</f>
        <v>701</v>
      </c>
      <c r="J25" s="85"/>
      <c r="K25" s="87"/>
      <c r="L25" s="82"/>
      <c r="M25" s="90" t="b">
        <f>COUNTIF(H:H,H25)&gt;1</f>
        <v>0</v>
      </c>
      <c r="N25" s="90" t="b">
        <f>IF(M25,IF(SUMPRODUCT((H$4:H$123=H25)*(B$4:B$123=B25))&gt;1,TRUE,IF(SUMPRODUCT((H$4:H$123=H25)*(C$4:C$123&lt;B25)*(ROW(C$4:C$123)&lt;&gt;ROW(B25)))&gt;0,FALSE,TRUE)),FALSE)</f>
        <v>0</v>
      </c>
    </row>
    <row r="26" spans="2:14" x14ac:dyDescent="0.2">
      <c r="B26" s="83">
        <v>45603</v>
      </c>
      <c r="C26" s="84"/>
      <c r="D26" s="85" t="str">
        <f>VLOOKUP(E26,Cheptel!$B$5:$R$1048576,2,0)</f>
        <v>1.A</v>
      </c>
      <c r="E26" s="75">
        <v>906</v>
      </c>
      <c r="F26" s="85"/>
      <c r="G26" s="75"/>
      <c r="H26" s="85">
        <v>180</v>
      </c>
      <c r="I26" s="75" t="e">
        <f>VLOOKUP(H26,Cheptel!$C$5:$R$1048576,5,0)</f>
        <v>#N/A</v>
      </c>
      <c r="J26" s="85">
        <v>906</v>
      </c>
      <c r="K26" s="87">
        <v>45561</v>
      </c>
      <c r="L26" s="82"/>
      <c r="M26" s="90" t="b">
        <f>COUNTIF(H:H,H26)&gt;1</f>
        <v>0</v>
      </c>
      <c r="N26" s="90" t="b">
        <f>IF(M26,IF(SUMPRODUCT((H$4:H$123=H26)*(B$4:B$123=B26))&gt;1,TRUE,IF(SUMPRODUCT((H$4:H$123=H26)*(C$4:C$123&lt;B26)*(ROW(C$4:C$123)&lt;&gt;ROW(B26)))&gt;0,FALSE,TRUE)),FALSE)</f>
        <v>0</v>
      </c>
    </row>
    <row r="27" spans="2:14" x14ac:dyDescent="0.2">
      <c r="B27" s="83">
        <v>45603</v>
      </c>
      <c r="C27" s="84"/>
      <c r="D27" s="85" t="str">
        <f>VLOOKUP(E27,Cheptel!$B$5:$R$1048576,2,0)</f>
        <v>1.A</v>
      </c>
      <c r="E27" s="75">
        <v>906</v>
      </c>
      <c r="F27" s="85"/>
      <c r="G27" s="75"/>
      <c r="H27" s="85">
        <v>140</v>
      </c>
      <c r="I27" s="75" t="e">
        <f>VLOOKUP(H27,Cheptel!$C$5:$R$1048576,5,0)</f>
        <v>#N/A</v>
      </c>
      <c r="J27" s="85"/>
      <c r="K27" s="87"/>
      <c r="L27" s="82"/>
      <c r="M27" s="90" t="b">
        <f>COUNTIF(H:H,H27)&gt;1</f>
        <v>0</v>
      </c>
      <c r="N27" s="90" t="b">
        <f>IF(M27,IF(SUMPRODUCT((H$4:H$123=H27)*(B$4:B$123=B27))&gt;1,TRUE,IF(SUMPRODUCT((H$4:H$123=H27)*(C$4:C$123&lt;B27)*(ROW(C$4:C$123)&lt;&gt;ROW(B27)))&gt;0,FALSE,TRUE)),FALSE)</f>
        <v>0</v>
      </c>
    </row>
    <row r="28" spans="2:14" x14ac:dyDescent="0.2">
      <c r="B28" s="83">
        <v>45603</v>
      </c>
      <c r="C28" s="84"/>
      <c r="D28" s="85" t="e">
        <f>VLOOKUP(E28,Cheptel!$B$5:$R$1048576,2,0)</f>
        <v>#N/A</v>
      </c>
      <c r="E28" s="75">
        <v>150</v>
      </c>
      <c r="F28" s="85"/>
      <c r="G28" s="75"/>
      <c r="H28" s="85">
        <v>250</v>
      </c>
      <c r="I28" s="75" t="e">
        <f>VLOOKUP(H28,Cheptel!$C$5:$R$1048576,5,0)</f>
        <v>#N/A</v>
      </c>
      <c r="J28" s="85"/>
      <c r="K28" s="87"/>
      <c r="L28" s="82"/>
      <c r="M28" s="58" t="b">
        <f>COUNTIF(H:H,H28)&gt;1</f>
        <v>0</v>
      </c>
      <c r="N28" s="58" t="b">
        <f>IF(M28,IF(SUMPRODUCT((H$4:H$123=H28)*(B$4:B$123=B28))&gt;1,TRUE,IF(SUMPRODUCT((H$4:H$123=H28)*(C$4:C$123&lt;B28)*(ROW(C$4:C$123)&lt;&gt;ROW(B28)))&gt;0,FALSE,TRUE)),FALSE)</f>
        <v>0</v>
      </c>
    </row>
    <row r="29" spans="2:14" x14ac:dyDescent="0.2">
      <c r="B29" s="83">
        <v>45603</v>
      </c>
      <c r="C29" s="84"/>
      <c r="D29" s="85" t="e">
        <f>VLOOKUP(E29,Cheptel!$B$5:$R$1048576,2,0)</f>
        <v>#N/A</v>
      </c>
      <c r="E29" s="75">
        <v>150</v>
      </c>
      <c r="F29" s="85"/>
      <c r="G29" s="75"/>
      <c r="H29" s="85">
        <v>255</v>
      </c>
      <c r="I29" s="75" t="e">
        <f>VLOOKUP(H29,Cheptel!$C$5:$R$1048576,5,0)</f>
        <v>#N/A</v>
      </c>
      <c r="J29" s="85"/>
      <c r="K29" s="87"/>
      <c r="L29" s="82"/>
      <c r="M29" s="58" t="b">
        <f>COUNTIF(H:H,H29)&gt;1</f>
        <v>0</v>
      </c>
      <c r="N29" s="58" t="b">
        <f>IF(M29,IF(SUMPRODUCT((H$4:H$123=H29)*(B$4:B$123=B29))&gt;1,TRUE,IF(SUMPRODUCT((H$4:H$123=H29)*(C$4:C$123&lt;B29)*(ROW(C$4:C$123)&lt;&gt;ROW(B29)))&gt;0,FALSE,TRUE)),FALSE)</f>
        <v>0</v>
      </c>
    </row>
    <row r="30" spans="2:14" x14ac:dyDescent="0.2">
      <c r="B30" s="83">
        <v>45603</v>
      </c>
      <c r="C30" s="84"/>
      <c r="D30" s="85" t="e">
        <f>VLOOKUP(E30,Cheptel!$B$5:$R$1048576,2,0)</f>
        <v>#N/A</v>
      </c>
      <c r="E30" s="75">
        <v>150</v>
      </c>
      <c r="F30" s="85"/>
      <c r="G30" s="75"/>
      <c r="H30" s="85" t="s">
        <v>91</v>
      </c>
      <c r="I30" s="75">
        <f>VLOOKUP(H30,Cheptel!$C$5:$R$1048576,5,0)</f>
        <v>813</v>
      </c>
      <c r="J30" s="85"/>
      <c r="K30" s="87"/>
      <c r="L30" s="82"/>
      <c r="M30" s="58" t="b">
        <f>COUNTIF(H:H,H30)&gt;1</f>
        <v>0</v>
      </c>
      <c r="N30" s="58" t="b">
        <f>IF(M30,IF(SUMPRODUCT((H$4:H$123=H30)*(B$4:B$123=B30))&gt;1,TRUE,IF(SUMPRODUCT((H$4:H$123=H30)*(C$4:C$123&lt;B30)*(ROW(C$4:C$123)&lt;&gt;ROW(B30)))&gt;0,FALSE,TRUE)),FALSE)</f>
        <v>0</v>
      </c>
    </row>
    <row r="31" spans="2:14" x14ac:dyDescent="0.2">
      <c r="B31" s="83">
        <v>45580</v>
      </c>
      <c r="C31" s="84"/>
      <c r="D31" s="85" t="str">
        <f>VLOOKUP(E31,Cheptel!$B$5:$R$1048576,2,0)</f>
        <v>1.A</v>
      </c>
      <c r="E31" s="75">
        <v>906</v>
      </c>
      <c r="F31" s="85" t="str">
        <f>VLOOKUP(G31,Cheptel!$B$5:$R$1048576,2,0)</f>
        <v>20.C</v>
      </c>
      <c r="G31" s="75">
        <v>922</v>
      </c>
      <c r="H31" s="85">
        <v>50</v>
      </c>
      <c r="I31" s="75">
        <f>VLOOKUP(H31,Cheptel!$C$5:$R$1048576,5,0)</f>
        <v>827</v>
      </c>
      <c r="J31" s="85"/>
      <c r="K31" s="87"/>
      <c r="L31" s="82"/>
      <c r="M31" s="58" t="b">
        <f>COUNTIF(H:H,H31)&gt;1</f>
        <v>1</v>
      </c>
      <c r="N31" s="58" t="e">
        <f>IF(M31,IF(SUMPRODUCT((H$4:H$123=H31)*(B$4:B$123=B31))&gt;1,TRUE,IF(SUMPRODUCT((H$4:H$123=H31)*(C$4:C$123&lt;B31)*(ROW(C$4:C$123)&lt;&gt;ROW(B31)))&gt;0,FALSE,TRUE)),FALSE)</f>
        <v>#N/A</v>
      </c>
    </row>
    <row r="32" spans="2:14" x14ac:dyDescent="0.2">
      <c r="B32" s="83">
        <v>45580</v>
      </c>
      <c r="C32" s="84"/>
      <c r="D32" s="85" t="str">
        <f>VLOOKUP(E32,Cheptel!$B$5:$R$1048576,2,0)</f>
        <v>1.A</v>
      </c>
      <c r="E32" s="75">
        <v>906</v>
      </c>
      <c r="F32" s="85" t="str">
        <f>VLOOKUP(G32,Cheptel!$B$5:$R$1048576,2,0)</f>
        <v>20.C</v>
      </c>
      <c r="G32" s="75">
        <v>922</v>
      </c>
      <c r="H32" s="85">
        <v>65</v>
      </c>
      <c r="I32" s="75" t="e">
        <f>VLOOKUP(H32,Cheptel!$C$5:$R$1048576,5,0)</f>
        <v>#N/A</v>
      </c>
      <c r="J32" s="85"/>
      <c r="K32" s="87"/>
      <c r="L32" s="82"/>
      <c r="M32" s="58" t="b">
        <f>COUNTIF(H:H,H32)&gt;1</f>
        <v>1</v>
      </c>
      <c r="N32" s="58" t="e">
        <f>IF(M32,IF(SUMPRODUCT((H$4:H$123=H32)*(B$4:B$123=B32))&gt;1,TRUE,IF(SUMPRODUCT((H$4:H$123=H32)*(C$4:C$123&lt;B32)*(ROW(C$4:C$123)&lt;&gt;ROW(B32)))&gt;0,FALSE,TRUE)),FALSE)</f>
        <v>#N/A</v>
      </c>
    </row>
    <row r="33" spans="2:14" x14ac:dyDescent="0.2">
      <c r="B33" s="83">
        <v>45580</v>
      </c>
      <c r="C33" s="84"/>
      <c r="D33" s="85" t="str">
        <f>VLOOKUP(E33,Cheptel!$B$5:$R$1048576,2,0)</f>
        <v>1.A</v>
      </c>
      <c r="E33" s="75">
        <v>906</v>
      </c>
      <c r="F33" s="85" t="str">
        <f>VLOOKUP(G33,Cheptel!$B$5:$R$1048576,2,0)</f>
        <v>20.C</v>
      </c>
      <c r="G33" s="75">
        <v>922</v>
      </c>
      <c r="H33" s="85">
        <v>100</v>
      </c>
      <c r="I33" s="75" t="e">
        <f>VLOOKUP(H33,Cheptel!$C$5:$R$1048576,5,0)</f>
        <v>#N/A</v>
      </c>
      <c r="J33" s="85"/>
      <c r="K33" s="87"/>
      <c r="L33" s="82"/>
      <c r="M33" s="58" t="b">
        <f>COUNTIF(H:H,H33)&gt;1</f>
        <v>1</v>
      </c>
      <c r="N33" s="58" t="e">
        <f>IF(M33,IF(SUMPRODUCT((H$4:H$123=H33)*(B$4:B$123=B33))&gt;1,TRUE,IF(SUMPRODUCT((H$4:H$123=H33)*(C$4:C$123&lt;B33)*(ROW(C$4:C$123)&lt;&gt;ROW(B33)))&gt;0,FALSE,TRUE)),FALSE)</f>
        <v>#N/A</v>
      </c>
    </row>
    <row r="34" spans="2:14" x14ac:dyDescent="0.2">
      <c r="B34" s="83">
        <v>45580</v>
      </c>
      <c r="C34" s="84"/>
      <c r="D34" s="85" t="str">
        <f>VLOOKUP(E34,Cheptel!$B$5:$R$1048576,2,0)</f>
        <v>1.A</v>
      </c>
      <c r="E34" s="75">
        <v>906</v>
      </c>
      <c r="F34" s="85" t="str">
        <f>VLOOKUP(G34,Cheptel!$B$5:$R$1048576,2,0)</f>
        <v>20.C</v>
      </c>
      <c r="G34" s="75">
        <v>922</v>
      </c>
      <c r="H34" s="85">
        <v>35</v>
      </c>
      <c r="I34" s="75">
        <f>VLOOKUP(H34,Cheptel!$C$5:$R$1048576,5,0)</f>
        <v>824</v>
      </c>
      <c r="J34" s="85"/>
      <c r="K34" s="87"/>
      <c r="L34" s="82"/>
      <c r="M34" s="58" t="b">
        <f>COUNTIF(H:H,H34)&gt;1</f>
        <v>1</v>
      </c>
      <c r="N34" s="58" t="e">
        <f>IF(M34,IF(SUMPRODUCT((H$4:H$123=H34)*(B$4:B$123=B34))&gt;1,TRUE,IF(SUMPRODUCT((H$4:H$123=H34)*(C$4:C$123&lt;B34)*(ROW(C$4:C$123)&lt;&gt;ROW(B34)))&gt;0,FALSE,TRUE)),FALSE)</f>
        <v>#N/A</v>
      </c>
    </row>
    <row r="35" spans="2:14" x14ac:dyDescent="0.2">
      <c r="B35" s="83">
        <v>45580</v>
      </c>
      <c r="C35" s="84"/>
      <c r="D35" s="85" t="str">
        <f>VLOOKUP(E35,Cheptel!$B$5:$R$1048576,2,0)</f>
        <v>1.A</v>
      </c>
      <c r="E35" s="75">
        <v>906</v>
      </c>
      <c r="F35" s="85" t="str">
        <f>VLOOKUP(G35,Cheptel!$B$5:$R$1048576,2,0)</f>
        <v>20.C</v>
      </c>
      <c r="G35" s="75">
        <v>922</v>
      </c>
      <c r="H35" s="85">
        <v>120</v>
      </c>
      <c r="I35" s="75" t="e">
        <f>VLOOKUP(H35,Cheptel!$C$5:$R$1048576,5,0)</f>
        <v>#N/A</v>
      </c>
      <c r="J35" s="85"/>
      <c r="K35" s="87"/>
      <c r="L35" s="82"/>
      <c r="M35" s="58" t="b">
        <f>COUNTIF(H:H,H35)&gt;1</f>
        <v>1</v>
      </c>
      <c r="N35" s="58" t="e">
        <f>IF(M35,IF(SUMPRODUCT((H$4:H$123=H35)*(B$4:B$123=B35))&gt;1,TRUE,IF(SUMPRODUCT((H$4:H$123=H35)*(C$4:C$123&lt;B35)*(ROW(C$4:C$123)&lt;&gt;ROW(B35)))&gt;0,FALSE,TRUE)),FALSE)</f>
        <v>#N/A</v>
      </c>
    </row>
    <row r="36" spans="2:14" x14ac:dyDescent="0.2">
      <c r="B36" s="83">
        <v>45580</v>
      </c>
      <c r="C36" s="84"/>
      <c r="D36" s="85" t="str">
        <f>VLOOKUP(E36,Cheptel!$B$5:$R$1048576,2,0)</f>
        <v>1.A</v>
      </c>
      <c r="E36" s="75">
        <v>906</v>
      </c>
      <c r="F36" s="85" t="str">
        <f>VLOOKUP(G36,Cheptel!$B$5:$R$1048576,2,0)</f>
        <v>20.C</v>
      </c>
      <c r="G36" s="75">
        <v>922</v>
      </c>
      <c r="H36" s="85" t="str">
        <f>VLOOKUP(I36,Cheptel!$B$5:$R$1048576,2,0)</f>
        <v>5.D</v>
      </c>
      <c r="I36" s="75">
        <v>919</v>
      </c>
      <c r="J36" s="85"/>
      <c r="K36" s="87"/>
      <c r="L36" s="82"/>
      <c r="M36" s="58" t="b">
        <f>COUNTIF(H:H,H36)&gt;1</f>
        <v>1</v>
      </c>
      <c r="N36" s="58" t="e">
        <f>IF(M36,IF(SUMPRODUCT((H$4:H$123=H36)*(B$4:B$123=B36))&gt;1,TRUE,IF(SUMPRODUCT((H$4:H$123=H36)*(C$4:C$123&lt;B36)*(ROW(C$4:C$123)&lt;&gt;ROW(B36)))&gt;0,FALSE,TRUE)),FALSE)</f>
        <v>#N/A</v>
      </c>
    </row>
    <row r="37" spans="2:14" x14ac:dyDescent="0.2">
      <c r="B37" s="83">
        <v>45580</v>
      </c>
      <c r="C37" s="84"/>
      <c r="D37" s="85" t="str">
        <f>VLOOKUP(E37,Cheptel!$B$5:$R$1048576,2,0)</f>
        <v>1.A</v>
      </c>
      <c r="E37" s="75">
        <v>906</v>
      </c>
      <c r="F37" s="85" t="str">
        <f>VLOOKUP(G37,Cheptel!$B$5:$R$1048576,2,0)</f>
        <v>20.C</v>
      </c>
      <c r="G37" s="75">
        <v>922</v>
      </c>
      <c r="H37" s="85" t="e">
        <f>VLOOKUP(I37,Cheptel!$B$5:$R$1048576,2,0)</f>
        <v>#N/A</v>
      </c>
      <c r="I37" s="75">
        <v>915</v>
      </c>
      <c r="J37" s="85"/>
      <c r="K37" s="87"/>
      <c r="L37" s="82"/>
      <c r="M37" s="58" t="b">
        <f>COUNTIF(H:H,H37)&gt;1</f>
        <v>1</v>
      </c>
      <c r="N37" s="58" t="e">
        <f>IF(M37,IF(SUMPRODUCT((H$4:H$123=H37)*(B$4:B$123=B37))&gt;1,TRUE,IF(SUMPRODUCT((H$4:H$123=H37)*(C$4:C$123&lt;B37)*(ROW(C$4:C$123)&lt;&gt;ROW(B37)))&gt;0,FALSE,TRUE)),FALSE)</f>
        <v>#N/A</v>
      </c>
    </row>
    <row r="38" spans="2:14" x14ac:dyDescent="0.2">
      <c r="B38" s="83">
        <v>45580</v>
      </c>
      <c r="C38" s="84"/>
      <c r="D38" s="85" t="str">
        <f>VLOOKUP(E38,Cheptel!$B$5:$R$1048576,2,0)</f>
        <v>1.A</v>
      </c>
      <c r="E38" s="75">
        <v>906</v>
      </c>
      <c r="F38" s="85" t="str">
        <f>VLOOKUP(G38,Cheptel!$B$5:$R$1048576,2,0)</f>
        <v>20.C</v>
      </c>
      <c r="G38" s="75">
        <v>922</v>
      </c>
      <c r="H38" s="85" t="str">
        <f>VLOOKUP(I38,Cheptel!$B$5:$R$1048576,2,0)</f>
        <v>25.D</v>
      </c>
      <c r="I38" s="75">
        <v>925</v>
      </c>
      <c r="J38" s="85">
        <v>150</v>
      </c>
      <c r="K38" s="87">
        <v>45545</v>
      </c>
      <c r="L38" s="82"/>
      <c r="M38" s="58" t="b">
        <f>COUNTIF(H:H,H38)&gt;1</f>
        <v>1</v>
      </c>
      <c r="N38" s="58" t="e">
        <f>IF(M38,IF(SUMPRODUCT((H$4:H$123=H38)*(B$4:B$123=B38))&gt;1,TRUE,IF(SUMPRODUCT((H$4:H$123=H38)*(C$4:C$123&lt;B38)*(ROW(C$4:C$123)&lt;&gt;ROW(B38)))&gt;0,FALSE,TRUE)),FALSE)</f>
        <v>#N/A</v>
      </c>
    </row>
    <row r="39" spans="2:14" x14ac:dyDescent="0.2">
      <c r="B39" s="83">
        <v>45580</v>
      </c>
      <c r="C39" s="84"/>
      <c r="D39" s="85" t="str">
        <f>VLOOKUP(E39,Cheptel!$B$5:$R$1048576,2,0)</f>
        <v>1.A</v>
      </c>
      <c r="E39" s="75">
        <v>906</v>
      </c>
      <c r="F39" s="85" t="str">
        <f>VLOOKUP(G39,Cheptel!$B$5:$R$1048576,2,0)</f>
        <v>20.C</v>
      </c>
      <c r="G39" s="75">
        <v>922</v>
      </c>
      <c r="H39" s="85">
        <v>30</v>
      </c>
      <c r="I39" s="75">
        <f>VLOOKUP(H39,Cheptel!$C$5:$R$1048576,5,0)</f>
        <v>829</v>
      </c>
      <c r="J39" s="85"/>
      <c r="K39" s="87"/>
      <c r="L39" s="82"/>
      <c r="M39" s="58" t="b">
        <f>COUNTIF(H:H,H39)&gt;1</f>
        <v>1</v>
      </c>
      <c r="N39" s="58" t="e">
        <f>IF(M39,IF(SUMPRODUCT((H$4:H$123=H39)*(B$4:B$123=B39))&gt;1,TRUE,IF(SUMPRODUCT((H$4:H$123=H39)*(C$4:C$123&lt;B39)*(ROW(C$4:C$123)&lt;&gt;ROW(B39)))&gt;0,FALSE,TRUE)),FALSE)</f>
        <v>#N/A</v>
      </c>
    </row>
    <row r="40" spans="2:14" x14ac:dyDescent="0.2">
      <c r="B40" s="83">
        <v>45580</v>
      </c>
      <c r="C40" s="84"/>
      <c r="D40" s="85" t="str">
        <f>VLOOKUP(E40,Cheptel!$B$5:$R$1048576,2,0)</f>
        <v>1.A</v>
      </c>
      <c r="E40" s="75">
        <v>906</v>
      </c>
      <c r="F40" s="85" t="str">
        <f>VLOOKUP(G40,Cheptel!$B$5:$R$1048576,2,0)</f>
        <v>20.C</v>
      </c>
      <c r="G40" s="75">
        <v>922</v>
      </c>
      <c r="H40" s="85" t="e">
        <f>VLOOKUP(I40,Cheptel!$B$5:$R$1048576,2,0)</f>
        <v>#N/A</v>
      </c>
      <c r="I40" s="75">
        <v>710</v>
      </c>
      <c r="J40" s="85">
        <v>150</v>
      </c>
      <c r="K40" s="87">
        <v>45559</v>
      </c>
      <c r="L40" s="82"/>
      <c r="M40" s="58" t="b">
        <f>COUNTIF(H:H,H40)&gt;1</f>
        <v>1</v>
      </c>
      <c r="N40" s="58" t="e">
        <f>IF(M40,IF(SUMPRODUCT((H$4:H$123=H40)*(B$4:B$123=B40))&gt;1,TRUE,IF(SUMPRODUCT((H$4:H$123=H40)*(C$4:C$123&lt;B40)*(ROW(C$4:C$123)&lt;&gt;ROW(B40)))&gt;0,FALSE,TRUE)),FALSE)</f>
        <v>#N/A</v>
      </c>
    </row>
    <row r="41" spans="2:14" x14ac:dyDescent="0.2">
      <c r="B41" s="83">
        <v>45580</v>
      </c>
      <c r="C41" s="84"/>
      <c r="D41" s="85" t="str">
        <f>VLOOKUP(E41,Cheptel!$B$5:$R$1048576,2,0)</f>
        <v>1.A</v>
      </c>
      <c r="E41" s="75">
        <v>906</v>
      </c>
      <c r="F41" s="85" t="str">
        <f>VLOOKUP(G41,Cheptel!$B$5:$R$1048576,2,0)</f>
        <v>20.C</v>
      </c>
      <c r="G41" s="75">
        <v>922</v>
      </c>
      <c r="H41" s="85" t="e">
        <f>VLOOKUP(I41,Cheptel!$B$5:$R$1048576,2,0)</f>
        <v>#N/A</v>
      </c>
      <c r="I41" s="75">
        <v>717</v>
      </c>
      <c r="J41" s="85">
        <v>906</v>
      </c>
      <c r="K41" s="87">
        <v>45561</v>
      </c>
      <c r="L41" s="82"/>
      <c r="M41" s="58" t="b">
        <f>COUNTIF(H:H,H41)&gt;1</f>
        <v>1</v>
      </c>
      <c r="N41" s="58" t="e">
        <f>IF(M41,IF(SUMPRODUCT((H$4:H$123=H41)*(B$4:B$123=B41))&gt;1,TRUE,IF(SUMPRODUCT((H$4:H$123=H41)*(C$4:C$123&lt;B41)*(ROW(C$4:C$123)&lt;&gt;ROW(B41)))&gt;0,FALSE,TRUE)),FALSE)</f>
        <v>#N/A</v>
      </c>
    </row>
    <row r="42" spans="2:14" x14ac:dyDescent="0.2">
      <c r="B42" s="83">
        <v>45580</v>
      </c>
      <c r="C42" s="84"/>
      <c r="D42" s="85" t="str">
        <f>VLOOKUP(E42,Cheptel!$B$5:$R$1048576,2,0)</f>
        <v>1.A</v>
      </c>
      <c r="E42" s="75">
        <v>906</v>
      </c>
      <c r="F42" s="85" t="str">
        <f>VLOOKUP(G42,Cheptel!$B$5:$R$1048576,2,0)</f>
        <v>20.C</v>
      </c>
      <c r="G42" s="75">
        <v>922</v>
      </c>
      <c r="H42" s="85" t="e">
        <f>VLOOKUP(I42,Cheptel!$B$5:$R$1048576,2,0)</f>
        <v>#N/A</v>
      </c>
      <c r="I42" s="75">
        <v>716</v>
      </c>
      <c r="J42" s="85">
        <v>150</v>
      </c>
      <c r="K42" s="87">
        <v>45563</v>
      </c>
      <c r="L42" s="82"/>
    </row>
    <row r="43" spans="2:14" x14ac:dyDescent="0.2">
      <c r="B43" s="83">
        <v>45580</v>
      </c>
      <c r="C43" s="84"/>
      <c r="D43" s="85" t="str">
        <f>VLOOKUP(E43,Cheptel!$B$5:$R$1048576,2,0)</f>
        <v>1.A</v>
      </c>
      <c r="E43" s="75">
        <v>906</v>
      </c>
      <c r="F43" s="85" t="str">
        <f>VLOOKUP(G43,Cheptel!$B$5:$R$1048576,2,0)</f>
        <v>20.C</v>
      </c>
      <c r="G43" s="75">
        <v>922</v>
      </c>
      <c r="H43" s="85" t="e">
        <f>VLOOKUP(I43,Cheptel!$B$5:$R$1048576,2,0)</f>
        <v>#N/A</v>
      </c>
      <c r="I43" s="75">
        <v>812</v>
      </c>
      <c r="J43" s="85">
        <v>150</v>
      </c>
      <c r="K43" s="87">
        <v>45567</v>
      </c>
      <c r="L43" s="82"/>
    </row>
    <row r="44" spans="2:14" x14ac:dyDescent="0.2">
      <c r="B44" s="83">
        <v>45580</v>
      </c>
      <c r="C44" s="84"/>
      <c r="D44" s="85" t="str">
        <f>VLOOKUP(E44,Cheptel!$B$5:$R$1048576,2,0)</f>
        <v>1.A</v>
      </c>
      <c r="E44" s="75">
        <v>906</v>
      </c>
      <c r="F44" s="85" t="str">
        <f>VLOOKUP(G44,Cheptel!$B$5:$R$1048576,2,0)</f>
        <v>20.C</v>
      </c>
      <c r="G44" s="75">
        <v>922</v>
      </c>
      <c r="H44" s="85" t="e">
        <f>VLOOKUP(I44,Cheptel!$B$5:$R$1048576,2,0)</f>
        <v>#N/A</v>
      </c>
      <c r="I44" s="75">
        <v>802</v>
      </c>
      <c r="J44" s="85">
        <v>150</v>
      </c>
      <c r="K44" s="87">
        <v>45573</v>
      </c>
      <c r="L44" s="82"/>
    </row>
    <row r="45" spans="2:14" x14ac:dyDescent="0.2">
      <c r="B45" s="83">
        <v>45580</v>
      </c>
      <c r="C45" s="84"/>
      <c r="D45" s="85" t="e">
        <f>VLOOKUP(E45,Cheptel!$B$5:$R$1048576,2,0)</f>
        <v>#N/A</v>
      </c>
      <c r="E45" s="75" t="s">
        <v>113</v>
      </c>
      <c r="F45" s="85" t="e">
        <f>VLOOKUP(G45,Cheptel!$B$5:$R$1048576,2,0)</f>
        <v>#N/A</v>
      </c>
      <c r="G45" s="75">
        <v>150</v>
      </c>
      <c r="H45" s="85">
        <v>40</v>
      </c>
      <c r="I45" s="75">
        <f>VLOOKUP(H45,Cheptel!$C$5:$R$1048576,5,0)</f>
        <v>825</v>
      </c>
      <c r="J45" s="85">
        <v>906</v>
      </c>
      <c r="K45" s="87">
        <v>45536</v>
      </c>
      <c r="L45" s="82"/>
      <c r="M45" s="58" t="b">
        <f>COUNTIF(H:H,H45)&gt;1</f>
        <v>1</v>
      </c>
      <c r="N45" s="58" t="e">
        <f>IF(M45,IF(SUMPRODUCT((H$4:H$123=H45)*(B$4:B$123=B45))&gt;1,TRUE,IF(SUMPRODUCT((H$4:H$123=H45)*(C$4:C$123&lt;B45)*(ROW(C$4:C$123)&lt;&gt;ROW(B45)))&gt;0,FALSE,TRUE)),FALSE)</f>
        <v>#N/A</v>
      </c>
    </row>
    <row r="46" spans="2:14" x14ac:dyDescent="0.2">
      <c r="B46" s="83">
        <v>45540</v>
      </c>
      <c r="C46" s="84">
        <v>45580</v>
      </c>
      <c r="D46" s="85" t="e">
        <f>VLOOKUP(E46,Cheptel!$B$5:$R$1048576,2,0)</f>
        <v>#N/A</v>
      </c>
      <c r="E46" s="75">
        <v>150</v>
      </c>
      <c r="F46" s="85" t="e">
        <f>VLOOKUP(G46,Cheptel!$B$5:$R$1048576,2,0)</f>
        <v>#N/A</v>
      </c>
      <c r="G46" s="75" t="s">
        <v>113</v>
      </c>
      <c r="H46" s="85">
        <v>175</v>
      </c>
      <c r="I46" s="75" t="e">
        <f>VLOOKUP(H46,Cheptel!$C$5:$R$1048576,5,0)</f>
        <v>#N/A</v>
      </c>
      <c r="J46" s="85">
        <v>150</v>
      </c>
      <c r="K46" s="87">
        <v>45563</v>
      </c>
      <c r="L46" s="82"/>
      <c r="M46" s="58" t="b">
        <f>COUNTIF(H:H,H46)&gt;1</f>
        <v>0</v>
      </c>
      <c r="N46" s="58" t="b">
        <f>IF(M46,IF(SUMPRODUCT((H$4:H$123=H46)*(B$4:B$123=B46))&gt;1,TRUE,IF(SUMPRODUCT((H$4:H$123=H46)*(C$4:C$123&lt;B46)*(ROW(C$4:C$123)&lt;&gt;ROW(B46)))&gt;0,FALSE,TRUE)),FALSE)</f>
        <v>0</v>
      </c>
    </row>
    <row r="47" spans="2:14" x14ac:dyDescent="0.2">
      <c r="B47" s="83">
        <v>45540</v>
      </c>
      <c r="C47" s="84">
        <v>45580</v>
      </c>
      <c r="D47" s="85" t="e">
        <f>VLOOKUP(E47,Cheptel!$B$5:$R$1048576,2,0)</f>
        <v>#N/A</v>
      </c>
      <c r="E47" s="75">
        <v>150</v>
      </c>
      <c r="F47" s="85" t="e">
        <f>VLOOKUP(G47,Cheptel!$B$5:$R$1048576,2,0)</f>
        <v>#N/A</v>
      </c>
      <c r="G47" s="75" t="s">
        <v>113</v>
      </c>
      <c r="H47" s="85">
        <v>270</v>
      </c>
      <c r="I47" s="75" t="e">
        <f>VLOOKUP(H47,Cheptel!$C$5:$R$1048576,5,0)</f>
        <v>#N/A</v>
      </c>
      <c r="J47" s="85">
        <v>150</v>
      </c>
      <c r="K47" s="87">
        <v>45567</v>
      </c>
      <c r="L47" s="82"/>
      <c r="M47" s="58" t="b">
        <f>COUNTIF(H:H,H47)&gt;1</f>
        <v>0</v>
      </c>
      <c r="N47" s="58" t="b">
        <f>IF(M47,IF(SUMPRODUCT((H$4:H$123=H47)*(B$4:B$123=B47))&gt;1,TRUE,IF(SUMPRODUCT((H$4:H$123=H47)*(C$4:C$123&lt;B47)*(ROW(C$4:C$123)&lt;&gt;ROW(B47)))&gt;0,FALSE,TRUE)),FALSE)</f>
        <v>0</v>
      </c>
    </row>
    <row r="48" spans="2:14" x14ac:dyDescent="0.2">
      <c r="B48" s="83">
        <v>45540</v>
      </c>
      <c r="C48" s="84">
        <v>45580</v>
      </c>
      <c r="D48" s="85" t="e">
        <f>VLOOKUP(E48,Cheptel!$B$5:$R$1048576,2,0)</f>
        <v>#N/A</v>
      </c>
      <c r="E48" s="75">
        <v>150</v>
      </c>
      <c r="F48" s="85" t="e">
        <f>VLOOKUP(G48,Cheptel!$B$5:$R$1048576,2,0)</f>
        <v>#N/A</v>
      </c>
      <c r="G48" s="75" t="s">
        <v>113</v>
      </c>
      <c r="H48" s="85">
        <v>220</v>
      </c>
      <c r="I48" s="75" t="e">
        <f>VLOOKUP(H48,Cheptel!$C$5:$R$1048576,5,0)</f>
        <v>#N/A</v>
      </c>
      <c r="J48" s="85">
        <v>150</v>
      </c>
      <c r="K48" s="87">
        <v>45573</v>
      </c>
      <c r="L48" s="82"/>
      <c r="M48" s="58" t="b">
        <f>COUNTIF(H:H,H48)&gt;1</f>
        <v>0</v>
      </c>
      <c r="N48" s="58" t="b">
        <f>IF(M48,IF(SUMPRODUCT((H$4:H$123=H48)*(B$4:B$123=B48))&gt;1,TRUE,IF(SUMPRODUCT((H$4:H$123=H48)*(C$4:C$123&lt;B48)*(ROW(C$4:C$123)&lt;&gt;ROW(B48)))&gt;0,FALSE,TRUE)),FALSE)</f>
        <v>0</v>
      </c>
    </row>
    <row r="49" spans="2:14" x14ac:dyDescent="0.2">
      <c r="B49" s="83">
        <v>45540</v>
      </c>
      <c r="C49" s="84">
        <v>45580</v>
      </c>
      <c r="D49" s="85" t="str">
        <f>VLOOKUP(E49,Cheptel!$B$5:$R$1048576,2,0)</f>
        <v>1.A</v>
      </c>
      <c r="E49" s="75">
        <v>906</v>
      </c>
      <c r="F49" s="85" t="str">
        <f>VLOOKUP(G49,Cheptel!$B$5:$R$1048576,2,0)</f>
        <v>20.C</v>
      </c>
      <c r="G49" s="75">
        <v>922</v>
      </c>
      <c r="H49" s="85">
        <v>40</v>
      </c>
      <c r="I49" s="75">
        <f>VLOOKUP(H49,Cheptel!$C$5:$R$1048576,5,0)</f>
        <v>825</v>
      </c>
      <c r="J49" s="85">
        <v>906</v>
      </c>
      <c r="K49" s="87">
        <v>45536</v>
      </c>
      <c r="L49" s="82"/>
      <c r="M49" s="58" t="b">
        <f>COUNTIF(H:H,H49)&gt;1</f>
        <v>1</v>
      </c>
      <c r="N49" s="58" t="e">
        <f>IF(M49,IF(SUMPRODUCT((H$4:H$123=H49)*(B$4:B$123=B49))&gt;1,TRUE,IF(SUMPRODUCT((H$4:H$123=H49)*(C$4:C$123&lt;B49)*(ROW(C$4:C$123)&lt;&gt;ROW(B49)))&gt;0,FALSE,TRUE)),FALSE)</f>
        <v>#N/A</v>
      </c>
    </row>
    <row r="50" spans="2:14" x14ac:dyDescent="0.2">
      <c r="B50" s="83">
        <v>45540</v>
      </c>
      <c r="C50" s="84">
        <v>45580</v>
      </c>
      <c r="D50" s="85" t="str">
        <f>VLOOKUP(E50,Cheptel!$B$5:$R$1048576,2,0)</f>
        <v>1.A</v>
      </c>
      <c r="E50" s="75">
        <v>906</v>
      </c>
      <c r="F50" s="85" t="str">
        <f>VLOOKUP(G50,Cheptel!$B$5:$R$1048576,2,0)</f>
        <v>20.C</v>
      </c>
      <c r="G50" s="75">
        <v>922</v>
      </c>
      <c r="H50" s="85">
        <v>25</v>
      </c>
      <c r="I50" s="75">
        <f>VLOOKUP(H50,Cheptel!$C$5:$R$1048576,5,0)</f>
        <v>823</v>
      </c>
      <c r="J50" s="85">
        <v>906</v>
      </c>
      <c r="K50" s="87">
        <v>45536</v>
      </c>
      <c r="L50" s="82"/>
      <c r="M50" s="58" t="b">
        <f>COUNTIF(H:H,H50)&gt;1</f>
        <v>0</v>
      </c>
      <c r="N50" s="58" t="b">
        <f>IF(M50,IF(SUMPRODUCT((H$4:H$123=H50)*(B$4:B$123=B50))&gt;1,TRUE,IF(SUMPRODUCT((H$4:H$123=H50)*(C$4:C$123&lt;B50)*(ROW(C$4:C$123)&lt;&gt;ROW(B50)))&gt;0,FALSE,TRUE)),FALSE)</f>
        <v>0</v>
      </c>
    </row>
    <row r="51" spans="2:14" x14ac:dyDescent="0.2">
      <c r="B51" s="83">
        <v>45540</v>
      </c>
      <c r="C51" s="84">
        <v>45580</v>
      </c>
      <c r="D51" s="85" t="str">
        <f>VLOOKUP(E51,Cheptel!$B$5:$R$1048576,2,0)</f>
        <v>1.A</v>
      </c>
      <c r="E51" s="75">
        <v>906</v>
      </c>
      <c r="F51" s="85" t="str">
        <f>VLOOKUP(G51,Cheptel!$B$5:$R$1048576,2,0)</f>
        <v>20.C</v>
      </c>
      <c r="G51" s="75">
        <v>922</v>
      </c>
      <c r="H51" s="85">
        <v>45</v>
      </c>
      <c r="I51" s="75">
        <f>VLOOKUP(H51,Cheptel!$C$5:$R$1048576,5,0)</f>
        <v>948</v>
      </c>
      <c r="J51" s="85"/>
      <c r="K51" s="87"/>
      <c r="L51" s="82"/>
      <c r="M51" s="58" t="b">
        <f>COUNTIF(H:H,H51)&gt;1</f>
        <v>1</v>
      </c>
      <c r="N51" s="58" t="e">
        <f>IF(M51,IF(SUMPRODUCT((H$4:H$123=H51)*(B$4:B$123=B51))&gt;1,TRUE,IF(SUMPRODUCT((H$4:H$123=H51)*(C$4:C$123&lt;B51)*(ROW(C$4:C$123)&lt;&gt;ROW(B51)))&gt;0,FALSE,TRUE)),FALSE)</f>
        <v>#N/A</v>
      </c>
    </row>
    <row r="52" spans="2:14" x14ac:dyDescent="0.2">
      <c r="B52" s="83">
        <v>45540</v>
      </c>
      <c r="C52" s="84">
        <v>45580</v>
      </c>
      <c r="D52" s="85" t="str">
        <f>VLOOKUP(E52,Cheptel!$B$5:$R$1048576,2,0)</f>
        <v>1.A</v>
      </c>
      <c r="E52" s="75">
        <v>906</v>
      </c>
      <c r="F52" s="85" t="str">
        <f>VLOOKUP(G52,Cheptel!$B$5:$R$1048576,2,0)</f>
        <v>20.C</v>
      </c>
      <c r="G52" s="75">
        <v>922</v>
      </c>
      <c r="H52" s="85" t="s">
        <v>90</v>
      </c>
      <c r="I52" s="75">
        <f>VLOOKUP(H52,Cheptel!$C$5:$R$1048576,5,0)</f>
        <v>916</v>
      </c>
      <c r="J52" s="85"/>
      <c r="K52" s="87"/>
      <c r="L52" s="82"/>
      <c r="M52" s="58" t="b">
        <f>COUNTIF(H:H,H52)&gt;1</f>
        <v>1</v>
      </c>
      <c r="N52" s="58" t="e">
        <f>IF(M52,IF(SUMPRODUCT((H$4:H$123=H52)*(B$4:B$123=B52))&gt;1,TRUE,IF(SUMPRODUCT((H$4:H$123=H52)*(C$4:C$123&lt;B52)*(ROW(C$4:C$123)&lt;&gt;ROW(B52)))&gt;0,FALSE,TRUE)),FALSE)</f>
        <v>#N/A</v>
      </c>
    </row>
    <row r="53" spans="2:14" x14ac:dyDescent="0.2">
      <c r="B53" s="83">
        <v>45540</v>
      </c>
      <c r="C53" s="84">
        <v>45580</v>
      </c>
      <c r="D53" s="85" t="str">
        <f>VLOOKUP(E53,Cheptel!$B$5:$R$1048576,2,0)</f>
        <v>1.A</v>
      </c>
      <c r="E53" s="75">
        <v>906</v>
      </c>
      <c r="F53" s="85" t="str">
        <f>VLOOKUP(G53,Cheptel!$B$5:$R$1048576,2,0)</f>
        <v>20.C</v>
      </c>
      <c r="G53" s="75">
        <v>922</v>
      </c>
      <c r="H53" s="85">
        <v>115</v>
      </c>
      <c r="I53" s="75" t="e">
        <f>VLOOKUP(H53,Cheptel!$C$5:$R$1048576,5,0)</f>
        <v>#N/A</v>
      </c>
      <c r="J53" s="85"/>
      <c r="K53" s="87"/>
      <c r="L53" s="82"/>
      <c r="M53" s="58" t="b">
        <f>COUNTIF(H:H,H53)&gt;1</f>
        <v>1</v>
      </c>
      <c r="N53" s="58" t="e">
        <f>IF(M53,IF(SUMPRODUCT((H$4:H$123=H53)*(B$4:B$123=B53))&gt;1,TRUE,IF(SUMPRODUCT((H$4:H$123=H53)*(C$4:C$123&lt;B53)*(ROW(C$4:C$123)&lt;&gt;ROW(B53)))&gt;0,FALSE,TRUE)),FALSE)</f>
        <v>#N/A</v>
      </c>
    </row>
    <row r="54" spans="2:14" x14ac:dyDescent="0.2">
      <c r="B54" s="83">
        <v>45540</v>
      </c>
      <c r="C54" s="84">
        <v>45580</v>
      </c>
      <c r="D54" s="85" t="str">
        <f>VLOOKUP(E54,Cheptel!$B$5:$R$1048576,2,0)</f>
        <v>1.A</v>
      </c>
      <c r="E54" s="75">
        <v>906</v>
      </c>
      <c r="F54" s="85" t="str">
        <f>VLOOKUP(G54,Cheptel!$B$5:$R$1048576,2,0)</f>
        <v>20.C</v>
      </c>
      <c r="G54" s="75">
        <v>922</v>
      </c>
      <c r="H54" s="85">
        <v>30</v>
      </c>
      <c r="I54" s="75">
        <f>VLOOKUP(H54,Cheptel!$C$5:$R$1048576,5,0)</f>
        <v>829</v>
      </c>
      <c r="J54" s="85"/>
      <c r="K54" s="87"/>
      <c r="L54" s="82"/>
      <c r="M54" s="58" t="b">
        <f>COUNTIF(H:H,H54)&gt;1</f>
        <v>1</v>
      </c>
      <c r="N54" s="58" t="e">
        <f>IF(M54,IF(SUMPRODUCT((H$4:H$123=H54)*(B$4:B$123=B54))&gt;1,TRUE,IF(SUMPRODUCT((H$4:H$123=H54)*(C$4:C$123&lt;B54)*(ROW(C$4:C$123)&lt;&gt;ROW(B54)))&gt;0,FALSE,TRUE)),FALSE)</f>
        <v>#N/A</v>
      </c>
    </row>
    <row r="55" spans="2:14" x14ac:dyDescent="0.2">
      <c r="B55" s="83">
        <v>45540</v>
      </c>
      <c r="C55" s="84">
        <v>45580</v>
      </c>
      <c r="D55" s="85" t="str">
        <f>VLOOKUP(E55,Cheptel!$B$5:$R$1048576,2,0)</f>
        <v>1.A</v>
      </c>
      <c r="E55" s="75">
        <v>906</v>
      </c>
      <c r="F55" s="85" t="str">
        <f>VLOOKUP(G55,Cheptel!$B$5:$R$1048576,2,0)</f>
        <v>20.C</v>
      </c>
      <c r="G55" s="75">
        <v>922</v>
      </c>
      <c r="H55" s="85" t="s">
        <v>100</v>
      </c>
      <c r="I55" s="75">
        <f>VLOOKUP(H55,Cheptel!$C$5:$R$1048576,5,0)</f>
        <v>927</v>
      </c>
      <c r="J55" s="85"/>
      <c r="K55" s="87"/>
      <c r="L55" s="82"/>
      <c r="M55" s="58" t="b">
        <f>COUNTIF(H:H,H55)&gt;1</f>
        <v>1</v>
      </c>
      <c r="N55" s="58" t="e">
        <f>IF(M55,IF(SUMPRODUCT((H$4:H$123=H55)*(B$4:B$123=B55))&gt;1,TRUE,IF(SUMPRODUCT((H$4:H$123=H55)*(C$4:C$123&lt;B55)*(ROW(C$4:C$123)&lt;&gt;ROW(B55)))&gt;0,FALSE,TRUE)),FALSE)</f>
        <v>#N/A</v>
      </c>
    </row>
    <row r="56" spans="2:14" x14ac:dyDescent="0.2">
      <c r="B56" s="83">
        <v>45540</v>
      </c>
      <c r="C56" s="84">
        <v>45580</v>
      </c>
      <c r="D56" s="85" t="str">
        <f>VLOOKUP(E56,Cheptel!$B$5:$R$1048576,2,0)</f>
        <v>1.A</v>
      </c>
      <c r="E56" s="75">
        <v>906</v>
      </c>
      <c r="F56" s="85" t="str">
        <f>VLOOKUP(G56,Cheptel!$B$5:$R$1048576,2,0)</f>
        <v>20.C</v>
      </c>
      <c r="G56" s="75">
        <v>922</v>
      </c>
      <c r="H56" s="85" t="s">
        <v>46</v>
      </c>
      <c r="I56" s="75">
        <f>VLOOKUP(H56,Cheptel!$C$5:$R$1048576,5,0)</f>
        <v>911</v>
      </c>
      <c r="J56" s="85"/>
      <c r="K56" s="87"/>
      <c r="L56" s="82"/>
      <c r="M56" s="58" t="b">
        <f>COUNTIF(H:H,H56)&gt;1</f>
        <v>1</v>
      </c>
      <c r="N56" s="58" t="e">
        <f>IF(M56,IF(SUMPRODUCT((H$4:H$123=H56)*(B$4:B$123=B56))&gt;1,TRUE,IF(SUMPRODUCT((H$4:H$123=H56)*(C$4:C$123&lt;B56)*(ROW(C$4:C$123)&lt;&gt;ROW(B56)))&gt;0,FALSE,TRUE)),FALSE)</f>
        <v>#N/A</v>
      </c>
    </row>
    <row r="57" spans="2:14" x14ac:dyDescent="0.2">
      <c r="B57" s="83">
        <v>45519</v>
      </c>
      <c r="C57" s="84">
        <v>45539</v>
      </c>
      <c r="D57" s="85" t="e">
        <f>VLOOKUP(E57,Cheptel!$B$5:$R$1048576,2,0)</f>
        <v>#N/A</v>
      </c>
      <c r="E57" s="75" t="s">
        <v>114</v>
      </c>
      <c r="F57" s="85"/>
      <c r="G57" s="75"/>
      <c r="H57" s="85" t="s">
        <v>83</v>
      </c>
      <c r="I57" s="75">
        <f>VLOOKUP(H57,Cheptel!$C$5:$R$1048576,5,0)</f>
        <v>925</v>
      </c>
      <c r="J57" s="85"/>
      <c r="K57" s="87"/>
      <c r="L57" s="82"/>
      <c r="M57" s="58" t="b">
        <f>COUNTIF(H:H,H57)&gt;1</f>
        <v>1</v>
      </c>
      <c r="N57" s="58" t="e">
        <f>IF(M57,IF(SUMPRODUCT((H$66:H$123=H57)*(B$66:B$123=B57))&gt;1,TRUE,IF(SUMPRODUCT((H$66:H$123=H57)*(C$66:C$123&lt;B57)*(ROW(C$66:C$123)&lt;&gt;ROW(B57)))&gt;0,FALSE,TRUE)),FALSE)</f>
        <v>#N/A</v>
      </c>
    </row>
    <row r="58" spans="2:14" x14ac:dyDescent="0.2">
      <c r="B58" s="83">
        <v>45519</v>
      </c>
      <c r="C58" s="84"/>
      <c r="D58" s="85" t="str">
        <f>VLOOKUP(E58,Cheptel!$B$5:$R$1048576,2,0)</f>
        <v>20.C</v>
      </c>
      <c r="E58" s="75">
        <v>922</v>
      </c>
      <c r="F58" s="85"/>
      <c r="G58" s="75"/>
      <c r="H58" s="85">
        <v>45</v>
      </c>
      <c r="I58" s="75">
        <f>VLOOKUP(H58,Cheptel!$C$5:$R$1048576,5,0)</f>
        <v>948</v>
      </c>
      <c r="J58" s="85"/>
      <c r="K58" s="87"/>
      <c r="L58" s="82"/>
      <c r="M58" s="58" t="b">
        <f>COUNTIF(H:H,H58)&gt;1</f>
        <v>1</v>
      </c>
      <c r="N58" s="58" t="e">
        <f>IF(M58,IF(SUMPRODUCT((H$4:H$123=H58)*(B$4:B$123=B58))&gt;1,TRUE,IF(SUMPRODUCT((H$4:H$123=H58)*(C$4:C$123&lt;B58)*(ROW(C$4:C$123)&lt;&gt;ROW(B58)))&gt;0,FALSE,TRUE)),FALSE)</f>
        <v>#N/A</v>
      </c>
    </row>
    <row r="59" spans="2:14" x14ac:dyDescent="0.2">
      <c r="B59" s="83">
        <v>45519</v>
      </c>
      <c r="C59" s="84"/>
      <c r="D59" s="85" t="str">
        <f>VLOOKUP(E59,Cheptel!$B$5:$R$1048576,2,0)</f>
        <v>20.C</v>
      </c>
      <c r="E59" s="75">
        <v>922</v>
      </c>
      <c r="F59" s="85"/>
      <c r="G59" s="75"/>
      <c r="H59" s="85" t="s">
        <v>90</v>
      </c>
      <c r="I59" s="75">
        <f>VLOOKUP(H59,Cheptel!$C$5:$R$1048576,5,0)</f>
        <v>916</v>
      </c>
      <c r="J59" s="85"/>
      <c r="K59" s="87"/>
      <c r="L59" s="82" t="s">
        <v>115</v>
      </c>
      <c r="M59" s="58" t="b">
        <f>COUNTIF(H:H,H59)&gt;1</f>
        <v>1</v>
      </c>
      <c r="N59" s="58" t="e">
        <f>IF(M59,IF(SUMPRODUCT((H$4:H$123=H59)*(B$4:B$123=B59))&gt;1,TRUE,IF(SUMPRODUCT((H$4:H$123=H59)*(C$4:C$123&lt;B59)*(ROW(C$4:C$123)&lt;&gt;ROW(B59)))&gt;0,FALSE,TRUE)),FALSE)</f>
        <v>#N/A</v>
      </c>
    </row>
    <row r="60" spans="2:14" x14ac:dyDescent="0.2">
      <c r="B60" s="83">
        <v>45519</v>
      </c>
      <c r="C60" s="84"/>
      <c r="D60" s="85" t="str">
        <f>VLOOKUP(E60,Cheptel!$B$5:$R$1048576,2,0)</f>
        <v>20.C</v>
      </c>
      <c r="E60" s="75">
        <v>922</v>
      </c>
      <c r="F60" s="85"/>
      <c r="G60" s="75"/>
      <c r="H60" s="85">
        <v>105</v>
      </c>
      <c r="I60" s="86"/>
      <c r="J60" s="85"/>
      <c r="K60" s="87"/>
      <c r="L60" s="82"/>
      <c r="M60" s="58" t="b">
        <f>COUNTIF(H:H,H60)&gt;1</f>
        <v>0</v>
      </c>
      <c r="N60" s="58" t="b">
        <f>IF(M60,IF(SUMPRODUCT((H$66:H$123=H60)*(B$66:B$123=B60))&gt;1,TRUE,IF(SUMPRODUCT((H$66:H$123=H60)*(C$66:C$123&lt;B60)*(ROW(C$66:C$123)&lt;&gt;ROW(B60)))&gt;0,FALSE,TRUE)),FALSE)</f>
        <v>0</v>
      </c>
    </row>
    <row r="61" spans="2:14" x14ac:dyDescent="0.2">
      <c r="B61" s="83">
        <v>45519</v>
      </c>
      <c r="C61" s="84"/>
      <c r="D61" s="85" t="str">
        <f>VLOOKUP(E61,Cheptel!$B$5:$R$1048576,2,0)</f>
        <v>20.C</v>
      </c>
      <c r="E61" s="75">
        <v>922</v>
      </c>
      <c r="F61" s="85"/>
      <c r="G61" s="75"/>
      <c r="H61" s="85">
        <v>115</v>
      </c>
      <c r="I61" s="86" t="e">
        <f>VLOOKUP(H61,Cheptel!$C$5:$R$1048576,5,0)</f>
        <v>#N/A</v>
      </c>
      <c r="J61" s="85"/>
      <c r="K61" s="87"/>
      <c r="L61" s="82" t="s">
        <v>115</v>
      </c>
      <c r="M61" s="58" t="b">
        <f>COUNTIF(H:H,H61)&gt;1</f>
        <v>1</v>
      </c>
      <c r="N61" s="58" t="e">
        <f>IF(M61,IF(SUMPRODUCT((H$4:H$123=H61)*(B$4:B$123=B61))&gt;1,TRUE,IF(SUMPRODUCT((H$4:H$123=H61)*(C$4:C$123&lt;B61)*(ROW(C$4:C$123)&lt;&gt;ROW(B61)))&gt;0,FALSE,TRUE)),FALSE)</f>
        <v>#N/A</v>
      </c>
    </row>
    <row r="62" spans="2:14" x14ac:dyDescent="0.2">
      <c r="B62" s="83">
        <v>45519</v>
      </c>
      <c r="C62" s="84"/>
      <c r="D62" s="85" t="str">
        <f>VLOOKUP(E62,Cheptel!$B$5:$R$1048576,2,0)</f>
        <v>20.C</v>
      </c>
      <c r="E62" s="75">
        <v>922</v>
      </c>
      <c r="F62" s="85"/>
      <c r="G62" s="75"/>
      <c r="H62" s="85">
        <v>30</v>
      </c>
      <c r="I62" s="86">
        <f>VLOOKUP(H62,Cheptel!$C$5:$R$1048576,5,0)</f>
        <v>829</v>
      </c>
      <c r="J62" s="85"/>
      <c r="K62" s="87"/>
      <c r="L62" s="82"/>
      <c r="M62" s="58" t="b">
        <f>COUNTIF(H:H,H62)&gt;1</f>
        <v>1</v>
      </c>
      <c r="N62" s="58" t="e">
        <f>IF(M62,IF(SUMPRODUCT((H$4:H$123=H62)*(B$4:B$123=B62))&gt;1,TRUE,IF(SUMPRODUCT((H$4:H$123=H62)*(C$4:C$123&lt;B62)*(ROW(C$4:C$123)&lt;&gt;ROW(B62)))&gt;0,FALSE,TRUE)),FALSE)</f>
        <v>#N/A</v>
      </c>
    </row>
    <row r="63" spans="2:14" x14ac:dyDescent="0.2">
      <c r="B63" s="83">
        <v>45519</v>
      </c>
      <c r="C63" s="84"/>
      <c r="D63" s="85" t="str">
        <f>VLOOKUP(E63,Cheptel!$B$5:$R$1048576,2,0)</f>
        <v>20.C</v>
      </c>
      <c r="E63" s="75">
        <v>922</v>
      </c>
      <c r="F63" s="85"/>
      <c r="G63" s="75"/>
      <c r="H63" s="85" t="s">
        <v>100</v>
      </c>
      <c r="I63" s="86">
        <f>VLOOKUP(H63,Cheptel!$C$5:$R$1048576,5,0)</f>
        <v>927</v>
      </c>
      <c r="J63" s="85"/>
      <c r="K63" s="87"/>
      <c r="L63" s="82"/>
      <c r="M63" s="58" t="b">
        <f>COUNTIF(H:H,H63)&gt;1</f>
        <v>1</v>
      </c>
      <c r="N63" s="58" t="e">
        <f>IF(M63,IF(SUMPRODUCT((H$4:H$123=H63)*(B$4:B$123=B63))&gt;1,TRUE,IF(SUMPRODUCT((H$4:H$123=H63)*(C$4:C$123&lt;B63)*(ROW(C$4:C$123)&lt;&gt;ROW(B63)))&gt;0,FALSE,TRUE)),FALSE)</f>
        <v>#N/A</v>
      </c>
    </row>
    <row r="64" spans="2:14" x14ac:dyDescent="0.2">
      <c r="B64" s="83">
        <v>45519</v>
      </c>
      <c r="C64" s="84"/>
      <c r="D64" s="85" t="str">
        <f>VLOOKUP(E64,Cheptel!$B$5:$R$1048576,2,0)</f>
        <v>20.C</v>
      </c>
      <c r="E64" s="75">
        <v>922</v>
      </c>
      <c r="F64" s="85"/>
      <c r="G64" s="75"/>
      <c r="H64" s="85" t="s">
        <v>46</v>
      </c>
      <c r="I64" s="86">
        <f>VLOOKUP(H64,Cheptel!$C$5:$R$1048576,5,0)</f>
        <v>911</v>
      </c>
      <c r="J64" s="85"/>
      <c r="K64" s="87"/>
      <c r="L64" s="82"/>
      <c r="M64" s="58" t="b">
        <f>COUNTIF(H:H,H64)&gt;1</f>
        <v>1</v>
      </c>
      <c r="N64" s="58" t="e">
        <f>IF(M64,IF(SUMPRODUCT((H$4:H$123=H64)*(B$4:B$123=B64))&gt;1,TRUE,IF(SUMPRODUCT((H$4:H$123=H64)*(C$4:C$123&lt;B64)*(ROW(C$4:C$123)&lt;&gt;ROW(B64)))&gt;0,FALSE,TRUE)),FALSE)</f>
        <v>#N/A</v>
      </c>
    </row>
    <row r="65" spans="2:14" x14ac:dyDescent="0.2">
      <c r="B65" s="83">
        <v>45519</v>
      </c>
      <c r="C65" s="84"/>
      <c r="D65" s="85" t="str">
        <f>VLOOKUP(E65,Cheptel!$B$5:$R$1048576,2,0)</f>
        <v>20.C</v>
      </c>
      <c r="E65" s="75">
        <v>922</v>
      </c>
      <c r="F65" s="85"/>
      <c r="G65" s="75"/>
      <c r="H65" s="85">
        <v>75</v>
      </c>
      <c r="I65" s="86" t="e">
        <f>VLOOKUP(H65,Cheptel!$C$5:$R$1048576,5,0)</f>
        <v>#N/A</v>
      </c>
      <c r="J65" s="85"/>
      <c r="K65" s="87"/>
      <c r="L65" s="82"/>
      <c r="M65" s="58" t="b">
        <f>COUNTIF(H:H,H65)&gt;1</f>
        <v>0</v>
      </c>
      <c r="N65" s="58" t="b">
        <f>IF(M65,IF(SUMPRODUCT((H$4:H$123=H65)*(B$4:B$123=B65))&gt;1,TRUE,IF(SUMPRODUCT((H$4:H$123=H65)*(C$4:C$123&lt;B65)*(ROW(C$4:C$123)&lt;&gt;ROW(B65)))&gt;0,FALSE,TRUE)),FALSE)</f>
        <v>0</v>
      </c>
    </row>
    <row r="66" spans="2:14" x14ac:dyDescent="0.2">
      <c r="B66" s="83">
        <v>45519</v>
      </c>
      <c r="C66" s="84"/>
      <c r="D66" s="85" t="str">
        <f>VLOOKUP(E66,Cheptel!$B$5:$R$1048576,2,0)</f>
        <v>20.C</v>
      </c>
      <c r="E66" s="75">
        <v>922</v>
      </c>
      <c r="F66" s="85"/>
      <c r="G66" s="75"/>
      <c r="H66" s="85">
        <v>55</v>
      </c>
      <c r="I66" s="86" t="e">
        <f>VLOOKUP(H66,Cheptel!$C$5:$R$1048576,5,0)</f>
        <v>#N/A</v>
      </c>
      <c r="J66" s="85"/>
      <c r="K66" s="87"/>
      <c r="L66" s="82" t="s">
        <v>115</v>
      </c>
      <c r="M66" s="58" t="b">
        <f>COUNTIF(H:H,H66)&gt;1</f>
        <v>0</v>
      </c>
      <c r="N66" s="58" t="b">
        <f>IF(M66,IF(SUMPRODUCT((H$66:H$123=H66)*(B$66:B$123=B66))&gt;1,TRUE,IF(SUMPRODUCT((H$66:H$123=H66)*(C$66:C$123&lt;B66)*(ROW(C$66:C$123)&lt;&gt;ROW(B66)))&gt;0,FALSE,TRUE)),FALSE)</f>
        <v>0</v>
      </c>
    </row>
    <row r="67" spans="2:14" x14ac:dyDescent="0.2">
      <c r="B67" s="83">
        <v>45519</v>
      </c>
      <c r="C67" s="84">
        <v>45536</v>
      </c>
      <c r="D67" s="85" t="str">
        <f>VLOOKUP(E67,Cheptel!$B$5:$R$1048576,2,0)</f>
        <v>1.A</v>
      </c>
      <c r="E67" s="75">
        <v>906</v>
      </c>
      <c r="F67" s="85"/>
      <c r="G67" s="75"/>
      <c r="H67" s="85" t="e">
        <f>VLOOKUP(I67,Cheptel!$B$5:$R$1048576,2,0)</f>
        <v>#N/A</v>
      </c>
      <c r="I67" s="86">
        <v>802</v>
      </c>
      <c r="J67" s="85"/>
      <c r="K67" s="87"/>
      <c r="L67" s="82"/>
      <c r="M67" s="58" t="b">
        <f>COUNTIF(H:H,H67)&gt;1</f>
        <v>1</v>
      </c>
      <c r="N67" s="58" t="e">
        <f>IF(M67,IF(SUMPRODUCT((H$66:H$123=H67)*(B$66:B$123=B67))&gt;1,TRUE,IF(SUMPRODUCT((H$66:H$123=H67)*(C$66:C$123&lt;B67)*(ROW(C$66:C$123)&lt;&gt;ROW(B67)))&gt;0,FALSE,TRUE)),FALSE)</f>
        <v>#N/A</v>
      </c>
    </row>
    <row r="68" spans="2:14" x14ac:dyDescent="0.2">
      <c r="B68" s="83">
        <v>45519</v>
      </c>
      <c r="C68" s="84">
        <v>45536</v>
      </c>
      <c r="D68" s="85" t="str">
        <f>VLOOKUP(E68,Cheptel!$B$5:$R$1048576,2,0)</f>
        <v>1.A</v>
      </c>
      <c r="E68" s="75">
        <v>906</v>
      </c>
      <c r="F68" s="85"/>
      <c r="G68" s="75"/>
      <c r="H68" s="85" t="e">
        <f>VLOOKUP(I68,Cheptel!$B$5:$R$1048576,2,0)</f>
        <v>#N/A</v>
      </c>
      <c r="I68" s="86">
        <v>717</v>
      </c>
      <c r="J68" s="85"/>
      <c r="K68" s="87"/>
      <c r="L68" s="82"/>
      <c r="M68" s="58" t="b">
        <f>COUNTIF(H:H,H68)&gt;1</f>
        <v>1</v>
      </c>
      <c r="N68" s="58" t="e">
        <f>IF(M68,IF(SUMPRODUCT((H$66:H$123=H68)*(B$66:B$123=B68))&gt;1,TRUE,IF(SUMPRODUCT((H$66:H$123=H68)*(C$66:C$123&lt;B68)*(ROW(C$66:C$123)&lt;&gt;ROW(B68)))&gt;0,FALSE,TRUE)),FALSE)</f>
        <v>#N/A</v>
      </c>
    </row>
    <row r="69" spans="2:14" x14ac:dyDescent="0.2">
      <c r="B69" s="83">
        <v>45519</v>
      </c>
      <c r="C69" s="84">
        <v>45536</v>
      </c>
      <c r="D69" s="85" t="str">
        <f>VLOOKUP(E69,Cheptel!$B$5:$R$1048576,2,0)</f>
        <v>1.A</v>
      </c>
      <c r="E69" s="75">
        <v>906</v>
      </c>
      <c r="F69" s="85"/>
      <c r="G69" s="75"/>
      <c r="H69" s="85" t="e">
        <f>VLOOKUP(I69,Cheptel!$B$5:$R$1048576,2,0)</f>
        <v>#N/A</v>
      </c>
      <c r="I69" s="86">
        <v>713</v>
      </c>
      <c r="J69" s="85"/>
      <c r="K69" s="87"/>
      <c r="L69" s="82"/>
      <c r="M69" s="58" t="b">
        <f>COUNTIF(H:H,H69)&gt;1</f>
        <v>1</v>
      </c>
      <c r="N69" s="58" t="e">
        <f>IF(M69,IF(SUMPRODUCT((H$66:H$123=H69)*(B$66:B$123=B69))&gt;1,TRUE,IF(SUMPRODUCT((H$66:H$123=H69)*(C$66:C$123&lt;B69)*(ROW(C$66:C$123)&lt;&gt;ROW(B69)))&gt;0,FALSE,TRUE)),FALSE)</f>
        <v>#N/A</v>
      </c>
    </row>
    <row r="70" spans="2:14" x14ac:dyDescent="0.2">
      <c r="B70" s="83">
        <v>45519</v>
      </c>
      <c r="C70" s="84">
        <v>45536</v>
      </c>
      <c r="D70" s="85" t="str">
        <f>VLOOKUP(E70,Cheptel!$B$5:$R$1048576,2,0)</f>
        <v>1.A</v>
      </c>
      <c r="E70" s="75">
        <v>906</v>
      </c>
      <c r="F70" s="85"/>
      <c r="G70" s="75"/>
      <c r="H70" s="85" t="e">
        <f>VLOOKUP(I70,Cheptel!$B$5:$R$1048576,2,0)</f>
        <v>#N/A</v>
      </c>
      <c r="I70" s="86">
        <v>714</v>
      </c>
      <c r="J70" s="85"/>
      <c r="K70" s="87">
        <v>45526</v>
      </c>
      <c r="L70" s="82"/>
      <c r="M70" s="58" t="b">
        <f>COUNTIF(H:H,H70)&gt;1</f>
        <v>1</v>
      </c>
      <c r="N70" s="58" t="e">
        <f>IF(M70,IF(SUMPRODUCT((H$66:H$123=H70)*(B$66:B$123=B70))&gt;1,TRUE,IF(SUMPRODUCT((H$66:H$123=H70)*(C$66:C$123&lt;B70)*(ROW(C$66:C$123)&lt;&gt;ROW(B70)))&gt;0,FALSE,TRUE)),FALSE)</f>
        <v>#N/A</v>
      </c>
    </row>
    <row r="71" spans="2:14" x14ac:dyDescent="0.2">
      <c r="B71" s="51"/>
      <c r="C71" s="52"/>
      <c r="D71" s="53"/>
      <c r="E71" s="28"/>
      <c r="F71" s="53"/>
      <c r="G71" s="28"/>
      <c r="H71" s="53"/>
      <c r="I71" s="28"/>
      <c r="J71" s="63"/>
      <c r="K71" s="54"/>
      <c r="L71" s="59"/>
    </row>
    <row r="72" spans="2:14" x14ac:dyDescent="0.2">
      <c r="B72" s="55"/>
      <c r="C72" s="62"/>
      <c r="D72" s="56"/>
      <c r="E72" s="29"/>
      <c r="F72" s="56"/>
      <c r="G72" s="29"/>
      <c r="H72" s="56"/>
      <c r="I72" s="29"/>
      <c r="J72" s="64"/>
      <c r="K72" s="57"/>
      <c r="L72" s="60"/>
    </row>
  </sheetData>
  <mergeCells count="5">
    <mergeCell ref="D3:E3"/>
    <mergeCell ref="F3:G3"/>
    <mergeCell ref="H3:I3"/>
    <mergeCell ref="J3:K3"/>
    <mergeCell ref="M2:N2"/>
  </mergeCells>
  <phoneticPr fontId="7" type="noConversion"/>
  <conditionalFormatting sqref="I5:I1000059">
    <cfRule type="expression" dxfId="3" priority="320">
      <formula>AND(H5 &lt;&gt; "", I5="")</formula>
    </cfRule>
  </conditionalFormatting>
  <conditionalFormatting sqref="H4:H1048576">
    <cfRule type="expression" dxfId="2" priority="276">
      <formula>$N4=TRUE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59B364-8DD0-48F3-A3FE-BD1F7875532D}">
  <sheetPr codeName="Feuil5"/>
  <dimension ref="A2:T17"/>
  <sheetViews>
    <sheetView showGridLines="0" zoomScale="55" zoomScaleNormal="55" workbookViewId="0">
      <selection activeCell="G34" sqref="G34"/>
    </sheetView>
  </sheetViews>
  <sheetFormatPr baseColWidth="10" defaultRowHeight="14.25" x14ac:dyDescent="0.2"/>
  <cols>
    <col min="1" max="1" width="14" style="10" customWidth="1"/>
    <col min="2" max="2" width="11.42578125" style="10"/>
    <col min="3" max="3" width="14.28515625" style="12" bestFit="1" customWidth="1"/>
    <col min="4" max="4" width="18.140625" style="10" bestFit="1" customWidth="1"/>
    <col min="5" max="5" width="14" style="10" customWidth="1"/>
    <col min="6" max="6" width="14" style="41" customWidth="1"/>
    <col min="7" max="7" width="14" style="24" customWidth="1"/>
    <col min="8" max="8" width="16.42578125" style="10" bestFit="1" customWidth="1"/>
    <col min="9" max="9" width="11.42578125" style="10"/>
    <col min="10" max="10" width="14.28515625" style="12" customWidth="1"/>
    <col min="11" max="11" width="11.42578125" style="24"/>
    <col min="12" max="12" width="18.5703125" style="10" bestFit="1" customWidth="1"/>
    <col min="13" max="13" width="11.42578125" style="10"/>
    <col min="14" max="14" width="14" style="10" customWidth="1"/>
    <col min="15" max="15" width="18.85546875" style="10" bestFit="1" customWidth="1"/>
    <col min="16" max="16" width="12" style="10" bestFit="1" customWidth="1"/>
    <col min="17" max="17" width="29.28515625" style="10" bestFit="1" customWidth="1"/>
    <col min="18" max="18" width="50.7109375" style="37" customWidth="1"/>
    <col min="19" max="19" width="24.42578125" style="10" customWidth="1"/>
    <col min="20" max="20" width="98.85546875" style="48" customWidth="1"/>
    <col min="21" max="16384" width="11.42578125" style="10"/>
  </cols>
  <sheetData>
    <row r="2" spans="1:20" ht="15" x14ac:dyDescent="0.25">
      <c r="I2" s="43" t="s">
        <v>80</v>
      </c>
      <c r="J2" s="44" t="s">
        <v>122</v>
      </c>
    </row>
    <row r="4" spans="1:20" ht="30" x14ac:dyDescent="0.2">
      <c r="A4" s="4" t="s">
        <v>21</v>
      </c>
      <c r="B4" s="3" t="s">
        <v>19</v>
      </c>
      <c r="C4" s="3" t="s">
        <v>0</v>
      </c>
      <c r="D4" s="4" t="s">
        <v>1</v>
      </c>
      <c r="E4" s="3" t="s">
        <v>20</v>
      </c>
      <c r="F4" s="7" t="s">
        <v>24</v>
      </c>
      <c r="G4" s="4" t="s">
        <v>22</v>
      </c>
      <c r="H4" s="4" t="s">
        <v>23</v>
      </c>
      <c r="I4" s="3" t="s">
        <v>9</v>
      </c>
      <c r="J4" s="3" t="s">
        <v>10</v>
      </c>
      <c r="K4" s="27" t="s">
        <v>11</v>
      </c>
      <c r="L4" s="3" t="s">
        <v>12</v>
      </c>
      <c r="M4" s="3" t="s">
        <v>28</v>
      </c>
      <c r="N4" s="3" t="s">
        <v>121</v>
      </c>
      <c r="O4" s="3" t="s">
        <v>33</v>
      </c>
      <c r="P4" s="3" t="s">
        <v>4</v>
      </c>
      <c r="Q4" s="6" t="s">
        <v>39</v>
      </c>
      <c r="R4" s="25" t="s">
        <v>29</v>
      </c>
      <c r="S4" s="4" t="s">
        <v>7</v>
      </c>
      <c r="T4" s="4" t="s">
        <v>55</v>
      </c>
    </row>
    <row r="5" spans="1:20" s="42" customFormat="1" x14ac:dyDescent="0.2">
      <c r="A5" s="30">
        <v>45641</v>
      </c>
      <c r="B5" s="18" t="s">
        <v>134</v>
      </c>
      <c r="C5" s="15">
        <v>105</v>
      </c>
      <c r="D5" s="18" t="s">
        <v>128</v>
      </c>
      <c r="E5" s="18"/>
      <c r="F5" s="32"/>
      <c r="G5" s="31"/>
      <c r="H5" s="31" t="s">
        <v>134</v>
      </c>
      <c r="I5" s="18" t="s">
        <v>25</v>
      </c>
      <c r="J5" s="97">
        <v>50000000</v>
      </c>
      <c r="K5" s="33" t="s">
        <v>116</v>
      </c>
      <c r="L5" s="18">
        <v>0</v>
      </c>
      <c r="M5" s="18">
        <v>0</v>
      </c>
      <c r="N5" s="18">
        <v>0</v>
      </c>
      <c r="O5" s="18">
        <v>0</v>
      </c>
      <c r="P5" s="34" t="s">
        <v>5</v>
      </c>
      <c r="Q5" s="30">
        <v>45078</v>
      </c>
      <c r="R5" s="35">
        <v>0</v>
      </c>
      <c r="S5" s="31">
        <v>0</v>
      </c>
      <c r="T5" s="49" t="s">
        <v>135</v>
      </c>
    </row>
    <row r="6" spans="1:20" x14ac:dyDescent="0.2">
      <c r="A6" s="11"/>
      <c r="Q6" s="11"/>
    </row>
    <row r="7" spans="1:20" x14ac:dyDescent="0.2">
      <c r="A7" s="11"/>
      <c r="Q7" s="11"/>
    </row>
    <row r="8" spans="1:20" x14ac:dyDescent="0.2">
      <c r="A8" s="11"/>
      <c r="Q8" s="11"/>
    </row>
    <row r="9" spans="1:20" x14ac:dyDescent="0.2">
      <c r="A9" s="11"/>
      <c r="Q9" s="11"/>
    </row>
    <row r="10" spans="1:20" x14ac:dyDescent="0.2">
      <c r="A10" s="11"/>
      <c r="Q10" s="11"/>
    </row>
    <row r="11" spans="1:20" x14ac:dyDescent="0.2">
      <c r="A11" s="11"/>
      <c r="Q11" s="11"/>
    </row>
    <row r="12" spans="1:20" x14ac:dyDescent="0.2">
      <c r="A12" s="11"/>
      <c r="Q12" s="11"/>
    </row>
    <row r="13" spans="1:20" x14ac:dyDescent="0.2">
      <c r="A13" s="11"/>
      <c r="Q13" s="11"/>
    </row>
    <row r="14" spans="1:20" x14ac:dyDescent="0.2">
      <c r="Q14" s="11"/>
    </row>
    <row r="15" spans="1:20" x14ac:dyDescent="0.2">
      <c r="Q15" s="11"/>
    </row>
    <row r="16" spans="1:20" x14ac:dyDescent="0.2">
      <c r="Q16" s="11"/>
    </row>
    <row r="17" spans="17:17" x14ac:dyDescent="0.2">
      <c r="Q17" s="11"/>
    </row>
  </sheetData>
  <autoFilter ref="A4:T5" xr:uid="{00000000-0009-0000-0000-000005000000}"/>
  <conditionalFormatting sqref="L1:L1048576">
    <cfRule type="duplicateValues" dxfId="1" priority="1"/>
  </conditionalFormatting>
  <conditionalFormatting sqref="C6:C1048576 C1:C4">
    <cfRule type="duplicateValues" dxfId="0" priority="32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Cheptel</vt:lpstr>
      <vt:lpstr>Accouplements</vt:lpstr>
      <vt:lpstr>Comptabilité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Ismail HARTI</dc:creator>
  <cp:lastModifiedBy>Ismail HARTI</cp:lastModifiedBy>
  <dcterms:created xsi:type="dcterms:W3CDTF">2024-11-25T19:51:31Z</dcterms:created>
  <dcterms:modified xsi:type="dcterms:W3CDTF">2025-06-09T08:49:20Z</dcterms:modified>
</cp:coreProperties>
</file>