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 codeName="{4D1C537B-E38A-612A-F078-A93A15B4B7F4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ismha\Desktop\Divers\Ferme\"/>
    </mc:Choice>
  </mc:AlternateContent>
  <xr:revisionPtr revIDLastSave="0" documentId="13_ncr:1_{010E8789-04F9-485F-9ABE-D5981B8AC5F6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# individus" sheetId="2" r:id="rId1"/>
    <sheet name="Recap" sheetId="3" r:id="rId2"/>
    <sheet name="C" sheetId="1" r:id="rId3"/>
    <sheet name="Compta" sheetId="5" r:id="rId4"/>
  </sheets>
  <definedNames>
    <definedName name="_xlnm._FilterDatabase" localSheetId="2" hidden="1">'C'!$B$3:$B$60</definedName>
    <definedName name="_xlnm.Criteria" localSheetId="2">'C'!$M$3:$S$60</definedName>
    <definedName name="Nos_C">OFFSET('# individus'!$E$4,0,0,COUNTA('# individus'!$E:$E))</definedName>
    <definedName name="Nos_Races">OFFSET('# individus'!$A$4,0,0,COUNTA('# individus'!$A:$A))</definedName>
    <definedName name="Nos_S">OFFSET('# individus'!$H$4,0,0,COUNTA('# individus'!$E:$E))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3" l="1"/>
  <c r="E8" i="3" a="1"/>
  <c r="E8" i="3" s="1"/>
  <c r="D7" i="3"/>
  <c r="E7" i="3" a="1"/>
  <c r="E7" i="3" s="1"/>
  <c r="D6" i="3"/>
  <c r="E6" i="3" a="1"/>
  <c r="E6" i="3" s="1"/>
  <c r="D12" i="3"/>
  <c r="E12" i="3" a="1"/>
  <c r="E12" i="3" s="1"/>
  <c r="D11" i="3"/>
  <c r="E11" i="3" a="1"/>
  <c r="E11" i="3" s="1"/>
  <c r="E5" i="3" l="1" a="1"/>
  <c r="E5" i="3" s="1"/>
  <c r="E4" i="3" a="1"/>
  <c r="E4" i="3" s="1"/>
  <c r="E9" i="3" a="1"/>
  <c r="E9" i="3" s="1"/>
  <c r="E10" i="3" a="1"/>
  <c r="E10" i="3" s="1"/>
  <c r="E13" i="3" a="1"/>
  <c r="E13" i="3" s="1"/>
  <c r="E14" i="3" a="1"/>
  <c r="E14" i="3" s="1"/>
  <c r="E15" i="3" a="1"/>
  <c r="E15" i="3" s="1"/>
  <c r="E16" i="3" a="1"/>
  <c r="E16" i="3" s="1"/>
  <c r="E17" i="3" a="1"/>
  <c r="E17" i="3" s="1"/>
  <c r="B4" i="1"/>
  <c r="B5" i="1" s="1"/>
  <c r="D5" i="1" s="1"/>
  <c r="D4" i="1" l="1"/>
  <c r="B13" i="1"/>
  <c r="D13" i="1" s="1"/>
  <c r="B9" i="1"/>
  <c r="D9" i="1" s="1"/>
  <c r="B7" i="1"/>
  <c r="D7" i="1" s="1"/>
  <c r="B12" i="1"/>
  <c r="D12" i="1" s="1"/>
  <c r="B8" i="1"/>
  <c r="D8" i="1" s="1"/>
  <c r="B15" i="1"/>
  <c r="D15" i="1" s="1"/>
  <c r="B11" i="1"/>
  <c r="D11" i="1" s="1"/>
  <c r="B14" i="1"/>
  <c r="D14" i="1" s="1"/>
  <c r="B10" i="1"/>
  <c r="D10" i="1" s="1"/>
  <c r="B6" i="1"/>
  <c r="D6" i="1" s="1"/>
  <c r="J4" i="2"/>
  <c r="G4" i="3" l="1"/>
  <c r="G9" i="3"/>
  <c r="G10" i="3"/>
  <c r="G13" i="3"/>
  <c r="G14" i="3"/>
  <c r="G15" i="3"/>
  <c r="G16" i="3"/>
  <c r="G17" i="3"/>
  <c r="D17" i="3"/>
  <c r="B16" i="1" l="1"/>
  <c r="B17" i="1" s="1"/>
  <c r="D17" i="1" s="1"/>
  <c r="B25" i="1"/>
  <c r="B26" i="1" s="1"/>
  <c r="D26" i="1" s="1"/>
  <c r="B33" i="1"/>
  <c r="B35" i="1" s="1"/>
  <c r="D35" i="1" s="1"/>
  <c r="H16" i="1" l="1"/>
  <c r="H17" i="1"/>
  <c r="G17" i="1"/>
  <c r="F17" i="1"/>
  <c r="G16" i="1"/>
  <c r="F16" i="1"/>
  <c r="D16" i="1"/>
  <c r="B21" i="1"/>
  <c r="H21" i="1" s="1"/>
  <c r="B24" i="1"/>
  <c r="H24" i="1" s="1"/>
  <c r="B20" i="1"/>
  <c r="H20" i="1" s="1"/>
  <c r="B23" i="1"/>
  <c r="H23" i="1" s="1"/>
  <c r="B19" i="1"/>
  <c r="H19" i="1" s="1"/>
  <c r="B22" i="1"/>
  <c r="H22" i="1" s="1"/>
  <c r="B18" i="1"/>
  <c r="H18" i="1" s="1"/>
  <c r="D25" i="1"/>
  <c r="B29" i="1"/>
  <c r="D29" i="1" s="1"/>
  <c r="B30" i="1"/>
  <c r="D30" i="1" s="1"/>
  <c r="B32" i="1"/>
  <c r="D32" i="1" s="1"/>
  <c r="B28" i="1"/>
  <c r="D28" i="1" s="1"/>
  <c r="B31" i="1"/>
  <c r="D31" i="1" s="1"/>
  <c r="B27" i="1"/>
  <c r="D27" i="1" s="1"/>
  <c r="D33" i="1"/>
  <c r="B34" i="1"/>
  <c r="D34" i="1" s="1"/>
  <c r="B41" i="1"/>
  <c r="D41" i="1" s="1"/>
  <c r="B37" i="1"/>
  <c r="D37" i="1" s="1"/>
  <c r="B38" i="1"/>
  <c r="D38" i="1" s="1"/>
  <c r="B40" i="1"/>
  <c r="D40" i="1" s="1"/>
  <c r="B36" i="1"/>
  <c r="D36" i="1" s="1"/>
  <c r="B39" i="1"/>
  <c r="D39" i="1" s="1"/>
  <c r="D1" i="1"/>
  <c r="J8" i="3" l="1" a="1"/>
  <c r="J8" i="3" s="1"/>
  <c r="K8" i="3" s="1"/>
  <c r="J7" i="3" a="1"/>
  <c r="J7" i="3" s="1"/>
  <c r="K7" i="3" s="1"/>
  <c r="J6" i="3" a="1"/>
  <c r="J6" i="3" s="1"/>
  <c r="K6" i="3" s="1"/>
  <c r="J12" i="3" a="1"/>
  <c r="J12" i="3" s="1"/>
  <c r="K12" i="3" s="1"/>
  <c r="J11" i="3" a="1"/>
  <c r="J11" i="3" s="1"/>
  <c r="K11" i="3" s="1"/>
  <c r="J4" i="3" a="1"/>
  <c r="J4" i="3" s="1"/>
  <c r="K4" i="3" s="1"/>
  <c r="J15" i="3" a="1"/>
  <c r="J15" i="3" s="1"/>
  <c r="K15" i="3" s="1"/>
  <c r="J9" i="3" a="1"/>
  <c r="J9" i="3" s="1"/>
  <c r="K9" i="3" s="1"/>
  <c r="J14" i="3" a="1"/>
  <c r="J14" i="3" s="1"/>
  <c r="K14" i="3" s="1"/>
  <c r="J5" i="3" a="1"/>
  <c r="J5" i="3" s="1"/>
  <c r="J16" i="3" a="1"/>
  <c r="J16" i="3" s="1"/>
  <c r="K16" i="3" s="1"/>
  <c r="J10" i="3" a="1"/>
  <c r="J10" i="3" s="1"/>
  <c r="K10" i="3" s="1"/>
  <c r="J13" i="3" a="1"/>
  <c r="J13" i="3" s="1"/>
  <c r="K13" i="3" s="1"/>
  <c r="J17" i="3" a="1"/>
  <c r="J17" i="3" s="1"/>
  <c r="K17" i="3" s="1"/>
  <c r="H5" i="3" a="1"/>
  <c r="H5" i="3" s="1"/>
  <c r="F5" i="3" a="1"/>
  <c r="F5" i="3" s="1"/>
  <c r="F19" i="1"/>
  <c r="G19" i="1"/>
  <c r="F21" i="1"/>
  <c r="G21" i="1"/>
  <c r="F23" i="1"/>
  <c r="G23" i="1"/>
  <c r="F18" i="1"/>
  <c r="F6" i="3" s="1" a="1"/>
  <c r="F6" i="3" s="1"/>
  <c r="G6" i="3" s="1"/>
  <c r="G18" i="1"/>
  <c r="H6" i="3" s="1" a="1"/>
  <c r="H6" i="3" s="1"/>
  <c r="I6" i="3" s="1"/>
  <c r="F20" i="1"/>
  <c r="G20" i="1"/>
  <c r="F22" i="1"/>
  <c r="G22" i="1"/>
  <c r="F24" i="1"/>
  <c r="G24" i="1"/>
  <c r="D22" i="1"/>
  <c r="D24" i="1"/>
  <c r="D19" i="1"/>
  <c r="D21" i="1"/>
  <c r="D23" i="1"/>
  <c r="D18" i="1"/>
  <c r="D20" i="1"/>
  <c r="F8" i="3" l="1" a="1"/>
  <c r="F8" i="3" s="1"/>
  <c r="G8" i="3" s="1"/>
  <c r="H8" i="3" a="1"/>
  <c r="H8" i="3" s="1"/>
  <c r="I8" i="3" s="1"/>
  <c r="F7" i="3" a="1"/>
  <c r="F7" i="3" s="1"/>
  <c r="G7" i="3" s="1"/>
  <c r="H7" i="3" a="1"/>
  <c r="H7" i="3" s="1"/>
  <c r="I7" i="3" s="1"/>
  <c r="I5" i="3"/>
  <c r="K5" i="3"/>
  <c r="F12" i="3" a="1"/>
  <c r="F12" i="3" s="1"/>
  <c r="G12" i="3" s="1"/>
  <c r="H12" i="3" a="1"/>
  <c r="H12" i="3" s="1"/>
  <c r="I12" i="3" s="1"/>
  <c r="F11" i="3" a="1"/>
  <c r="F11" i="3" s="1"/>
  <c r="G11" i="3" s="1"/>
  <c r="H11" i="3" a="1"/>
  <c r="H11" i="3" s="1"/>
  <c r="I11" i="3" s="1"/>
  <c r="H13" i="3" a="1"/>
  <c r="H13" i="3" s="1"/>
  <c r="I13" i="3" s="1"/>
  <c r="H17" i="3" a="1"/>
  <c r="H17" i="3" s="1"/>
  <c r="I17" i="3" s="1"/>
  <c r="H16" i="3" a="1"/>
  <c r="H16" i="3" s="1"/>
  <c r="I16" i="3" s="1"/>
  <c r="H4" i="3" a="1"/>
  <c r="H4" i="3" s="1"/>
  <c r="I4" i="3" s="1"/>
  <c r="H9" i="3" a="1"/>
  <c r="H9" i="3" s="1"/>
  <c r="I9" i="3" s="1"/>
  <c r="H15" i="3" a="1"/>
  <c r="H15" i="3" s="1"/>
  <c r="I15" i="3" s="1"/>
  <c r="H10" i="3" a="1"/>
  <c r="H10" i="3" s="1"/>
  <c r="I10" i="3" s="1"/>
  <c r="H14" i="3" a="1"/>
  <c r="H14" i="3" s="1"/>
  <c r="I14" i="3" s="1"/>
  <c r="F17" i="3" a="1"/>
  <c r="F17" i="3" s="1"/>
  <c r="F16" i="3" a="1"/>
  <c r="F16" i="3" s="1"/>
  <c r="F13" i="3" a="1"/>
  <c r="F13" i="3" s="1"/>
  <c r="F9" i="3" a="1"/>
  <c r="F9" i="3" s="1"/>
  <c r="F15" i="3" a="1"/>
  <c r="F15" i="3" s="1"/>
  <c r="F4" i="3" a="1"/>
  <c r="F4" i="3" s="1"/>
  <c r="F14" i="3" a="1"/>
  <c r="F14" i="3" s="1"/>
  <c r="F10" i="3" a="1"/>
  <c r="F10" i="3" s="1"/>
  <c r="D4" i="3"/>
  <c r="D5" i="3"/>
  <c r="G5" i="3" s="1"/>
  <c r="D9" i="3"/>
  <c r="D10" i="3"/>
  <c r="D13" i="3"/>
  <c r="D14" i="3"/>
  <c r="D15" i="3"/>
  <c r="D16" i="3"/>
  <c r="G4" i="2" l="1"/>
  <c r="B43" i="1"/>
  <c r="B44" i="1"/>
  <c r="B45" i="1"/>
  <c r="B46" i="1"/>
  <c r="B47" i="1"/>
  <c r="B48" i="1"/>
  <c r="B49" i="1"/>
  <c r="B53" i="1"/>
  <c r="B54" i="1"/>
  <c r="B55" i="1"/>
  <c r="B56" i="1"/>
  <c r="B57" i="1"/>
  <c r="B58" i="1"/>
  <c r="B59" i="1"/>
  <c r="B6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<sst xmlns="http://schemas.openxmlformats.org/spreadsheetml/2006/main" count="169" uniqueCount="42">
  <si>
    <t>AGE</t>
  </si>
  <si>
    <t>POIDS</t>
  </si>
  <si>
    <t>VACCIN</t>
  </si>
  <si>
    <t>AT</t>
  </si>
  <si>
    <t>V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</si>
  <si>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</si>
  <si>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</si>
  <si>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</si>
  <si>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</si>
  <si>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</si>
  <si>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</si>
  <si>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</si>
  <si>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</si>
  <si>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</si>
  <si>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X</t>
  </si>
  <si>
    <t>NOM</t>
  </si>
  <si>
    <t>NV</t>
  </si>
  <si>
    <t>Prochain Vaccin</t>
  </si>
  <si>
    <t>C</t>
  </si>
  <si>
    <t>S</t>
  </si>
  <si>
    <t>A</t>
  </si>
  <si>
    <t>S1</t>
  </si>
  <si>
    <t>S2</t>
  </si>
  <si>
    <t>Nbr de chiens</t>
  </si>
  <si>
    <t>Nos Races</t>
  </si>
  <si>
    <t>Prochain AT</t>
  </si>
  <si>
    <t>Prochain V</t>
  </si>
  <si>
    <t>Date de Naissance</t>
  </si>
  <si>
    <t>C10</t>
  </si>
  <si>
    <t>C11</t>
  </si>
  <si>
    <t>C12</t>
  </si>
  <si>
    <t>Poids</t>
  </si>
  <si>
    <t>Date</t>
  </si>
  <si>
    <t>Père</t>
  </si>
  <si>
    <t>Mère</t>
  </si>
  <si>
    <t>Situation des chiens</t>
  </si>
  <si>
    <t>S3</t>
  </si>
  <si>
    <t xml:space="preserve">1 ans </t>
  </si>
  <si>
    <t>Jour De Modification</t>
  </si>
  <si>
    <t>Race</t>
  </si>
  <si>
    <t>Status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</si>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</sst>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&quot; kg&quot;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rgb="FF000000"/>
      <name val="Segoe UI"/>
      <family val="2"/>
    </font>
    <font>
      <b/>
      <sz val="2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E8E8E8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theme="4" tint="0.39997558519241921"/>
      </top>
      <bottom style="medium">
        <color indexed="64"/>
      </bottom>
      <diagonal/>
    </border>
    <border>
      <left/>
      <right/>
      <top style="thin">
        <color theme="4" tint="0.39997558519241921"/>
      </top>
      <bottom style="medium">
        <color indexed="64"/>
      </bottom>
      <diagonal/>
    </border>
    <border>
      <left/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medium">
        <color indexed="64"/>
      </right>
      <top style="thin">
        <color theme="4" tint="0.39997558519241921"/>
      </top>
      <bottom/>
      <diagonal/>
    </border>
    <border>
      <left style="medium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auto="1"/>
      </top>
      <bottom style="thin">
        <color theme="4" tint="0.3999755851924192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thin">
        <color theme="4" tint="0.39997558519241921"/>
      </top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/>
      <top style="medium">
        <color auto="1"/>
      </top>
      <bottom style="thin">
        <color theme="4" tint="0.3999755851924192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/>
    <xf numFmtId="0" fontId="0" fillId="0" borderId="7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14" fontId="1" fillId="5" borderId="2" xfId="0" applyNumberFormat="1" applyFont="1" applyFill="1" applyBorder="1" applyAlignment="1">
      <alignment horizontal="center" vertical="center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14" fontId="0" fillId="0" borderId="14" xfId="0" applyNumberFormat="1" applyFont="1" applyBorder="1" applyAlignment="1">
      <alignment horizontal="center" vertical="center"/>
    </xf>
    <xf numFmtId="14" fontId="0" fillId="0" borderId="15" xfId="0" applyNumberFormat="1" applyFont="1" applyBorder="1" applyAlignment="1">
      <alignment horizontal="center" vertical="center"/>
    </xf>
    <xf numFmtId="14" fontId="0" fillId="10" borderId="14" xfId="0" applyNumberFormat="1" applyFont="1" applyFill="1" applyBorder="1" applyAlignment="1">
      <alignment horizontal="center" vertical="center"/>
    </xf>
    <xf numFmtId="14" fontId="0" fillId="10" borderId="15" xfId="0" applyNumberFormat="1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0" fontId="0" fillId="2" borderId="2" xfId="0" applyFont="1" applyFill="1" applyBorder="1"/>
    <xf numFmtId="0" fontId="0" fillId="2" borderId="15" xfId="0" applyFont="1" applyFill="1" applyBorder="1"/>
    <xf numFmtId="0" fontId="1" fillId="3" borderId="0" xfId="0" applyFont="1" applyFill="1" applyBorder="1" applyAlignment="1">
      <alignment horizontal="center" vertical="center"/>
    </xf>
    <xf numFmtId="14" fontId="1" fillId="3" borderId="0" xfId="0" applyNumberFormat="1" applyFont="1" applyFill="1" applyBorder="1" applyAlignment="1">
      <alignment horizontal="center" vertical="center"/>
    </xf>
    <xf numFmtId="14" fontId="0" fillId="8" borderId="0" xfId="0" applyNumberFormat="1" applyFill="1" applyAlignment="1">
      <alignment horizontal="center" vertical="center"/>
    </xf>
    <xf numFmtId="14" fontId="0" fillId="7" borderId="0" xfId="0" applyNumberForma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14" fontId="0" fillId="9" borderId="0" xfId="0" applyNumberFormat="1" applyFill="1" applyAlignment="1">
      <alignment horizontal="center" vertical="center"/>
    </xf>
    <xf numFmtId="14" fontId="0" fillId="6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4" fontId="1" fillId="3" borderId="4" xfId="0" applyNumberFormat="1" applyFont="1" applyFill="1" applyBorder="1" applyAlignment="1">
      <alignment horizontal="center" vertical="center"/>
    </xf>
    <xf numFmtId="14" fontId="1" fillId="3" borderId="5" xfId="0" applyNumberFormat="1" applyFont="1" applyFill="1" applyBorder="1" applyAlignment="1">
      <alignment horizontal="center" vertical="center"/>
    </xf>
    <xf numFmtId="14" fontId="1" fillId="3" borderId="13" xfId="0" applyNumberFormat="1" applyFont="1" applyFill="1" applyBorder="1" applyAlignment="1">
      <alignment horizontal="center" vertical="center"/>
    </xf>
    <xf numFmtId="14" fontId="1" fillId="5" borderId="8" xfId="0" applyNumberFormat="1" applyFont="1" applyFill="1" applyBorder="1" applyAlignment="1">
      <alignment horizontal="center" vertical="center"/>
    </xf>
    <xf numFmtId="14" fontId="0" fillId="10" borderId="16" xfId="0" applyNumberFormat="1" applyFont="1" applyFill="1" applyBorder="1" applyAlignment="1">
      <alignment horizontal="center" vertical="center"/>
    </xf>
    <xf numFmtId="14" fontId="0" fillId="0" borderId="16" xfId="0" applyNumberFormat="1" applyFont="1" applyBorder="1" applyAlignment="1">
      <alignment horizontal="center" vertical="center"/>
    </xf>
    <xf numFmtId="14" fontId="0" fillId="0" borderId="8" xfId="0" applyNumberFormat="1" applyFont="1" applyBorder="1" applyAlignment="1">
      <alignment horizontal="center" vertical="center"/>
    </xf>
    <xf numFmtId="14" fontId="0" fillId="10" borderId="11" xfId="0" applyNumberFormat="1" applyFont="1" applyFill="1" applyBorder="1" applyAlignment="1">
      <alignment horizontal="center" vertical="center"/>
    </xf>
    <xf numFmtId="14" fontId="0" fillId="10" borderId="12" xfId="0" applyNumberFormat="1" applyFont="1" applyFill="1" applyBorder="1" applyAlignment="1">
      <alignment horizontal="center" vertical="center"/>
    </xf>
    <xf numFmtId="14" fontId="1" fillId="3" borderId="7" xfId="0" applyNumberFormat="1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164" fontId="1" fillId="3" borderId="0" xfId="0" applyNumberFormat="1" applyFont="1" applyFill="1" applyBorder="1" applyAlignment="1">
      <alignment horizontal="center" vertical="center"/>
    </xf>
    <xf numFmtId="164" fontId="0" fillId="10" borderId="15" xfId="0" applyNumberFormat="1" applyFont="1" applyFill="1" applyBorder="1" applyAlignment="1">
      <alignment horizontal="center" vertical="center"/>
    </xf>
    <xf numFmtId="164" fontId="0" fillId="0" borderId="15" xfId="0" applyNumberFormat="1" applyFont="1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/>
    <xf numFmtId="14" fontId="1" fillId="3" borderId="1" xfId="0" applyNumberFormat="1" applyFont="1" applyFill="1" applyBorder="1" applyAlignment="1">
      <alignment horizontal="center" vertical="center"/>
    </xf>
    <xf numFmtId="14" fontId="0" fillId="0" borderId="17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10" borderId="17" xfId="0" applyNumberFormat="1" applyFont="1" applyFill="1" applyBorder="1" applyAlignment="1">
      <alignment horizontal="center" vertical="center"/>
    </xf>
    <xf numFmtId="14" fontId="0" fillId="10" borderId="10" xfId="0" applyNumberFormat="1" applyFont="1" applyFill="1" applyBorder="1" applyAlignment="1">
      <alignment horizontal="center" vertical="center"/>
    </xf>
    <xf numFmtId="164" fontId="0" fillId="10" borderId="11" xfId="0" applyNumberFormat="1" applyFont="1" applyFill="1" applyBorder="1" applyAlignment="1">
      <alignment horizontal="center" vertical="center"/>
    </xf>
    <xf numFmtId="0" fontId="0" fillId="4" borderId="11" xfId="0" applyFont="1" applyFill="1" applyBorder="1"/>
    <xf numFmtId="14" fontId="0" fillId="10" borderId="18" xfId="0" applyNumberFormat="1" applyFont="1" applyFill="1" applyBorder="1" applyAlignment="1">
      <alignment horizontal="center" vertical="center"/>
    </xf>
    <xf numFmtId="0" fontId="0" fillId="0" borderId="19" xfId="0" applyBorder="1"/>
    <xf numFmtId="164" fontId="0" fillId="0" borderId="19" xfId="0" applyNumberForma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0" fontId="0" fillId="0" borderId="21" xfId="0" applyBorder="1"/>
    <xf numFmtId="164" fontId="0" fillId="0" borderId="21" xfId="0" applyNumberFormat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14" fontId="0" fillId="10" borderId="22" xfId="0" applyNumberFormat="1" applyFont="1" applyFill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164" fontId="1" fillId="3" borderId="5" xfId="0" applyNumberFormat="1" applyFont="1" applyFill="1" applyBorder="1" applyAlignment="1">
      <alignment horizontal="center" vertical="center"/>
    </xf>
    <xf numFmtId="164" fontId="1" fillId="5" borderId="2" xfId="0" applyNumberFormat="1" applyFont="1" applyFill="1" applyBorder="1" applyAlignment="1">
      <alignment horizontal="center" vertical="center"/>
    </xf>
    <xf numFmtId="164" fontId="0" fillId="7" borderId="0" xfId="0" applyNumberFormat="1" applyFill="1" applyAlignment="1">
      <alignment horizontal="center" vertical="center"/>
    </xf>
    <xf numFmtId="164" fontId="0" fillId="6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22" xfId="0" applyNumberFormat="1" applyFont="1" applyBorder="1" applyAlignment="1">
      <alignment horizontal="center" vertical="center"/>
    </xf>
    <xf numFmtId="14" fontId="0" fillId="10" borderId="24" xfId="0" applyNumberFormat="1" applyFont="1" applyFill="1" applyBorder="1" applyAlignment="1">
      <alignment horizontal="center" vertical="center"/>
    </xf>
    <xf numFmtId="0" fontId="0" fillId="0" borderId="25" xfId="0" applyBorder="1"/>
    <xf numFmtId="14" fontId="0" fillId="0" borderId="25" xfId="0" applyNumberForma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14" fontId="1" fillId="3" borderId="21" xfId="0" applyNumberFormat="1" applyFon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7" xfId="0" applyBorder="1"/>
    <xf numFmtId="0" fontId="0" fillId="0" borderId="1" xfId="0" applyBorder="1"/>
    <xf numFmtId="0" fontId="0" fillId="0" borderId="26" xfId="0" applyBorder="1"/>
    <xf numFmtId="14" fontId="3" fillId="0" borderId="0" xfId="0" applyNumberFormat="1" applyFont="1" applyAlignment="1">
      <alignment horizontal="center" vertical="center"/>
    </xf>
    <xf numFmtId="14" fontId="1" fillId="5" borderId="6" xfId="0" applyNumberFormat="1" applyFont="1" applyFill="1" applyBorder="1" applyAlignment="1">
      <alignment horizontal="center" vertical="center"/>
    </xf>
    <xf numFmtId="14" fontId="0" fillId="0" borderId="30" xfId="0" applyNumberFormat="1" applyBorder="1" applyAlignment="1">
      <alignment horizontal="center" vertical="center"/>
    </xf>
    <xf numFmtId="14" fontId="0" fillId="7" borderId="30" xfId="0" applyNumberFormat="1" applyFill="1" applyBorder="1" applyAlignment="1">
      <alignment horizontal="center" vertical="center"/>
    </xf>
    <xf numFmtId="14" fontId="0" fillId="6" borderId="30" xfId="0" applyNumberForma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14" fontId="1" fillId="0" borderId="25" xfId="0" applyNumberFormat="1" applyFont="1" applyFill="1" applyBorder="1" applyAlignment="1">
      <alignment horizontal="center" vertical="center"/>
    </xf>
    <xf numFmtId="0" fontId="1" fillId="12" borderId="27" xfId="0" applyFont="1" applyFill="1" applyBorder="1" applyAlignment="1">
      <alignment horizontal="center" vertical="center"/>
    </xf>
    <xf numFmtId="14" fontId="1" fillId="12" borderId="27" xfId="0" applyNumberFormat="1" applyFont="1" applyFill="1" applyBorder="1" applyAlignment="1">
      <alignment horizontal="center" vertical="center"/>
    </xf>
    <xf numFmtId="164" fontId="1" fillId="12" borderId="28" xfId="0" applyNumberFormat="1" applyFont="1" applyFill="1" applyBorder="1" applyAlignment="1">
      <alignment horizontal="center" vertical="center"/>
    </xf>
    <xf numFmtId="14" fontId="1" fillId="12" borderId="28" xfId="0" applyNumberFormat="1" applyFont="1" applyFill="1" applyBorder="1" applyAlignment="1">
      <alignment horizontal="center" vertical="center"/>
    </xf>
    <xf numFmtId="14" fontId="1" fillId="12" borderId="29" xfId="0" applyNumberFormat="1" applyFont="1" applyFill="1" applyBorder="1" applyAlignment="1">
      <alignment horizontal="center" vertical="center"/>
    </xf>
    <xf numFmtId="14" fontId="1" fillId="12" borderId="31" xfId="0" applyNumberFormat="1" applyFont="1" applyFill="1" applyBorder="1" applyAlignment="1">
      <alignment horizontal="center" vertical="center"/>
    </xf>
    <xf numFmtId="14" fontId="0" fillId="11" borderId="1" xfId="0" applyNumberFormat="1" applyFill="1" applyBorder="1" applyAlignment="1">
      <alignment horizontal="center" vertical="center"/>
    </xf>
    <xf numFmtId="14" fontId="0" fillId="13" borderId="26" xfId="0" applyNumberFormat="1" applyFill="1" applyBorder="1" applyAlignment="1">
      <alignment horizontal="center" vertical="center"/>
    </xf>
    <xf numFmtId="164" fontId="1" fillId="0" borderId="25" xfId="0" applyNumberFormat="1" applyFont="1" applyFill="1" applyBorder="1" applyAlignment="1">
      <alignment horizontal="center" vertical="center"/>
    </xf>
    <xf numFmtId="14" fontId="1" fillId="14" borderId="25" xfId="0" applyNumberFormat="1" applyFont="1" applyFill="1" applyBorder="1" applyAlignment="1">
      <alignment horizontal="center" vertical="center"/>
    </xf>
    <xf numFmtId="14" fontId="1" fillId="14" borderId="26" xfId="0" applyNumberFormat="1" applyFont="1" applyFill="1" applyBorder="1" applyAlignment="1">
      <alignment horizontal="center" vertical="center"/>
    </xf>
    <xf numFmtId="0" fontId="4" fillId="0" borderId="0" xfId="0" applyFont="1"/>
    <xf numFmtId="14" fontId="5" fillId="0" borderId="3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14" fontId="5" fillId="14" borderId="0" xfId="0" applyNumberFormat="1" applyFont="1" applyFill="1" applyBorder="1" applyAlignment="1">
      <alignment horizontal="center" vertical="center"/>
    </xf>
    <xf numFmtId="14" fontId="5" fillId="14" borderId="9" xfId="0" applyNumberFormat="1" applyFont="1" applyFill="1" applyBorder="1" applyAlignment="1">
      <alignment horizontal="center" vertical="center"/>
    </xf>
    <xf numFmtId="14" fontId="4" fillId="11" borderId="3" xfId="0" applyNumberFormat="1" applyFont="1" applyFill="1" applyBorder="1" applyAlignment="1">
      <alignment horizontal="center" vertical="center"/>
    </xf>
    <xf numFmtId="14" fontId="4" fillId="13" borderId="9" xfId="0" applyNumberFormat="1" applyFont="1" applyFill="1" applyBorder="1" applyAlignment="1">
      <alignment horizontal="center" vertical="center"/>
    </xf>
    <xf numFmtId="0" fontId="4" fillId="0" borderId="3" xfId="0" applyFont="1" applyBorder="1"/>
    <xf numFmtId="0" fontId="4" fillId="0" borderId="9" xfId="0" applyFont="1" applyBorder="1"/>
    <xf numFmtId="0" fontId="4" fillId="0" borderId="3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14" fontId="4" fillId="14" borderId="0" xfId="0" applyNumberFormat="1" applyFont="1" applyFill="1" applyBorder="1" applyAlignment="1">
      <alignment horizontal="center" vertical="center"/>
    </xf>
    <xf numFmtId="14" fontId="4" fillId="14" borderId="9" xfId="0" applyNumberFormat="1" applyFont="1" applyFill="1" applyBorder="1" applyAlignment="1">
      <alignment horizontal="center" vertical="center"/>
    </xf>
    <xf numFmtId="0" fontId="4" fillId="0" borderId="0" xfId="0" applyFont="1" applyFill="1"/>
    <xf numFmtId="0" fontId="4" fillId="0" borderId="3" xfId="0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14" fontId="4" fillId="0" borderId="21" xfId="0" applyNumberFormat="1" applyFont="1" applyFill="1" applyBorder="1" applyAlignment="1">
      <alignment horizontal="center" vertical="center"/>
    </xf>
    <xf numFmtId="164" fontId="4" fillId="0" borderId="21" xfId="0" applyNumberFormat="1" applyFont="1" applyFill="1" applyBorder="1" applyAlignment="1">
      <alignment horizontal="center" vertical="center"/>
    </xf>
    <xf numFmtId="14" fontId="4" fillId="14" borderId="21" xfId="0" applyNumberFormat="1" applyFont="1" applyFill="1" applyBorder="1" applyAlignment="1">
      <alignment horizontal="center" vertical="center"/>
    </xf>
    <xf numFmtId="14" fontId="4" fillId="14" borderId="23" xfId="0" applyNumberFormat="1" applyFont="1" applyFill="1" applyBorder="1" applyAlignment="1">
      <alignment horizontal="center" vertical="center"/>
    </xf>
    <xf numFmtId="14" fontId="4" fillId="11" borderId="4" xfId="0" applyNumberFormat="1" applyFont="1" applyFill="1" applyBorder="1" applyAlignment="1">
      <alignment horizontal="center" vertical="center"/>
    </xf>
    <xf numFmtId="14" fontId="4" fillId="13" borderId="23" xfId="0" applyNumberFormat="1" applyFont="1" applyFill="1" applyBorder="1" applyAlignment="1">
      <alignment horizontal="center" vertical="center"/>
    </xf>
    <xf numFmtId="0" fontId="4" fillId="0" borderId="4" xfId="0" applyFont="1" applyBorder="1"/>
    <xf numFmtId="0" fontId="4" fillId="0" borderId="23" xfId="0" applyFont="1" applyBorder="1"/>
    <xf numFmtId="0" fontId="4" fillId="0" borderId="0" xfId="0" applyFont="1" applyFill="1" applyBorder="1"/>
    <xf numFmtId="14" fontId="4" fillId="0" borderId="0" xfId="0" applyNumberFormat="1" applyFont="1" applyFill="1" applyBorder="1"/>
    <xf numFmtId="0" fontId="4" fillId="0" borderId="0" xfId="0" applyNumberFormat="1" applyFont="1" applyFill="1" applyBorder="1"/>
    <xf numFmtId="0" fontId="4" fillId="0" borderId="0" xfId="0" applyFont="1" applyFill="1" applyBorder="1" applyAlignment="1">
      <alignment horizontal="left"/>
    </xf>
    <xf numFmtId="0" fontId="0" fillId="0" borderId="0" xfId="0" applyFont="1" applyBorder="1" applyAlignment="1">
      <alignment horizontal="center" vertical="center"/>
    </xf>
  </cellXfs>
  <cellStyles count="1"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&quot; kg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</dxf>
    <dxf>
      <numFmt numFmtId="164" formatCode="0.0&quot; kg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8E8E8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533400</xdr:colOff>
      <xdr:row>13</xdr:row>
      <xdr:rowOff>28575</xdr:rowOff>
    </xdr:from>
    <xdr:to>
      <xdr:col>14</xdr:col>
      <xdr:colOff>409575</xdr:colOff>
      <xdr:row>14</xdr:row>
      <xdr:rowOff>171450</xdr:rowOff>
    </xdr:to>
    <xdr:sp macro="[0]!Ajout_Chien.Ajout_Chien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1858625" y="2552700"/>
          <a:ext cx="1400175" cy="333375"/>
        </a:xfrm>
        <a:prstGeom prst="rect">
          <a:avLst/>
        </a:prstGeom>
        <a:solidFill>
          <a:schemeClr val="accent5">
            <a:lumMod val="75000"/>
          </a:schemeClr>
        </a:solidFill>
        <a:ln w="9525" cmpd="sng">
          <a:solidFill>
            <a:schemeClr val="bg1"/>
          </a:solidFill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ln>
                <a:solidFill>
                  <a:schemeClr val="accent1">
                    <a:lumMod val="40000"/>
                    <a:lumOff val="60000"/>
                  </a:schemeClr>
                </a:solidFill>
              </a:ln>
              <a:solidFill>
                <a:schemeClr val="bg1"/>
              </a:solidFill>
            </a:rPr>
            <a:t>AJOUTER</a:t>
          </a:r>
        </a:p>
      </xdr:txBody>
    </xdr:sp>
    <xdr:clientData/>
  </xdr:twoCellAnchor>
  <xdr:twoCellAnchor>
    <xdr:from>
      <xdr:col>12</xdr:col>
      <xdr:colOff>238125</xdr:colOff>
      <xdr:row>16</xdr:row>
      <xdr:rowOff>28575</xdr:rowOff>
    </xdr:from>
    <xdr:to>
      <xdr:col>14</xdr:col>
      <xdr:colOff>114300</xdr:colOff>
      <xdr:row>17</xdr:row>
      <xdr:rowOff>171450</xdr:rowOff>
    </xdr:to>
    <xdr:sp macro="[0]!Supprimer.Supprime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1563350" y="3124200"/>
          <a:ext cx="1400175" cy="333375"/>
        </a:xfrm>
        <a:prstGeom prst="rect">
          <a:avLst/>
        </a:prstGeom>
        <a:solidFill>
          <a:srgbClr val="FF0000"/>
        </a:solidFill>
        <a:ln w="9525" cmpd="sng">
          <a:solidFill>
            <a:schemeClr val="bg1"/>
          </a:solidFill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ln>
                <a:solidFill>
                  <a:schemeClr val="accent1">
                    <a:lumMod val="40000"/>
                    <a:lumOff val="60000"/>
                  </a:schemeClr>
                </a:solidFill>
              </a:ln>
              <a:solidFill>
                <a:schemeClr val="bg1"/>
              </a:solidFill>
            </a:rPr>
            <a:t>MODIFIER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0</xdr:rowOff>
    </xdr:from>
    <xdr:to>
      <xdr:col>0</xdr:col>
      <xdr:colOff>254000</xdr:colOff>
      <xdr:row>10</xdr:row>
      <xdr:rowOff>63500</xdr:rowOff>
    </xdr:to>
    <xdr:sp macro="row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0" y="2495550"/>
          <a:ext cx="2540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11</xdr:row>
      <xdr:rowOff>0</xdr:rowOff>
    </xdr:from>
    <xdr:to>
      <xdr:col>0</xdr:col>
      <xdr:colOff>254000</xdr:colOff>
      <xdr:row>11</xdr:row>
      <xdr:rowOff>63500</xdr:rowOff>
    </xdr:to>
    <xdr:sp macro="row" textlink="">
      <xdr:nvSpPr>
        <xdr:cNvPr id="17" name="Rectangle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0" y="2686050"/>
          <a:ext cx="2540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5</xdr:row>
      <xdr:rowOff>0</xdr:rowOff>
    </xdr:from>
    <xdr:to>
      <xdr:col>0</xdr:col>
      <xdr:colOff>254000</xdr:colOff>
      <xdr:row>5</xdr:row>
      <xdr:rowOff>63500</xdr:rowOff>
    </xdr:to>
    <xdr:sp macro="row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0" y="922020"/>
          <a:ext cx="2540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0</xdr:col>
      <xdr:colOff>0</xdr:colOff>
      <xdr:row>6</xdr:row>
      <xdr:rowOff>0</xdr:rowOff>
    </xdr:from>
    <xdr:to>
      <xdr:col>0</xdr:col>
      <xdr:colOff>254000</xdr:colOff>
      <xdr:row>6</xdr:row>
      <xdr:rowOff>63500</xdr:rowOff>
    </xdr:to>
    <xdr:sp macro="row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0" y="1104900"/>
          <a:ext cx="2540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254000</xdr:colOff>
      <xdr:row>7</xdr:row>
      <xdr:rowOff>63500</xdr:rowOff>
    </xdr:to>
    <xdr:sp macro="row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0" y="1287780"/>
          <a:ext cx="2540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106680</xdr:colOff>
          <xdr:row>1</xdr:row>
          <xdr:rowOff>0</xdr:rowOff>
        </xdr:from>
        <xdr:to>
          <xdr:col>10</xdr:col>
          <xdr:colOff>525780</xdr:colOff>
          <xdr:row>16</xdr:row>
          <xdr:rowOff>83820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en-GB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Recap" displayName="TableauRecap" ref="B3:M17" totalsRowShown="0" headerRowDxfId="22" dataDxfId="20" headerRowBorderDxfId="21" tableBorderDxfId="19">
  <autoFilter ref="B3:M17" xr:uid="{00000000-0009-0000-0100-000003000000}"/>
  <tableColumns count="12">
    <tableColumn id="1" xr3:uid="{00000000-0010-0000-0000-000001000000}" name="NOM"/>
    <tableColumn id="2" xr3:uid="{00000000-0010-0000-0000-000002000000}" name="Date de Naissance" dataDxfId="18"/>
    <tableColumn id="3" xr3:uid="{00000000-0010-0000-0000-000003000000}" name="AGE" dataDxfId="17">
      <calculatedColumnFormula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calculatedColumnFormula>
    </tableColumn>
    <tableColumn id="4" xr3:uid="{00000000-0010-0000-0000-000004000000}" name="Poids" dataDxfId="16">
      <calculatedColumnFormula array="1">IFERROR(INDEX(TableauC[POIDS],MATCH($B4,IF(TableauC[POIDS]="","",TableauC[NOM]),0)),"")</calculatedColumnFormula>
    </tableColumn>
    <tableColumn id="5" xr3:uid="{00000000-0010-0000-0000-000005000000}" name="VACCIN" dataDxfId="15">
      <calculatedColumnFormula array="1">IFERROR(INDEX(TableauC[VACCIN],MATCH($B4,IF(TableauC[VACCIN]="","",TableauC[NOM]),0)),"")</calculatedColumnFormula>
    </tableColumn>
    <tableColumn id="6" xr3:uid="{00000000-0010-0000-0000-000006000000}" name="Prochain Vaccin" dataDxfId="14">
      <calculatedColumnFormula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calculatedColumnFormula>
    </tableColumn>
    <tableColumn id="7" xr3:uid="{00000000-0010-0000-0000-000007000000}" name="AT" dataDxfId="13">
      <calculatedColumnFormula array="1">IFERROR(INDEX(TableauC[AT],MATCH($B4,IF(TableauC[AT]="","",TableauC[NOM]),0)),"")</calculatedColumnFormula>
    </tableColumn>
    <tableColumn id="8" xr3:uid="{00000000-0010-0000-0000-000008000000}" name="Prochain AT" dataDxfId="12">
      <calculatedColumnFormula>IF(TableauRecap[[#This Row],[AT]]="","",TableauRecap[[#This Row],[AT]]+45)</calculatedColumnFormula>
    </tableColumn>
    <tableColumn id="9" xr3:uid="{00000000-0010-0000-0000-000009000000}" name="V" dataDxfId="11">
      <calculatedColumnFormula array="1">IFERROR(INDEX(TableauC[V],MATCH($B4,IF(TableauC[V]="","",TableauC[NOM]),0)),"")</calculatedColumnFormula>
    </tableColumn>
    <tableColumn id="10" xr3:uid="{00000000-0010-0000-0000-00000A000000}" name="Prochain V" dataDxfId="10">
      <calculatedColumnFormula>IF(TableauRecap[[#This Row],[V]]="","",TableauRecap[[#This Row],[V]]+170)</calculatedColumnFormula>
    </tableColumn>
    <tableColumn id="11" xr3:uid="{00000000-0010-0000-0000-00000B000000}" name="Père" dataDxfId="9"/>
    <tableColumn id="12" xr3:uid="{00000000-0010-0000-0000-00000C000000}" name="Mère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" displayName="TableauC" ref="C3:H60" totalsRowShown="0" dataDxfId="7" tableBorderDxfId="6">
  <autoFilter ref="C3:H60" xr:uid="{00000000-0009-0000-0100-000001000000}"/>
  <tableColumns count="6">
    <tableColumn id="1" xr3:uid="{00000000-0010-0000-0100-000001000000}" name="NOM" dataDxfId="5"/>
    <tableColumn id="2" xr3:uid="{00000000-0010-0000-0100-000002000000}" name="AGE" dataDxfId="4"/>
    <tableColumn id="3" xr3:uid="{00000000-0010-0000-0100-000003000000}" name="POIDS" dataDxfId="3"/>
    <tableColumn id="4" xr3:uid="{00000000-0010-0000-0100-000004000000}" name="VACCIN" dataDxfId="2"/>
    <tableColumn id="5" xr3:uid="{00000000-0010-0000-0100-000005000000}" name="AT" dataDxfId="1"/>
    <tableColumn id="6" xr3:uid="{00000000-0010-0000-0100-000006000000}" name="V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N21"/>
  <sheetViews>
    <sheetView tabSelected="1" workbookViewId="0">
      <selection activeCell="E12" sqref="E12"/>
    </sheetView>
  </sheetViews>
  <sheetFormatPr baseColWidth="10" defaultRowHeight="14.4" x14ac:dyDescent="0.3"/>
  <cols>
    <col min="6" max="6" width="21" bestFit="1" customWidth="1"/>
    <col min="7" max="8" width="21" customWidth="1"/>
    <col min="9" max="9" width="17.33203125" bestFit="1" customWidth="1"/>
    <col min="10" max="10" width="12.5546875" customWidth="1"/>
    <col min="11" max="11" width="12.6640625" bestFit="1" customWidth="1"/>
    <col min="12" max="12" width="13.6640625" bestFit="1" customWidth="1"/>
  </cols>
  <sheetData>
    <row r="2" spans="1:14" ht="15" thickBot="1" x14ac:dyDescent="0.35"/>
    <row r="3" spans="1:14" ht="15" thickBot="1" x14ac:dyDescent="0.35">
      <c r="A3" t="s">
        <v>24</v>
      </c>
      <c r="E3" s="77" t="s">
        <v>18</v>
      </c>
      <c r="F3" s="78" t="s">
        <v>27</v>
      </c>
      <c r="G3" s="79" t="s">
        <v>23</v>
      </c>
      <c r="H3" s="80" t="s">
        <v>19</v>
      </c>
      <c r="I3" s="78" t="s">
        <v>27</v>
      </c>
      <c r="J3" s="79" t="s">
        <v>23</v>
      </c>
      <c r="N3" s="1"/>
    </row>
    <row r="4" spans="1:14" x14ac:dyDescent="0.3">
      <c r="A4" t="s">
        <v>18</v>
      </c>
      <c r="E4" s="137" t="s">
        <v>5</v>
      </c>
      <c r="F4" s="136">
        <v>43800</v>
      </c>
      <c r="G4" s="115">
        <f>COUNTA(E4:E2873)</f>
        <v>4</v>
      </c>
      <c r="H4" s="137" t="s">
        <v>22</v>
      </c>
      <c r="I4" s="136">
        <v>43832</v>
      </c>
      <c r="J4" s="115">
        <f>COUNTA(H4:H14996)</f>
        <v>3</v>
      </c>
      <c r="K4" s="135"/>
      <c r="L4" s="1"/>
    </row>
    <row r="5" spans="1:14" x14ac:dyDescent="0.3">
      <c r="A5" t="s">
        <v>19</v>
      </c>
      <c r="E5" s="137" t="s">
        <v>6</v>
      </c>
      <c r="F5" s="136">
        <v>43862</v>
      </c>
      <c r="G5" s="138"/>
      <c r="H5" s="137" t="s">
        <v>36</v>
      </c>
      <c r="I5" s="136">
        <v>43863</v>
      </c>
      <c r="J5" s="135"/>
      <c r="K5" s="135"/>
    </row>
    <row r="6" spans="1:14" x14ac:dyDescent="0.3">
      <c r="E6" s="137" t="s">
        <v>7</v>
      </c>
      <c r="F6" s="136">
        <v>43862</v>
      </c>
      <c r="G6" s="138"/>
      <c r="H6" s="137" t="s">
        <v>36</v>
      </c>
      <c r="I6" s="136">
        <v>43863</v>
      </c>
      <c r="J6" s="135"/>
      <c r="K6" s="135"/>
    </row>
    <row r="7" spans="1:14" x14ac:dyDescent="0.3">
      <c r="E7" s="137" t="s">
        <v>8</v>
      </c>
      <c r="F7" s="136">
        <v>43862</v>
      </c>
      <c r="G7" s="135"/>
      <c r="H7" s="135"/>
      <c r="I7" s="135"/>
    </row>
    <row r="8" spans="1:14" x14ac:dyDescent="0.3">
      <c r="E8" s="135"/>
      <c r="F8" s="136"/>
      <c r="G8" s="138"/>
      <c r="H8" s="135"/>
      <c r="I8" s="136"/>
      <c r="J8" s="137"/>
      <c r="K8" s="135"/>
    </row>
    <row r="9" spans="1:14" x14ac:dyDescent="0.3">
      <c r="E9" s="135"/>
      <c r="F9" s="135"/>
      <c r="G9" s="138"/>
      <c r="H9" s="135"/>
      <c r="I9" s="136"/>
      <c r="J9" s="135"/>
      <c r="K9" s="135"/>
    </row>
    <row r="10" spans="1:14" x14ac:dyDescent="0.3">
      <c r="E10" s="135"/>
      <c r="F10" s="135"/>
      <c r="G10" s="138"/>
      <c r="H10" s="135"/>
      <c r="I10" s="135"/>
      <c r="J10" s="135"/>
      <c r="K10" s="135"/>
    </row>
    <row r="11" spans="1:14" x14ac:dyDescent="0.3">
      <c r="E11" s="135"/>
      <c r="F11" s="135"/>
      <c r="G11" s="138"/>
      <c r="H11" s="135"/>
      <c r="I11" s="135"/>
      <c r="J11" s="135"/>
      <c r="K11" s="135"/>
    </row>
    <row r="12" spans="1:14" x14ac:dyDescent="0.3">
      <c r="E12" s="135"/>
      <c r="F12" s="135"/>
      <c r="G12" s="138"/>
      <c r="H12" s="135"/>
      <c r="I12" s="135"/>
      <c r="J12" s="135"/>
      <c r="K12" s="135"/>
    </row>
    <row r="13" spans="1:14" x14ac:dyDescent="0.3">
      <c r="E13" s="135"/>
      <c r="F13" s="135"/>
      <c r="G13" s="135"/>
      <c r="H13" s="135"/>
      <c r="I13" s="135"/>
      <c r="J13" s="135"/>
      <c r="K13" s="135"/>
    </row>
    <row r="14" spans="1:14" x14ac:dyDescent="0.3">
      <c r="E14" s="135"/>
      <c r="F14" s="135"/>
      <c r="G14" s="135"/>
      <c r="H14" s="135"/>
      <c r="I14" s="135"/>
      <c r="J14" s="135"/>
      <c r="K14" s="135"/>
    </row>
    <row r="15" spans="1:14" x14ac:dyDescent="0.3">
      <c r="E15" s="135"/>
      <c r="F15" s="135"/>
      <c r="G15" s="135"/>
      <c r="H15" s="135"/>
      <c r="I15" s="135"/>
      <c r="J15" s="135"/>
      <c r="K15" s="135"/>
    </row>
    <row r="16" spans="1:14" x14ac:dyDescent="0.3">
      <c r="E16" s="135"/>
      <c r="F16" s="135"/>
      <c r="G16" s="135"/>
      <c r="H16" s="135"/>
      <c r="I16" s="135"/>
      <c r="J16" s="135"/>
      <c r="K16" s="135"/>
    </row>
    <row r="17" spans="5:11" x14ac:dyDescent="0.3">
      <c r="E17" s="135"/>
      <c r="F17" s="135"/>
      <c r="G17" s="135"/>
      <c r="H17" s="135"/>
      <c r="I17" s="135"/>
      <c r="J17" s="135"/>
      <c r="K17" s="135"/>
    </row>
    <row r="18" spans="5:11" x14ac:dyDescent="0.3">
      <c r="E18" s="135"/>
      <c r="F18" s="135"/>
      <c r="G18" s="135"/>
      <c r="H18" s="135"/>
      <c r="I18" s="135"/>
      <c r="J18" s="135"/>
      <c r="K18" s="135"/>
    </row>
    <row r="19" spans="5:11" x14ac:dyDescent="0.3">
      <c r="E19" s="135"/>
      <c r="F19" s="135"/>
      <c r="G19" s="135"/>
      <c r="H19" s="135"/>
      <c r="I19" s="135"/>
      <c r="J19" s="135"/>
      <c r="K19" s="135"/>
    </row>
    <row r="20" spans="5:11" x14ac:dyDescent="0.3">
      <c r="G20" s="135"/>
      <c r="H20" s="135"/>
      <c r="I20" s="135"/>
      <c r="J20" s="135"/>
      <c r="K20" s="135"/>
    </row>
    <row r="21" spans="5:11" x14ac:dyDescent="0.3">
      <c r="G21" s="135"/>
      <c r="H21" s="135"/>
      <c r="I21" s="135"/>
      <c r="J21" s="135"/>
      <c r="K21" s="135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3:M17"/>
  <sheetViews>
    <sheetView workbookViewId="0">
      <selection activeCell="B29" sqref="B29"/>
    </sheetView>
  </sheetViews>
  <sheetFormatPr baseColWidth="10" defaultRowHeight="14.4" x14ac:dyDescent="0.3"/>
  <cols>
    <col min="2" max="2" width="21.5546875" customWidth="1"/>
    <col min="3" max="3" width="21.5546875" style="4" customWidth="1"/>
    <col min="4" max="4" width="21.5546875" style="1" customWidth="1"/>
    <col min="5" max="5" width="21.5546875" style="44" customWidth="1"/>
    <col min="6" max="11" width="21.5546875" style="4" customWidth="1"/>
  </cols>
  <sheetData>
    <row r="3" spans="1:13" ht="15" thickBot="1" x14ac:dyDescent="0.35">
      <c r="B3" s="28" t="s">
        <v>15</v>
      </c>
      <c r="C3" s="29" t="s">
        <v>27</v>
      </c>
      <c r="D3" s="28" t="s">
        <v>0</v>
      </c>
      <c r="E3" s="65" t="s">
        <v>31</v>
      </c>
      <c r="F3" s="30" t="s">
        <v>2</v>
      </c>
      <c r="G3" s="30" t="s">
        <v>17</v>
      </c>
      <c r="H3" s="30" t="s">
        <v>3</v>
      </c>
      <c r="I3" s="30" t="s">
        <v>25</v>
      </c>
      <c r="J3" s="31" t="s">
        <v>4</v>
      </c>
      <c r="K3" s="30" t="s">
        <v>26</v>
      </c>
      <c r="L3" s="76" t="s">
        <v>33</v>
      </c>
      <c r="M3" s="76" t="s">
        <v>34</v>
      </c>
    </row>
    <row r="4" spans="1:13" x14ac:dyDescent="0.3">
      <c r="A4" s="5" t="s">
        <v>18</v>
      </c>
      <c r="B4" s="6"/>
      <c r="C4" s="7"/>
      <c r="D4" s="6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/>
      </c>
      <c r="E4" s="66" t="str">
        <f t="array" ref="E4">IFERROR(INDEX(TableauC[POIDS],MATCH($B4,IF(TableauC[POIDS]="","",TableauC[NOM]),0)),"")</f>
        <v/>
      </c>
      <c r="F4" s="7" t="str">
        <f t="array" aca="1" ref="F4" ca="1">IFERROR(INDEX(TableauC[VACCIN],MATCH($B4,IF(TableauC[VACCIN]="","",TableauC[NOM]),0)),"")</f>
        <v/>
      </c>
      <c r="G4" s="84" t="str">
        <f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/>
      </c>
      <c r="H4" s="7" t="str">
        <f t="array" aca="1" ref="H4" ca="1">IFERROR(INDEX(TableauC[AT],MATCH($B4,IF(TableauC[AT]="","",TableauC[NOM]),0)),"")</f>
        <v/>
      </c>
      <c r="I4" s="84" t="str">
        <f ca="1">IF(TableauRecap[[#This Row],[AT]]="","",TableauRecap[[#This Row],[AT]]+45)</f>
        <v/>
      </c>
      <c r="J4" s="32" t="str">
        <f t="array" aca="1" ref="J4" ca="1">IFERROR(INDEX(TableauC[V],MATCH($B4,IF(TableauC[V]="","",TableauC[NOM]),0)),"")</f>
        <v/>
      </c>
      <c r="K4" s="84" t="str">
        <f ca="1">IF(TableauRecap[[#This Row],[V]]="","",TableauRecap[[#This Row],[V]]+170)</f>
        <v/>
      </c>
      <c r="L4" s="4"/>
      <c r="M4" s="4"/>
    </row>
    <row r="5" spans="1:13" x14ac:dyDescent="0.3">
      <c r="B5" s="10" t="s">
        <v>5</v>
      </c>
      <c r="C5" s="22">
        <v>43800</v>
      </c>
      <c r="D5" s="3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>1 ans 2 mois</v>
      </c>
      <c r="E5" s="44">
        <f t="array" ref="E5">IFERROR(INDEX(TableauC[POIDS],MATCH($B5,IF(TableauC[POIDS]="","",TableauC[NOM]),0)),"")</f>
        <v>19</v>
      </c>
      <c r="F5" s="4">
        <f t="array" aca="1" ref="F5" ca="1">IFERROR(INDEX(TableauC[VACCIN],MATCH($B5,IF(TableauC[VACCIN]="","",TableauC[NOM]),0)),"")</f>
        <v>44248</v>
      </c>
      <c r="G5" s="85">
        <f ca="1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>44601</v>
      </c>
      <c r="H5" s="4">
        <f t="array" aca="1" ref="H5" ca="1">IFERROR(INDEX(TableauC[AT],MATCH($B5,IF(TableauC[AT]="","",TableauC[NOM]),0)),"")</f>
        <v>44248</v>
      </c>
      <c r="I5" s="85">
        <f ca="1">IF(TableauRecap[[#This Row],[AT]]="","",TableauRecap[[#This Row],[AT]]+45)</f>
        <v>44293</v>
      </c>
      <c r="J5" s="4">
        <f t="array" aca="1" ref="J5" ca="1">IFERROR(INDEX(TableauC[V],MATCH($B5,IF(TableauC[V]="","",TableauC[NOM]),0)),"")</f>
        <v>44248</v>
      </c>
      <c r="K5" s="85">
        <f ca="1">IF(TableauRecap[[#This Row],[V]]="","",TableauRecap[[#This Row],[V]]+170)</f>
        <v>44418</v>
      </c>
      <c r="L5" s="4"/>
      <c r="M5" s="4"/>
    </row>
    <row r="6" spans="1:13" x14ac:dyDescent="0.3">
      <c r="B6" s="10" t="s">
        <v>6</v>
      </c>
      <c r="C6" s="22">
        <v>43862</v>
      </c>
      <c r="D6" s="139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 xml:space="preserve">1 ans </v>
      </c>
      <c r="E6" s="44" cm="1">
        <f t="array" ref="E6">IFERROR(INDEX(TableauC[POIDS],MATCH($B6,IF(TableauC[POIDS]="","",TableauC[NOM]),0)),"")</f>
        <v>5</v>
      </c>
      <c r="F6" s="4" cm="1">
        <f t="array" aca="1" ref="F6" ca="1">IFERROR(INDEX(TableauC[VACCIN],MATCH($B6,IF(TableauC[VACCIN]="","",TableauC[NOM]),0)),"")</f>
        <v>44248</v>
      </c>
      <c r="G6" s="85">
        <f ca="1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>44601</v>
      </c>
      <c r="H6" s="4" cm="1">
        <f t="array" aca="1" ref="H6" ca="1">IFERROR(INDEX(TableauC[AT],MATCH($B6,IF(TableauC[AT]="","",TableauC[NOM]),0)),"")</f>
        <v>44248</v>
      </c>
      <c r="I6" s="85">
        <f ca="1">IF(TableauRecap[[#This Row],[AT]]="","",TableauRecap[[#This Row],[AT]]+45)</f>
        <v>44293</v>
      </c>
      <c r="J6" s="4" cm="1">
        <f t="array" aca="1" ref="J6" ca="1">IFERROR(INDEX(TableauC[V],MATCH($B6,IF(TableauC[V]="","",TableauC[NOM]),0)),"")</f>
        <v>44248</v>
      </c>
      <c r="K6" s="85">
        <f ca="1">IF(TableauRecap[[#This Row],[V]]="","",TableauRecap[[#This Row],[V]]+170)</f>
        <v>44418</v>
      </c>
      <c r="L6" s="4"/>
      <c r="M6" s="4"/>
    </row>
    <row r="7" spans="1:13" x14ac:dyDescent="0.3">
      <c r="B7" s="10" t="s">
        <v>7</v>
      </c>
      <c r="C7" s="22">
        <v>43862</v>
      </c>
      <c r="D7" s="139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 xml:space="preserve">1 ans </v>
      </c>
      <c r="E7" s="44" cm="1">
        <f t="array" ref="E7">IFERROR(INDEX(TableauC[POIDS],MATCH($B7,IF(TableauC[POIDS]="","",TableauC[NOM]),0)),"")</f>
        <v>64</v>
      </c>
      <c r="F7" s="4" cm="1">
        <f t="array" aca="1" ref="F7" ca="1">IFERROR(INDEX(TableauC[VACCIN],MATCH($B7,IF(TableauC[VACCIN]="","",TableauC[NOM]),0)),"")</f>
        <v>44248</v>
      </c>
      <c r="G7" s="85">
        <f ca="1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>44601</v>
      </c>
      <c r="H7" s="4" cm="1">
        <f t="array" aca="1" ref="H7" ca="1">IFERROR(INDEX(TableauC[AT],MATCH($B7,IF(TableauC[AT]="","",TableauC[NOM]),0)),"")</f>
        <v>44248</v>
      </c>
      <c r="I7" s="85">
        <f ca="1">IF(TableauRecap[[#This Row],[AT]]="","",TableauRecap[[#This Row],[AT]]+45)</f>
        <v>44293</v>
      </c>
      <c r="J7" s="4" cm="1">
        <f t="array" aca="1" ref="J7" ca="1">IFERROR(INDEX(TableauC[V],MATCH($B7,IF(TableauC[V]="","",TableauC[NOM]),0)),"")</f>
        <v>44248</v>
      </c>
      <c r="K7" s="85">
        <f ca="1">IF(TableauRecap[[#This Row],[V]]="","",TableauRecap[[#This Row],[V]]+170)</f>
        <v>44418</v>
      </c>
      <c r="L7" s="4"/>
      <c r="M7" s="4"/>
    </row>
    <row r="8" spans="1:13" x14ac:dyDescent="0.3">
      <c r="B8" s="10" t="s">
        <v>8</v>
      </c>
      <c r="C8" s="22">
        <v>43862</v>
      </c>
      <c r="D8" s="139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 xml:space="preserve">1 ans </v>
      </c>
      <c r="E8" s="44" cm="1">
        <f t="array" ref="E8">IFERROR(INDEX(TableauC[POIDS],MATCH($B8,IF(TableauC[POIDS]="","",TableauC[NOM]),0)),"")</f>
        <v>97</v>
      </c>
      <c r="F8" s="4" cm="1">
        <f t="array" aca="1" ref="F8" ca="1">IFERROR(INDEX(TableauC[VACCIN],MATCH($B8,IF(TableauC[VACCIN]="","",TableauC[NOM]),0)),"")</f>
        <v>44248</v>
      </c>
      <c r="G8" s="85">
        <f ca="1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>44601</v>
      </c>
      <c r="H8" s="4" cm="1">
        <f t="array" aca="1" ref="H8" ca="1">IFERROR(INDEX(TableauC[AT],MATCH($B8,IF(TableauC[AT]="","",TableauC[NOM]),0)),"")</f>
        <v>44248</v>
      </c>
      <c r="I8" s="85">
        <f ca="1">IF(TableauRecap[[#This Row],[AT]]="","",TableauRecap[[#This Row],[AT]]+45)</f>
        <v>44293</v>
      </c>
      <c r="J8" s="4" cm="1">
        <f t="array" aca="1" ref="J8" ca="1">IFERROR(INDEX(TableauC[V],MATCH($B8,IF(TableauC[V]="","",TableauC[NOM]),0)),"")</f>
        <v>44248</v>
      </c>
      <c r="K8" s="85">
        <f ca="1">IF(TableauRecap[[#This Row],[V]]="","",TableauRecap[[#This Row],[V]]+170)</f>
        <v>44418</v>
      </c>
      <c r="L8" s="4"/>
      <c r="M8" s="4"/>
    </row>
    <row r="9" spans="1:13" x14ac:dyDescent="0.3">
      <c r="A9" s="9" t="s">
        <v>19</v>
      </c>
      <c r="B9" s="9"/>
      <c r="C9" s="23"/>
      <c r="D9" s="24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/>
      </c>
      <c r="E9" s="67" t="str">
        <f t="array" ref="E9">IFERROR(INDEX(TableauC[POIDS],MATCH($B9,IF(TableauC[POIDS]="","",TableauC[NOM]),0)),"")</f>
        <v/>
      </c>
      <c r="F9" s="23" t="str">
        <f t="array" aca="1" ref="F9" ca="1">IFERROR(INDEX(TableauC[VACCIN],MATCH($B9,IF(TableauC[VACCIN]="","",TableauC[NOM]),0)),"")</f>
        <v/>
      </c>
      <c r="G9" s="86" t="str">
        <f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/>
      </c>
      <c r="H9" s="23" t="str">
        <f t="array" aca="1" ref="H9" ca="1">IFERROR(INDEX(TableauC[AT],MATCH($B9,IF(TableauC[AT]="","",TableauC[NOM]),0)),"")</f>
        <v/>
      </c>
      <c r="I9" s="86" t="str">
        <f ca="1">IF(TableauRecap[[#This Row],[AT]]="","",TableauRecap[[#This Row],[AT]]+45)</f>
        <v/>
      </c>
      <c r="J9" s="23" t="str">
        <f t="array" aca="1" ref="J9" ca="1">IFERROR(INDEX(TableauC[V],MATCH($B9,IF(TableauC[V]="","",TableauC[NOM]),0)),"")</f>
        <v/>
      </c>
      <c r="K9" s="86" t="str">
        <f ca="1">IF(TableauRecap[[#This Row],[V]]="","",TableauRecap[[#This Row],[V]]+170)</f>
        <v/>
      </c>
      <c r="L9" s="4"/>
      <c r="M9" s="4"/>
    </row>
    <row r="10" spans="1:13" x14ac:dyDescent="0.3">
      <c r="B10" s="11" t="s">
        <v>21</v>
      </c>
      <c r="C10" s="25"/>
      <c r="D10" s="1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/>
      </c>
      <c r="E10" s="44" t="str">
        <f t="array" ref="E10">IFERROR(INDEX(TableauC[POIDS],MATCH($B10,IF(TableauC[POIDS]="","",TableauC[NOM]),0)),"")</f>
        <v/>
      </c>
      <c r="F10" s="4" t="str">
        <f t="array" aca="1" ref="F10" ca="1">IFERROR(INDEX(TableauC[VACCIN],MATCH($B10,IF(TableauC[VACCIN]="","",TableauC[NOM]),0)),"")</f>
        <v/>
      </c>
      <c r="G10" s="85" t="str">
        <f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/>
      </c>
      <c r="H10" s="4" t="str">
        <f t="array" aca="1" ref="H10" ca="1">IFERROR(INDEX(TableauC[AT],MATCH($B10,IF(TableauC[AT]="","",TableauC[NOM]),0)),"")</f>
        <v/>
      </c>
      <c r="I10" s="85" t="str">
        <f ca="1">IF(TableauRecap[[#This Row],[AT]]="","",TableauRecap[[#This Row],[AT]]+45)</f>
        <v/>
      </c>
      <c r="J10" s="4" t="str">
        <f t="array" aca="1" ref="J10" ca="1">IFERROR(INDEX(TableauC[V],MATCH($B10,IF(TableauC[V]="","",TableauC[NOM]),0)),"")</f>
        <v/>
      </c>
      <c r="K10" s="85" t="str">
        <f ca="1">IF(TableauRecap[[#This Row],[V]]="","",TableauRecap[[#This Row],[V]]+170)</f>
        <v/>
      </c>
      <c r="L10" s="4"/>
      <c r="M10" s="4"/>
    </row>
    <row r="11" spans="1:13" x14ac:dyDescent="0.3">
      <c r="B11" s="11" t="s">
        <v>36</v>
      </c>
      <c r="C11" s="25">
        <v>43863</v>
      </c>
      <c r="D11" s="1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 xml:space="preserve">1 ans </v>
      </c>
      <c r="E11" s="44" t="str">
        <f t="array" ref="E11">IFERROR(INDEX(TableauC[POIDS],MATCH($B11,IF(TableauC[POIDS]="","",TableauC[NOM]),0)),"")</f>
        <v/>
      </c>
      <c r="F11" s="4" t="str">
        <f t="array" aca="1" ref="F11" ca="1">IFERROR(INDEX(TableauC[VACCIN],MATCH($B11,IF(TableauC[VACCIN]="","",TableauC[NOM]),0)),"")</f>
        <v/>
      </c>
      <c r="G11" s="85">
        <f ca="1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>43923</v>
      </c>
      <c r="H11" s="4" t="str">
        <f t="array" aca="1" ref="H11" ca="1">IFERROR(INDEX(TableauC[AT],MATCH($B11,IF(TableauC[AT]="","",TableauC[NOM]),0)),"")</f>
        <v/>
      </c>
      <c r="I11" s="85" t="str">
        <f ca="1">IF(TableauRecap[[#This Row],[AT]]="","",TableauRecap[[#This Row],[AT]]+45)</f>
        <v/>
      </c>
      <c r="J11" s="4" t="str">
        <f t="array" aca="1" ref="J11" ca="1">IFERROR(INDEX(TableauC[V],MATCH($B11,IF(TableauC[V]="","",TableauC[NOM]),0)),"")</f>
        <v/>
      </c>
      <c r="K11" s="85" t="str">
        <f ca="1">IF(TableauRecap[[#This Row],[V]]="","",TableauRecap[[#This Row],[V]]+170)</f>
        <v/>
      </c>
      <c r="L11" s="4"/>
      <c r="M11" s="4"/>
    </row>
    <row r="12" spans="1:13" x14ac:dyDescent="0.3">
      <c r="B12" s="11" t="s">
        <v>36</v>
      </c>
      <c r="C12" s="25">
        <v>43863</v>
      </c>
      <c r="D12" s="1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 xml:space="preserve">1 ans </v>
      </c>
      <c r="E12" s="44" t="str">
        <f t="array" ref="E12">IFERROR(INDEX(TableauC[POIDS],MATCH($B12,IF(TableauC[POIDS]="","",TableauC[NOM]),0)),"")</f>
        <v/>
      </c>
      <c r="F12" s="4" t="str">
        <f t="array" aca="1" ref="F12" ca="1">IFERROR(INDEX(TableauC[VACCIN],MATCH($B12,IF(TableauC[VACCIN]="","",TableauC[NOM]),0)),"")</f>
        <v/>
      </c>
      <c r="G12" s="85">
        <f ca="1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>43923</v>
      </c>
      <c r="H12" s="4" t="str">
        <f t="array" aca="1" ref="H12" ca="1">IFERROR(INDEX(TableauC[AT],MATCH($B12,IF(TableauC[AT]="","",TableauC[NOM]),0)),"")</f>
        <v/>
      </c>
      <c r="I12" s="85" t="str">
        <f ca="1">IF(TableauRecap[[#This Row],[AT]]="","",TableauRecap[[#This Row],[AT]]+45)</f>
        <v/>
      </c>
      <c r="J12" s="4" t="str">
        <f t="array" aca="1" ref="J12" ca="1">IFERROR(INDEX(TableauC[V],MATCH($B12,IF(TableauC[V]="","",TableauC[NOM]),0)),"")</f>
        <v/>
      </c>
      <c r="K12" s="85" t="str">
        <f ca="1">IF(TableauRecap[[#This Row],[V]]="","",TableauRecap[[#This Row],[V]]+170)</f>
        <v/>
      </c>
      <c r="L12" s="4"/>
      <c r="M12" s="4"/>
    </row>
    <row r="13" spans="1:13" x14ac:dyDescent="0.3">
      <c r="A13" s="8" t="s">
        <v>20</v>
      </c>
      <c r="B13" s="8"/>
      <c r="C13" s="26"/>
      <c r="D13" s="27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/>
      </c>
      <c r="E13" s="68" t="str">
        <f t="array" ref="E13">IFERROR(INDEX(TableauC[POIDS],MATCH($B13,IF(TableauC[POIDS]="","",TableauC[NOM]),0)),"")</f>
        <v/>
      </c>
      <c r="F13" s="26" t="str">
        <f t="array" aca="1" ref="F13" ca="1">IFERROR(INDEX(TableauC[VACCIN],MATCH($B13,IF(TableauC[VACCIN]="","",TableauC[NOM]),0)),"")</f>
        <v/>
      </c>
      <c r="G13" s="87" t="str">
        <f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/>
      </c>
      <c r="H13" s="26" t="str">
        <f t="array" aca="1" ref="H13" ca="1">IFERROR(INDEX(TableauC[AT],MATCH($B13,IF(TableauC[AT]="","",TableauC[NOM]),0)),"")</f>
        <v/>
      </c>
      <c r="I13" s="87" t="str">
        <f ca="1">IF(TableauRecap[[#This Row],[AT]]="","",TableauRecap[[#This Row],[AT]]+45)</f>
        <v/>
      </c>
      <c r="J13" s="26" t="str">
        <f t="array" aca="1" ref="J13" ca="1">IFERROR(INDEX(TableauC[V],MATCH($B13,IF(TableauC[V]="","",TableauC[NOM]),0)),"")</f>
        <v/>
      </c>
      <c r="K13" s="87" t="str">
        <f ca="1">IF(TableauRecap[[#This Row],[V]]="","",TableauRecap[[#This Row],[V]]+170)</f>
        <v/>
      </c>
      <c r="L13" s="4"/>
      <c r="M13" s="4"/>
    </row>
    <row r="14" spans="1:13" x14ac:dyDescent="0.3">
      <c r="D14" s="1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/>
      </c>
      <c r="E14" s="44" t="str">
        <f t="array" ref="E14">IFERROR(INDEX(TableauC[POIDS],MATCH($B14,IF(TableauC[POIDS]="","",TableauC[NOM]),0)),"")</f>
        <v/>
      </c>
      <c r="F14" s="4" t="str">
        <f t="array" aca="1" ref="F14" ca="1">IFERROR(INDEX(TableauC[VACCIN],MATCH($B14,IF(TableauC[VACCIN]="","",TableauC[NOM]),0)),"")</f>
        <v/>
      </c>
      <c r="G14" s="85" t="str">
        <f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/>
      </c>
      <c r="H14" s="4" t="str">
        <f t="array" aca="1" ref="H14" ca="1">IFERROR(INDEX(TableauC[AT],MATCH($B14,IF(TableauC[AT]="","",TableauC[NOM]),0)),"")</f>
        <v/>
      </c>
      <c r="I14" s="85" t="str">
        <f ca="1">IF(TableauRecap[[#This Row],[AT]]="","",TableauRecap[[#This Row],[AT]]+45)</f>
        <v/>
      </c>
      <c r="J14" s="4" t="str">
        <f t="array" aca="1" ref="J14" ca="1">IFERROR(INDEX(TableauC[V],MATCH($B14,IF(TableauC[V]="","",TableauC[NOM]),0)),"")</f>
        <v/>
      </c>
      <c r="K14" s="85" t="str">
        <f ca="1">IF(TableauRecap[[#This Row],[V]]="","",TableauRecap[[#This Row],[V]]+170)</f>
        <v/>
      </c>
      <c r="L14" s="4"/>
      <c r="M14" s="4"/>
    </row>
    <row r="15" spans="1:13" x14ac:dyDescent="0.3">
      <c r="D15" s="1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/>
      </c>
      <c r="E15" s="44" t="str">
        <f t="array" ref="E15">IFERROR(INDEX(TableauC[POIDS],MATCH($B15,IF(TableauC[POIDS]="","",TableauC[NOM]),0)),"")</f>
        <v/>
      </c>
      <c r="F15" s="4" t="str">
        <f t="array" aca="1" ref="F15" ca="1">IFERROR(INDEX(TableauC[VACCIN],MATCH($B15,IF(TableauC[VACCIN]="","",TableauC[NOM]),0)),"")</f>
        <v/>
      </c>
      <c r="G15" s="85" t="str">
        <f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/>
      </c>
      <c r="H15" s="4" t="str">
        <f t="array" aca="1" ref="H15" ca="1">IFERROR(INDEX(TableauC[AT],MATCH($B15,IF(TableauC[AT]="","",TableauC[NOM]),0)),"")</f>
        <v/>
      </c>
      <c r="I15" s="85" t="str">
        <f ca="1">IF(TableauRecap[[#This Row],[AT]]="","",TableauRecap[[#This Row],[AT]]+45)</f>
        <v/>
      </c>
      <c r="J15" s="4" t="str">
        <f t="array" aca="1" ref="J15" ca="1">IFERROR(INDEX(TableauC[V],MATCH($B15,IF(TableauC[V]="","",TableauC[NOM]),0)),"")</f>
        <v/>
      </c>
      <c r="K15" s="85" t="str">
        <f ca="1">IF(TableauRecap[[#This Row],[V]]="","",TableauRecap[[#This Row],[V]]+170)</f>
        <v/>
      </c>
      <c r="L15" s="4"/>
      <c r="M15" s="4"/>
    </row>
    <row r="16" spans="1:13" x14ac:dyDescent="0.3">
      <c r="D16" s="1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/>
      </c>
      <c r="E16" s="44" t="str">
        <f t="array" ref="E16">IFERROR(INDEX(TableauC[POIDS],MATCH($B16,IF(TableauC[POIDS]="","",TableauC[NOM]),0)),"")</f>
        <v/>
      </c>
      <c r="F16" s="4" t="str">
        <f t="array" aca="1" ref="F16" ca="1">IFERROR(INDEX(TableauC[VACCIN],MATCH($B16,IF(TableauC[VACCIN]="","",TableauC[NOM]),0)),"")</f>
        <v/>
      </c>
      <c r="G16" s="85" t="str">
        <f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/>
      </c>
      <c r="H16" s="4" t="str">
        <f t="array" aca="1" ref="H16" ca="1">IFERROR(INDEX(TableauC[AT],MATCH($B16,IF(TableauC[AT]="","",TableauC[NOM]),0)),"")</f>
        <v/>
      </c>
      <c r="I16" s="85" t="str">
        <f ca="1">IF(TableauRecap[[#This Row],[AT]]="","",TableauRecap[[#This Row],[AT]]+45)</f>
        <v/>
      </c>
      <c r="J16" s="4" t="str">
        <f t="array" aca="1" ref="J16" ca="1">IFERROR(INDEX(TableauC[V],MATCH($B16,IF(TableauC[V]="","",TableauC[NOM]),0)),"")</f>
        <v/>
      </c>
      <c r="K16" s="85" t="str">
        <f ca="1">IF(TableauRecap[[#This Row],[V]]="","",TableauRecap[[#This Row],[V]]+170)</f>
        <v/>
      </c>
      <c r="L16" s="4"/>
      <c r="M16" s="4"/>
    </row>
    <row r="17" spans="4:13" x14ac:dyDescent="0.3">
      <c r="D17" s="69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/>
      </c>
      <c r="E17" s="44" t="str">
        <f t="array" ref="E17">IFERROR(INDEX(TableauC[POIDS],MATCH($B17,IF(TableauC[POIDS]="","",TableauC[NOM]),0)),"")</f>
        <v/>
      </c>
      <c r="F17" s="4" t="str">
        <f t="array" aca="1" ref="F17" ca="1">IFERROR(INDEX(TableauC[VACCIN],MATCH($B17,IF(TableauC[VACCIN]="","",TableauC[NOM]),0)),"")</f>
        <v/>
      </c>
      <c r="G17" s="85" t="str">
        <f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/>
      </c>
      <c r="H17" s="4" t="str">
        <f t="array" aca="1" ref="H17" ca="1">IFERROR(INDEX(TableauC[AT],MATCH($B17,IF(TableauC[AT]="","",TableauC[NOM]),0)),"")</f>
        <v/>
      </c>
      <c r="I17" s="85" t="str">
        <f ca="1">IF(TableauRecap[[#This Row],[AT]]="","",TableauRecap[[#This Row],[AT]]+45)</f>
        <v/>
      </c>
      <c r="J17" s="4" t="str">
        <f t="array" aca="1" ref="J17" ca="1">IFERROR(INDEX(TableauC[V],MATCH($B17,IF(TableauC[V]="","",TableauC[NOM]),0)),"")</f>
        <v/>
      </c>
      <c r="K17" s="85" t="str">
        <f ca="1">IF(TableauRecap[[#This Row],[V]]="","",TableauRecap[[#This Row],[V]]+170)</f>
        <v/>
      </c>
      <c r="L17" s="4"/>
      <c r="M17" s="4"/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1:K60"/>
  <sheetViews>
    <sheetView zoomScale="85" zoomScaleNormal="85" workbookViewId="0">
      <selection activeCell="D15" sqref="D15"/>
    </sheetView>
  </sheetViews>
  <sheetFormatPr baseColWidth="10" defaultRowHeight="14.4" x14ac:dyDescent="0.3"/>
  <cols>
    <col min="2" max="2" width="22" style="4" customWidth="1"/>
    <col min="3" max="3" width="22" style="45" customWidth="1"/>
    <col min="4" max="4" width="22" style="4" customWidth="1"/>
    <col min="5" max="5" width="22" style="44" customWidth="1"/>
    <col min="6" max="8" width="22" style="4" customWidth="1"/>
    <col min="11" max="12" width="9.33203125" customWidth="1"/>
    <col min="13" max="13" width="11.5546875" bestFit="1" customWidth="1"/>
    <col min="14" max="22" width="13.88671875" customWidth="1"/>
    <col min="23" max="23" width="15.33203125" customWidth="1"/>
    <col min="24" max="24" width="22.33203125" customWidth="1"/>
    <col min="25" max="25" width="23.5546875" customWidth="1"/>
    <col min="26" max="26" width="19.109375" customWidth="1"/>
    <col min="27" max="27" width="20.5546875" customWidth="1"/>
    <col min="28" max="28" width="22.33203125" customWidth="1"/>
    <col min="29" max="29" width="23.5546875" customWidth="1"/>
    <col min="30" max="30" width="19.109375" customWidth="1"/>
    <col min="31" max="31" width="18.44140625" customWidth="1"/>
    <col min="32" max="32" width="23.109375" customWidth="1"/>
    <col min="33" max="33" width="24.33203125" customWidth="1"/>
    <col min="34" max="34" width="23.109375" customWidth="1"/>
    <col min="35" max="35" width="24.33203125" bestFit="1" customWidth="1"/>
    <col min="36" max="36" width="22.33203125" customWidth="1"/>
    <col min="37" max="37" width="23.5546875" customWidth="1"/>
    <col min="38" max="39" width="7.44140625" customWidth="1"/>
    <col min="40" max="40" width="8.109375" customWidth="1"/>
    <col min="41" max="41" width="7.44140625" customWidth="1"/>
    <col min="45" max="45" width="12.88671875" bestFit="1" customWidth="1"/>
  </cols>
  <sheetData>
    <row r="1" spans="2:8" x14ac:dyDescent="0.3">
      <c r="D1" s="38" t="str">
        <f>IF(Recap!$C2&lt;&gt;"",IFERROR(IF(ROUNDDOWN(($B1-Recap!$C2)/30/12,0)&lt;&gt;0,ROUNDDOWN(($B1-Recap!$C2)/30/12,0)&amp;" ans","")&amp;" "&amp;IF(INT((($B1-Recap!$C2)/30/12-ROUNDDOWN(($B1-Recap!$C2)/30/12,0))*12)&lt;&gt;0,INT((($B1-Recap!$C2)/30/12-ROUNDDOWN(($B1-Recap!$C2)/30/12,0))*12)&amp;" mois",""),""),"")</f>
        <v/>
      </c>
    </row>
    <row r="2" spans="2:8" ht="15" thickBot="1" x14ac:dyDescent="0.35"/>
    <row r="3" spans="2:8" ht="15" thickBot="1" x14ac:dyDescent="0.35">
      <c r="B3" s="46" t="s">
        <v>32</v>
      </c>
      <c r="C3" s="20" t="s">
        <v>15</v>
      </c>
      <c r="D3" s="39" t="s">
        <v>0</v>
      </c>
      <c r="E3" s="40" t="s">
        <v>1</v>
      </c>
      <c r="F3" s="21" t="s">
        <v>2</v>
      </c>
      <c r="G3" s="21" t="s">
        <v>3</v>
      </c>
      <c r="H3" s="21" t="s">
        <v>4</v>
      </c>
    </row>
    <row r="4" spans="2:8" x14ac:dyDescent="0.3">
      <c r="B4" s="71">
        <f ca="1">TODAY()</f>
        <v>44248</v>
      </c>
      <c r="C4" s="72" t="s">
        <v>5</v>
      </c>
      <c r="D4" s="73" t="str">
        <f ca="1">IF(Recap!$C5&lt;&gt;"",IFERROR(IF(ROUNDDOWN(($B4-Recap!$C5)/30/12,0)&lt;&gt;0,ROUNDDOWN(($B4-Recap!$C5)/30/12,0)&amp;" ans","")&amp;" "&amp;IF(INT((($B4-Recap!$C5)/30/12-ROUNDDOWN(($B4-Recap!$C5)/30/12,0))*12)&lt;&gt;0,INT((($B4-Recap!$C5)/30/12-ROUNDDOWN(($B4-Recap!$C5)/30/12,0))*12)&amp;" mois",""),""),"")</f>
        <v>1 ans 2 mois</v>
      </c>
      <c r="E4" s="74"/>
      <c r="F4" s="73"/>
      <c r="G4" s="73"/>
      <c r="H4" s="75"/>
    </row>
    <row r="5" spans="2:8" x14ac:dyDescent="0.3">
      <c r="B5" s="47">
        <f ca="1">$B$4</f>
        <v>44248</v>
      </c>
      <c r="C5" s="45" t="s">
        <v>6</v>
      </c>
      <c r="D5" s="49" t="e">
        <f>IF(Recap!#REF!&lt;&gt;"",IFERROR(IF(ROUNDDOWN(($B5-Recap!#REF!)/30/12,0)&lt;&gt;0,ROUNDDOWN(($B5-Recap!#REF!)/30/12,0)&amp;" ans","")&amp;" "&amp;IF(INT((($B5-Recap!#REF!)/30/12-ROUNDDOWN(($B5-Recap!#REF!)/30/12,0))*12)&lt;&gt;0,INT((($B5-Recap!#REF!)/30/12-ROUNDDOWN(($B5-Recap!#REF!)/30/12,0))*12)&amp;" mois",""),""),"")</f>
        <v>#REF!</v>
      </c>
      <c r="E5" s="48"/>
      <c r="F5" s="49"/>
      <c r="G5" s="49"/>
      <c r="H5" s="50"/>
    </row>
    <row r="6" spans="2:8" x14ac:dyDescent="0.3">
      <c r="B6" s="51">
        <f t="shared" ref="B6:B15" ca="1" si="0">$B$4</f>
        <v>44248</v>
      </c>
      <c r="C6" s="45" t="s">
        <v>7</v>
      </c>
      <c r="D6" s="49" t="e">
        <f>IF(Recap!#REF!&lt;&gt;"",IFERROR(IF(ROUNDDOWN(($B6-Recap!#REF!)/30/12,0)&lt;&gt;0,ROUNDDOWN(($B6-Recap!#REF!)/30/12,0)&amp;" ans","")&amp;" "&amp;IF(INT((($B6-Recap!#REF!)/30/12-ROUNDDOWN(($B6-Recap!#REF!)/30/12,0))*12)&lt;&gt;0,INT((($B6-Recap!#REF!)/30/12-ROUNDDOWN(($B6-Recap!#REF!)/30/12,0))*12)&amp;" mois",""),""),"")</f>
        <v>#REF!</v>
      </c>
      <c r="E6" s="48"/>
      <c r="F6" s="49"/>
      <c r="G6" s="49"/>
      <c r="H6" s="50"/>
    </row>
    <row r="7" spans="2:8" x14ac:dyDescent="0.3">
      <c r="B7" s="47">
        <f t="shared" ca="1" si="0"/>
        <v>44248</v>
      </c>
      <c r="C7" s="45" t="s">
        <v>8</v>
      </c>
      <c r="D7" s="49" t="e">
        <f>IF(Recap!#REF!&lt;&gt;"",IFERROR(IF(ROUNDDOWN(($B7-Recap!#REF!)/30/12,0)&lt;&gt;0,ROUNDDOWN(($B7-Recap!#REF!)/30/12,0)&amp;" ans","")&amp;" "&amp;IF(INT((($B7-Recap!#REF!)/30/12-ROUNDDOWN(($B7-Recap!#REF!)/30/12,0))*12)&lt;&gt;0,INT((($B7-Recap!#REF!)/30/12-ROUNDDOWN(($B7-Recap!#REF!)/30/12,0))*12)&amp;" mois",""),""),"")</f>
        <v>#REF!</v>
      </c>
      <c r="E7" s="48"/>
      <c r="F7" s="49"/>
      <c r="G7" s="49"/>
      <c r="H7" s="50"/>
    </row>
    <row r="8" spans="2:8" x14ac:dyDescent="0.3">
      <c r="B8" s="51">
        <f t="shared" ca="1" si="0"/>
        <v>44248</v>
      </c>
      <c r="C8" s="45" t="s">
        <v>9</v>
      </c>
      <c r="D8" s="49" t="e">
        <f>IF(Recap!#REF!&lt;&gt;"",IFERROR(IF(ROUNDDOWN(($B8-Recap!#REF!)/30/12,0)&lt;&gt;0,ROUNDDOWN(($B8-Recap!#REF!)/30/12,0)&amp;" ans","")&amp;" "&amp;IF(INT((($B8-Recap!#REF!)/30/12-ROUNDDOWN(($B8-Recap!#REF!)/30/12,0))*12)&lt;&gt;0,INT((($B8-Recap!#REF!)/30/12-ROUNDDOWN(($B8-Recap!#REF!)/30/12,0))*12)&amp;" mois",""),""),"")</f>
        <v>#REF!</v>
      </c>
      <c r="E8" s="48"/>
      <c r="F8" s="49"/>
      <c r="G8" s="49"/>
      <c r="H8" s="50"/>
    </row>
    <row r="9" spans="2:8" x14ac:dyDescent="0.3">
      <c r="B9" s="47">
        <f t="shared" ca="1" si="0"/>
        <v>44248</v>
      </c>
      <c r="C9" s="45" t="s">
        <v>10</v>
      </c>
      <c r="D9" s="49" t="e">
        <f>IF(Recap!#REF!&lt;&gt;"",IFERROR(IF(ROUNDDOWN(($B9-Recap!#REF!)/30/12,0)&lt;&gt;0,ROUNDDOWN(($B9-Recap!#REF!)/30/12,0)&amp;" ans","")&amp;" "&amp;IF(INT((($B9-Recap!#REF!)/30/12-ROUNDDOWN(($B9-Recap!#REF!)/30/12,0))*12)&lt;&gt;0,INT((($B9-Recap!#REF!)/30/12-ROUNDDOWN(($B9-Recap!#REF!)/30/12,0))*12)&amp;" mois",""),""),"")</f>
        <v>#REF!</v>
      </c>
      <c r="E9" s="48"/>
      <c r="F9" s="49"/>
      <c r="G9" s="49"/>
      <c r="H9" s="50"/>
    </row>
    <row r="10" spans="2:8" x14ac:dyDescent="0.3">
      <c r="B10" s="51">
        <f t="shared" ca="1" si="0"/>
        <v>44248</v>
      </c>
      <c r="C10" s="45" t="s">
        <v>11</v>
      </c>
      <c r="D10" s="49" t="e">
        <f>IF(Recap!#REF!&lt;&gt;"",IFERROR(IF(ROUNDDOWN(($B10-Recap!#REF!)/30/12,0)&lt;&gt;0,ROUNDDOWN(($B10-Recap!#REF!)/30/12,0)&amp;" ans","")&amp;" "&amp;IF(INT((($B10-Recap!#REF!)/30/12-ROUNDDOWN(($B10-Recap!#REF!)/30/12,0))*12)&lt;&gt;0,INT((($B10-Recap!#REF!)/30/12-ROUNDDOWN(($B10-Recap!#REF!)/30/12,0))*12)&amp;" mois",""),""),"")</f>
        <v>#REF!</v>
      </c>
      <c r="E10" s="48"/>
      <c r="F10" s="49"/>
      <c r="G10" s="49"/>
      <c r="H10" s="50"/>
    </row>
    <row r="11" spans="2:8" x14ac:dyDescent="0.3">
      <c r="B11" s="47">
        <f t="shared" ca="1" si="0"/>
        <v>44248</v>
      </c>
      <c r="C11" s="45" t="s">
        <v>12</v>
      </c>
      <c r="D11" s="49" t="e">
        <f>IF(Recap!#REF!&lt;&gt;"",IFERROR(IF(ROUNDDOWN(($B11-Recap!#REF!)/30/12,0)&lt;&gt;0,ROUNDDOWN(($B11-Recap!#REF!)/30/12,0)&amp;" ans","")&amp;" "&amp;IF(INT((($B11-Recap!#REF!)/30/12-ROUNDDOWN(($B11-Recap!#REF!)/30/12,0))*12)&lt;&gt;0,INT((($B11-Recap!#REF!)/30/12-ROUNDDOWN(($B11-Recap!#REF!)/30/12,0))*12)&amp;" mois",""),""),"")</f>
        <v>#REF!</v>
      </c>
      <c r="E11" s="48"/>
      <c r="F11" s="49"/>
      <c r="G11" s="49"/>
      <c r="H11" s="50"/>
    </row>
    <row r="12" spans="2:8" x14ac:dyDescent="0.3">
      <c r="B12" s="51">
        <f t="shared" ca="1" si="0"/>
        <v>44248</v>
      </c>
      <c r="C12" s="45" t="s">
        <v>13</v>
      </c>
      <c r="D12" s="49" t="e">
        <f>IF(Recap!#REF!&lt;&gt;"",IFERROR(IF(ROUNDDOWN(($B12-Recap!#REF!)/30/12,0)&lt;&gt;0,ROUNDDOWN(($B12-Recap!#REF!)/30/12,0)&amp;" ans","")&amp;" "&amp;IF(INT((($B12-Recap!#REF!)/30/12-ROUNDDOWN(($B12-Recap!#REF!)/30/12,0))*12)&lt;&gt;0,INT((($B12-Recap!#REF!)/30/12-ROUNDDOWN(($B12-Recap!#REF!)/30/12,0))*12)&amp;" mois",""),""),"")</f>
        <v>#REF!</v>
      </c>
      <c r="E12" s="48"/>
      <c r="F12" s="49"/>
      <c r="G12" s="49"/>
      <c r="H12" s="50"/>
    </row>
    <row r="13" spans="2:8" x14ac:dyDescent="0.3">
      <c r="B13" s="47">
        <f t="shared" ca="1" si="0"/>
        <v>44248</v>
      </c>
      <c r="C13" s="45" t="s">
        <v>28</v>
      </c>
      <c r="D13" s="49" t="e">
        <f>IF(Recap!#REF!&lt;&gt;"",IFERROR(IF(ROUNDDOWN(($B13-Recap!#REF!)/30/12,0)&lt;&gt;0,ROUNDDOWN(($B13-Recap!#REF!)/30/12,0)&amp;" ans","")&amp;" "&amp;IF(INT((($B13-Recap!#REF!)/30/12-ROUNDDOWN(($B13-Recap!#REF!)/30/12,0))*12)&lt;&gt;0,INT((($B13-Recap!#REF!)/30/12-ROUNDDOWN(($B13-Recap!#REF!)/30/12,0))*12)&amp;" mois",""),""),"")</f>
        <v>#REF!</v>
      </c>
      <c r="E13" s="48"/>
      <c r="F13" s="49"/>
      <c r="G13" s="49"/>
      <c r="H13" s="50"/>
    </row>
    <row r="14" spans="2:8" x14ac:dyDescent="0.3">
      <c r="B14" s="51">
        <f t="shared" ca="1" si="0"/>
        <v>44248</v>
      </c>
      <c r="C14" s="45" t="s">
        <v>29</v>
      </c>
      <c r="D14" s="49" t="e">
        <f>IF(Recap!#REF!&lt;&gt;"",IFERROR(IF(ROUNDDOWN(($B14-Recap!#REF!)/30/12,0)&lt;&gt;0,ROUNDDOWN(($B14-Recap!#REF!)/30/12,0)&amp;" ans","")&amp;" "&amp;IF(INT((($B14-Recap!#REF!)/30/12-ROUNDDOWN(($B14-Recap!#REF!)/30/12,0))*12)&lt;&gt;0,INT((($B14-Recap!#REF!)/30/12-ROUNDDOWN(($B14-Recap!#REF!)/30/12,0))*12)&amp;" mois",""),""),"")</f>
        <v>#REF!</v>
      </c>
      <c r="E14" s="48"/>
      <c r="F14" s="49">
        <v>44270</v>
      </c>
      <c r="G14" s="49"/>
      <c r="H14" s="50"/>
    </row>
    <row r="15" spans="2:8" ht="15" thickBot="1" x14ac:dyDescent="0.35">
      <c r="B15" s="70">
        <f t="shared" ca="1" si="0"/>
        <v>44248</v>
      </c>
      <c r="C15" s="60" t="s">
        <v>30</v>
      </c>
      <c r="D15" s="62" t="e">
        <f>IF(Recap!#REF!&lt;&gt;"",IFERROR(IF(ROUNDDOWN(($B15-Recap!#REF!)/30/12,0)&lt;&gt;0,ROUNDDOWN(($B15-Recap!#REF!)/30/12,0)&amp;" ans","")&amp;" "&amp;IF(INT((($B15-Recap!#REF!)/30/12-ROUNDDOWN(($B15-Recap!#REF!)/30/12,0))*12)&lt;&gt;0,INT((($B15-Recap!#REF!)/30/12-ROUNDDOWN(($B15-Recap!#REF!)/30/12,0))*12)&amp;" mois",""),""),"")</f>
        <v>#REF!</v>
      </c>
      <c r="E15" s="61"/>
      <c r="F15" s="62"/>
      <c r="G15" s="62"/>
      <c r="H15" s="64"/>
    </row>
    <row r="16" spans="2:8" x14ac:dyDescent="0.3">
      <c r="B16" s="55">
        <f ca="1">TODAY()</f>
        <v>44248</v>
      </c>
      <c r="C16" s="56" t="s">
        <v>5</v>
      </c>
      <c r="D16" s="58" t="str">
        <f ca="1">IF(Recap!$C5&lt;&gt;"",IFERROR(IF(ROUNDDOWN(($B16-Recap!$C5)/30/12,0)&lt;&gt;0,ROUNDDOWN(($B16-Recap!$C5)/30/12,0)&amp;" ans","")&amp;" "&amp;IF(INT((($B16-Recap!$C5)/30/12-ROUNDDOWN(($B16-Recap!$C5)/30/12,0))*12)&lt;&gt;0,INT((($B16-Recap!$C5)/30/12-ROUNDDOWN(($B16-Recap!$C5)/30/12,0))*12)&amp;" mois",""),""),"")</f>
        <v>1 ans 2 mois</v>
      </c>
      <c r="E16" s="57">
        <v>19</v>
      </c>
      <c r="F16" s="58">
        <f ca="1">B16</f>
        <v>44248</v>
      </c>
      <c r="G16" s="58">
        <f ca="1">B16</f>
        <v>44248</v>
      </c>
      <c r="H16" s="59">
        <f ca="1">B16</f>
        <v>44248</v>
      </c>
    </row>
    <row r="17" spans="2:8" x14ac:dyDescent="0.3">
      <c r="B17" s="47">
        <f ca="1">$B$16</f>
        <v>44248</v>
      </c>
      <c r="C17" s="45" t="s">
        <v>6</v>
      </c>
      <c r="D17" s="49" t="e">
        <f>IF(Recap!#REF!&lt;&gt;"",IFERROR(IF(ROUNDDOWN(($B17-Recap!#REF!)/30/12,0)&lt;&gt;0,ROUNDDOWN(($B17-Recap!#REF!)/30/12,0)&amp;" ans","")&amp;" "&amp;IF(INT((($B17-Recap!#REF!)/30/12-ROUNDDOWN(($B17-Recap!#REF!)/30/12,0))*12)&lt;&gt;0,INT((($B17-Recap!#REF!)/30/12-ROUNDDOWN(($B17-Recap!#REF!)/30/12,0))*12)&amp;" mois",""),""),"")</f>
        <v>#REF!</v>
      </c>
      <c r="E17" s="48">
        <v>5</v>
      </c>
      <c r="F17" s="49">
        <f t="shared" ref="F17:F24" ca="1" si="1">B17</f>
        <v>44248</v>
      </c>
      <c r="G17" s="49">
        <f t="shared" ref="G17:G24" ca="1" si="2">B17</f>
        <v>44248</v>
      </c>
      <c r="H17" s="50">
        <f t="shared" ref="H17:H24" ca="1" si="3">B17</f>
        <v>44248</v>
      </c>
    </row>
    <row r="18" spans="2:8" x14ac:dyDescent="0.3">
      <c r="B18" s="51">
        <f t="shared" ref="B18:B24" ca="1" si="4">$B$16</f>
        <v>44248</v>
      </c>
      <c r="C18" s="45" t="s">
        <v>7</v>
      </c>
      <c r="D18" s="49" t="e">
        <f>IF(Recap!#REF!&lt;&gt;"",IFERROR(IF(ROUNDDOWN(($B18-Recap!#REF!)/30/12,0)&lt;&gt;0,ROUNDDOWN(($B18-Recap!#REF!)/30/12,0)&amp;" ans","")&amp;" "&amp;IF(INT((($B18-Recap!#REF!)/30/12-ROUNDDOWN(($B18-Recap!#REF!)/30/12,0))*12)&lt;&gt;0,INT((($B18-Recap!#REF!)/30/12-ROUNDDOWN(($B18-Recap!#REF!)/30/12,0))*12)&amp;" mois",""),""),"")</f>
        <v>#REF!</v>
      </c>
      <c r="E18" s="48">
        <v>64</v>
      </c>
      <c r="F18" s="49">
        <f t="shared" ca="1" si="1"/>
        <v>44248</v>
      </c>
      <c r="G18" s="49">
        <f t="shared" ca="1" si="2"/>
        <v>44248</v>
      </c>
      <c r="H18" s="50">
        <f t="shared" ca="1" si="3"/>
        <v>44248</v>
      </c>
    </row>
    <row r="19" spans="2:8" x14ac:dyDescent="0.3">
      <c r="B19" s="47">
        <f t="shared" ca="1" si="4"/>
        <v>44248</v>
      </c>
      <c r="C19" s="45" t="s">
        <v>8</v>
      </c>
      <c r="D19" s="49" t="e">
        <f>IF(Recap!#REF!&lt;&gt;"",IFERROR(IF(ROUNDDOWN(($B19-Recap!#REF!)/30/12,0)&lt;&gt;0,ROUNDDOWN(($B19-Recap!#REF!)/30/12,0)&amp;" ans","")&amp;" "&amp;IF(INT((($B19-Recap!#REF!)/30/12-ROUNDDOWN(($B19-Recap!#REF!)/30/12,0))*12)&lt;&gt;0,INT((($B19-Recap!#REF!)/30/12-ROUNDDOWN(($B19-Recap!#REF!)/30/12,0))*12)&amp;" mois",""),""),"")</f>
        <v>#REF!</v>
      </c>
      <c r="E19" s="48">
        <v>97</v>
      </c>
      <c r="F19" s="49">
        <f t="shared" ca="1" si="1"/>
        <v>44248</v>
      </c>
      <c r="G19" s="49">
        <f t="shared" ca="1" si="2"/>
        <v>44248</v>
      </c>
      <c r="H19" s="50">
        <f t="shared" ca="1" si="3"/>
        <v>44248</v>
      </c>
    </row>
    <row r="20" spans="2:8" x14ac:dyDescent="0.3">
      <c r="B20" s="51">
        <f t="shared" ca="1" si="4"/>
        <v>44248</v>
      </c>
      <c r="C20" s="45" t="s">
        <v>9</v>
      </c>
      <c r="D20" s="49" t="e">
        <f>IF(Recap!#REF!&lt;&gt;"",IFERROR(IF(ROUNDDOWN(($B20-Recap!#REF!)/30/12,0)&lt;&gt;0,ROUNDDOWN(($B20-Recap!#REF!)/30/12,0)&amp;" ans","")&amp;" "&amp;IF(INT((($B20-Recap!#REF!)/30/12-ROUNDDOWN(($B20-Recap!#REF!)/30/12,0))*12)&lt;&gt;0,INT((($B20-Recap!#REF!)/30/12-ROUNDDOWN(($B20-Recap!#REF!)/30/12,0))*12)&amp;" mois",""),""),"")</f>
        <v>#REF!</v>
      </c>
      <c r="E20" s="48">
        <v>57</v>
      </c>
      <c r="F20" s="49">
        <f t="shared" ca="1" si="1"/>
        <v>44248</v>
      </c>
      <c r="G20" s="49">
        <f t="shared" ca="1" si="2"/>
        <v>44248</v>
      </c>
      <c r="H20" s="50">
        <f t="shared" ca="1" si="3"/>
        <v>44248</v>
      </c>
    </row>
    <row r="21" spans="2:8" x14ac:dyDescent="0.3">
      <c r="B21" s="47">
        <f t="shared" ca="1" si="4"/>
        <v>44248</v>
      </c>
      <c r="C21" s="45" t="s">
        <v>10</v>
      </c>
      <c r="D21" s="49" t="e">
        <f>IF(Recap!#REF!&lt;&gt;"",IFERROR(IF(ROUNDDOWN(($B21-Recap!#REF!)/30/12,0)&lt;&gt;0,ROUNDDOWN(($B21-Recap!#REF!)/30/12,0)&amp;" ans","")&amp;" "&amp;IF(INT((($B21-Recap!#REF!)/30/12-ROUNDDOWN(($B21-Recap!#REF!)/30/12,0))*12)&lt;&gt;0,INT((($B21-Recap!#REF!)/30/12-ROUNDDOWN(($B21-Recap!#REF!)/30/12,0))*12)&amp;" mois",""),""),"")</f>
        <v>#REF!</v>
      </c>
      <c r="E21" s="48">
        <v>23</v>
      </c>
      <c r="F21" s="49">
        <f t="shared" ca="1" si="1"/>
        <v>44248</v>
      </c>
      <c r="G21" s="49">
        <f t="shared" ca="1" si="2"/>
        <v>44248</v>
      </c>
      <c r="H21" s="50">
        <f t="shared" ca="1" si="3"/>
        <v>44248</v>
      </c>
    </row>
    <row r="22" spans="2:8" x14ac:dyDescent="0.3">
      <c r="B22" s="51">
        <f t="shared" ca="1" si="4"/>
        <v>44248</v>
      </c>
      <c r="C22" s="45" t="s">
        <v>11</v>
      </c>
      <c r="D22" s="49" t="e">
        <f>IF(Recap!#REF!&lt;&gt;"",IFERROR(IF(ROUNDDOWN(($B22-Recap!#REF!)/30/12,0)&lt;&gt;0,ROUNDDOWN(($B22-Recap!#REF!)/30/12,0)&amp;" ans","")&amp;" "&amp;IF(INT((($B22-Recap!#REF!)/30/12-ROUNDDOWN(($B22-Recap!#REF!)/30/12,0))*12)&lt;&gt;0,INT((($B22-Recap!#REF!)/30/12-ROUNDDOWN(($B22-Recap!#REF!)/30/12,0))*12)&amp;" mois",""),""),"")</f>
        <v>#REF!</v>
      </c>
      <c r="E22" s="48">
        <v>14</v>
      </c>
      <c r="F22" s="49">
        <f t="shared" ca="1" si="1"/>
        <v>44248</v>
      </c>
      <c r="G22" s="49">
        <f t="shared" ca="1" si="2"/>
        <v>44248</v>
      </c>
      <c r="H22" s="50">
        <f t="shared" ca="1" si="3"/>
        <v>44248</v>
      </c>
    </row>
    <row r="23" spans="2:8" x14ac:dyDescent="0.3">
      <c r="B23" s="47">
        <f t="shared" ca="1" si="4"/>
        <v>44248</v>
      </c>
      <c r="C23" s="45" t="s">
        <v>12</v>
      </c>
      <c r="D23" s="49" t="e">
        <f>IF(Recap!#REF!&lt;&gt;"",IFERROR(IF(ROUNDDOWN(($B23-Recap!#REF!)/30/12,0)&lt;&gt;0,ROUNDDOWN(($B23-Recap!#REF!)/30/12,0)&amp;" ans","")&amp;" "&amp;IF(INT((($B23-Recap!#REF!)/30/12-ROUNDDOWN(($B23-Recap!#REF!)/30/12,0))*12)&lt;&gt;0,INT((($B23-Recap!#REF!)/30/12-ROUNDDOWN(($B23-Recap!#REF!)/30/12,0))*12)&amp;" mois",""),""),"")</f>
        <v>#REF!</v>
      </c>
      <c r="E23" s="48">
        <v>12</v>
      </c>
      <c r="F23" s="49">
        <f t="shared" ca="1" si="1"/>
        <v>44248</v>
      </c>
      <c r="G23" s="49">
        <f t="shared" ca="1" si="2"/>
        <v>44248</v>
      </c>
      <c r="H23" s="50">
        <f t="shared" ca="1" si="3"/>
        <v>44248</v>
      </c>
    </row>
    <row r="24" spans="2:8" ht="15" thickBot="1" x14ac:dyDescent="0.35">
      <c r="B24" s="63">
        <f t="shared" ca="1" si="4"/>
        <v>44248</v>
      </c>
      <c r="C24" s="60" t="s">
        <v>13</v>
      </c>
      <c r="D24" s="62" t="e">
        <f>IF(Recap!#REF!&lt;&gt;"",IFERROR(IF(ROUNDDOWN(($B24-Recap!#REF!)/30/12,0)&lt;&gt;0,ROUNDDOWN(($B24-Recap!#REF!)/30/12,0)&amp;" ans","")&amp;" "&amp;IF(INT((($B24-Recap!#REF!)/30/12-ROUNDDOWN(($B24-Recap!#REF!)/30/12,0))*12)&lt;&gt;0,INT((($B24-Recap!#REF!)/30/12-ROUNDDOWN(($B24-Recap!#REF!)/30/12,0))*12)&amp;" mois",""),""),"")</f>
        <v>#REF!</v>
      </c>
      <c r="E24" s="61">
        <v>4</v>
      </c>
      <c r="F24" s="49">
        <f t="shared" ca="1" si="1"/>
        <v>44248</v>
      </c>
      <c r="G24" s="49">
        <f t="shared" ca="1" si="2"/>
        <v>44248</v>
      </c>
      <c r="H24" s="50">
        <f t="shared" ca="1" si="3"/>
        <v>44248</v>
      </c>
    </row>
    <row r="25" spans="2:8" x14ac:dyDescent="0.3">
      <c r="B25" s="55">
        <f ca="1">TODAY()</f>
        <v>44248</v>
      </c>
      <c r="C25" s="56" t="s">
        <v>5</v>
      </c>
      <c r="D25" s="58" t="str">
        <f ca="1">IF(Recap!$C5&lt;&gt;"",IFERROR(IF(ROUNDDOWN(($B25-Recap!$C5)/30/12,0)&lt;&gt;0,ROUNDDOWN(($B25-Recap!$C5)/30/12,0)&amp;" ans","")&amp;" "&amp;IF(INT((($B25-Recap!$C5)/30/12-ROUNDDOWN(($B25-Recap!$C5)/30/12,0))*12)&lt;&gt;0,INT((($B25-Recap!$C5)/30/12-ROUNDDOWN(($B25-Recap!$C5)/30/12,0))*12)&amp;" mois",""),""),"")</f>
        <v>1 ans 2 mois</v>
      </c>
      <c r="E25" s="57"/>
      <c r="F25" s="58"/>
      <c r="G25" s="58"/>
      <c r="H25" s="59"/>
    </row>
    <row r="26" spans="2:8" x14ac:dyDescent="0.3">
      <c r="B26" s="47">
        <f t="shared" ref="B26:B32" ca="1" si="5">$B$25</f>
        <v>44248</v>
      </c>
      <c r="C26" s="45" t="s">
        <v>6</v>
      </c>
      <c r="D26" s="49" t="e">
        <f>IF(Recap!#REF!&lt;&gt;"",IFERROR(IF(ROUNDDOWN(($B26-Recap!#REF!)/30/12,0)&lt;&gt;0,ROUNDDOWN(($B26-Recap!#REF!)/30/12,0)&amp;" ans","")&amp;" "&amp;IF(INT((($B26-Recap!#REF!)/30/12-ROUNDDOWN(($B26-Recap!#REF!)/30/12,0))*12)&lt;&gt;0,INT((($B26-Recap!#REF!)/30/12-ROUNDDOWN(($B26-Recap!#REF!)/30/12,0))*12)&amp;" mois",""),""),"")</f>
        <v>#REF!</v>
      </c>
      <c r="E26" s="48"/>
      <c r="F26" s="49"/>
      <c r="G26" s="49"/>
      <c r="H26" s="50"/>
    </row>
    <row r="27" spans="2:8" x14ac:dyDescent="0.3">
      <c r="B27" s="51">
        <f t="shared" ca="1" si="5"/>
        <v>44248</v>
      </c>
      <c r="C27" s="45" t="s">
        <v>7</v>
      </c>
      <c r="D27" s="49" t="e">
        <f>IF(Recap!#REF!&lt;&gt;"",IFERROR(IF(ROUNDDOWN(($B27-Recap!#REF!)/30/12,0)&lt;&gt;0,ROUNDDOWN(($B27-Recap!#REF!)/30/12,0)&amp;" ans","")&amp;" "&amp;IF(INT((($B27-Recap!#REF!)/30/12-ROUNDDOWN(($B27-Recap!#REF!)/30/12,0))*12)&lt;&gt;0,INT((($B27-Recap!#REF!)/30/12-ROUNDDOWN(($B27-Recap!#REF!)/30/12,0))*12)&amp;" mois",""),""),"")</f>
        <v>#REF!</v>
      </c>
      <c r="E27" s="48"/>
      <c r="F27" s="49"/>
      <c r="G27" s="49"/>
      <c r="H27" s="50"/>
    </row>
    <row r="28" spans="2:8" x14ac:dyDescent="0.3">
      <c r="B28" s="47">
        <f t="shared" ca="1" si="5"/>
        <v>44248</v>
      </c>
      <c r="C28" s="45" t="s">
        <v>8</v>
      </c>
      <c r="D28" s="49" t="e">
        <f>IF(Recap!#REF!&lt;&gt;"",IFERROR(IF(ROUNDDOWN(($B28-Recap!#REF!)/30/12,0)&lt;&gt;0,ROUNDDOWN(($B28-Recap!#REF!)/30/12,0)&amp;" ans","")&amp;" "&amp;IF(INT((($B28-Recap!#REF!)/30/12-ROUNDDOWN(($B28-Recap!#REF!)/30/12,0))*12)&lt;&gt;0,INT((($B28-Recap!#REF!)/30/12-ROUNDDOWN(($B28-Recap!#REF!)/30/12,0))*12)&amp;" mois",""),""),"")</f>
        <v>#REF!</v>
      </c>
      <c r="E28" s="48"/>
      <c r="F28" s="49"/>
      <c r="G28" s="49"/>
      <c r="H28" s="50"/>
    </row>
    <row r="29" spans="2:8" x14ac:dyDescent="0.3">
      <c r="B29" s="51">
        <f t="shared" ca="1" si="5"/>
        <v>44248</v>
      </c>
      <c r="C29" s="45" t="s">
        <v>9</v>
      </c>
      <c r="D29" s="49" t="e">
        <f>IF(Recap!#REF!&lt;&gt;"",IFERROR(IF(ROUNDDOWN(($B29-Recap!#REF!)/30/12,0)&lt;&gt;0,ROUNDDOWN(($B29-Recap!#REF!)/30/12,0)&amp;" ans","")&amp;" "&amp;IF(INT((($B29-Recap!#REF!)/30/12-ROUNDDOWN(($B29-Recap!#REF!)/30/12,0))*12)&lt;&gt;0,INT((($B29-Recap!#REF!)/30/12-ROUNDDOWN(($B29-Recap!#REF!)/30/12,0))*12)&amp;" mois",""),""),"")</f>
        <v>#REF!</v>
      </c>
      <c r="E29" s="48"/>
      <c r="F29" s="49"/>
      <c r="G29" s="49"/>
      <c r="H29" s="50"/>
    </row>
    <row r="30" spans="2:8" x14ac:dyDescent="0.3">
      <c r="B30" s="47">
        <f t="shared" ca="1" si="5"/>
        <v>44248</v>
      </c>
      <c r="C30" s="45" t="s">
        <v>10</v>
      </c>
      <c r="D30" s="49" t="e">
        <f>IF(Recap!#REF!&lt;&gt;"",IFERROR(IF(ROUNDDOWN(($B30-Recap!#REF!)/30/12,0)&lt;&gt;0,ROUNDDOWN(($B30-Recap!#REF!)/30/12,0)&amp;" ans","")&amp;" "&amp;IF(INT((($B30-Recap!#REF!)/30/12-ROUNDDOWN(($B30-Recap!#REF!)/30/12,0))*12)&lt;&gt;0,INT((($B30-Recap!#REF!)/30/12-ROUNDDOWN(($B30-Recap!#REF!)/30/12,0))*12)&amp;" mois",""),""),"")</f>
        <v>#REF!</v>
      </c>
      <c r="E30" s="48"/>
      <c r="F30" s="49"/>
      <c r="G30" s="49"/>
      <c r="H30" s="50"/>
    </row>
    <row r="31" spans="2:8" x14ac:dyDescent="0.3">
      <c r="B31" s="51">
        <f t="shared" ca="1" si="5"/>
        <v>44248</v>
      </c>
      <c r="C31" s="45" t="s">
        <v>11</v>
      </c>
      <c r="D31" s="49" t="e">
        <f>IF(Recap!#REF!&lt;&gt;"",IFERROR(IF(ROUNDDOWN(($B31-Recap!#REF!)/30/12,0)&lt;&gt;0,ROUNDDOWN(($B31-Recap!#REF!)/30/12,0)&amp;" ans","")&amp;" "&amp;IF(INT((($B31-Recap!#REF!)/30/12-ROUNDDOWN(($B31-Recap!#REF!)/30/12,0))*12)&lt;&gt;0,INT((($B31-Recap!#REF!)/30/12-ROUNDDOWN(($B31-Recap!#REF!)/30/12,0))*12)&amp;" mois",""),""),"")</f>
        <v>#REF!</v>
      </c>
      <c r="E31" s="48"/>
      <c r="F31" s="49"/>
      <c r="G31" s="49"/>
      <c r="H31" s="50"/>
    </row>
    <row r="32" spans="2:8" ht="15" thickBot="1" x14ac:dyDescent="0.35">
      <c r="B32" s="47">
        <f t="shared" ca="1" si="5"/>
        <v>44248</v>
      </c>
      <c r="C32" s="45" t="s">
        <v>12</v>
      </c>
      <c r="D32" s="49" t="e">
        <f>IF(Recap!#REF!&lt;&gt;"",IFERROR(IF(ROUNDDOWN(($B32-Recap!#REF!)/30/12,0)&lt;&gt;0,ROUNDDOWN(($B32-Recap!#REF!)/30/12,0)&amp;" ans","")&amp;" "&amp;IF(INT((($B32-Recap!#REF!)/30/12-ROUNDDOWN(($B32-Recap!#REF!)/30/12,0))*12)&lt;&gt;0,INT((($B32-Recap!#REF!)/30/12-ROUNDDOWN(($B32-Recap!#REF!)/30/12,0))*12)&amp;" mois",""),""),"")</f>
        <v>#REF!</v>
      </c>
      <c r="E32" s="48"/>
      <c r="F32" s="49"/>
      <c r="G32" s="49"/>
      <c r="H32" s="50"/>
    </row>
    <row r="33" spans="2:11" x14ac:dyDescent="0.3">
      <c r="B33" s="55">
        <f ca="1">TODAY()</f>
        <v>44248</v>
      </c>
      <c r="C33" s="56" t="s">
        <v>5</v>
      </c>
      <c r="D33" s="58" t="str">
        <f ca="1">IF(Recap!$C5&lt;&gt;"",IFERROR(IF(ROUNDDOWN(($B33-Recap!$C5)/30/12,0)&lt;&gt;0,ROUNDDOWN(($B33-Recap!$C5)/30/12,0)&amp;" ans","")&amp;" "&amp;IF(INT((($B33-Recap!$C5)/30/12-ROUNDDOWN(($B33-Recap!$C5)/30/12,0))*12)&lt;&gt;0,INT((($B33-Recap!$C5)/30/12-ROUNDDOWN(($B33-Recap!$C5)/30/12,0))*12)&amp;" mois",""),""),"")</f>
        <v>1 ans 2 mois</v>
      </c>
      <c r="E33" s="57"/>
      <c r="F33" s="58"/>
      <c r="G33" s="58"/>
      <c r="H33" s="59"/>
    </row>
    <row r="34" spans="2:11" x14ac:dyDescent="0.3">
      <c r="B34" s="47">
        <f ca="1">$B$33</f>
        <v>44248</v>
      </c>
      <c r="C34" s="45" t="s">
        <v>6</v>
      </c>
      <c r="D34" s="49" t="e">
        <f>IF(Recap!#REF!&lt;&gt;"",IFERROR(IF(ROUNDDOWN(($B34-Recap!#REF!)/30/12,0)&lt;&gt;0,ROUNDDOWN(($B34-Recap!#REF!)/30/12,0)&amp;" ans","")&amp;" "&amp;IF(INT((($B34-Recap!#REF!)/30/12-ROUNDDOWN(($B34-Recap!#REF!)/30/12,0))*12)&lt;&gt;0,INT((($B34-Recap!#REF!)/30/12-ROUNDDOWN(($B34-Recap!#REF!)/30/12,0))*12)&amp;" mois",""),""),"")</f>
        <v>#REF!</v>
      </c>
      <c r="E34" s="48"/>
      <c r="F34" s="49"/>
      <c r="G34" s="49"/>
      <c r="H34" s="50"/>
    </row>
    <row r="35" spans="2:11" x14ac:dyDescent="0.3">
      <c r="B35" s="51">
        <f t="shared" ref="B35:B41" ca="1" si="6">$B$33</f>
        <v>44248</v>
      </c>
      <c r="C35" s="45" t="s">
        <v>7</v>
      </c>
      <c r="D35" s="49" t="e">
        <f>IF(Recap!#REF!&lt;&gt;"",IFERROR(IF(ROUNDDOWN(($B35-Recap!#REF!)/30/12,0)&lt;&gt;0,ROUNDDOWN(($B35-Recap!#REF!)/30/12,0)&amp;" ans","")&amp;" "&amp;IF(INT((($B35-Recap!#REF!)/30/12-ROUNDDOWN(($B35-Recap!#REF!)/30/12,0))*12)&lt;&gt;0,INT((($B35-Recap!#REF!)/30/12-ROUNDDOWN(($B35-Recap!#REF!)/30/12,0))*12)&amp;" mois",""),""),"")</f>
        <v>#REF!</v>
      </c>
      <c r="E35" s="48"/>
      <c r="F35" s="49"/>
      <c r="G35" s="49"/>
      <c r="H35" s="50"/>
    </row>
    <row r="36" spans="2:11" x14ac:dyDescent="0.3">
      <c r="B36" s="47">
        <f t="shared" ca="1" si="6"/>
        <v>44248</v>
      </c>
      <c r="C36" s="45" t="s">
        <v>8</v>
      </c>
      <c r="D36" s="49" t="e">
        <f>IF(Recap!#REF!&lt;&gt;"",IFERROR(IF(ROUNDDOWN(($B36-Recap!#REF!)/30/12,0)&lt;&gt;0,ROUNDDOWN(($B36-Recap!#REF!)/30/12,0)&amp;" ans","")&amp;" "&amp;IF(INT((($B36-Recap!#REF!)/30/12-ROUNDDOWN(($B36-Recap!#REF!)/30/12,0))*12)&lt;&gt;0,INT((($B36-Recap!#REF!)/30/12-ROUNDDOWN(($B36-Recap!#REF!)/30/12,0))*12)&amp;" mois",""),""),"")</f>
        <v>#REF!</v>
      </c>
      <c r="E36" s="48"/>
      <c r="F36" s="49"/>
      <c r="G36" s="49"/>
      <c r="H36" s="50"/>
    </row>
    <row r="37" spans="2:11" x14ac:dyDescent="0.3">
      <c r="B37" s="51">
        <f t="shared" ca="1" si="6"/>
        <v>44248</v>
      </c>
      <c r="C37" s="45" t="s">
        <v>9</v>
      </c>
      <c r="D37" s="49" t="e">
        <f>IF(Recap!#REF!&lt;&gt;"",IFERROR(IF(ROUNDDOWN(($B37-Recap!#REF!)/30/12,0)&lt;&gt;0,ROUNDDOWN(($B37-Recap!#REF!)/30/12,0)&amp;" ans","")&amp;" "&amp;IF(INT((($B37-Recap!#REF!)/30/12-ROUNDDOWN(($B37-Recap!#REF!)/30/12,0))*12)&lt;&gt;0,INT((($B37-Recap!#REF!)/30/12-ROUNDDOWN(($B37-Recap!#REF!)/30/12,0))*12)&amp;" mois",""),""),"")</f>
        <v>#REF!</v>
      </c>
      <c r="E37" s="48"/>
      <c r="F37" s="49"/>
      <c r="G37" s="49"/>
      <c r="H37" s="50"/>
    </row>
    <row r="38" spans="2:11" x14ac:dyDescent="0.3">
      <c r="B38" s="47">
        <f t="shared" ca="1" si="6"/>
        <v>44248</v>
      </c>
      <c r="C38" s="45" t="s">
        <v>10</v>
      </c>
      <c r="D38" s="49" t="e">
        <f>IF(Recap!#REF!&lt;&gt;"",IFERROR(IF(ROUNDDOWN(($B38-Recap!#REF!)/30/12,0)&lt;&gt;0,ROUNDDOWN(($B38-Recap!#REF!)/30/12,0)&amp;" ans","")&amp;" "&amp;IF(INT((($B38-Recap!#REF!)/30/12-ROUNDDOWN(($B38-Recap!#REF!)/30/12,0))*12)&lt;&gt;0,INT((($B38-Recap!#REF!)/30/12-ROUNDDOWN(($B38-Recap!#REF!)/30/12,0))*12)&amp;" mois",""),""),"")</f>
        <v>#REF!</v>
      </c>
      <c r="E38" s="48"/>
      <c r="F38" s="49"/>
      <c r="G38" s="49"/>
      <c r="H38" s="50"/>
    </row>
    <row r="39" spans="2:11" x14ac:dyDescent="0.3">
      <c r="B39" s="51">
        <f t="shared" ca="1" si="6"/>
        <v>44248</v>
      </c>
      <c r="C39" s="45" t="s">
        <v>11</v>
      </c>
      <c r="D39" s="49" t="e">
        <f>IF(Recap!#REF!&lt;&gt;"",IFERROR(IF(ROUNDDOWN(($B39-Recap!#REF!)/30/12,0)&lt;&gt;0,ROUNDDOWN(($B39-Recap!#REF!)/30/12,0)&amp;" ans","")&amp;" "&amp;IF(INT((($B39-Recap!#REF!)/30/12-ROUNDDOWN(($B39-Recap!#REF!)/30/12,0))*12)&lt;&gt;0,INT((($B39-Recap!#REF!)/30/12-ROUNDDOWN(($B39-Recap!#REF!)/30/12,0))*12)&amp;" mois",""),""),"")</f>
        <v>#REF!</v>
      </c>
      <c r="E39" s="48"/>
      <c r="F39" s="49"/>
      <c r="G39" s="49"/>
      <c r="H39" s="50"/>
    </row>
    <row r="40" spans="2:11" x14ac:dyDescent="0.3">
      <c r="B40" s="47">
        <f t="shared" ca="1" si="6"/>
        <v>44248</v>
      </c>
      <c r="C40" s="45" t="s">
        <v>12</v>
      </c>
      <c r="D40" s="49" t="e">
        <f>IF(Recap!#REF!&lt;&gt;"",IFERROR(IF(ROUNDDOWN(($B40-Recap!#REF!)/30/12,0)&lt;&gt;0,ROUNDDOWN(($B40-Recap!#REF!)/30/12,0)&amp;" ans","")&amp;" "&amp;IF(INT((($B40-Recap!#REF!)/30/12-ROUNDDOWN(($B40-Recap!#REF!)/30/12,0))*12)&lt;&gt;0,INT((($B40-Recap!#REF!)/30/12-ROUNDDOWN(($B40-Recap!#REF!)/30/12,0))*12)&amp;" mois",""),""),"")</f>
        <v>#REF!</v>
      </c>
      <c r="E40" s="48"/>
      <c r="F40" s="49"/>
      <c r="G40" s="49"/>
      <c r="H40" s="50"/>
    </row>
    <row r="41" spans="2:11" ht="15" thickBot="1" x14ac:dyDescent="0.35">
      <c r="B41" s="63">
        <f t="shared" ca="1" si="6"/>
        <v>44248</v>
      </c>
      <c r="C41" s="60" t="s">
        <v>13</v>
      </c>
      <c r="D41" s="62" t="e">
        <f>IF(Recap!#REF!&lt;&gt;"",IFERROR(IF(ROUNDDOWN(($B41-Recap!#REF!)/30/12,0)&lt;&gt;0,ROUNDDOWN(($B41-Recap!#REF!)/30/12,0)&amp;" ans","")&amp;" "&amp;IF(INT((($B41-Recap!#REF!)/30/12-ROUNDDOWN(($B41-Recap!#REF!)/30/12,0))*12)&lt;&gt;0,INT((($B41-Recap!#REF!)/30/12-ROUNDDOWN(($B41-Recap!#REF!)/30/12,0))*12)&amp;" mois",""),""),"")</f>
        <v>#REF!</v>
      </c>
      <c r="E41" s="61"/>
      <c r="F41" s="62"/>
      <c r="G41" s="62"/>
      <c r="H41" s="64"/>
    </row>
    <row r="42" spans="2:11" x14ac:dyDescent="0.3">
      <c r="B42" s="16">
        <v>43890</v>
      </c>
      <c r="C42" s="18" t="s">
        <v>5</v>
      </c>
      <c r="D42" s="17">
        <v>21</v>
      </c>
      <c r="E42" s="43">
        <v>51</v>
      </c>
      <c r="F42" s="17"/>
      <c r="G42" s="17"/>
      <c r="H42" s="35"/>
    </row>
    <row r="43" spans="2:11" x14ac:dyDescent="0.3">
      <c r="B43" s="14">
        <f t="shared" ref="B43:B49" si="7">+$B$42</f>
        <v>43890</v>
      </c>
      <c r="C43" s="19" t="s">
        <v>6</v>
      </c>
      <c r="D43" s="15" t="s">
        <v>14</v>
      </c>
      <c r="E43" s="41" t="s">
        <v>14</v>
      </c>
      <c r="F43" s="15"/>
      <c r="G43" s="15"/>
      <c r="H43" s="33"/>
    </row>
    <row r="44" spans="2:11" x14ac:dyDescent="0.3">
      <c r="B44" s="12">
        <f t="shared" si="7"/>
        <v>43890</v>
      </c>
      <c r="C44" s="19" t="s">
        <v>7</v>
      </c>
      <c r="D44" s="13" t="s">
        <v>14</v>
      </c>
      <c r="E44" s="42" t="s">
        <v>14</v>
      </c>
      <c r="F44" s="13"/>
      <c r="G44" s="13"/>
      <c r="H44" s="34"/>
      <c r="K44" s="2"/>
    </row>
    <row r="45" spans="2:11" x14ac:dyDescent="0.3">
      <c r="B45" s="14">
        <f t="shared" si="7"/>
        <v>43890</v>
      </c>
      <c r="C45" s="19" t="s">
        <v>8</v>
      </c>
      <c r="D45" s="15" t="s">
        <v>14</v>
      </c>
      <c r="E45" s="41" t="s">
        <v>14</v>
      </c>
      <c r="F45" s="15"/>
      <c r="G45" s="15"/>
      <c r="H45" s="33"/>
    </row>
    <row r="46" spans="2:11" x14ac:dyDescent="0.3">
      <c r="B46" s="12">
        <f t="shared" si="7"/>
        <v>43890</v>
      </c>
      <c r="C46" s="19" t="s">
        <v>9</v>
      </c>
      <c r="D46" s="13" t="s">
        <v>14</v>
      </c>
      <c r="E46" s="42" t="s">
        <v>14</v>
      </c>
      <c r="F46" s="13"/>
      <c r="G46" s="13"/>
      <c r="H46" s="34"/>
    </row>
    <row r="47" spans="2:11" x14ac:dyDescent="0.3">
      <c r="B47" s="14">
        <f t="shared" si="7"/>
        <v>43890</v>
      </c>
      <c r="C47" s="19" t="s">
        <v>10</v>
      </c>
      <c r="D47" s="15" t="s">
        <v>14</v>
      </c>
      <c r="E47" s="41" t="s">
        <v>14</v>
      </c>
      <c r="F47" s="15"/>
      <c r="G47" s="15"/>
      <c r="H47" s="33"/>
    </row>
    <row r="48" spans="2:11" x14ac:dyDescent="0.3">
      <c r="B48" s="12">
        <f t="shared" si="7"/>
        <v>43890</v>
      </c>
      <c r="C48" s="19" t="s">
        <v>11</v>
      </c>
      <c r="D48" s="13" t="s">
        <v>14</v>
      </c>
      <c r="E48" s="42" t="s">
        <v>14</v>
      </c>
      <c r="F48" s="13"/>
      <c r="G48" s="13"/>
      <c r="H48" s="34"/>
    </row>
    <row r="49" spans="2:8" x14ac:dyDescent="0.3">
      <c r="B49" s="14">
        <f t="shared" si="7"/>
        <v>43890</v>
      </c>
      <c r="C49" s="19" t="s">
        <v>12</v>
      </c>
      <c r="D49" s="15" t="s">
        <v>14</v>
      </c>
      <c r="E49" s="41" t="s">
        <v>14</v>
      </c>
      <c r="F49" s="15"/>
      <c r="G49" s="15"/>
      <c r="H49" s="33"/>
    </row>
    <row r="50" spans="2:8" x14ac:dyDescent="0.3">
      <c r="B50" s="12">
        <v>43890</v>
      </c>
      <c r="C50" s="19" t="s">
        <v>13</v>
      </c>
      <c r="D50" s="13" t="s">
        <v>14</v>
      </c>
      <c r="E50" s="42" t="s">
        <v>14</v>
      </c>
      <c r="F50" s="13"/>
      <c r="G50" s="13"/>
      <c r="H50" s="34"/>
    </row>
    <row r="51" spans="2:8" ht="15" thickBot="1" x14ac:dyDescent="0.35">
      <c r="B51" s="52">
        <v>43890</v>
      </c>
      <c r="C51" s="54" t="s">
        <v>16</v>
      </c>
      <c r="D51" s="36"/>
      <c r="E51" s="53"/>
      <c r="F51" s="36"/>
      <c r="G51" s="36"/>
      <c r="H51" s="37"/>
    </row>
    <row r="52" spans="2:8" x14ac:dyDescent="0.3">
      <c r="B52" s="17">
        <v>43880</v>
      </c>
      <c r="C52" s="18" t="s">
        <v>5</v>
      </c>
      <c r="D52" s="17" t="s">
        <v>14</v>
      </c>
      <c r="E52" s="43"/>
      <c r="F52" s="17" t="s">
        <v>14</v>
      </c>
      <c r="G52" s="17"/>
      <c r="H52" s="17" t="s">
        <v>14</v>
      </c>
    </row>
    <row r="53" spans="2:8" x14ac:dyDescent="0.3">
      <c r="B53" s="15">
        <f t="shared" ref="B53:B60" si="8">+$B$52</f>
        <v>43880</v>
      </c>
      <c r="C53" s="19" t="s">
        <v>6</v>
      </c>
      <c r="D53" s="15" t="s">
        <v>14</v>
      </c>
      <c r="E53" s="41"/>
      <c r="F53" s="15" t="s">
        <v>14</v>
      </c>
      <c r="G53" s="15"/>
      <c r="H53" s="15" t="s">
        <v>14</v>
      </c>
    </row>
    <row r="54" spans="2:8" x14ac:dyDescent="0.3">
      <c r="B54" s="13">
        <f t="shared" si="8"/>
        <v>43880</v>
      </c>
      <c r="C54" s="19" t="s">
        <v>7</v>
      </c>
      <c r="D54" s="13" t="s">
        <v>14</v>
      </c>
      <c r="E54" s="42"/>
      <c r="F54" s="13"/>
      <c r="G54" s="13"/>
      <c r="H54" s="13" t="s">
        <v>14</v>
      </c>
    </row>
    <row r="55" spans="2:8" x14ac:dyDescent="0.3">
      <c r="B55" s="15">
        <f t="shared" si="8"/>
        <v>43880</v>
      </c>
      <c r="C55" s="19" t="s">
        <v>8</v>
      </c>
      <c r="D55" s="15" t="s">
        <v>14</v>
      </c>
      <c r="E55" s="41"/>
      <c r="F55" s="15" t="s">
        <v>14</v>
      </c>
      <c r="G55" s="15" t="s">
        <v>14</v>
      </c>
      <c r="H55" s="15" t="s">
        <v>14</v>
      </c>
    </row>
    <row r="56" spans="2:8" x14ac:dyDescent="0.3">
      <c r="B56" s="13">
        <f t="shared" si="8"/>
        <v>43880</v>
      </c>
      <c r="C56" s="19" t="s">
        <v>9</v>
      </c>
      <c r="D56" s="13" t="s">
        <v>14</v>
      </c>
      <c r="E56" s="42"/>
      <c r="F56" s="13"/>
      <c r="G56" s="13" t="s">
        <v>14</v>
      </c>
      <c r="H56" s="13" t="s">
        <v>14</v>
      </c>
    </row>
    <row r="57" spans="2:8" x14ac:dyDescent="0.3">
      <c r="B57" s="15">
        <f t="shared" si="8"/>
        <v>43880</v>
      </c>
      <c r="C57" s="19" t="s">
        <v>10</v>
      </c>
      <c r="D57" s="15" t="s">
        <v>14</v>
      </c>
      <c r="E57" s="41"/>
      <c r="F57" s="15"/>
      <c r="G57" s="15" t="s">
        <v>14</v>
      </c>
      <c r="H57" s="15" t="s">
        <v>14</v>
      </c>
    </row>
    <row r="58" spans="2:8" x14ac:dyDescent="0.3">
      <c r="B58" s="13">
        <f t="shared" si="8"/>
        <v>43880</v>
      </c>
      <c r="C58" s="19" t="s">
        <v>11</v>
      </c>
      <c r="D58" s="13" t="s">
        <v>14</v>
      </c>
      <c r="E58" s="42"/>
      <c r="F58" s="13" t="s">
        <v>14</v>
      </c>
      <c r="G58" s="13" t="s">
        <v>14</v>
      </c>
      <c r="H58" s="13" t="s">
        <v>14</v>
      </c>
    </row>
    <row r="59" spans="2:8" x14ac:dyDescent="0.3">
      <c r="B59" s="15">
        <f t="shared" si="8"/>
        <v>43880</v>
      </c>
      <c r="C59" s="19" t="s">
        <v>12</v>
      </c>
      <c r="D59" s="15" t="s">
        <v>14</v>
      </c>
      <c r="E59" s="41"/>
      <c r="F59" s="15" t="s">
        <v>14</v>
      </c>
      <c r="G59" s="15"/>
      <c r="H59" s="15" t="s">
        <v>14</v>
      </c>
    </row>
    <row r="60" spans="2:8" x14ac:dyDescent="0.3">
      <c r="B60" s="13">
        <f t="shared" si="8"/>
        <v>43880</v>
      </c>
      <c r="C60" s="19" t="s">
        <v>13</v>
      </c>
      <c r="D60" s="13" t="s">
        <v>14</v>
      </c>
      <c r="E60" s="42"/>
      <c r="F60" s="13" t="s">
        <v>14</v>
      </c>
      <c r="G60" s="13"/>
      <c r="H60" s="13" t="s">
        <v>14</v>
      </c>
    </row>
  </sheetData>
  <autoFilter ref="B3:B60" xr:uid="{00000000-0009-0000-0000-000002000000}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 macro="[0]!AjoutSaisie">
                <anchor moveWithCells="1">
                  <from>
                    <xdr:col>9</xdr:col>
                    <xdr:colOff>106680</xdr:colOff>
                    <xdr:row>1</xdr:row>
                    <xdr:rowOff>0</xdr:rowOff>
                  </from>
                  <to>
                    <xdr:col>10</xdr:col>
                    <xdr:colOff>525780</xdr:colOff>
                    <xdr:row>16</xdr:row>
                    <xdr:rowOff>83820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Q26"/>
  <sheetViews>
    <sheetView zoomScale="90" zoomScaleNormal="90" workbookViewId="0">
      <selection activeCell="D18" sqref="D18"/>
    </sheetView>
  </sheetViews>
  <sheetFormatPr baseColWidth="10" defaultRowHeight="14.4" x14ac:dyDescent="0.3"/>
  <cols>
    <col min="2" max="2" width="19.5546875" bestFit="1" customWidth="1"/>
    <col min="3" max="3" width="14.88671875" customWidth="1"/>
    <col min="4" max="4" width="13.44140625" customWidth="1"/>
    <col min="5" max="5" width="17.33203125" style="4" bestFit="1" customWidth="1"/>
    <col min="6" max="6" width="6.33203125" style="1" bestFit="1" customWidth="1"/>
    <col min="7" max="7" width="7.33203125" style="44" bestFit="1" customWidth="1"/>
    <col min="8" max="8" width="11.5546875" style="4" bestFit="1" customWidth="1"/>
    <col min="9" max="9" width="14.33203125" style="4" customWidth="1"/>
    <col min="10" max="13" width="11.5546875" style="4" bestFit="1" customWidth="1"/>
    <col min="14" max="14" width="10" customWidth="1"/>
    <col min="15" max="15" width="9.33203125" customWidth="1"/>
  </cols>
  <sheetData>
    <row r="1" spans="2:17" ht="33.6" x14ac:dyDescent="0.3">
      <c r="G1" s="1"/>
      <c r="H1" s="1"/>
      <c r="I1" s="83" t="s">
        <v>35</v>
      </c>
      <c r="J1" s="1"/>
      <c r="K1" s="1"/>
      <c r="L1" s="1"/>
    </row>
    <row r="2" spans="2:17" ht="15" thickBot="1" x14ac:dyDescent="0.35"/>
    <row r="3" spans="2:17" ht="15" thickBot="1" x14ac:dyDescent="0.35">
      <c r="B3" s="91" t="s">
        <v>38</v>
      </c>
      <c r="C3" s="91" t="s">
        <v>39</v>
      </c>
      <c r="D3" s="91" t="s">
        <v>15</v>
      </c>
      <c r="E3" s="92" t="s">
        <v>27</v>
      </c>
      <c r="F3" s="91" t="s">
        <v>0</v>
      </c>
      <c r="G3" s="93" t="s">
        <v>31</v>
      </c>
      <c r="H3" s="94" t="s">
        <v>2</v>
      </c>
      <c r="I3" s="96" t="s">
        <v>17</v>
      </c>
      <c r="J3" s="94" t="s">
        <v>3</v>
      </c>
      <c r="K3" s="96" t="s">
        <v>25</v>
      </c>
      <c r="L3" s="95" t="s">
        <v>4</v>
      </c>
      <c r="M3" s="96" t="s">
        <v>26</v>
      </c>
      <c r="N3" s="94" t="s">
        <v>33</v>
      </c>
      <c r="O3" s="95" t="s">
        <v>34</v>
      </c>
      <c r="P3" s="95" t="s">
        <v>40</v>
      </c>
      <c r="Q3" s="95" t="s">
        <v>41</v>
      </c>
    </row>
    <row r="4" spans="2:17" x14ac:dyDescent="0.3">
      <c r="B4" s="88"/>
      <c r="C4" s="89"/>
      <c r="D4" s="89"/>
      <c r="E4" s="90"/>
      <c r="F4" s="89"/>
      <c r="G4" s="99"/>
      <c r="H4" s="90"/>
      <c r="I4" s="100"/>
      <c r="J4" s="90"/>
      <c r="K4" s="100"/>
      <c r="L4" s="90"/>
      <c r="M4" s="101"/>
      <c r="N4" s="97"/>
      <c r="O4" s="98"/>
      <c r="P4" s="81"/>
      <c r="Q4" s="82"/>
    </row>
    <row r="5" spans="2:17" s="102" customFormat="1" x14ac:dyDescent="0.3">
      <c r="B5" s="103">
        <v>43862</v>
      </c>
      <c r="C5" s="104" t="s">
        <v>18</v>
      </c>
      <c r="D5" s="104" t="s">
        <v>9</v>
      </c>
      <c r="E5" s="105">
        <v>43862</v>
      </c>
      <c r="F5" s="104" t="s">
        <v>37</v>
      </c>
      <c r="G5" s="106">
        <v>57</v>
      </c>
      <c r="H5" s="105">
        <v>44248</v>
      </c>
      <c r="I5" s="107">
        <v>44601</v>
      </c>
      <c r="J5" s="105">
        <v>44248</v>
      </c>
      <c r="K5" s="107">
        <v>44293</v>
      </c>
      <c r="L5" s="105">
        <v>44248</v>
      </c>
      <c r="M5" s="108">
        <v>44418</v>
      </c>
      <c r="N5" s="109"/>
      <c r="O5" s="110"/>
      <c r="P5" s="111"/>
      <c r="Q5" s="112"/>
    </row>
    <row r="6" spans="2:17" s="102" customFormat="1" x14ac:dyDescent="0.3">
      <c r="B6" s="103">
        <v>43862</v>
      </c>
      <c r="C6" s="104" t="s">
        <v>18</v>
      </c>
      <c r="D6" s="104" t="s">
        <v>8</v>
      </c>
      <c r="E6" s="105">
        <v>43862</v>
      </c>
      <c r="F6" s="104" t="s">
        <v>37</v>
      </c>
      <c r="G6" s="106">
        <v>97</v>
      </c>
      <c r="H6" s="105">
        <v>44248</v>
      </c>
      <c r="I6" s="107">
        <v>44601</v>
      </c>
      <c r="J6" s="105">
        <v>44248</v>
      </c>
      <c r="K6" s="107">
        <v>44293</v>
      </c>
      <c r="L6" s="105">
        <v>44248</v>
      </c>
      <c r="M6" s="108">
        <v>44418</v>
      </c>
      <c r="N6" s="109"/>
      <c r="O6" s="110"/>
      <c r="P6" s="111"/>
      <c r="Q6" s="112"/>
    </row>
    <row r="7" spans="2:17" s="102" customFormat="1" x14ac:dyDescent="0.3">
      <c r="B7" s="103"/>
      <c r="C7" s="104"/>
      <c r="D7" s="104"/>
      <c r="E7" s="105"/>
      <c r="F7" s="104"/>
      <c r="G7" s="106"/>
      <c r="H7" s="105"/>
      <c r="I7" s="107"/>
      <c r="J7" s="105"/>
      <c r="K7" s="107"/>
      <c r="L7" s="105"/>
      <c r="M7" s="108"/>
      <c r="N7" s="109"/>
      <c r="O7" s="110"/>
      <c r="P7" s="111"/>
      <c r="Q7" s="112"/>
    </row>
    <row r="8" spans="2:17" s="102" customFormat="1" x14ac:dyDescent="0.3">
      <c r="B8" s="103"/>
      <c r="C8" s="104"/>
      <c r="D8" s="104"/>
      <c r="E8" s="105"/>
      <c r="F8" s="104"/>
      <c r="G8" s="106"/>
      <c r="H8" s="105"/>
      <c r="I8" s="107"/>
      <c r="J8" s="105"/>
      <c r="K8" s="107"/>
      <c r="L8" s="105"/>
      <c r="M8" s="108"/>
      <c r="N8" s="109"/>
      <c r="O8" s="110"/>
      <c r="P8" s="111"/>
      <c r="Q8" s="112"/>
    </row>
    <row r="9" spans="2:17" s="102" customFormat="1" x14ac:dyDescent="0.3">
      <c r="B9" s="103"/>
      <c r="C9" s="104"/>
      <c r="D9" s="104"/>
      <c r="E9" s="105"/>
      <c r="F9" s="104"/>
      <c r="G9" s="106"/>
      <c r="H9" s="105"/>
      <c r="I9" s="107"/>
      <c r="J9" s="105"/>
      <c r="K9" s="107"/>
      <c r="L9" s="105"/>
      <c r="M9" s="108"/>
      <c r="N9" s="109"/>
      <c r="O9" s="110"/>
      <c r="P9" s="111"/>
      <c r="Q9" s="112"/>
    </row>
    <row r="10" spans="2:17" s="102" customFormat="1" x14ac:dyDescent="0.3">
      <c r="B10" s="103"/>
      <c r="C10" s="104"/>
      <c r="D10" s="104"/>
      <c r="E10" s="105"/>
      <c r="F10" s="104"/>
      <c r="G10" s="106"/>
      <c r="H10" s="105"/>
      <c r="I10" s="107"/>
      <c r="J10" s="105"/>
      <c r="K10" s="107"/>
      <c r="L10" s="105"/>
      <c r="M10" s="108"/>
      <c r="N10" s="109"/>
      <c r="O10" s="110"/>
      <c r="P10" s="111"/>
      <c r="Q10" s="112"/>
    </row>
    <row r="11" spans="2:17" s="102" customFormat="1" x14ac:dyDescent="0.3">
      <c r="B11" s="103"/>
      <c r="C11" s="104"/>
      <c r="D11" s="104"/>
      <c r="E11" s="105"/>
      <c r="F11" s="104"/>
      <c r="G11" s="106"/>
      <c r="H11" s="105"/>
      <c r="I11" s="107"/>
      <c r="J11" s="105"/>
      <c r="K11" s="107"/>
      <c r="L11" s="105"/>
      <c r="M11" s="108"/>
      <c r="N11" s="109"/>
      <c r="O11" s="110"/>
      <c r="P11" s="111"/>
      <c r="Q11" s="112"/>
    </row>
    <row r="12" spans="2:17" s="102" customFormat="1" x14ac:dyDescent="0.3">
      <c r="B12" s="103"/>
      <c r="C12" s="104"/>
      <c r="D12" s="104"/>
      <c r="E12" s="105"/>
      <c r="F12" s="104"/>
      <c r="G12" s="106"/>
      <c r="H12" s="105"/>
      <c r="I12" s="107"/>
      <c r="J12" s="105"/>
      <c r="K12" s="107"/>
      <c r="L12" s="105"/>
      <c r="M12" s="108"/>
      <c r="N12" s="109"/>
      <c r="O12" s="110"/>
      <c r="P12" s="111"/>
      <c r="Q12" s="112"/>
    </row>
    <row r="13" spans="2:17" s="102" customFormat="1" x14ac:dyDescent="0.3">
      <c r="B13" s="113"/>
      <c r="C13" s="114"/>
      <c r="D13" s="115"/>
      <c r="E13" s="116"/>
      <c r="F13" s="117"/>
      <c r="G13" s="118"/>
      <c r="H13" s="119"/>
      <c r="I13" s="120"/>
      <c r="J13" s="119"/>
      <c r="K13" s="120"/>
      <c r="L13" s="119"/>
      <c r="M13" s="121"/>
      <c r="N13" s="109"/>
      <c r="O13" s="110"/>
      <c r="P13" s="111"/>
      <c r="Q13" s="112"/>
    </row>
    <row r="14" spans="2:17" s="102" customFormat="1" x14ac:dyDescent="0.3">
      <c r="B14" s="113"/>
      <c r="C14" s="114"/>
      <c r="D14" s="115"/>
      <c r="E14" s="116"/>
      <c r="F14" s="117"/>
      <c r="G14" s="118"/>
      <c r="H14" s="119"/>
      <c r="I14" s="120"/>
      <c r="J14" s="119"/>
      <c r="K14" s="120"/>
      <c r="L14" s="119"/>
      <c r="M14" s="121"/>
      <c r="N14" s="109"/>
      <c r="O14" s="110"/>
      <c r="P14" s="111"/>
      <c r="Q14" s="112"/>
    </row>
    <row r="15" spans="2:17" s="102" customFormat="1" x14ac:dyDescent="0.3">
      <c r="B15" s="113"/>
      <c r="C15" s="114"/>
      <c r="D15" s="115"/>
      <c r="E15" s="116"/>
      <c r="F15" s="114"/>
      <c r="G15" s="118"/>
      <c r="H15" s="119"/>
      <c r="I15" s="120"/>
      <c r="J15" s="119"/>
      <c r="K15" s="120"/>
      <c r="L15" s="119"/>
      <c r="M15" s="121"/>
      <c r="N15" s="109"/>
      <c r="O15" s="110"/>
      <c r="P15" s="111"/>
      <c r="Q15" s="112"/>
    </row>
    <row r="16" spans="2:17" s="102" customFormat="1" x14ac:dyDescent="0.3">
      <c r="B16" s="113"/>
      <c r="C16" s="114"/>
      <c r="D16" s="115"/>
      <c r="E16" s="116"/>
      <c r="F16" s="114"/>
      <c r="G16" s="118"/>
      <c r="H16" s="119"/>
      <c r="I16" s="120"/>
      <c r="J16" s="119"/>
      <c r="K16" s="120"/>
      <c r="L16" s="119"/>
      <c r="M16" s="121"/>
      <c r="N16" s="109"/>
      <c r="O16" s="110"/>
      <c r="P16" s="111"/>
      <c r="Q16" s="112"/>
    </row>
    <row r="17" spans="1:17" s="102" customFormat="1" x14ac:dyDescent="0.3">
      <c r="B17" s="113"/>
      <c r="C17" s="114"/>
      <c r="D17" s="115"/>
      <c r="E17" s="116"/>
      <c r="F17" s="114"/>
      <c r="G17" s="118"/>
      <c r="H17" s="119"/>
      <c r="I17" s="120"/>
      <c r="J17" s="119"/>
      <c r="K17" s="120"/>
      <c r="L17" s="119"/>
      <c r="M17" s="121"/>
      <c r="N17" s="109"/>
      <c r="O17" s="110"/>
      <c r="P17" s="111"/>
      <c r="Q17" s="112"/>
    </row>
    <row r="18" spans="1:17" s="102" customFormat="1" x14ac:dyDescent="0.3">
      <c r="A18" s="122"/>
      <c r="B18" s="123"/>
      <c r="C18" s="115"/>
      <c r="D18" s="115"/>
      <c r="E18" s="116"/>
      <c r="F18" s="115"/>
      <c r="G18" s="124"/>
      <c r="H18" s="116"/>
      <c r="I18" s="120"/>
      <c r="J18" s="116"/>
      <c r="K18" s="120"/>
      <c r="L18" s="116"/>
      <c r="M18" s="121"/>
      <c r="N18" s="109"/>
      <c r="O18" s="110"/>
      <c r="P18" s="111"/>
      <c r="Q18" s="112"/>
    </row>
    <row r="19" spans="1:17" s="102" customFormat="1" x14ac:dyDescent="0.3">
      <c r="A19" s="122"/>
      <c r="B19" s="123"/>
      <c r="C19" s="115"/>
      <c r="D19" s="115"/>
      <c r="E19" s="116"/>
      <c r="F19" s="115"/>
      <c r="G19" s="124"/>
      <c r="H19" s="116"/>
      <c r="I19" s="120"/>
      <c r="J19" s="116"/>
      <c r="K19" s="120"/>
      <c r="L19" s="116"/>
      <c r="M19" s="121"/>
      <c r="N19" s="109"/>
      <c r="O19" s="110"/>
      <c r="P19" s="111"/>
      <c r="Q19" s="112"/>
    </row>
    <row r="20" spans="1:17" s="102" customFormat="1" x14ac:dyDescent="0.3">
      <c r="A20" s="122"/>
      <c r="B20" s="123"/>
      <c r="C20" s="115"/>
      <c r="D20" s="115"/>
      <c r="E20" s="116"/>
      <c r="F20" s="115"/>
      <c r="G20" s="124"/>
      <c r="H20" s="116"/>
      <c r="I20" s="120"/>
      <c r="J20" s="116"/>
      <c r="K20" s="120"/>
      <c r="L20" s="116"/>
      <c r="M20" s="121"/>
      <c r="N20" s="109"/>
      <c r="O20" s="110"/>
      <c r="P20" s="111"/>
      <c r="Q20" s="112"/>
    </row>
    <row r="21" spans="1:17" s="102" customFormat="1" x14ac:dyDescent="0.3">
      <c r="A21" s="122"/>
      <c r="B21" s="123"/>
      <c r="C21" s="115"/>
      <c r="D21" s="115"/>
      <c r="E21" s="116"/>
      <c r="F21" s="115"/>
      <c r="G21" s="124"/>
      <c r="H21" s="116"/>
      <c r="I21" s="120"/>
      <c r="J21" s="116"/>
      <c r="K21" s="120"/>
      <c r="L21" s="116"/>
      <c r="M21" s="121"/>
      <c r="N21" s="109"/>
      <c r="O21" s="110"/>
      <c r="P21" s="111"/>
      <c r="Q21" s="112"/>
    </row>
    <row r="22" spans="1:17" s="102" customFormat="1" x14ac:dyDescent="0.3">
      <c r="A22" s="122"/>
      <c r="B22" s="123"/>
      <c r="C22" s="115"/>
      <c r="D22" s="115"/>
      <c r="E22" s="116"/>
      <c r="F22" s="115"/>
      <c r="G22" s="124"/>
      <c r="H22" s="116"/>
      <c r="I22" s="120"/>
      <c r="J22" s="116"/>
      <c r="K22" s="120"/>
      <c r="L22" s="116"/>
      <c r="M22" s="121"/>
      <c r="N22" s="109"/>
      <c r="O22" s="110"/>
      <c r="P22" s="111"/>
      <c r="Q22" s="112"/>
    </row>
    <row r="23" spans="1:17" s="102" customFormat="1" ht="15" thickBot="1" x14ac:dyDescent="0.35">
      <c r="A23" s="122"/>
      <c r="B23" s="125"/>
      <c r="C23" s="126"/>
      <c r="D23" s="126"/>
      <c r="E23" s="127"/>
      <c r="F23" s="126"/>
      <c r="G23" s="128"/>
      <c r="H23" s="127"/>
      <c r="I23" s="129"/>
      <c r="J23" s="127"/>
      <c r="K23" s="129"/>
      <c r="L23" s="127"/>
      <c r="M23" s="130"/>
      <c r="N23" s="131"/>
      <c r="O23" s="132"/>
      <c r="P23" s="133"/>
      <c r="Q23" s="134"/>
    </row>
    <row r="24" spans="1:17" x14ac:dyDescent="0.3">
      <c r="N24" s="4"/>
      <c r="O24" s="4"/>
    </row>
    <row r="25" spans="1:17" x14ac:dyDescent="0.3">
      <c r="N25" s="4"/>
      <c r="O25" s="4"/>
    </row>
    <row r="26" spans="1:17" x14ac:dyDescent="0.3">
      <c r="F26" s="69"/>
      <c r="N26" s="4"/>
      <c r="O2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# individus</vt:lpstr>
      <vt:lpstr>Recap</vt:lpstr>
      <vt:lpstr>C</vt:lpstr>
      <vt:lpstr>Compta</vt:lpstr>
      <vt:lpstr>'C'!Criteres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Poste16</dc:creator>
  <cp:lastModifiedBy>Ismail HARTI</cp:lastModifiedBy>
  <dcterms:created xsi:type="dcterms:W3CDTF">2021-02-11T10:32:01Z</dcterms:created>
  <dcterms:modified xsi:type="dcterms:W3CDTF">2021-02-21T20:17:09Z</dcterms:modified>
</cp:coreProperties>
</file>