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8407545L\Desktop\"/>
    </mc:Choice>
  </mc:AlternateContent>
  <xr:revisionPtr revIDLastSave="0" documentId="8_{DD7D6501-2B98-4AD4-AD7C-547EE4645611}" xr6:coauthVersionLast="47" xr6:coauthVersionMax="47" xr10:uidLastSave="{00000000-0000-0000-0000-000000000000}"/>
  <bookViews>
    <workbookView xWindow="300" yWindow="90" windowWidth="15375" windowHeight="7875" xr2:uid="{2A5D82A0-C71E-4350-B62B-75C2A4FB6C01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W257" i="1" l="1"/>
  <c r="W258" i="1" s="1"/>
  <c r="S257" i="1"/>
  <c r="S258" i="1" s="1"/>
  <c r="AP255" i="1"/>
  <c r="AO255" i="1"/>
  <c r="AN255" i="1"/>
  <c r="AM255" i="1"/>
  <c r="AL255" i="1"/>
  <c r="AK255" i="1"/>
  <c r="AJ255" i="1"/>
  <c r="AI255" i="1"/>
  <c r="AH255" i="1"/>
  <c r="AG255" i="1"/>
  <c r="AF255" i="1"/>
  <c r="AE255" i="1"/>
  <c r="AD255" i="1"/>
  <c r="AC255" i="1"/>
  <c r="AB255" i="1"/>
  <c r="AA255" i="1"/>
  <c r="Z255" i="1"/>
  <c r="Y255" i="1"/>
  <c r="X255" i="1"/>
  <c r="W255" i="1"/>
  <c r="V255" i="1"/>
  <c r="U255" i="1"/>
  <c r="T255" i="1"/>
  <c r="S255" i="1"/>
  <c r="R255" i="1"/>
  <c r="Q255" i="1"/>
  <c r="P255" i="1"/>
  <c r="O255" i="1"/>
  <c r="N255" i="1"/>
  <c r="M255" i="1"/>
  <c r="L255" i="1"/>
  <c r="K255" i="1"/>
  <c r="J255" i="1"/>
  <c r="I255" i="1"/>
  <c r="H255" i="1"/>
  <c r="G255" i="1"/>
  <c r="F255" i="1"/>
  <c r="E255" i="1"/>
  <c r="D255" i="1"/>
  <c r="C255" i="1"/>
  <c r="AE251" i="1"/>
  <c r="AE252" i="1" s="1"/>
  <c r="AA251" i="1"/>
  <c r="AA252" i="1" s="1"/>
  <c r="O251" i="1"/>
  <c r="O252" i="1" s="1"/>
  <c r="K251" i="1"/>
  <c r="K252" i="1" s="1"/>
  <c r="AP249" i="1"/>
  <c r="AO249" i="1"/>
  <c r="AN249" i="1"/>
  <c r="AM249" i="1"/>
  <c r="AL249" i="1"/>
  <c r="AK249" i="1"/>
  <c r="AJ249" i="1"/>
  <c r="AI249" i="1"/>
  <c r="AH249" i="1"/>
  <c r="AG249" i="1"/>
  <c r="AF249" i="1"/>
  <c r="AE249" i="1"/>
  <c r="AD249" i="1"/>
  <c r="AC249" i="1"/>
  <c r="AB249" i="1"/>
  <c r="AA249" i="1"/>
  <c r="Z249" i="1"/>
  <c r="Y249" i="1"/>
  <c r="X249" i="1"/>
  <c r="W249" i="1"/>
  <c r="V249" i="1"/>
  <c r="U249" i="1"/>
  <c r="T249" i="1"/>
  <c r="S249" i="1"/>
  <c r="R249" i="1"/>
  <c r="Q249" i="1"/>
  <c r="P249" i="1"/>
  <c r="O249" i="1"/>
  <c r="N249" i="1"/>
  <c r="M249" i="1"/>
  <c r="L249" i="1"/>
  <c r="K249" i="1"/>
  <c r="J249" i="1"/>
  <c r="I249" i="1"/>
  <c r="H249" i="1"/>
  <c r="G249" i="1"/>
  <c r="F249" i="1"/>
  <c r="E249" i="1"/>
  <c r="D249" i="1"/>
  <c r="C249" i="1"/>
  <c r="AP243" i="1"/>
  <c r="AO243" i="1"/>
  <c r="AN243" i="1"/>
  <c r="AM243" i="1"/>
  <c r="AL243" i="1"/>
  <c r="AK243" i="1"/>
  <c r="AJ243" i="1"/>
  <c r="AI243" i="1"/>
  <c r="AH243" i="1"/>
  <c r="AG243" i="1"/>
  <c r="AF243" i="1"/>
  <c r="AE243" i="1"/>
  <c r="AD243" i="1"/>
  <c r="AC243" i="1"/>
  <c r="AB243" i="1"/>
  <c r="AA243" i="1"/>
  <c r="Z243" i="1"/>
  <c r="Y243" i="1"/>
  <c r="X243" i="1"/>
  <c r="W243" i="1"/>
  <c r="V243" i="1"/>
  <c r="U243" i="1"/>
  <c r="T243" i="1"/>
  <c r="S243" i="1"/>
  <c r="R243" i="1"/>
  <c r="Q243" i="1"/>
  <c r="P243" i="1"/>
  <c r="O243" i="1"/>
  <c r="N243" i="1"/>
  <c r="M243" i="1"/>
  <c r="L243" i="1"/>
  <c r="K243" i="1"/>
  <c r="J243" i="1"/>
  <c r="I243" i="1"/>
  <c r="H243" i="1"/>
  <c r="G243" i="1"/>
  <c r="F243" i="1"/>
  <c r="E243" i="1"/>
  <c r="D243" i="1"/>
  <c r="C243" i="1"/>
  <c r="AP236" i="1"/>
  <c r="AO236" i="1"/>
  <c r="AN236" i="1"/>
  <c r="AM236" i="1"/>
  <c r="AL236" i="1"/>
  <c r="AK236" i="1"/>
  <c r="AJ236" i="1"/>
  <c r="AI236" i="1"/>
  <c r="AH236" i="1"/>
  <c r="AG236" i="1"/>
  <c r="AF236" i="1"/>
  <c r="AE236" i="1"/>
  <c r="AD236" i="1"/>
  <c r="AC236" i="1"/>
  <c r="AB236" i="1"/>
  <c r="AA236" i="1"/>
  <c r="Z236" i="1"/>
  <c r="Y236" i="1"/>
  <c r="X236" i="1"/>
  <c r="W236" i="1"/>
  <c r="V236" i="1"/>
  <c r="U236" i="1"/>
  <c r="T236" i="1"/>
  <c r="S236" i="1"/>
  <c r="R236" i="1"/>
  <c r="Q236" i="1"/>
  <c r="P236" i="1"/>
  <c r="O236" i="1"/>
  <c r="N236" i="1"/>
  <c r="M236" i="1"/>
  <c r="L236" i="1"/>
  <c r="K236" i="1"/>
  <c r="AO235" i="1"/>
  <c r="Y235" i="1"/>
  <c r="AN233" i="1"/>
  <c r="AF233" i="1"/>
  <c r="X233" i="1"/>
  <c r="P233" i="1"/>
  <c r="AP232" i="1"/>
  <c r="AP233" i="1" s="1"/>
  <c r="AO232" i="1"/>
  <c r="AO233" i="1" s="1"/>
  <c r="AN232" i="1"/>
  <c r="AM232" i="1"/>
  <c r="AM233" i="1" s="1"/>
  <c r="AL232" i="1"/>
  <c r="AL233" i="1" s="1"/>
  <c r="AK232" i="1"/>
  <c r="AK233" i="1" s="1"/>
  <c r="AJ232" i="1"/>
  <c r="AJ233" i="1" s="1"/>
  <c r="AI232" i="1"/>
  <c r="AI233" i="1" s="1"/>
  <c r="AH232" i="1"/>
  <c r="AH233" i="1" s="1"/>
  <c r="AG232" i="1"/>
  <c r="AG233" i="1" s="1"/>
  <c r="AF232" i="1"/>
  <c r="AE232" i="1"/>
  <c r="AE233" i="1" s="1"/>
  <c r="AD232" i="1"/>
  <c r="AD233" i="1" s="1"/>
  <c r="AC232" i="1"/>
  <c r="AC233" i="1" s="1"/>
  <c r="AB232" i="1"/>
  <c r="AB233" i="1" s="1"/>
  <c r="AA232" i="1"/>
  <c r="AA233" i="1" s="1"/>
  <c r="Z232" i="1"/>
  <c r="Z233" i="1" s="1"/>
  <c r="Y232" i="1"/>
  <c r="Y233" i="1" s="1"/>
  <c r="X232" i="1"/>
  <c r="W232" i="1"/>
  <c r="W233" i="1" s="1"/>
  <c r="V232" i="1"/>
  <c r="V233" i="1" s="1"/>
  <c r="U232" i="1"/>
  <c r="U233" i="1" s="1"/>
  <c r="T232" i="1"/>
  <c r="T233" i="1" s="1"/>
  <c r="S232" i="1"/>
  <c r="S233" i="1" s="1"/>
  <c r="R232" i="1"/>
  <c r="R233" i="1" s="1"/>
  <c r="Q232" i="1"/>
  <c r="Q233" i="1" s="1"/>
  <c r="P232" i="1"/>
  <c r="O232" i="1"/>
  <c r="O233" i="1" s="1"/>
  <c r="N232" i="1"/>
  <c r="N233" i="1" s="1"/>
  <c r="M232" i="1"/>
  <c r="M233" i="1" s="1"/>
  <c r="L232" i="1"/>
  <c r="L233" i="1" s="1"/>
  <c r="K232" i="1"/>
  <c r="K233" i="1" s="1"/>
  <c r="J232" i="1"/>
  <c r="J233" i="1" s="1"/>
  <c r="I232" i="1"/>
  <c r="I233" i="1" s="1"/>
  <c r="AP230" i="1"/>
  <c r="AO230" i="1"/>
  <c r="AN230" i="1"/>
  <c r="AM230" i="1"/>
  <c r="AL230" i="1"/>
  <c r="AK230" i="1"/>
  <c r="AJ230" i="1"/>
  <c r="AI230" i="1"/>
  <c r="AH230" i="1"/>
  <c r="AG230" i="1"/>
  <c r="AF230" i="1"/>
  <c r="AE230" i="1"/>
  <c r="AD230" i="1"/>
  <c r="AC230" i="1"/>
  <c r="AB230" i="1"/>
  <c r="AA230" i="1"/>
  <c r="Z230" i="1"/>
  <c r="Y230" i="1"/>
  <c r="X230" i="1"/>
  <c r="W230" i="1"/>
  <c r="V230" i="1"/>
  <c r="U230" i="1"/>
  <c r="T230" i="1"/>
  <c r="S230" i="1"/>
  <c r="R230" i="1"/>
  <c r="Q230" i="1"/>
  <c r="P230" i="1"/>
  <c r="O230" i="1"/>
  <c r="N230" i="1"/>
  <c r="M230" i="1"/>
  <c r="L230" i="1"/>
  <c r="K230" i="1"/>
  <c r="J230" i="1"/>
  <c r="I230" i="1"/>
  <c r="AQ226" i="1"/>
  <c r="AO226" i="1"/>
  <c r="AG226" i="1"/>
  <c r="Y226" i="1"/>
  <c r="W226" i="1"/>
  <c r="AP225" i="1"/>
  <c r="AP226" i="1" s="1"/>
  <c r="AO225" i="1"/>
  <c r="AN225" i="1"/>
  <c r="AN226" i="1" s="1"/>
  <c r="AM225" i="1"/>
  <c r="AM226" i="1" s="1"/>
  <c r="AL225" i="1"/>
  <c r="AL226" i="1" s="1"/>
  <c r="AK225" i="1"/>
  <c r="AK226" i="1" s="1"/>
  <c r="AJ225" i="1"/>
  <c r="AJ226" i="1" s="1"/>
  <c r="AI225" i="1"/>
  <c r="AI226" i="1" s="1"/>
  <c r="AH225" i="1"/>
  <c r="AH226" i="1" s="1"/>
  <c r="AG225" i="1"/>
  <c r="AF225" i="1"/>
  <c r="AF226" i="1" s="1"/>
  <c r="AE225" i="1"/>
  <c r="AE226" i="1" s="1"/>
  <c r="AD225" i="1"/>
  <c r="AD226" i="1" s="1"/>
  <c r="AC225" i="1"/>
  <c r="AC226" i="1" s="1"/>
  <c r="AB225" i="1"/>
  <c r="AB226" i="1" s="1"/>
  <c r="AA225" i="1"/>
  <c r="AA226" i="1" s="1"/>
  <c r="Z225" i="1"/>
  <c r="Z226" i="1" s="1"/>
  <c r="Y225" i="1"/>
  <c r="X225" i="1"/>
  <c r="X226" i="1" s="1"/>
  <c r="W225" i="1"/>
  <c r="V225" i="1"/>
  <c r="V226" i="1" s="1"/>
  <c r="U225" i="1"/>
  <c r="U226" i="1" s="1"/>
  <c r="T225" i="1"/>
  <c r="T226" i="1" s="1"/>
  <c r="S225" i="1"/>
  <c r="S226" i="1" s="1"/>
  <c r="R225" i="1"/>
  <c r="R226" i="1" s="1"/>
  <c r="Q225" i="1"/>
  <c r="Q226" i="1" s="1"/>
  <c r="P225" i="1"/>
  <c r="P226" i="1" s="1"/>
  <c r="O225" i="1"/>
  <c r="O226" i="1" s="1"/>
  <c r="N225" i="1"/>
  <c r="N226" i="1" s="1"/>
  <c r="M225" i="1"/>
  <c r="M226" i="1" s="1"/>
  <c r="L225" i="1"/>
  <c r="L226" i="1" s="1"/>
  <c r="K225" i="1"/>
  <c r="K226" i="1" s="1"/>
  <c r="J225" i="1"/>
  <c r="J226" i="1" s="1"/>
  <c r="AP223" i="1"/>
  <c r="AO223" i="1"/>
  <c r="AN223" i="1"/>
  <c r="AM223" i="1"/>
  <c r="AL223" i="1"/>
  <c r="AK223" i="1"/>
  <c r="AJ223" i="1"/>
  <c r="AI223" i="1"/>
  <c r="AH223" i="1"/>
  <c r="AG223" i="1"/>
  <c r="AF223" i="1"/>
  <c r="AE223" i="1"/>
  <c r="AD223" i="1"/>
  <c r="AC223" i="1"/>
  <c r="AB223" i="1"/>
  <c r="AA223" i="1"/>
  <c r="Z223" i="1"/>
  <c r="Y223" i="1"/>
  <c r="X223" i="1"/>
  <c r="W223" i="1"/>
  <c r="V223" i="1"/>
  <c r="U223" i="1"/>
  <c r="T223" i="1"/>
  <c r="S223" i="1"/>
  <c r="R223" i="1"/>
  <c r="Q223" i="1"/>
  <c r="P223" i="1"/>
  <c r="O223" i="1"/>
  <c r="N223" i="1"/>
  <c r="M223" i="1"/>
  <c r="L223" i="1"/>
  <c r="K223" i="1"/>
  <c r="J223" i="1"/>
  <c r="G7" i="1"/>
  <c r="AP7" i="1" s="1"/>
  <c r="AK254" i="1" s="1"/>
  <c r="G6" i="1"/>
  <c r="AQ6" i="1" s="1"/>
  <c r="AL248" i="1" s="1"/>
  <c r="G5" i="1"/>
  <c r="AU5" i="1" s="1"/>
  <c r="AP242" i="1" s="1"/>
  <c r="AT4" i="1"/>
  <c r="AL4" i="1"/>
  <c r="AG235" i="1" s="1"/>
  <c r="AG4" i="1"/>
  <c r="AB235" i="1" s="1"/>
  <c r="AD4" i="1"/>
  <c r="Y4" i="1"/>
  <c r="T235" i="1" s="1"/>
  <c r="U4" i="1"/>
  <c r="P235" i="1" s="1"/>
  <c r="S4" i="1"/>
  <c r="N235" i="1" s="1"/>
  <c r="N4" i="1"/>
  <c r="I235" i="1" s="1"/>
  <c r="J4" i="1"/>
  <c r="E235" i="1" s="1"/>
  <c r="I4" i="1"/>
  <c r="D235" i="1" s="1"/>
  <c r="G4" i="1"/>
  <c r="AP4" i="1" s="1"/>
  <c r="AK235" i="1" s="1"/>
  <c r="G3" i="1"/>
  <c r="AU3" i="1" s="1"/>
  <c r="AP229" i="1" s="1"/>
  <c r="AQ2" i="1"/>
  <c r="AL222" i="1" s="1"/>
  <c r="U2" i="1"/>
  <c r="P222" i="1" s="1"/>
  <c r="G2" i="1"/>
  <c r="AK2" i="1" s="1"/>
  <c r="AF222" i="1" s="1"/>
  <c r="D238" i="1" l="1"/>
  <c r="D239" i="1" s="1"/>
  <c r="D236" i="1"/>
  <c r="E238" i="1"/>
  <c r="E239" i="1" s="1"/>
  <c r="E236" i="1"/>
  <c r="I238" i="1"/>
  <c r="I239" i="1" s="1"/>
  <c r="I236" i="1"/>
  <c r="AP245" i="1"/>
  <c r="AP246" i="1" s="1"/>
  <c r="AL245" i="1"/>
  <c r="AL246" i="1" s="1"/>
  <c r="AH245" i="1"/>
  <c r="AH246" i="1" s="1"/>
  <c r="AD245" i="1"/>
  <c r="AD246" i="1" s="1"/>
  <c r="Z245" i="1"/>
  <c r="Z246" i="1" s="1"/>
  <c r="V245" i="1"/>
  <c r="V246" i="1" s="1"/>
  <c r="R245" i="1"/>
  <c r="R246" i="1" s="1"/>
  <c r="N245" i="1"/>
  <c r="N246" i="1" s="1"/>
  <c r="J245" i="1"/>
  <c r="J246" i="1" s="1"/>
  <c r="F245" i="1"/>
  <c r="F246" i="1" s="1"/>
  <c r="AO245" i="1"/>
  <c r="AO246" i="1" s="1"/>
  <c r="AK245" i="1"/>
  <c r="AK246" i="1" s="1"/>
  <c r="AG245" i="1"/>
  <c r="AG246" i="1" s="1"/>
  <c r="AC245" i="1"/>
  <c r="AC246" i="1" s="1"/>
  <c r="Y245" i="1"/>
  <c r="Y246" i="1" s="1"/>
  <c r="U245" i="1"/>
  <c r="U246" i="1" s="1"/>
  <c r="Q245" i="1"/>
  <c r="Q246" i="1" s="1"/>
  <c r="M245" i="1"/>
  <c r="M246" i="1" s="1"/>
  <c r="I245" i="1"/>
  <c r="I246" i="1" s="1"/>
  <c r="E245" i="1"/>
  <c r="E246" i="1" s="1"/>
  <c r="AN245" i="1"/>
  <c r="AN246" i="1" s="1"/>
  <c r="AJ245" i="1"/>
  <c r="AJ246" i="1" s="1"/>
  <c r="AF245" i="1"/>
  <c r="AF246" i="1" s="1"/>
  <c r="AB245" i="1"/>
  <c r="AB246" i="1" s="1"/>
  <c r="X245" i="1"/>
  <c r="X246" i="1" s="1"/>
  <c r="T245" i="1"/>
  <c r="T246" i="1" s="1"/>
  <c r="P245" i="1"/>
  <c r="P246" i="1" s="1"/>
  <c r="L245" i="1"/>
  <c r="L246" i="1" s="1"/>
  <c r="H245" i="1"/>
  <c r="H246" i="1" s="1"/>
  <c r="D245" i="1"/>
  <c r="D246" i="1" s="1"/>
  <c r="AE245" i="1"/>
  <c r="AE246" i="1" s="1"/>
  <c r="O245" i="1"/>
  <c r="O246" i="1" s="1"/>
  <c r="AA245" i="1"/>
  <c r="AA246" i="1" s="1"/>
  <c r="K245" i="1"/>
  <c r="K246" i="1" s="1"/>
  <c r="AI245" i="1"/>
  <c r="AI246" i="1" s="1"/>
  <c r="H5" i="1"/>
  <c r="C242" i="1" s="1"/>
  <c r="R5" i="1"/>
  <c r="M242" i="1" s="1"/>
  <c r="AC5" i="1"/>
  <c r="X242" i="1" s="1"/>
  <c r="AS5" i="1"/>
  <c r="AN242" i="1" s="1"/>
  <c r="G245" i="1"/>
  <c r="G246" i="1" s="1"/>
  <c r="K2" i="1"/>
  <c r="F222" i="1" s="1"/>
  <c r="AF2" i="1"/>
  <c r="AA222" i="1" s="1"/>
  <c r="O4" i="1"/>
  <c r="J235" i="1" s="1"/>
  <c r="Z4" i="1"/>
  <c r="U235" i="1" s="1"/>
  <c r="AO4" i="1"/>
  <c r="AJ235" i="1" s="1"/>
  <c r="I5" i="1"/>
  <c r="D242" i="1" s="1"/>
  <c r="N5" i="1"/>
  <c r="I242" i="1" s="1"/>
  <c r="T5" i="1"/>
  <c r="O242" i="1" s="1"/>
  <c r="Y5" i="1"/>
  <c r="T242" i="1" s="1"/>
  <c r="AD5" i="1"/>
  <c r="Y242" i="1" s="1"/>
  <c r="AJ5" i="1"/>
  <c r="AE242" i="1" s="1"/>
  <c r="AO5" i="1"/>
  <c r="AJ242" i="1" s="1"/>
  <c r="AT5" i="1"/>
  <c r="AO242" i="1" s="1"/>
  <c r="V7" i="1"/>
  <c r="Q254" i="1" s="1"/>
  <c r="S245" i="1"/>
  <c r="S246" i="1" s="1"/>
  <c r="AP257" i="1"/>
  <c r="AP258" i="1" s="1"/>
  <c r="AL257" i="1"/>
  <c r="AL258" i="1" s="1"/>
  <c r="AH257" i="1"/>
  <c r="AH258" i="1" s="1"/>
  <c r="AD257" i="1"/>
  <c r="AD258" i="1" s="1"/>
  <c r="Z257" i="1"/>
  <c r="Z258" i="1" s="1"/>
  <c r="V257" i="1"/>
  <c r="V258" i="1" s="1"/>
  <c r="R257" i="1"/>
  <c r="R258" i="1" s="1"/>
  <c r="N257" i="1"/>
  <c r="N258" i="1" s="1"/>
  <c r="J257" i="1"/>
  <c r="J258" i="1" s="1"/>
  <c r="F257" i="1"/>
  <c r="F258" i="1" s="1"/>
  <c r="AO257" i="1"/>
  <c r="AO258" i="1" s="1"/>
  <c r="AK257" i="1"/>
  <c r="AK258" i="1" s="1"/>
  <c r="AG257" i="1"/>
  <c r="AG258" i="1" s="1"/>
  <c r="AC257" i="1"/>
  <c r="AC258" i="1" s="1"/>
  <c r="Y257" i="1"/>
  <c r="Y258" i="1" s="1"/>
  <c r="U257" i="1"/>
  <c r="U258" i="1" s="1"/>
  <c r="Q257" i="1"/>
  <c r="Q258" i="1" s="1"/>
  <c r="M257" i="1"/>
  <c r="M258" i="1" s="1"/>
  <c r="I257" i="1"/>
  <c r="I258" i="1" s="1"/>
  <c r="E257" i="1"/>
  <c r="E258" i="1" s="1"/>
  <c r="AN257" i="1"/>
  <c r="AN258" i="1" s="1"/>
  <c r="AJ257" i="1"/>
  <c r="AJ258" i="1" s="1"/>
  <c r="AF257" i="1"/>
  <c r="AF258" i="1" s="1"/>
  <c r="AB257" i="1"/>
  <c r="AB258" i="1" s="1"/>
  <c r="X257" i="1"/>
  <c r="X258" i="1" s="1"/>
  <c r="T257" i="1"/>
  <c r="T258" i="1" s="1"/>
  <c r="P257" i="1"/>
  <c r="P258" i="1" s="1"/>
  <c r="L257" i="1"/>
  <c r="L258" i="1" s="1"/>
  <c r="H257" i="1"/>
  <c r="H258" i="1" s="1"/>
  <c r="D257" i="1"/>
  <c r="D258" i="1" s="1"/>
  <c r="AE257" i="1"/>
  <c r="AE258" i="1" s="1"/>
  <c r="O257" i="1"/>
  <c r="O258" i="1" s="1"/>
  <c r="AA257" i="1"/>
  <c r="AA258" i="1" s="1"/>
  <c r="K257" i="1"/>
  <c r="K258" i="1" s="1"/>
  <c r="C257" i="1"/>
  <c r="C258" i="1" s="1"/>
  <c r="AI257" i="1"/>
  <c r="AI258" i="1" s="1"/>
  <c r="L5" i="1"/>
  <c r="G242" i="1" s="1"/>
  <c r="Q5" i="1"/>
  <c r="L242" i="1" s="1"/>
  <c r="V5" i="1"/>
  <c r="Q242" i="1" s="1"/>
  <c r="AB5" i="1"/>
  <c r="W242" i="1" s="1"/>
  <c r="AG5" i="1"/>
  <c r="AB242" i="1" s="1"/>
  <c r="AL5" i="1"/>
  <c r="AG242" i="1" s="1"/>
  <c r="AR5" i="1"/>
  <c r="AM242" i="1" s="1"/>
  <c r="AL7" i="1"/>
  <c r="AG254" i="1" s="1"/>
  <c r="C245" i="1"/>
  <c r="C246" i="1" s="1"/>
  <c r="AA2" i="1"/>
  <c r="V222" i="1" s="1"/>
  <c r="M5" i="1"/>
  <c r="H242" i="1" s="1"/>
  <c r="X5" i="1"/>
  <c r="S242" i="1" s="1"/>
  <c r="AH5" i="1"/>
  <c r="AC242" i="1" s="1"/>
  <c r="AN5" i="1"/>
  <c r="AI242" i="1" s="1"/>
  <c r="N7" i="1"/>
  <c r="I254" i="1" s="1"/>
  <c r="AM245" i="1"/>
  <c r="AM246" i="1" s="1"/>
  <c r="P2" i="1"/>
  <c r="K222" i="1" s="1"/>
  <c r="J5" i="1"/>
  <c r="E242" i="1" s="1"/>
  <c r="P5" i="1"/>
  <c r="K242" i="1" s="1"/>
  <c r="U5" i="1"/>
  <c r="P242" i="1" s="1"/>
  <c r="Z5" i="1"/>
  <c r="U242" i="1" s="1"/>
  <c r="AF5" i="1"/>
  <c r="AA242" i="1" s="1"/>
  <c r="AK5" i="1"/>
  <c r="AF242" i="1" s="1"/>
  <c r="AP5" i="1"/>
  <c r="AK242" i="1" s="1"/>
  <c r="AD7" i="1"/>
  <c r="Y254" i="1" s="1"/>
  <c r="W245" i="1"/>
  <c r="W246" i="1" s="1"/>
  <c r="G257" i="1"/>
  <c r="G258" i="1" s="1"/>
  <c r="AM257" i="1"/>
  <c r="AM258" i="1" s="1"/>
  <c r="AP251" i="1"/>
  <c r="AP252" i="1" s="1"/>
  <c r="AL251" i="1"/>
  <c r="AL252" i="1" s="1"/>
  <c r="AH251" i="1"/>
  <c r="AH252" i="1" s="1"/>
  <c r="AD251" i="1"/>
  <c r="AD252" i="1" s="1"/>
  <c r="Z251" i="1"/>
  <c r="Z252" i="1" s="1"/>
  <c r="V251" i="1"/>
  <c r="V252" i="1" s="1"/>
  <c r="R251" i="1"/>
  <c r="R252" i="1" s="1"/>
  <c r="N251" i="1"/>
  <c r="N252" i="1" s="1"/>
  <c r="J251" i="1"/>
  <c r="J252" i="1" s="1"/>
  <c r="F251" i="1"/>
  <c r="F252" i="1" s="1"/>
  <c r="AO251" i="1"/>
  <c r="AO252" i="1" s="1"/>
  <c r="AK251" i="1"/>
  <c r="AK252" i="1" s="1"/>
  <c r="AG251" i="1"/>
  <c r="AG252" i="1" s="1"/>
  <c r="AC251" i="1"/>
  <c r="AC252" i="1" s="1"/>
  <c r="Y251" i="1"/>
  <c r="Y252" i="1" s="1"/>
  <c r="U251" i="1"/>
  <c r="U252" i="1" s="1"/>
  <c r="Q251" i="1"/>
  <c r="Q252" i="1" s="1"/>
  <c r="M251" i="1"/>
  <c r="M252" i="1" s="1"/>
  <c r="I251" i="1"/>
  <c r="I252" i="1" s="1"/>
  <c r="E251" i="1"/>
  <c r="E252" i="1" s="1"/>
  <c r="AN251" i="1"/>
  <c r="AN252" i="1" s="1"/>
  <c r="AJ251" i="1"/>
  <c r="AJ252" i="1" s="1"/>
  <c r="AF251" i="1"/>
  <c r="AF252" i="1" s="1"/>
  <c r="AB251" i="1"/>
  <c r="AB252" i="1" s="1"/>
  <c r="X251" i="1"/>
  <c r="X252" i="1" s="1"/>
  <c r="T251" i="1"/>
  <c r="T252" i="1" s="1"/>
  <c r="P251" i="1"/>
  <c r="P252" i="1" s="1"/>
  <c r="L251" i="1"/>
  <c r="L252" i="1" s="1"/>
  <c r="H251" i="1"/>
  <c r="H252" i="1" s="1"/>
  <c r="D251" i="1"/>
  <c r="D252" i="1" s="1"/>
  <c r="C251" i="1"/>
  <c r="C252" i="1" s="1"/>
  <c r="S251" i="1"/>
  <c r="S252" i="1" s="1"/>
  <c r="AI251" i="1"/>
  <c r="AI252" i="1" s="1"/>
  <c r="G251" i="1"/>
  <c r="G252" i="1" s="1"/>
  <c r="W251" i="1"/>
  <c r="W252" i="1" s="1"/>
  <c r="AM251" i="1"/>
  <c r="AM252" i="1" s="1"/>
  <c r="L3" i="1"/>
  <c r="G229" i="1" s="1"/>
  <c r="W3" i="1"/>
  <c r="R229" i="1" s="1"/>
  <c r="AB3" i="1"/>
  <c r="W229" i="1" s="1"/>
  <c r="AH3" i="1"/>
  <c r="AC229" i="1" s="1"/>
  <c r="AM3" i="1"/>
  <c r="AH229" i="1" s="1"/>
  <c r="AR3" i="1"/>
  <c r="AM229" i="1" s="1"/>
  <c r="O6" i="1"/>
  <c r="J248" i="1" s="1"/>
  <c r="AE6" i="1"/>
  <c r="Z248" i="1" s="1"/>
  <c r="AT2" i="1"/>
  <c r="AO222" i="1" s="1"/>
  <c r="AP2" i="1"/>
  <c r="AK222" i="1" s="1"/>
  <c r="AL2" i="1"/>
  <c r="AG222" i="1" s="1"/>
  <c r="AH2" i="1"/>
  <c r="AC222" i="1" s="1"/>
  <c r="AD2" i="1"/>
  <c r="Y222" i="1" s="1"/>
  <c r="Z2" i="1"/>
  <c r="U222" i="1" s="1"/>
  <c r="V2" i="1"/>
  <c r="Q222" i="1" s="1"/>
  <c r="R2" i="1"/>
  <c r="M222" i="1" s="1"/>
  <c r="N2" i="1"/>
  <c r="I222" i="1" s="1"/>
  <c r="J2" i="1"/>
  <c r="E222" i="1" s="1"/>
  <c r="Q2" i="1"/>
  <c r="L222" i="1" s="1"/>
  <c r="AB2" i="1"/>
  <c r="W222" i="1" s="1"/>
  <c r="AM2" i="1"/>
  <c r="AH222" i="1" s="1"/>
  <c r="H3" i="1"/>
  <c r="C229" i="1" s="1"/>
  <c r="S3" i="1"/>
  <c r="N229" i="1" s="1"/>
  <c r="AD3" i="1"/>
  <c r="Y229" i="1" s="1"/>
  <c r="AN3" i="1"/>
  <c r="AI229" i="1" s="1"/>
  <c r="H6" i="1"/>
  <c r="C248" i="1" s="1"/>
  <c r="P6" i="1"/>
  <c r="K248" i="1" s="1"/>
  <c r="X6" i="1"/>
  <c r="S248" i="1" s="1"/>
  <c r="AF6" i="1"/>
  <c r="AA248" i="1" s="1"/>
  <c r="AN6" i="1"/>
  <c r="AI248" i="1" s="1"/>
  <c r="O7" i="1"/>
  <c r="J254" i="1" s="1"/>
  <c r="AM7" i="1"/>
  <c r="AH254" i="1" s="1"/>
  <c r="H2" i="1"/>
  <c r="C222" i="1" s="1"/>
  <c r="M2" i="1"/>
  <c r="H222" i="1" s="1"/>
  <c r="S2" i="1"/>
  <c r="N222" i="1" s="1"/>
  <c r="X2" i="1"/>
  <c r="S222" i="1" s="1"/>
  <c r="AC2" i="1"/>
  <c r="X222" i="1" s="1"/>
  <c r="AI2" i="1"/>
  <c r="AD222" i="1" s="1"/>
  <c r="AN2" i="1"/>
  <c r="AI222" i="1" s="1"/>
  <c r="AS2" i="1"/>
  <c r="AN222" i="1" s="1"/>
  <c r="J3" i="1"/>
  <c r="E229" i="1" s="1"/>
  <c r="O3" i="1"/>
  <c r="J229" i="1" s="1"/>
  <c r="T3" i="1"/>
  <c r="O229" i="1" s="1"/>
  <c r="Z3" i="1"/>
  <c r="U229" i="1" s="1"/>
  <c r="AE3" i="1"/>
  <c r="Z229" i="1" s="1"/>
  <c r="AJ3" i="1"/>
  <c r="AE229" i="1" s="1"/>
  <c r="AP3" i="1"/>
  <c r="AK229" i="1" s="1"/>
  <c r="K4" i="1"/>
  <c r="F235" i="1" s="1"/>
  <c r="Q4" i="1"/>
  <c r="L235" i="1" s="1"/>
  <c r="V4" i="1"/>
  <c r="Q235" i="1" s="1"/>
  <c r="AA4" i="1"/>
  <c r="V235" i="1" s="1"/>
  <c r="AH4" i="1"/>
  <c r="AC235" i="1" s="1"/>
  <c r="K6" i="1"/>
  <c r="F248" i="1" s="1"/>
  <c r="S6" i="1"/>
  <c r="N248" i="1" s="1"/>
  <c r="AA6" i="1"/>
  <c r="V248" i="1" s="1"/>
  <c r="AI6" i="1"/>
  <c r="AD248" i="1" s="1"/>
  <c r="J7" i="1"/>
  <c r="E254" i="1" s="1"/>
  <c r="R7" i="1"/>
  <c r="M254" i="1" s="1"/>
  <c r="Z7" i="1"/>
  <c r="U254" i="1" s="1"/>
  <c r="AH7" i="1"/>
  <c r="AC254" i="1" s="1"/>
  <c r="AS3" i="1"/>
  <c r="AN229" i="1" s="1"/>
  <c r="AO3" i="1"/>
  <c r="AJ229" i="1" s="1"/>
  <c r="AK3" i="1"/>
  <c r="AF229" i="1" s="1"/>
  <c r="AG3" i="1"/>
  <c r="AB229" i="1" s="1"/>
  <c r="AC3" i="1"/>
  <c r="X229" i="1" s="1"/>
  <c r="Y3" i="1"/>
  <c r="T229" i="1" s="1"/>
  <c r="U3" i="1"/>
  <c r="P229" i="1" s="1"/>
  <c r="Q3" i="1"/>
  <c r="L229" i="1" s="1"/>
  <c r="M3" i="1"/>
  <c r="H229" i="1" s="1"/>
  <c r="I3" i="1"/>
  <c r="D229" i="1" s="1"/>
  <c r="R3" i="1"/>
  <c r="M229" i="1" s="1"/>
  <c r="AT6" i="1"/>
  <c r="AO248" i="1" s="1"/>
  <c r="AP6" i="1"/>
  <c r="AK248" i="1" s="1"/>
  <c r="AL6" i="1"/>
  <c r="AG248" i="1" s="1"/>
  <c r="AH6" i="1"/>
  <c r="AC248" i="1" s="1"/>
  <c r="AD6" i="1"/>
  <c r="Y248" i="1" s="1"/>
  <c r="Z6" i="1"/>
  <c r="U248" i="1" s="1"/>
  <c r="V6" i="1"/>
  <c r="Q248" i="1" s="1"/>
  <c r="R6" i="1"/>
  <c r="M248" i="1" s="1"/>
  <c r="N6" i="1"/>
  <c r="I248" i="1" s="1"/>
  <c r="J6" i="1"/>
  <c r="E248" i="1" s="1"/>
  <c r="AS6" i="1"/>
  <c r="AN248" i="1" s="1"/>
  <c r="AO6" i="1"/>
  <c r="AJ248" i="1" s="1"/>
  <c r="AK6" i="1"/>
  <c r="AF248" i="1" s="1"/>
  <c r="AG6" i="1"/>
  <c r="AB248" i="1" s="1"/>
  <c r="AC6" i="1"/>
  <c r="X248" i="1" s="1"/>
  <c r="Y6" i="1"/>
  <c r="T248" i="1" s="1"/>
  <c r="U6" i="1"/>
  <c r="P248" i="1" s="1"/>
  <c r="Q6" i="1"/>
  <c r="L248" i="1" s="1"/>
  <c r="M6" i="1"/>
  <c r="H248" i="1" s="1"/>
  <c r="I6" i="1"/>
  <c r="D248" i="1" s="1"/>
  <c r="W6" i="1"/>
  <c r="R248" i="1" s="1"/>
  <c r="AM6" i="1"/>
  <c r="AH248" i="1" s="1"/>
  <c r="AU6" i="1"/>
  <c r="AP248" i="1" s="1"/>
  <c r="L2" i="1"/>
  <c r="G222" i="1" s="1"/>
  <c r="W2" i="1"/>
  <c r="R222" i="1" s="1"/>
  <c r="AG2" i="1"/>
  <c r="AB222" i="1" s="1"/>
  <c r="AR2" i="1"/>
  <c r="AM222" i="1" s="1"/>
  <c r="N3" i="1"/>
  <c r="I229" i="1" s="1"/>
  <c r="X3" i="1"/>
  <c r="S229" i="1" s="1"/>
  <c r="AI3" i="1"/>
  <c r="AD229" i="1" s="1"/>
  <c r="AT3" i="1"/>
  <c r="AO229" i="1" s="1"/>
  <c r="AU7" i="1"/>
  <c r="AP254" i="1" s="1"/>
  <c r="AT7" i="1"/>
  <c r="AO254" i="1" s="1"/>
  <c r="AS7" i="1"/>
  <c r="AN254" i="1" s="1"/>
  <c r="AO7" i="1"/>
  <c r="AJ254" i="1" s="1"/>
  <c r="AK7" i="1"/>
  <c r="AF254" i="1" s="1"/>
  <c r="AG7" i="1"/>
  <c r="AB254" i="1" s="1"/>
  <c r="AC7" i="1"/>
  <c r="X254" i="1" s="1"/>
  <c r="Y7" i="1"/>
  <c r="T254" i="1" s="1"/>
  <c r="U7" i="1"/>
  <c r="P254" i="1" s="1"/>
  <c r="Q7" i="1"/>
  <c r="L254" i="1" s="1"/>
  <c r="M7" i="1"/>
  <c r="H254" i="1" s="1"/>
  <c r="I7" i="1"/>
  <c r="D254" i="1" s="1"/>
  <c r="AR7" i="1"/>
  <c r="AM254" i="1" s="1"/>
  <c r="AN7" i="1"/>
  <c r="AI254" i="1" s="1"/>
  <c r="AJ7" i="1"/>
  <c r="AE254" i="1" s="1"/>
  <c r="AF7" i="1"/>
  <c r="AA254" i="1" s="1"/>
  <c r="AB7" i="1"/>
  <c r="W254" i="1" s="1"/>
  <c r="X7" i="1"/>
  <c r="S254" i="1" s="1"/>
  <c r="T7" i="1"/>
  <c r="O254" i="1" s="1"/>
  <c r="P7" i="1"/>
  <c r="K254" i="1" s="1"/>
  <c r="L7" i="1"/>
  <c r="G254" i="1" s="1"/>
  <c r="H7" i="1"/>
  <c r="C254" i="1" s="1"/>
  <c r="W7" i="1"/>
  <c r="R254" i="1" s="1"/>
  <c r="AE7" i="1"/>
  <c r="Z254" i="1" s="1"/>
  <c r="I2" i="1"/>
  <c r="D222" i="1" s="1"/>
  <c r="O2" i="1"/>
  <c r="J222" i="1" s="1"/>
  <c r="T2" i="1"/>
  <c r="O222" i="1" s="1"/>
  <c r="Y2" i="1"/>
  <c r="T222" i="1" s="1"/>
  <c r="AE2" i="1"/>
  <c r="Z222" i="1" s="1"/>
  <c r="AJ2" i="1"/>
  <c r="AE222" i="1" s="1"/>
  <c r="AO2" i="1"/>
  <c r="AJ222" i="1" s="1"/>
  <c r="AU2" i="1"/>
  <c r="AP222" i="1" s="1"/>
  <c r="K3" i="1"/>
  <c r="F229" i="1" s="1"/>
  <c r="P3" i="1"/>
  <c r="K229" i="1" s="1"/>
  <c r="V3" i="1"/>
  <c r="Q229" i="1" s="1"/>
  <c r="AA3" i="1"/>
  <c r="V229" i="1" s="1"/>
  <c r="AF3" i="1"/>
  <c r="AA229" i="1" s="1"/>
  <c r="AL3" i="1"/>
  <c r="AG229" i="1" s="1"/>
  <c r="AQ3" i="1"/>
  <c r="AL229" i="1" s="1"/>
  <c r="AR4" i="1"/>
  <c r="AM235" i="1" s="1"/>
  <c r="AN4" i="1"/>
  <c r="AI235" i="1" s="1"/>
  <c r="AJ4" i="1"/>
  <c r="AE235" i="1" s="1"/>
  <c r="AF4" i="1"/>
  <c r="AA235" i="1" s="1"/>
  <c r="AB4" i="1"/>
  <c r="W235" i="1" s="1"/>
  <c r="X4" i="1"/>
  <c r="S235" i="1" s="1"/>
  <c r="T4" i="1"/>
  <c r="O235" i="1" s="1"/>
  <c r="P4" i="1"/>
  <c r="K235" i="1" s="1"/>
  <c r="L4" i="1"/>
  <c r="G235" i="1" s="1"/>
  <c r="H4" i="1"/>
  <c r="C235" i="1" s="1"/>
  <c r="AU4" i="1"/>
  <c r="AP235" i="1" s="1"/>
  <c r="AQ4" i="1"/>
  <c r="AL235" i="1" s="1"/>
  <c r="AM4" i="1"/>
  <c r="AH235" i="1" s="1"/>
  <c r="AI4" i="1"/>
  <c r="AD235" i="1" s="1"/>
  <c r="AE4" i="1"/>
  <c r="Z235" i="1" s="1"/>
  <c r="M4" i="1"/>
  <c r="H235" i="1" s="1"/>
  <c r="R4" i="1"/>
  <c r="M235" i="1" s="1"/>
  <c r="W4" i="1"/>
  <c r="R235" i="1" s="1"/>
  <c r="AC4" i="1"/>
  <c r="X235" i="1" s="1"/>
  <c r="AK4" i="1"/>
  <c r="AF235" i="1" s="1"/>
  <c r="AS4" i="1"/>
  <c r="AN235" i="1" s="1"/>
  <c r="L6" i="1"/>
  <c r="G248" i="1" s="1"/>
  <c r="T6" i="1"/>
  <c r="O248" i="1" s="1"/>
  <c r="AB6" i="1"/>
  <c r="W248" i="1" s="1"/>
  <c r="AJ6" i="1"/>
  <c r="AE248" i="1" s="1"/>
  <c r="AR6" i="1"/>
  <c r="AM248" i="1" s="1"/>
  <c r="K7" i="1"/>
  <c r="F254" i="1" s="1"/>
  <c r="S7" i="1"/>
  <c r="N254" i="1" s="1"/>
  <c r="AA7" i="1"/>
  <c r="V254" i="1" s="1"/>
  <c r="AI7" i="1"/>
  <c r="AD254" i="1" s="1"/>
  <c r="AQ7" i="1"/>
  <c r="AL254" i="1" s="1"/>
  <c r="K5" i="1"/>
  <c r="F242" i="1" s="1"/>
  <c r="O5" i="1"/>
  <c r="J242" i="1" s="1"/>
  <c r="S5" i="1"/>
  <c r="N242" i="1" s="1"/>
  <c r="W5" i="1"/>
  <c r="R242" i="1" s="1"/>
  <c r="AA5" i="1"/>
  <c r="V242" i="1" s="1"/>
  <c r="AE5" i="1"/>
  <c r="Z242" i="1" s="1"/>
  <c r="AI5" i="1"/>
  <c r="AD242" i="1" s="1"/>
  <c r="AM5" i="1"/>
  <c r="AH242" i="1" s="1"/>
  <c r="AQ5" i="1"/>
  <c r="AL242" i="1" s="1"/>
  <c r="G238" i="1" l="1"/>
  <c r="G239" i="1" s="1"/>
  <c r="G236" i="1"/>
  <c r="D232" i="1"/>
  <c r="D233" i="1" s="1"/>
  <c r="D230" i="1"/>
  <c r="H225" i="1"/>
  <c r="H226" i="1" s="1"/>
  <c r="H223" i="1"/>
  <c r="C232" i="1"/>
  <c r="C233" i="1" s="1"/>
  <c r="C230" i="1"/>
  <c r="E225" i="1"/>
  <c r="E226" i="1" s="1"/>
  <c r="E223" i="1"/>
  <c r="F225" i="1"/>
  <c r="F226" i="1" s="1"/>
  <c r="F223" i="1"/>
  <c r="C238" i="1"/>
  <c r="C239" i="1" s="1"/>
  <c r="C236" i="1"/>
  <c r="F232" i="1"/>
  <c r="F233" i="1" s="1"/>
  <c r="F230" i="1"/>
  <c r="D225" i="1"/>
  <c r="D226" i="1" s="1"/>
  <c r="D223" i="1"/>
  <c r="G223" i="1"/>
  <c r="G225" i="1"/>
  <c r="G226" i="1" s="1"/>
  <c r="H238" i="1"/>
  <c r="H239" i="1" s="1"/>
  <c r="H236" i="1"/>
  <c r="H232" i="1"/>
  <c r="H233" i="1" s="1"/>
  <c r="H230" i="1"/>
  <c r="E230" i="1"/>
  <c r="E232" i="1"/>
  <c r="E233" i="1" s="1"/>
  <c r="C225" i="1"/>
  <c r="C226" i="1" s="1"/>
  <c r="C223" i="1"/>
  <c r="I225" i="1"/>
  <c r="I226" i="1" s="1"/>
  <c r="I223" i="1"/>
  <c r="G232" i="1"/>
  <c r="G233" i="1" s="1"/>
  <c r="G230" i="1"/>
  <c r="F238" i="1"/>
  <c r="F239" i="1" s="1"/>
  <c r="F236" i="1"/>
  <c r="J238" i="1"/>
  <c r="J239" i="1" s="1"/>
  <c r="J236" i="1"/>
  <c r="AM238" i="1" l="1"/>
  <c r="AM239" i="1" s="1"/>
  <c r="AI238" i="1"/>
  <c r="AI239" i="1" s="1"/>
  <c r="AE238" i="1"/>
  <c r="AE239" i="1" s="1"/>
  <c r="AA238" i="1"/>
  <c r="AA239" i="1" s="1"/>
  <c r="W238" i="1"/>
  <c r="W239" i="1" s="1"/>
  <c r="S238" i="1"/>
  <c r="S239" i="1" s="1"/>
  <c r="O238" i="1"/>
  <c r="O239" i="1" s="1"/>
  <c r="K238" i="1"/>
  <c r="K239" i="1" s="1"/>
  <c r="AP238" i="1"/>
  <c r="AP239" i="1" s="1"/>
  <c r="AL238" i="1"/>
  <c r="AL239" i="1" s="1"/>
  <c r="AH238" i="1"/>
  <c r="AH239" i="1" s="1"/>
  <c r="AD238" i="1"/>
  <c r="AD239" i="1" s="1"/>
  <c r="Z238" i="1"/>
  <c r="Z239" i="1" s="1"/>
  <c r="V238" i="1"/>
  <c r="V239" i="1" s="1"/>
  <c r="R238" i="1"/>
  <c r="R239" i="1" s="1"/>
  <c r="N238" i="1"/>
  <c r="N239" i="1" s="1"/>
  <c r="AK238" i="1"/>
  <c r="AK239" i="1" s="1"/>
  <c r="AC238" i="1"/>
  <c r="AC239" i="1" s="1"/>
  <c r="U238" i="1"/>
  <c r="U239" i="1" s="1"/>
  <c r="M238" i="1"/>
  <c r="M239" i="1" s="1"/>
  <c r="AO238" i="1"/>
  <c r="AO239" i="1" s="1"/>
  <c r="Y238" i="1"/>
  <c r="Y239" i="1" s="1"/>
  <c r="AF238" i="1"/>
  <c r="AF239" i="1" s="1"/>
  <c r="P238" i="1"/>
  <c r="P239" i="1" s="1"/>
  <c r="AJ238" i="1"/>
  <c r="AJ239" i="1" s="1"/>
  <c r="AB238" i="1"/>
  <c r="AB239" i="1" s="1"/>
  <c r="T238" i="1"/>
  <c r="T239" i="1" s="1"/>
  <c r="L238" i="1"/>
  <c r="L239" i="1" s="1"/>
  <c r="AG238" i="1"/>
  <c r="AG239" i="1" s="1"/>
  <c r="Q238" i="1"/>
  <c r="Q239" i="1" s="1"/>
  <c r="AN238" i="1"/>
  <c r="AN239" i="1" s="1"/>
  <c r="X238" i="1"/>
  <c r="X239" i="1" s="1"/>
</calcChain>
</file>

<file path=xl/sharedStrings.xml><?xml version="1.0" encoding="utf-8"?>
<sst xmlns="http://schemas.openxmlformats.org/spreadsheetml/2006/main" count="15" uniqueCount="10">
  <si>
    <t>NOM</t>
  </si>
  <si>
    <t>LAGAFFE</t>
  </si>
  <si>
    <t>PRENOM</t>
  </si>
  <si>
    <t>GASTON</t>
  </si>
  <si>
    <t>TIMOLEON</t>
  </si>
  <si>
    <t>1er</t>
  </si>
  <si>
    <t>2eme</t>
  </si>
  <si>
    <t>3eme</t>
  </si>
  <si>
    <t>4eme</t>
  </si>
  <si>
    <t>5eme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</si>
</sst>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0" fontId="0" fillId="0" borderId="1" xfId="0" applyBorder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0" fontId="0" fillId="0" borderId="5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um&#233;r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cdvi 1"/>
      <sheetName val="cdv 2"/>
      <sheetName val="cdv 3"/>
      <sheetName val="cdv 4"/>
      <sheetName val="cdv 5"/>
      <sheetName val="cdv 6"/>
      <sheetName val="cdv 7"/>
      <sheetName val="cdv 8"/>
      <sheetName val="cdv 9"/>
      <sheetName val="cdv 11"/>
      <sheetName val="cdv 22"/>
      <sheetName val="cdv 33"/>
      <sheetName val="ap 1"/>
      <sheetName val="ap 2"/>
    </sheetNames>
    <sheetDataSet>
      <sheetData sheetId="0"/>
      <sheetData sheetId="1">
        <row r="12">
          <cell r="B12" t="str">
            <v>A</v>
          </cell>
          <cell r="C12">
            <v>1</v>
          </cell>
          <cell r="D12">
            <v>1</v>
          </cell>
        </row>
        <row r="13">
          <cell r="B13" t="str">
            <v>B</v>
          </cell>
          <cell r="C13">
            <v>2</v>
          </cell>
        </row>
        <row r="14">
          <cell r="B14" t="str">
            <v>C</v>
          </cell>
          <cell r="C14">
            <v>3</v>
          </cell>
        </row>
        <row r="15">
          <cell r="B15" t="str">
            <v>D</v>
          </cell>
          <cell r="C15">
            <v>4</v>
          </cell>
        </row>
        <row r="16">
          <cell r="B16" t="str">
            <v>E</v>
          </cell>
          <cell r="C16">
            <v>5</v>
          </cell>
          <cell r="D16">
            <v>5</v>
          </cell>
        </row>
        <row r="17">
          <cell r="B17" t="str">
            <v>F</v>
          </cell>
          <cell r="C17">
            <v>6</v>
          </cell>
        </row>
        <row r="18">
          <cell r="B18" t="str">
            <v>G</v>
          </cell>
          <cell r="C18">
            <v>7</v>
          </cell>
        </row>
        <row r="19">
          <cell r="B19" t="str">
            <v>H</v>
          </cell>
          <cell r="C19">
            <v>8</v>
          </cell>
        </row>
        <row r="20">
          <cell r="B20" t="str">
            <v>I</v>
          </cell>
          <cell r="C20">
            <v>9</v>
          </cell>
          <cell r="D20">
            <v>9</v>
          </cell>
        </row>
        <row r="21">
          <cell r="B21" t="str">
            <v>J</v>
          </cell>
          <cell r="C21">
            <v>1</v>
          </cell>
        </row>
        <row r="22">
          <cell r="B22" t="str">
            <v>K</v>
          </cell>
          <cell r="C22">
            <v>11</v>
          </cell>
        </row>
        <row r="23">
          <cell r="B23" t="str">
            <v>L</v>
          </cell>
          <cell r="C23">
            <v>3</v>
          </cell>
        </row>
        <row r="24">
          <cell r="B24" t="str">
            <v>M</v>
          </cell>
          <cell r="C24">
            <v>4</v>
          </cell>
        </row>
        <row r="25">
          <cell r="B25" t="str">
            <v>N</v>
          </cell>
          <cell r="C25">
            <v>5</v>
          </cell>
        </row>
        <row r="26">
          <cell r="B26" t="str">
            <v>O</v>
          </cell>
          <cell r="C26">
            <v>6</v>
          </cell>
          <cell r="D26">
            <v>6</v>
          </cell>
        </row>
        <row r="27">
          <cell r="B27" t="str">
            <v>P</v>
          </cell>
          <cell r="C27">
            <v>7</v>
          </cell>
        </row>
        <row r="28">
          <cell r="B28" t="str">
            <v>Q</v>
          </cell>
          <cell r="C28">
            <v>8</v>
          </cell>
        </row>
        <row r="29">
          <cell r="B29" t="str">
            <v>R</v>
          </cell>
          <cell r="C29">
            <v>9</v>
          </cell>
        </row>
        <row r="30">
          <cell r="B30" t="str">
            <v>S</v>
          </cell>
          <cell r="C30">
            <v>1</v>
          </cell>
        </row>
        <row r="31">
          <cell r="B31" t="str">
            <v>T</v>
          </cell>
          <cell r="C31">
            <v>2</v>
          </cell>
        </row>
        <row r="32">
          <cell r="B32" t="str">
            <v>U</v>
          </cell>
          <cell r="C32">
            <v>3</v>
          </cell>
          <cell r="D32">
            <v>3</v>
          </cell>
        </row>
        <row r="33">
          <cell r="B33" t="str">
            <v>V</v>
          </cell>
          <cell r="C33">
            <v>22</v>
          </cell>
        </row>
        <row r="34">
          <cell r="B34" t="str">
            <v>W</v>
          </cell>
          <cell r="C34">
            <v>5</v>
          </cell>
        </row>
        <row r="35">
          <cell r="B35" t="str">
            <v>X</v>
          </cell>
          <cell r="C35">
            <v>6</v>
          </cell>
        </row>
        <row r="36">
          <cell r="B36" t="str">
            <v>Y</v>
          </cell>
          <cell r="C36">
            <v>7</v>
          </cell>
          <cell r="D36">
            <v>7</v>
          </cell>
        </row>
        <row r="37">
          <cell r="B37" t="str">
            <v>Z</v>
          </cell>
          <cell r="C37">
            <v>8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0C966D-821D-479F-B1C6-CAF6C081E531}">
  <dimension ref="A2:AU259"/>
  <sheetViews>
    <sheetView tabSelected="1" topLeftCell="A8" workbookViewId="0">
      <selection activeCell="A259" sqref="A259"/>
    </sheetView>
  </sheetViews>
  <sheetFormatPr baseColWidth="10" defaultRowHeight="15" x14ac:dyDescent="0.25"/>
  <sheetData>
    <row r="2" spans="1:47" x14ac:dyDescent="0.25">
      <c r="A2" t="s">
        <v>0</v>
      </c>
      <c r="D2" s="1" t="s">
        <v>1</v>
      </c>
      <c r="G2">
        <f>IF(LEN(D2)=0," ",LEN(D2))</f>
        <v>7</v>
      </c>
      <c r="H2" t="str">
        <f>IF(1&lt;=$G2,MID($D2,1,1)," ")</f>
        <v>L</v>
      </c>
      <c r="I2" t="str">
        <f>IF(2&lt;=$G2,MID($D2,2,1)," ")</f>
        <v>A</v>
      </c>
      <c r="J2" t="str">
        <f>IF(3&lt;=$G2,MID($D2,3,1)," ")</f>
        <v>G</v>
      </c>
      <c r="K2" t="str">
        <f>IF(4&lt;=$G2,MID($D2,4,1)," ")</f>
        <v>A</v>
      </c>
      <c r="L2" t="str">
        <f>IF(5&lt;=$G2,MID($D2,5,1)," ")</f>
        <v>F</v>
      </c>
      <c r="M2" t="str">
        <f>IF(6&lt;=$G2,MID($D2,6,1)," ")</f>
        <v>F</v>
      </c>
      <c r="N2" t="str">
        <f>IF(7&lt;=$G2,MID($D2,7,1)," ")</f>
        <v>E</v>
      </c>
      <c r="O2" t="str">
        <f>IF(8&lt;=$G2,MID($D2,8,1)," ")</f>
        <v xml:space="preserve"> </v>
      </c>
      <c r="P2" t="str">
        <f>IF(9&lt;=$G2,MID($D2,9,1)," ")</f>
        <v xml:space="preserve"> </v>
      </c>
      <c r="Q2" t="str">
        <f>IF(10&lt;=$G2,MID($D2,10,1)," ")</f>
        <v xml:space="preserve"> </v>
      </c>
      <c r="R2" t="str">
        <f>IF(11&lt;=$G2,MID($D2,11,1)," ")</f>
        <v xml:space="preserve"> </v>
      </c>
      <c r="S2" t="str">
        <f>IF(12&lt;=$G2,MID($D2,12,1)," ")</f>
        <v xml:space="preserve"> </v>
      </c>
      <c r="T2" t="str">
        <f>IF(13&lt;=$G2,MID($D2,13,1)," ")</f>
        <v xml:space="preserve"> </v>
      </c>
      <c r="U2" t="str">
        <f>IF(14&lt;=$G2,MID($D2,14,1)," ")</f>
        <v xml:space="preserve"> </v>
      </c>
      <c r="V2" t="str">
        <f>IF(15&lt;=$G2,MID($D2,15,1)," ")</f>
        <v xml:space="preserve"> </v>
      </c>
      <c r="W2" t="str">
        <f>IF(16&lt;=$G2,MID($D2,16,1)," ")</f>
        <v xml:space="preserve"> </v>
      </c>
      <c r="X2" t="str">
        <f>IF(17&lt;=$G2,MID($D2,17,1)," ")</f>
        <v xml:space="preserve"> </v>
      </c>
      <c r="Y2" t="str">
        <f>IF(18&lt;=$G2,MID($D2,18,1)," ")</f>
        <v xml:space="preserve"> </v>
      </c>
      <c r="Z2" t="str">
        <f>IF(19&lt;=$G2,MID($D2,19,1)," ")</f>
        <v xml:space="preserve"> </v>
      </c>
      <c r="AA2" t="str">
        <f>IF(20&lt;=$G2,MID($D2,20,1)," ")</f>
        <v xml:space="preserve"> </v>
      </c>
      <c r="AB2" t="str">
        <f>IF(21&lt;=$G2,MID($D2,21,1)," ")</f>
        <v xml:space="preserve"> </v>
      </c>
      <c r="AC2" t="str">
        <f>IF(22&lt;=$G2,MID($D2,22,1)," ")</f>
        <v xml:space="preserve"> </v>
      </c>
      <c r="AD2" t="str">
        <f>IF(23&lt;=$G2,MID($D2,23,1)," ")</f>
        <v xml:space="preserve"> </v>
      </c>
      <c r="AE2" t="str">
        <f>IF(24&lt;=$G2,MID($D2,24,1)," ")</f>
        <v xml:space="preserve"> </v>
      </c>
      <c r="AF2" t="str">
        <f>IF(25&lt;=$G2,MID($D2,25,1)," ")</f>
        <v xml:space="preserve"> </v>
      </c>
      <c r="AG2" t="str">
        <f>IF(26&lt;=$G2,MID($D2,26,1)," ")</f>
        <v xml:space="preserve"> </v>
      </c>
      <c r="AH2" t="str">
        <f>IF(27&lt;=$G2,MID($D2,27,1)," ")</f>
        <v xml:space="preserve"> </v>
      </c>
      <c r="AI2" t="str">
        <f>IF(28&lt;=$G2,MID($D2,28,1)," ")</f>
        <v xml:space="preserve"> </v>
      </c>
      <c r="AJ2" t="str">
        <f>IF(29&lt;=$G2,MID($D2,29,1)," ")</f>
        <v xml:space="preserve"> </v>
      </c>
      <c r="AK2" t="str">
        <f>IF(30&lt;=$G2,MID($D2,30,1)," ")</f>
        <v xml:space="preserve"> </v>
      </c>
      <c r="AL2" t="str">
        <f>IF(31&lt;=$G2,MID($D2,31,1)," ")</f>
        <v xml:space="preserve"> </v>
      </c>
      <c r="AM2" t="str">
        <f>IF(32&lt;=$G2,MID($D2,32,1)," ")</f>
        <v xml:space="preserve"> </v>
      </c>
      <c r="AN2" t="str">
        <f>IF(33&lt;=$G2,MID($D2,33,1)," ")</f>
        <v xml:space="preserve"> </v>
      </c>
      <c r="AO2" t="str">
        <f>IF(34&lt;=$G2,MID($D2,34,1)," ")</f>
        <v xml:space="preserve"> </v>
      </c>
      <c r="AP2" t="str">
        <f>IF(35&lt;=$G2,MID($D2,35,1)," ")</f>
        <v xml:space="preserve"> </v>
      </c>
      <c r="AQ2" t="str">
        <f>IF(36&lt;=$G2,MID($D2,36,1)," ")</f>
        <v xml:space="preserve"> </v>
      </c>
      <c r="AR2" t="str">
        <f>IF(37&lt;=$G2,MID($D2,37,1)," ")</f>
        <v xml:space="preserve"> </v>
      </c>
      <c r="AS2" t="str">
        <f>IF(38&lt;=$G2,MID($D2,38,1)," ")</f>
        <v xml:space="preserve"> </v>
      </c>
      <c r="AT2" t="str">
        <f>IF(39&lt;=$G2,MID($D2,39,1)," ")</f>
        <v xml:space="preserve"> </v>
      </c>
      <c r="AU2" t="str">
        <f>IF(40&lt;=$G2,MID($D2,40,1)," ")</f>
        <v xml:space="preserve"> </v>
      </c>
    </row>
    <row r="3" spans="1:47" x14ac:dyDescent="0.25">
      <c r="A3" t="s">
        <v>2</v>
      </c>
      <c r="D3" s="1" t="s">
        <v>3</v>
      </c>
      <c r="G3">
        <f t="shared" ref="G3:G7" si="0">IF(LEN(D3)=0," ",LEN(D3))</f>
        <v>6</v>
      </c>
      <c r="H3" t="str">
        <f t="shared" ref="H3:H7" si="1">IF(1&lt;=$G3,MID($D3,1,1)," ")</f>
        <v>G</v>
      </c>
      <c r="I3" t="str">
        <f t="shared" ref="I3:I7" si="2">IF(2&lt;=$G3,MID($D3,2,1)," ")</f>
        <v>A</v>
      </c>
      <c r="J3" t="str">
        <f t="shared" ref="J3:J7" si="3">IF(3&lt;=$G3,MID($D3,3,1)," ")</f>
        <v>S</v>
      </c>
      <c r="K3" t="str">
        <f t="shared" ref="K3:K7" si="4">IF(4&lt;=$G3,MID($D3,4,1)," ")</f>
        <v>T</v>
      </c>
      <c r="L3" t="str">
        <f t="shared" ref="L3:L7" si="5">IF(5&lt;=$G3,MID($D3,5,1)," ")</f>
        <v>O</v>
      </c>
      <c r="M3" t="str">
        <f t="shared" ref="M3:M7" si="6">IF(6&lt;=$G3,MID($D3,6,1)," ")</f>
        <v>N</v>
      </c>
      <c r="N3" t="str">
        <f t="shared" ref="N3:N7" si="7">IF(7&lt;=$G3,MID($D3,7,1)," ")</f>
        <v xml:space="preserve"> </v>
      </c>
      <c r="O3" t="str">
        <f t="shared" ref="O3:O7" si="8">IF(8&lt;=$G3,MID($D3,8,1)," ")</f>
        <v xml:space="preserve"> </v>
      </c>
      <c r="P3" t="str">
        <f t="shared" ref="P3:P7" si="9">IF(9&lt;=$G3,MID($D3,9,1)," ")</f>
        <v xml:space="preserve"> </v>
      </c>
      <c r="Q3" t="str">
        <f t="shared" ref="Q3:Q7" si="10">IF(10&lt;=$G3,MID($D3,10,1)," ")</f>
        <v xml:space="preserve"> </v>
      </c>
      <c r="R3" t="str">
        <f t="shared" ref="R3:R7" si="11">IF(11&lt;=$G3,MID($D3,11,1)," ")</f>
        <v xml:space="preserve"> </v>
      </c>
      <c r="S3" t="str">
        <f t="shared" ref="S3:S7" si="12">IF(12&lt;=$G3,MID($D3,12,1)," ")</f>
        <v xml:space="preserve"> </v>
      </c>
      <c r="T3" t="str">
        <f t="shared" ref="T3:T7" si="13">IF(13&lt;=$G3,MID($D3,13,1)," ")</f>
        <v xml:space="preserve"> </v>
      </c>
      <c r="U3" t="str">
        <f t="shared" ref="U3:U7" si="14">IF(14&lt;=$G3,MID($D3,14,1)," ")</f>
        <v xml:space="preserve"> </v>
      </c>
      <c r="V3" t="str">
        <f t="shared" ref="V3:V7" si="15">IF(15&lt;=$G3,MID($D3,15,1)," ")</f>
        <v xml:space="preserve"> </v>
      </c>
      <c r="W3" t="str">
        <f t="shared" ref="W3:W7" si="16">IF(16&lt;=$G3,MID($D3,16,1)," ")</f>
        <v xml:space="preserve"> </v>
      </c>
      <c r="X3" t="str">
        <f t="shared" ref="X3:X7" si="17">IF(17&lt;=$G3,MID($D3,17,1)," ")</f>
        <v xml:space="preserve"> </v>
      </c>
      <c r="Y3" t="str">
        <f t="shared" ref="Y3:Y7" si="18">IF(18&lt;=$G3,MID($D3,18,1)," ")</f>
        <v xml:space="preserve"> </v>
      </c>
      <c r="Z3" t="str">
        <f t="shared" ref="Z3:Z7" si="19">IF(19&lt;=$G3,MID($D3,19,1)," ")</f>
        <v xml:space="preserve"> </v>
      </c>
      <c r="AA3" t="str">
        <f t="shared" ref="AA3:AA7" si="20">IF(20&lt;=$G3,MID($D3,20,1)," ")</f>
        <v xml:space="preserve"> </v>
      </c>
      <c r="AB3" t="str">
        <f t="shared" ref="AB3:AB7" si="21">IF(21&lt;=$G3,MID($D3,21,1)," ")</f>
        <v xml:space="preserve"> </v>
      </c>
      <c r="AC3" t="str">
        <f t="shared" ref="AC3:AC7" si="22">IF(22&lt;=$G3,MID($D3,22,1)," ")</f>
        <v xml:space="preserve"> </v>
      </c>
      <c r="AD3" t="str">
        <f t="shared" ref="AD3:AD7" si="23">IF(23&lt;=$G3,MID($D3,23,1)," ")</f>
        <v xml:space="preserve"> </v>
      </c>
      <c r="AE3" t="str">
        <f t="shared" ref="AE3:AE7" si="24">IF(24&lt;=$G3,MID($D3,24,1)," ")</f>
        <v xml:space="preserve"> </v>
      </c>
      <c r="AF3" t="str">
        <f t="shared" ref="AF3:AF7" si="25">IF(25&lt;=$G3,MID($D3,25,1)," ")</f>
        <v xml:space="preserve"> </v>
      </c>
      <c r="AG3" t="str">
        <f t="shared" ref="AG3:AG7" si="26">IF(26&lt;=$G3,MID($D3,26,1)," ")</f>
        <v xml:space="preserve"> </v>
      </c>
      <c r="AH3" t="str">
        <f t="shared" ref="AH3:AH7" si="27">IF(27&lt;=$G3,MID($D3,27,1)," ")</f>
        <v xml:space="preserve"> </v>
      </c>
      <c r="AI3" t="str">
        <f t="shared" ref="AI3:AI7" si="28">IF(28&lt;=$G3,MID($D3,28,1)," ")</f>
        <v xml:space="preserve"> </v>
      </c>
      <c r="AJ3" t="str">
        <f t="shared" ref="AJ3:AJ7" si="29">IF(29&lt;=$G3,MID($D3,29,1)," ")</f>
        <v xml:space="preserve"> </v>
      </c>
      <c r="AK3" t="str">
        <f t="shared" ref="AK3:AK7" si="30">IF(30&lt;=$G3,MID($D3,30,1)," ")</f>
        <v xml:space="preserve"> </v>
      </c>
      <c r="AL3" t="str">
        <f t="shared" ref="AL3:AL7" si="31">IF(31&lt;=$G3,MID($D3,31,1)," ")</f>
        <v xml:space="preserve"> </v>
      </c>
      <c r="AM3" t="str">
        <f t="shared" ref="AM3:AM7" si="32">IF(32&lt;=$G3,MID($D3,32,1)," ")</f>
        <v xml:space="preserve"> </v>
      </c>
      <c r="AN3" t="str">
        <f t="shared" ref="AN3:AN7" si="33">IF(33&lt;=$G3,MID($D3,33,1)," ")</f>
        <v xml:space="preserve"> </v>
      </c>
      <c r="AO3" t="str">
        <f t="shared" ref="AO3:AO7" si="34">IF(34&lt;=$G3,MID($D3,34,1)," ")</f>
        <v xml:space="preserve"> </v>
      </c>
      <c r="AP3" t="str">
        <f t="shared" ref="AP3:AP7" si="35">IF(35&lt;=$G3,MID($D3,35,1)," ")</f>
        <v xml:space="preserve"> </v>
      </c>
      <c r="AQ3" t="str">
        <f t="shared" ref="AQ3:AQ7" si="36">IF(36&lt;=$G3,MID($D3,36,1)," ")</f>
        <v xml:space="preserve"> </v>
      </c>
      <c r="AR3" t="str">
        <f t="shared" ref="AR3:AR7" si="37">IF(37&lt;=$G3,MID($D3,37,1)," ")</f>
        <v xml:space="preserve"> </v>
      </c>
      <c r="AS3" t="str">
        <f t="shared" ref="AS3:AS7" si="38">IF(38&lt;=$G3,MID($D3,38,1)," ")</f>
        <v xml:space="preserve"> </v>
      </c>
      <c r="AT3" t="str">
        <f t="shared" ref="AT3:AT7" si="39">IF(39&lt;=$G3,MID($D3,39,1)," ")</f>
        <v xml:space="preserve"> </v>
      </c>
      <c r="AU3" t="str">
        <f t="shared" ref="AU3:AU7" si="40">IF(40&lt;=$G3,MID($D3,40,1)," ")</f>
        <v xml:space="preserve"> </v>
      </c>
    </row>
    <row r="4" spans="1:47" x14ac:dyDescent="0.25">
      <c r="A4" t="s">
        <v>2</v>
      </c>
      <c r="D4" s="1" t="s">
        <v>4</v>
      </c>
      <c r="G4">
        <f t="shared" si="0"/>
        <v>8</v>
      </c>
      <c r="H4" t="str">
        <f t="shared" si="1"/>
        <v>T</v>
      </c>
      <c r="I4" t="str">
        <f t="shared" si="2"/>
        <v>I</v>
      </c>
      <c r="J4" t="str">
        <f t="shared" si="3"/>
        <v>M</v>
      </c>
      <c r="K4" t="str">
        <f t="shared" si="4"/>
        <v>O</v>
      </c>
      <c r="L4" t="str">
        <f t="shared" si="5"/>
        <v>L</v>
      </c>
      <c r="M4" t="str">
        <f t="shared" si="6"/>
        <v>E</v>
      </c>
      <c r="N4" t="str">
        <f t="shared" si="7"/>
        <v>O</v>
      </c>
      <c r="O4" t="str">
        <f t="shared" si="8"/>
        <v>N</v>
      </c>
      <c r="P4" t="str">
        <f t="shared" si="9"/>
        <v xml:space="preserve"> </v>
      </c>
      <c r="Q4" t="str">
        <f t="shared" si="10"/>
        <v xml:space="preserve"> </v>
      </c>
      <c r="R4" t="str">
        <f t="shared" si="11"/>
        <v xml:space="preserve"> </v>
      </c>
      <c r="S4" t="str">
        <f t="shared" si="12"/>
        <v xml:space="preserve"> </v>
      </c>
      <c r="T4" t="str">
        <f t="shared" si="13"/>
        <v xml:space="preserve"> </v>
      </c>
      <c r="U4" t="str">
        <f t="shared" si="14"/>
        <v xml:space="preserve"> </v>
      </c>
      <c r="V4" t="str">
        <f t="shared" si="15"/>
        <v xml:space="preserve"> </v>
      </c>
      <c r="W4" t="str">
        <f t="shared" si="16"/>
        <v xml:space="preserve"> </v>
      </c>
      <c r="X4" t="str">
        <f t="shared" si="17"/>
        <v xml:space="preserve"> </v>
      </c>
      <c r="Y4" t="str">
        <f t="shared" si="18"/>
        <v xml:space="preserve"> </v>
      </c>
      <c r="Z4" t="str">
        <f t="shared" si="19"/>
        <v xml:space="preserve"> </v>
      </c>
      <c r="AA4" t="str">
        <f t="shared" si="20"/>
        <v xml:space="preserve"> </v>
      </c>
      <c r="AB4" t="str">
        <f t="shared" si="21"/>
        <v xml:space="preserve"> </v>
      </c>
      <c r="AC4" t="str">
        <f t="shared" si="22"/>
        <v xml:space="preserve"> </v>
      </c>
      <c r="AD4" t="str">
        <f t="shared" si="23"/>
        <v xml:space="preserve"> </v>
      </c>
      <c r="AE4" t="str">
        <f t="shared" si="24"/>
        <v xml:space="preserve"> </v>
      </c>
      <c r="AF4" t="str">
        <f t="shared" si="25"/>
        <v xml:space="preserve"> </v>
      </c>
      <c r="AG4" t="str">
        <f t="shared" si="26"/>
        <v xml:space="preserve"> </v>
      </c>
      <c r="AH4" t="str">
        <f t="shared" si="27"/>
        <v xml:space="preserve"> </v>
      </c>
      <c r="AI4" t="str">
        <f t="shared" si="28"/>
        <v xml:space="preserve"> </v>
      </c>
      <c r="AJ4" t="str">
        <f t="shared" si="29"/>
        <v xml:space="preserve"> </v>
      </c>
      <c r="AK4" t="str">
        <f t="shared" si="30"/>
        <v xml:space="preserve"> </v>
      </c>
      <c r="AL4" t="str">
        <f t="shared" si="31"/>
        <v xml:space="preserve"> </v>
      </c>
      <c r="AM4" t="str">
        <f t="shared" si="32"/>
        <v xml:space="preserve"> </v>
      </c>
      <c r="AN4" t="str">
        <f t="shared" si="33"/>
        <v xml:space="preserve"> </v>
      </c>
      <c r="AO4" t="str">
        <f t="shared" si="34"/>
        <v xml:space="preserve"> </v>
      </c>
      <c r="AP4" t="str">
        <f t="shared" si="35"/>
        <v xml:space="preserve"> </v>
      </c>
      <c r="AQ4" t="str">
        <f t="shared" si="36"/>
        <v xml:space="preserve"> </v>
      </c>
      <c r="AR4" t="str">
        <f t="shared" si="37"/>
        <v xml:space="preserve"> </v>
      </c>
      <c r="AS4" t="str">
        <f t="shared" si="38"/>
        <v xml:space="preserve"> </v>
      </c>
      <c r="AT4" t="str">
        <f t="shared" si="39"/>
        <v xml:space="preserve"> </v>
      </c>
      <c r="AU4" t="str">
        <f t="shared" si="40"/>
        <v xml:space="preserve"> </v>
      </c>
    </row>
    <row r="5" spans="1:47" x14ac:dyDescent="0.25">
      <c r="A5" t="s">
        <v>2</v>
      </c>
      <c r="D5" s="1"/>
      <c r="G5" t="str">
        <f t="shared" si="0"/>
        <v xml:space="preserve"> </v>
      </c>
      <c r="H5" t="str">
        <f t="shared" si="1"/>
        <v/>
      </c>
      <c r="I5" t="str">
        <f t="shared" si="2"/>
        <v/>
      </c>
      <c r="J5" t="str">
        <f t="shared" si="3"/>
        <v/>
      </c>
      <c r="K5" t="str">
        <f t="shared" si="4"/>
        <v/>
      </c>
      <c r="L5" t="str">
        <f t="shared" si="5"/>
        <v/>
      </c>
      <c r="M5" t="str">
        <f t="shared" si="6"/>
        <v/>
      </c>
      <c r="N5" t="str">
        <f t="shared" si="7"/>
        <v/>
      </c>
      <c r="O5" t="str">
        <f t="shared" si="8"/>
        <v/>
      </c>
      <c r="P5" t="str">
        <f t="shared" si="9"/>
        <v/>
      </c>
      <c r="Q5" t="str">
        <f t="shared" si="10"/>
        <v/>
      </c>
      <c r="R5" t="str">
        <f t="shared" si="11"/>
        <v/>
      </c>
      <c r="S5" t="str">
        <f t="shared" si="12"/>
        <v/>
      </c>
      <c r="T5" t="str">
        <f t="shared" si="13"/>
        <v/>
      </c>
      <c r="U5" t="str">
        <f t="shared" si="14"/>
        <v/>
      </c>
      <c r="V5" t="str">
        <f t="shared" si="15"/>
        <v/>
      </c>
      <c r="W5" t="str">
        <f t="shared" si="16"/>
        <v/>
      </c>
      <c r="X5" t="str">
        <f t="shared" si="17"/>
        <v/>
      </c>
      <c r="Y5" t="str">
        <f t="shared" si="18"/>
        <v/>
      </c>
      <c r="Z5" t="str">
        <f t="shared" si="19"/>
        <v/>
      </c>
      <c r="AA5" t="str">
        <f t="shared" si="20"/>
        <v/>
      </c>
      <c r="AB5" t="str">
        <f t="shared" si="21"/>
        <v/>
      </c>
      <c r="AC5" t="str">
        <f t="shared" si="22"/>
        <v/>
      </c>
      <c r="AD5" t="str">
        <f t="shared" si="23"/>
        <v/>
      </c>
      <c r="AE5" t="str">
        <f t="shared" si="24"/>
        <v/>
      </c>
      <c r="AF5" t="str">
        <f t="shared" si="25"/>
        <v/>
      </c>
      <c r="AG5" t="str">
        <f t="shared" si="26"/>
        <v/>
      </c>
      <c r="AH5" t="str">
        <f t="shared" si="27"/>
        <v/>
      </c>
      <c r="AI5" t="str">
        <f t="shared" si="28"/>
        <v/>
      </c>
      <c r="AJ5" t="str">
        <f t="shared" si="29"/>
        <v/>
      </c>
      <c r="AK5" t="str">
        <f t="shared" si="30"/>
        <v/>
      </c>
      <c r="AL5" t="str">
        <f t="shared" si="31"/>
        <v/>
      </c>
      <c r="AM5" t="str">
        <f t="shared" si="32"/>
        <v/>
      </c>
      <c r="AN5" t="str">
        <f t="shared" si="33"/>
        <v/>
      </c>
      <c r="AO5" t="str">
        <f t="shared" si="34"/>
        <v/>
      </c>
      <c r="AP5" t="str">
        <f t="shared" si="35"/>
        <v/>
      </c>
      <c r="AQ5" t="str">
        <f t="shared" si="36"/>
        <v/>
      </c>
      <c r="AR5" t="str">
        <f t="shared" si="37"/>
        <v/>
      </c>
      <c r="AS5" t="str">
        <f t="shared" si="38"/>
        <v/>
      </c>
      <c r="AT5" t="str">
        <f t="shared" si="39"/>
        <v/>
      </c>
      <c r="AU5" t="str">
        <f t="shared" si="40"/>
        <v/>
      </c>
    </row>
    <row r="6" spans="1:47" x14ac:dyDescent="0.25">
      <c r="A6" t="s">
        <v>2</v>
      </c>
      <c r="D6" s="1"/>
      <c r="G6" t="str">
        <f t="shared" si="0"/>
        <v xml:space="preserve"> </v>
      </c>
      <c r="H6" t="str">
        <f t="shared" si="1"/>
        <v/>
      </c>
      <c r="I6" t="str">
        <f t="shared" si="2"/>
        <v/>
      </c>
      <c r="J6" t="str">
        <f t="shared" si="3"/>
        <v/>
      </c>
      <c r="K6" t="str">
        <f t="shared" si="4"/>
        <v/>
      </c>
      <c r="L6" t="str">
        <f t="shared" si="5"/>
        <v/>
      </c>
      <c r="M6" t="str">
        <f t="shared" si="6"/>
        <v/>
      </c>
      <c r="N6" t="str">
        <f t="shared" si="7"/>
        <v/>
      </c>
      <c r="O6" t="str">
        <f t="shared" si="8"/>
        <v/>
      </c>
      <c r="P6" t="str">
        <f t="shared" si="9"/>
        <v/>
      </c>
      <c r="Q6" t="str">
        <f t="shared" si="10"/>
        <v/>
      </c>
      <c r="R6" t="str">
        <f t="shared" si="11"/>
        <v/>
      </c>
      <c r="S6" t="str">
        <f t="shared" si="12"/>
        <v/>
      </c>
      <c r="T6" t="str">
        <f t="shared" si="13"/>
        <v/>
      </c>
      <c r="U6" t="str">
        <f t="shared" si="14"/>
        <v/>
      </c>
      <c r="V6" t="str">
        <f t="shared" si="15"/>
        <v/>
      </c>
      <c r="W6" t="str">
        <f t="shared" si="16"/>
        <v/>
      </c>
      <c r="X6" t="str">
        <f t="shared" si="17"/>
        <v/>
      </c>
      <c r="Y6" t="str">
        <f t="shared" si="18"/>
        <v/>
      </c>
      <c r="Z6" t="str">
        <f t="shared" si="19"/>
        <v/>
      </c>
      <c r="AA6" t="str">
        <f t="shared" si="20"/>
        <v/>
      </c>
      <c r="AB6" t="str">
        <f t="shared" si="21"/>
        <v/>
      </c>
      <c r="AC6" t="str">
        <f t="shared" si="22"/>
        <v/>
      </c>
      <c r="AD6" t="str">
        <f t="shared" si="23"/>
        <v/>
      </c>
      <c r="AE6" t="str">
        <f t="shared" si="24"/>
        <v/>
      </c>
      <c r="AF6" t="str">
        <f t="shared" si="25"/>
        <v/>
      </c>
      <c r="AG6" t="str">
        <f t="shared" si="26"/>
        <v/>
      </c>
      <c r="AH6" t="str">
        <f t="shared" si="27"/>
        <v/>
      </c>
      <c r="AI6" t="str">
        <f t="shared" si="28"/>
        <v/>
      </c>
      <c r="AJ6" t="str">
        <f t="shared" si="29"/>
        <v/>
      </c>
      <c r="AK6" t="str">
        <f t="shared" si="30"/>
        <v/>
      </c>
      <c r="AL6" t="str">
        <f t="shared" si="31"/>
        <v/>
      </c>
      <c r="AM6" t="str">
        <f t="shared" si="32"/>
        <v/>
      </c>
      <c r="AN6" t="str">
        <f t="shared" si="33"/>
        <v/>
      </c>
      <c r="AO6" t="str">
        <f t="shared" si="34"/>
        <v/>
      </c>
      <c r="AP6" t="str">
        <f t="shared" si="35"/>
        <v/>
      </c>
      <c r="AQ6" t="str">
        <f t="shared" si="36"/>
        <v/>
      </c>
      <c r="AR6" t="str">
        <f t="shared" si="37"/>
        <v/>
      </c>
      <c r="AS6" t="str">
        <f t="shared" si="38"/>
        <v/>
      </c>
      <c r="AT6" t="str">
        <f t="shared" si="39"/>
        <v/>
      </c>
      <c r="AU6" t="str">
        <f t="shared" si="40"/>
        <v/>
      </c>
    </row>
    <row r="7" spans="1:47" x14ac:dyDescent="0.25">
      <c r="A7" t="s">
        <v>2</v>
      </c>
      <c r="D7" s="1"/>
      <c r="G7" t="str">
        <f t="shared" si="0"/>
        <v xml:space="preserve"> </v>
      </c>
      <c r="H7" t="str">
        <f t="shared" si="1"/>
        <v/>
      </c>
      <c r="I7" t="str">
        <f t="shared" si="2"/>
        <v/>
      </c>
      <c r="J7" t="str">
        <f t="shared" si="3"/>
        <v/>
      </c>
      <c r="K7" t="str">
        <f t="shared" si="4"/>
        <v/>
      </c>
      <c r="L7" t="str">
        <f t="shared" si="5"/>
        <v/>
      </c>
      <c r="M7" t="str">
        <f t="shared" si="6"/>
        <v/>
      </c>
      <c r="N7" t="str">
        <f t="shared" si="7"/>
        <v/>
      </c>
      <c r="O7" t="str">
        <f t="shared" si="8"/>
        <v/>
      </c>
      <c r="P7" t="str">
        <f t="shared" si="9"/>
        <v/>
      </c>
      <c r="Q7" t="str">
        <f t="shared" si="10"/>
        <v/>
      </c>
      <c r="R7" t="str">
        <f t="shared" si="11"/>
        <v/>
      </c>
      <c r="S7" t="str">
        <f t="shared" si="12"/>
        <v/>
      </c>
      <c r="T7" t="str">
        <f t="shared" si="13"/>
        <v/>
      </c>
      <c r="U7" t="str">
        <f t="shared" si="14"/>
        <v/>
      </c>
      <c r="V7" t="str">
        <f t="shared" si="15"/>
        <v/>
      </c>
      <c r="W7" t="str">
        <f t="shared" si="16"/>
        <v/>
      </c>
      <c r="X7" t="str">
        <f t="shared" si="17"/>
        <v/>
      </c>
      <c r="Y7" t="str">
        <f t="shared" si="18"/>
        <v/>
      </c>
      <c r="Z7" t="str">
        <f t="shared" si="19"/>
        <v/>
      </c>
      <c r="AA7" t="str">
        <f t="shared" si="20"/>
        <v/>
      </c>
      <c r="AB7" t="str">
        <f t="shared" si="21"/>
        <v/>
      </c>
      <c r="AC7" t="str">
        <f t="shared" si="22"/>
        <v/>
      </c>
      <c r="AD7" t="str">
        <f t="shared" si="23"/>
        <v/>
      </c>
      <c r="AE7" t="str">
        <f t="shared" si="24"/>
        <v/>
      </c>
      <c r="AF7" t="str">
        <f t="shared" si="25"/>
        <v/>
      </c>
      <c r="AG7" t="str">
        <f t="shared" si="26"/>
        <v/>
      </c>
      <c r="AH7" t="str">
        <f t="shared" si="27"/>
        <v/>
      </c>
      <c r="AI7" t="str">
        <f t="shared" si="28"/>
        <v/>
      </c>
      <c r="AJ7" t="str">
        <f t="shared" si="29"/>
        <v/>
      </c>
      <c r="AK7" t="str">
        <f t="shared" si="30"/>
        <v/>
      </c>
      <c r="AL7" t="str">
        <f t="shared" si="31"/>
        <v/>
      </c>
      <c r="AM7" t="str">
        <f t="shared" si="32"/>
        <v/>
      </c>
      <c r="AN7" t="str">
        <f t="shared" si="33"/>
        <v/>
      </c>
      <c r="AO7" t="str">
        <f t="shared" si="34"/>
        <v/>
      </c>
      <c r="AP7" t="str">
        <f t="shared" si="35"/>
        <v/>
      </c>
      <c r="AQ7" t="str">
        <f t="shared" si="36"/>
        <v/>
      </c>
      <c r="AR7" t="str">
        <f t="shared" si="37"/>
        <v/>
      </c>
      <c r="AS7" t="str">
        <f t="shared" si="38"/>
        <v/>
      </c>
      <c r="AT7" t="str">
        <f t="shared" si="39"/>
        <v/>
      </c>
      <c r="AU7" t="str">
        <f t="shared" si="40"/>
        <v/>
      </c>
    </row>
    <row r="9" spans="1:47" hidden="1" x14ac:dyDescent="0.25"/>
    <row r="10" spans="1:47" hidden="1" x14ac:dyDescent="0.25"/>
    <row r="11" spans="1:47" hidden="1" x14ac:dyDescent="0.25"/>
    <row r="12" spans="1:47" hidden="1" x14ac:dyDescent="0.25"/>
    <row r="13" spans="1:47" hidden="1" x14ac:dyDescent="0.25"/>
    <row r="14" spans="1:47" hidden="1" x14ac:dyDescent="0.25"/>
    <row r="15" spans="1:47" hidden="1" x14ac:dyDescent="0.25"/>
    <row r="16" spans="1:47" hidden="1" x14ac:dyDescent="0.25"/>
    <row r="17" hidden="1" x14ac:dyDescent="0.25"/>
    <row r="18" hidden="1" x14ac:dyDescent="0.25"/>
    <row r="19" hidden="1" x14ac:dyDescent="0.25"/>
    <row r="20" hidden="1" x14ac:dyDescent="0.25"/>
    <row r="21" hidden="1" x14ac:dyDescent="0.25"/>
    <row r="22" hidden="1" x14ac:dyDescent="0.25"/>
    <row r="23" hidden="1" x14ac:dyDescent="0.25"/>
    <row r="24" hidden="1" x14ac:dyDescent="0.25"/>
    <row r="25" hidden="1" x14ac:dyDescent="0.25"/>
    <row r="26" hidden="1" x14ac:dyDescent="0.25"/>
    <row r="27" hidden="1" x14ac:dyDescent="0.25"/>
    <row r="28" hidden="1" x14ac:dyDescent="0.25"/>
    <row r="29" hidden="1" x14ac:dyDescent="0.25"/>
    <row r="30" hidden="1" x14ac:dyDescent="0.25"/>
    <row r="31" hidden="1" x14ac:dyDescent="0.25"/>
    <row r="32" hidden="1" x14ac:dyDescent="0.25"/>
    <row r="33" hidden="1" x14ac:dyDescent="0.25"/>
    <row r="34" hidden="1" x14ac:dyDescent="0.25"/>
    <row r="35" hidden="1" x14ac:dyDescent="0.25"/>
    <row r="36" hidden="1" x14ac:dyDescent="0.25"/>
    <row r="37" hidden="1" x14ac:dyDescent="0.25"/>
    <row r="38" hidden="1" x14ac:dyDescent="0.25"/>
    <row r="39" hidden="1" x14ac:dyDescent="0.25"/>
    <row r="40" hidden="1" x14ac:dyDescent="0.25"/>
    <row r="41" hidden="1" x14ac:dyDescent="0.25"/>
    <row r="42" hidden="1" x14ac:dyDescent="0.25"/>
    <row r="43" hidden="1" x14ac:dyDescent="0.25"/>
    <row r="44" hidden="1" x14ac:dyDescent="0.25"/>
    <row r="45" hidden="1" x14ac:dyDescent="0.25"/>
    <row r="46" hidden="1" x14ac:dyDescent="0.25"/>
    <row r="47" hidden="1" x14ac:dyDescent="0.25"/>
    <row r="48" hidden="1" x14ac:dyDescent="0.25"/>
    <row r="49" hidden="1" x14ac:dyDescent="0.25"/>
    <row r="50" hidden="1" x14ac:dyDescent="0.25"/>
    <row r="51" hidden="1" x14ac:dyDescent="0.25"/>
    <row r="52" hidden="1" x14ac:dyDescent="0.25"/>
    <row r="53" hidden="1" x14ac:dyDescent="0.25"/>
    <row r="54" hidden="1" x14ac:dyDescent="0.25"/>
    <row r="55" hidden="1" x14ac:dyDescent="0.25"/>
    <row r="56" hidden="1" x14ac:dyDescent="0.25"/>
    <row r="57" hidden="1" x14ac:dyDescent="0.25"/>
    <row r="58" hidden="1" x14ac:dyDescent="0.25"/>
    <row r="59" hidden="1" x14ac:dyDescent="0.25"/>
    <row r="60" hidden="1" x14ac:dyDescent="0.25"/>
    <row r="61" hidden="1" x14ac:dyDescent="0.25"/>
    <row r="62" hidden="1" x14ac:dyDescent="0.25"/>
    <row r="63" hidden="1" x14ac:dyDescent="0.25"/>
    <row r="64" hidden="1" x14ac:dyDescent="0.25"/>
    <row r="65" hidden="1" x14ac:dyDescent="0.25"/>
    <row r="66" hidden="1" x14ac:dyDescent="0.25"/>
    <row r="67" hidden="1" x14ac:dyDescent="0.25"/>
    <row r="68" hidden="1" x14ac:dyDescent="0.25"/>
    <row r="69" hidden="1" x14ac:dyDescent="0.25"/>
    <row r="70" hidden="1" x14ac:dyDescent="0.25"/>
    <row r="71" hidden="1" x14ac:dyDescent="0.25"/>
    <row r="72" hidden="1" x14ac:dyDescent="0.25"/>
    <row r="73" hidden="1" x14ac:dyDescent="0.25"/>
    <row r="74" hidden="1" x14ac:dyDescent="0.25"/>
    <row r="75" hidden="1" x14ac:dyDescent="0.25"/>
    <row r="76" hidden="1" x14ac:dyDescent="0.25"/>
    <row r="77" hidden="1" x14ac:dyDescent="0.25"/>
    <row r="78" hidden="1" x14ac:dyDescent="0.25"/>
    <row r="79" hidden="1" x14ac:dyDescent="0.25"/>
    <row r="80" hidden="1" x14ac:dyDescent="0.25"/>
    <row r="81" hidden="1" x14ac:dyDescent="0.25"/>
    <row r="82" hidden="1" x14ac:dyDescent="0.25"/>
    <row r="83" hidden="1" x14ac:dyDescent="0.25"/>
    <row r="84" hidden="1" x14ac:dyDescent="0.25"/>
    <row r="85" hidden="1" x14ac:dyDescent="0.25"/>
    <row r="86" hidden="1" x14ac:dyDescent="0.25"/>
    <row r="87" hidden="1" x14ac:dyDescent="0.25"/>
    <row r="88" hidden="1" x14ac:dyDescent="0.25"/>
    <row r="89" hidden="1" x14ac:dyDescent="0.25"/>
    <row r="90" hidden="1" x14ac:dyDescent="0.25"/>
    <row r="91" hidden="1" x14ac:dyDescent="0.25"/>
    <row r="92" hidden="1" x14ac:dyDescent="0.25"/>
    <row r="93" hidden="1" x14ac:dyDescent="0.25"/>
    <row r="94" hidden="1" x14ac:dyDescent="0.25"/>
    <row r="95" hidden="1" x14ac:dyDescent="0.25"/>
    <row r="96" hidden="1" x14ac:dyDescent="0.25"/>
    <row r="97" hidden="1" x14ac:dyDescent="0.25"/>
    <row r="98" hidden="1" x14ac:dyDescent="0.25"/>
    <row r="99" hidden="1" x14ac:dyDescent="0.25"/>
    <row r="100" hidden="1" x14ac:dyDescent="0.25"/>
    <row r="101" hidden="1" x14ac:dyDescent="0.25"/>
    <row r="102" hidden="1" x14ac:dyDescent="0.25"/>
    <row r="103" hidden="1" x14ac:dyDescent="0.25"/>
    <row r="104" hidden="1" x14ac:dyDescent="0.25"/>
    <row r="105" hidden="1" x14ac:dyDescent="0.25"/>
    <row r="106" hidden="1" x14ac:dyDescent="0.25"/>
    <row r="107" hidden="1" x14ac:dyDescent="0.25"/>
    <row r="108" hidden="1" x14ac:dyDescent="0.25"/>
    <row r="109" hidden="1" x14ac:dyDescent="0.25"/>
    <row r="110" hidden="1" x14ac:dyDescent="0.25"/>
    <row r="111" hidden="1" x14ac:dyDescent="0.25"/>
    <row r="112" hidden="1" x14ac:dyDescent="0.25"/>
    <row r="113" hidden="1" x14ac:dyDescent="0.25"/>
    <row r="114" hidden="1" x14ac:dyDescent="0.25"/>
    <row r="115" hidden="1" x14ac:dyDescent="0.25"/>
    <row r="116" hidden="1" x14ac:dyDescent="0.25"/>
    <row r="117" hidden="1" x14ac:dyDescent="0.25"/>
    <row r="118" hidden="1" x14ac:dyDescent="0.25"/>
    <row r="119" hidden="1" x14ac:dyDescent="0.25"/>
    <row r="120" hidden="1" x14ac:dyDescent="0.25"/>
    <row r="121" hidden="1" x14ac:dyDescent="0.25"/>
    <row r="122" hidden="1" x14ac:dyDescent="0.25"/>
    <row r="123" hidden="1" x14ac:dyDescent="0.25"/>
    <row r="124" hidden="1" x14ac:dyDescent="0.25"/>
    <row r="125" hidden="1" x14ac:dyDescent="0.25"/>
    <row r="126" hidden="1" x14ac:dyDescent="0.25"/>
    <row r="127" hidden="1" x14ac:dyDescent="0.25"/>
    <row r="128" hidden="1" x14ac:dyDescent="0.25"/>
    <row r="129" hidden="1" x14ac:dyDescent="0.25"/>
    <row r="130" hidden="1" x14ac:dyDescent="0.25"/>
    <row r="131" hidden="1" x14ac:dyDescent="0.25"/>
    <row r="132" hidden="1" x14ac:dyDescent="0.25"/>
    <row r="133" hidden="1" x14ac:dyDescent="0.25"/>
    <row r="134" hidden="1" x14ac:dyDescent="0.25"/>
    <row r="135" hidden="1" x14ac:dyDescent="0.25"/>
    <row r="136" hidden="1" x14ac:dyDescent="0.25"/>
    <row r="137" hidden="1" x14ac:dyDescent="0.25"/>
    <row r="138" hidden="1" x14ac:dyDescent="0.25"/>
    <row r="139" hidden="1" x14ac:dyDescent="0.25"/>
    <row r="140" hidden="1" x14ac:dyDescent="0.25"/>
    <row r="141" hidden="1" x14ac:dyDescent="0.25"/>
    <row r="142" hidden="1" x14ac:dyDescent="0.25"/>
    <row r="143" hidden="1" x14ac:dyDescent="0.25"/>
    <row r="144" hidden="1" x14ac:dyDescent="0.25"/>
    <row r="145" hidden="1" x14ac:dyDescent="0.25"/>
    <row r="146" hidden="1" x14ac:dyDescent="0.25"/>
    <row r="147" hidden="1" x14ac:dyDescent="0.25"/>
    <row r="148" hidden="1" x14ac:dyDescent="0.25"/>
    <row r="149" hidden="1" x14ac:dyDescent="0.25"/>
    <row r="150" hidden="1" x14ac:dyDescent="0.25"/>
    <row r="151" hidden="1" x14ac:dyDescent="0.25"/>
    <row r="152" hidden="1" x14ac:dyDescent="0.25"/>
    <row r="153" hidden="1" x14ac:dyDescent="0.25"/>
    <row r="154" hidden="1" x14ac:dyDescent="0.25"/>
    <row r="155" hidden="1" x14ac:dyDescent="0.25"/>
    <row r="156" hidden="1" x14ac:dyDescent="0.25"/>
    <row r="157" hidden="1" x14ac:dyDescent="0.25"/>
    <row r="158" hidden="1" x14ac:dyDescent="0.25"/>
    <row r="159" hidden="1" x14ac:dyDescent="0.25"/>
    <row r="160" hidden="1" x14ac:dyDescent="0.25"/>
    <row r="161" hidden="1" x14ac:dyDescent="0.25"/>
    <row r="162" hidden="1" x14ac:dyDescent="0.25"/>
    <row r="163" hidden="1" x14ac:dyDescent="0.25"/>
    <row r="164" hidden="1" x14ac:dyDescent="0.25"/>
    <row r="165" hidden="1" x14ac:dyDescent="0.25"/>
    <row r="166" hidden="1" x14ac:dyDescent="0.25"/>
    <row r="167" hidden="1" x14ac:dyDescent="0.25"/>
    <row r="168" hidden="1" x14ac:dyDescent="0.25"/>
    <row r="169" hidden="1" x14ac:dyDescent="0.25"/>
    <row r="170" hidden="1" x14ac:dyDescent="0.25"/>
    <row r="171" hidden="1" x14ac:dyDescent="0.25"/>
    <row r="172" hidden="1" x14ac:dyDescent="0.25"/>
    <row r="173" hidden="1" x14ac:dyDescent="0.25"/>
    <row r="174" hidden="1" x14ac:dyDescent="0.25"/>
    <row r="175" hidden="1" x14ac:dyDescent="0.25"/>
    <row r="176" hidden="1" x14ac:dyDescent="0.25"/>
    <row r="177" hidden="1" x14ac:dyDescent="0.25"/>
    <row r="178" hidden="1" x14ac:dyDescent="0.25"/>
    <row r="179" hidden="1" x14ac:dyDescent="0.25"/>
    <row r="180" hidden="1" x14ac:dyDescent="0.25"/>
    <row r="181" hidden="1" x14ac:dyDescent="0.25"/>
    <row r="182" hidden="1" x14ac:dyDescent="0.25"/>
    <row r="183" hidden="1" x14ac:dyDescent="0.25"/>
    <row r="184" hidden="1" x14ac:dyDescent="0.25"/>
    <row r="185" hidden="1" x14ac:dyDescent="0.25"/>
    <row r="186" hidden="1" x14ac:dyDescent="0.25"/>
    <row r="187" hidden="1" x14ac:dyDescent="0.25"/>
    <row r="188" hidden="1" x14ac:dyDescent="0.25"/>
    <row r="189" hidden="1" x14ac:dyDescent="0.25"/>
    <row r="190" hidden="1" x14ac:dyDescent="0.25"/>
    <row r="191" hidden="1" x14ac:dyDescent="0.25"/>
    <row r="192" hidden="1" x14ac:dyDescent="0.25"/>
    <row r="193" hidden="1" x14ac:dyDescent="0.25"/>
    <row r="194" hidden="1" x14ac:dyDescent="0.25"/>
    <row r="195" hidden="1" x14ac:dyDescent="0.25"/>
    <row r="196" hidden="1" x14ac:dyDescent="0.25"/>
    <row r="197" hidden="1" x14ac:dyDescent="0.25"/>
    <row r="198" hidden="1" x14ac:dyDescent="0.25"/>
    <row r="199" hidden="1" x14ac:dyDescent="0.25"/>
    <row r="200" hidden="1" x14ac:dyDescent="0.25"/>
    <row r="201" hidden="1" x14ac:dyDescent="0.25"/>
    <row r="202" hidden="1" x14ac:dyDescent="0.25"/>
    <row r="203" hidden="1" x14ac:dyDescent="0.25"/>
    <row r="204" hidden="1" x14ac:dyDescent="0.25"/>
    <row r="205" hidden="1" x14ac:dyDescent="0.25"/>
    <row r="206" hidden="1" x14ac:dyDescent="0.25"/>
    <row r="207" hidden="1" x14ac:dyDescent="0.25"/>
    <row r="208" hidden="1" x14ac:dyDescent="0.25"/>
    <row r="209" spans="1:42" hidden="1" x14ac:dyDescent="0.25"/>
    <row r="210" spans="1:42" hidden="1" x14ac:dyDescent="0.25"/>
    <row r="211" spans="1:42" hidden="1" x14ac:dyDescent="0.25"/>
    <row r="212" spans="1:42" hidden="1" x14ac:dyDescent="0.25"/>
    <row r="213" spans="1:42" hidden="1" x14ac:dyDescent="0.25"/>
    <row r="214" spans="1:42" hidden="1" x14ac:dyDescent="0.25"/>
    <row r="215" spans="1:42" hidden="1" x14ac:dyDescent="0.25"/>
    <row r="216" spans="1:42" hidden="1" x14ac:dyDescent="0.25"/>
    <row r="217" spans="1:42" hidden="1" x14ac:dyDescent="0.25"/>
    <row r="218" spans="1:42" hidden="1" x14ac:dyDescent="0.25"/>
    <row r="219" spans="1:42" hidden="1" x14ac:dyDescent="0.25"/>
    <row r="220" spans="1:42" hidden="1" x14ac:dyDescent="0.25"/>
    <row r="221" spans="1:42" hidden="1" x14ac:dyDescent="0.25"/>
    <row r="222" spans="1:42" x14ac:dyDescent="0.25">
      <c r="A222" s="2" t="s">
        <v>0</v>
      </c>
      <c r="B222" s="3"/>
      <c r="C222" s="4" t="str">
        <f t="shared" ref="C222:AP222" si="41">H2</f>
        <v>L</v>
      </c>
      <c r="D222" s="4" t="str">
        <f t="shared" si="41"/>
        <v>A</v>
      </c>
      <c r="E222" s="4" t="str">
        <f t="shared" si="41"/>
        <v>G</v>
      </c>
      <c r="F222" s="4" t="str">
        <f t="shared" si="41"/>
        <v>A</v>
      </c>
      <c r="G222" s="4" t="str">
        <f t="shared" si="41"/>
        <v>F</v>
      </c>
      <c r="H222" s="4" t="str">
        <f t="shared" si="41"/>
        <v>F</v>
      </c>
      <c r="I222" s="4" t="str">
        <f t="shared" si="41"/>
        <v>E</v>
      </c>
      <c r="J222" s="4" t="str">
        <f t="shared" si="41"/>
        <v xml:space="preserve"> </v>
      </c>
      <c r="K222" s="4" t="str">
        <f t="shared" si="41"/>
        <v xml:space="preserve"> </v>
      </c>
      <c r="L222" s="4" t="str">
        <f t="shared" si="41"/>
        <v xml:space="preserve"> </v>
      </c>
      <c r="M222" s="4" t="str">
        <f t="shared" si="41"/>
        <v xml:space="preserve"> </v>
      </c>
      <c r="N222" s="4" t="str">
        <f t="shared" si="41"/>
        <v xml:space="preserve"> </v>
      </c>
      <c r="O222" s="4" t="str">
        <f t="shared" si="41"/>
        <v xml:space="preserve"> </v>
      </c>
      <c r="P222" s="4" t="str">
        <f t="shared" si="41"/>
        <v xml:space="preserve"> </v>
      </c>
      <c r="Q222" s="4" t="str">
        <f t="shared" si="41"/>
        <v xml:space="preserve"> </v>
      </c>
      <c r="R222" s="4" t="str">
        <f t="shared" si="41"/>
        <v xml:space="preserve"> </v>
      </c>
      <c r="S222" s="4" t="str">
        <f t="shared" si="41"/>
        <v xml:space="preserve"> </v>
      </c>
      <c r="T222" s="4" t="str">
        <f t="shared" si="41"/>
        <v xml:space="preserve"> </v>
      </c>
      <c r="U222" s="4" t="str">
        <f t="shared" si="41"/>
        <v xml:space="preserve"> </v>
      </c>
      <c r="V222" s="4" t="str">
        <f t="shared" si="41"/>
        <v xml:space="preserve"> </v>
      </c>
      <c r="W222" s="4" t="str">
        <f t="shared" si="41"/>
        <v xml:space="preserve"> </v>
      </c>
      <c r="X222" s="4" t="str">
        <f t="shared" si="41"/>
        <v xml:space="preserve"> </v>
      </c>
      <c r="Y222" s="4" t="str">
        <f t="shared" si="41"/>
        <v xml:space="preserve"> </v>
      </c>
      <c r="Z222" s="4" t="str">
        <f t="shared" si="41"/>
        <v xml:space="preserve"> </v>
      </c>
      <c r="AA222" s="4" t="str">
        <f t="shared" si="41"/>
        <v xml:space="preserve"> </v>
      </c>
      <c r="AB222" s="4" t="str">
        <f t="shared" si="41"/>
        <v xml:space="preserve"> </v>
      </c>
      <c r="AC222" s="4" t="str">
        <f t="shared" si="41"/>
        <v xml:space="preserve"> </v>
      </c>
      <c r="AD222" s="4" t="str">
        <f t="shared" si="41"/>
        <v xml:space="preserve"> </v>
      </c>
      <c r="AE222" s="4" t="str">
        <f t="shared" si="41"/>
        <v xml:space="preserve"> </v>
      </c>
      <c r="AF222" s="4" t="str">
        <f t="shared" si="41"/>
        <v xml:space="preserve"> </v>
      </c>
      <c r="AG222" s="4" t="str">
        <f t="shared" si="41"/>
        <v xml:space="preserve"> </v>
      </c>
      <c r="AH222" s="4" t="str">
        <f t="shared" si="41"/>
        <v xml:space="preserve"> </v>
      </c>
      <c r="AI222" s="4" t="str">
        <f t="shared" si="41"/>
        <v xml:space="preserve"> </v>
      </c>
      <c r="AJ222" s="4" t="str">
        <f t="shared" si="41"/>
        <v xml:space="preserve"> </v>
      </c>
      <c r="AK222" s="4" t="str">
        <f t="shared" si="41"/>
        <v xml:space="preserve"> </v>
      </c>
      <c r="AL222" s="4" t="str">
        <f t="shared" si="41"/>
        <v xml:space="preserve"> </v>
      </c>
      <c r="AM222" s="4" t="str">
        <f t="shared" si="41"/>
        <v xml:space="preserve"> </v>
      </c>
      <c r="AN222" s="4" t="str">
        <f t="shared" si="41"/>
        <v xml:space="preserve"> </v>
      </c>
      <c r="AO222" s="4" t="str">
        <f t="shared" si="41"/>
        <v xml:space="preserve"> </v>
      </c>
      <c r="AP222" s="5" t="str">
        <f t="shared" si="41"/>
        <v xml:space="preserve"> </v>
      </c>
    </row>
    <row r="223" spans="1:42" x14ac:dyDescent="0.25">
      <c r="A223" s="6"/>
      <c r="C223" s="7">
        <f>IF(1&lt;=LEN($D$2),VLOOKUP(C222,[1]Feuil2!$B$12:$C$37,2)," ")</f>
        <v>3</v>
      </c>
      <c r="D223" s="7">
        <f>IF(2&lt;=LEN($D$2),VLOOKUP(D222,[1]Feuil2!$B$12:$C$37,2)," ")</f>
        <v>1</v>
      </c>
      <c r="E223" s="7">
        <f>IF(3&lt;=LEN($D$2),VLOOKUP(E222,[1]Feuil2!$B$12:$C$37,2)," ")</f>
        <v>7</v>
      </c>
      <c r="F223" s="7">
        <f>IF(4&lt;=LEN($D$2),VLOOKUP(F222,[1]Feuil2!$B$12:$C$37,2)," ")</f>
        <v>1</v>
      </c>
      <c r="G223" s="7">
        <f>IF(5&lt;=LEN($D$2),VLOOKUP(G222,[1]Feuil2!$B$12:$C$37,2)," ")</f>
        <v>6</v>
      </c>
      <c r="H223" s="7">
        <f>IF(6&lt;=LEN($D$2),VLOOKUP(H222,[1]Feuil2!$B$12:$C$37,2)," ")</f>
        <v>6</v>
      </c>
      <c r="I223" s="7">
        <f>IF(7&lt;=LEN($D$2),VLOOKUP(I222,[1]Feuil2!$B$12:$C$37,2)," ")</f>
        <v>5</v>
      </c>
      <c r="J223" s="7" t="str">
        <f>IF(8&lt;=LEN($D$2),VLOOKUP(J222,[1]Feuil2!$B$12:$C$37,2)," ")</f>
        <v xml:space="preserve"> </v>
      </c>
      <c r="K223" s="7" t="str">
        <f>IF(9&lt;=LEN($D$2),VLOOKUP(K222,[1]Feuil2!$B$12:$C$37,2)," ")</f>
        <v xml:space="preserve"> </v>
      </c>
      <c r="L223" s="7" t="str">
        <f>IF(10&lt;=LEN($D$2),VLOOKUP(L222,[1]Feuil2!$B$12:$C$37,2)," ")</f>
        <v xml:space="preserve"> </v>
      </c>
      <c r="M223" s="7" t="str">
        <f>IF(11&lt;=LEN($D$2),VLOOKUP(M222,[1]Feuil2!$B$12:$C$37,2)," ")</f>
        <v xml:space="preserve"> </v>
      </c>
      <c r="N223" s="7" t="str">
        <f>IF(12&lt;=LEN($D$2),VLOOKUP(N222,[1]Feuil2!$B$12:$C$37,2)," ")</f>
        <v xml:space="preserve"> </v>
      </c>
      <c r="O223" s="7" t="str">
        <f>IF(13&lt;=LEN($D$2),VLOOKUP(O222,[1]Feuil2!$B$12:$C$37,2)," ")</f>
        <v xml:space="preserve"> </v>
      </c>
      <c r="P223" s="7" t="str">
        <f>IF(14&lt;=LEN($D$2),VLOOKUP(P222,[1]Feuil2!$B$12:$C$37,2)," ")</f>
        <v xml:space="preserve"> </v>
      </c>
      <c r="Q223" s="7" t="str">
        <f>IF(15&lt;=LEN($D$2),VLOOKUP(Q222,[1]Feuil2!$B$12:$C$37,2)," ")</f>
        <v xml:space="preserve"> </v>
      </c>
      <c r="R223" s="7" t="str">
        <f>IF(16&lt;=LEN($D$2),VLOOKUP(R222,[1]Feuil2!$B$12:$C$37,2)," ")</f>
        <v xml:space="preserve"> </v>
      </c>
      <c r="S223" s="7" t="str">
        <f>IF(17&lt;=LEN($D$2),VLOOKUP(S222,[1]Feuil2!$B$12:$C$37,2)," ")</f>
        <v xml:space="preserve"> </v>
      </c>
      <c r="T223" s="7" t="str">
        <f>IF(18&lt;=LEN($D$2),VLOOKUP(T222,[1]Feuil2!$B$12:$C$37,2)," ")</f>
        <v xml:space="preserve"> </v>
      </c>
      <c r="U223" s="7" t="str">
        <f>IF(19&lt;=LEN($D$2),VLOOKUP(U222,[1]Feuil2!$B$12:$C$37,2)," ")</f>
        <v xml:space="preserve"> </v>
      </c>
      <c r="V223" s="7" t="str">
        <f>IF(20&lt;=LEN($D$2),VLOOKUP(V222,[1]Feuil2!$B$12:$C$37,2)," ")</f>
        <v xml:space="preserve"> </v>
      </c>
      <c r="W223" s="7" t="str">
        <f>IF(21&lt;=LEN($D$2),VLOOKUP(W222,[1]Feuil2!$B$12:$C$37,2)," ")</f>
        <v xml:space="preserve"> </v>
      </c>
      <c r="X223" s="7" t="str">
        <f>IF(22&lt;=LEN($D$2),VLOOKUP(X222,[1]Feuil2!$B$12:$C$37,2)," ")</f>
        <v xml:space="preserve"> </v>
      </c>
      <c r="Y223" s="7" t="str">
        <f>IF(23&lt;=LEN($D$2),VLOOKUP(Y222,[1]Feuil2!$B$12:$C$37,2)," ")</f>
        <v xml:space="preserve"> </v>
      </c>
      <c r="Z223" s="7" t="str">
        <f>IF(24&lt;=LEN($D$2),VLOOKUP(Z222,[1]Feuil2!$B$12:$C$37,2)," ")</f>
        <v xml:space="preserve"> </v>
      </c>
      <c r="AA223" s="7" t="str">
        <f>IF(25&lt;=LEN($D$2),VLOOKUP(AA222,[1]Feuil2!$B$12:$C$37,2)," ")</f>
        <v xml:space="preserve"> </v>
      </c>
      <c r="AB223" s="7" t="str">
        <f>IF(26&lt;=LEN($D$2),VLOOKUP(AB222,[1]Feuil2!$B$12:$C$37,2)," ")</f>
        <v xml:space="preserve"> </v>
      </c>
      <c r="AC223" s="7" t="str">
        <f>IF(27&lt;=LEN($D$2),VLOOKUP(AC222,[1]Feuil2!$B$12:$C$37,2)," ")</f>
        <v xml:space="preserve"> </v>
      </c>
      <c r="AD223" s="7" t="str">
        <f>IF(28&lt;=LEN($D$2),VLOOKUP(AD222,[1]Feuil2!$B$12:$C$37,2)," ")</f>
        <v xml:space="preserve"> </v>
      </c>
      <c r="AE223" s="7" t="str">
        <f>IF(29&lt;=LEN($D$2),VLOOKUP(AE222,[1]Feuil2!$B$12:$C$37,2)," ")</f>
        <v xml:space="preserve"> </v>
      </c>
      <c r="AF223" s="7" t="str">
        <f>IF(30&lt;=LEN($D$2),VLOOKUP(AF222,[1]Feuil2!$B$12:$C$37,2)," ")</f>
        <v xml:space="preserve"> </v>
      </c>
      <c r="AG223" s="7" t="str">
        <f>IF(31&lt;=LEN($D$2),VLOOKUP(AG222,[1]Feuil2!$B$12:$C$37,2)," ")</f>
        <v xml:space="preserve"> </v>
      </c>
      <c r="AH223" s="7" t="str">
        <f>IF(32&lt;=LEN($D$2),VLOOKUP(AH222,[1]Feuil2!$B$12:$C$37,2)," ")</f>
        <v xml:space="preserve"> </v>
      </c>
      <c r="AI223" s="7" t="str">
        <f>IF(33&lt;=LEN($D$2),VLOOKUP(AI222,[1]Feuil2!$B$12:$C$37,2)," ")</f>
        <v xml:space="preserve"> </v>
      </c>
      <c r="AJ223" s="7" t="str">
        <f>IF(34&lt;=LEN($D$2),VLOOKUP(AJ222,[1]Feuil2!$B$12:$C$37,2)," ")</f>
        <v xml:space="preserve"> </v>
      </c>
      <c r="AK223" s="7" t="str">
        <f>IF(35&lt;=LEN($D$2),VLOOKUP(AK222,[1]Feuil2!$B$12:$C$37,2)," ")</f>
        <v xml:space="preserve"> </v>
      </c>
      <c r="AL223" s="7" t="str">
        <f>IF(36&lt;=LEN($D$2),VLOOKUP(AL222,[1]Feuil2!$B$12:$C$37,2)," ")</f>
        <v xml:space="preserve"> </v>
      </c>
      <c r="AM223" s="7" t="str">
        <f>IF(37&lt;=LEN($D$2),VLOOKUP(AM222,[1]Feuil2!$B$12:$C$37,2)," ")</f>
        <v xml:space="preserve"> </v>
      </c>
      <c r="AN223" s="7" t="str">
        <f>IF(38&lt;=LEN($D$2),VLOOKUP(AN222,[1]Feuil2!$B$12:$C$37,2)," ")</f>
        <v xml:space="preserve"> </v>
      </c>
      <c r="AO223" s="7" t="str">
        <f>IF(39&lt;=LEN($D$2),VLOOKUP(AO222,[1]Feuil2!$B$12:$C$37,2)," ")</f>
        <v xml:space="preserve"> </v>
      </c>
      <c r="AP223" s="8" t="str">
        <f>IF(40&lt;=LEN($D$2),VLOOKUP(AP222,[1]Feuil2!$B$12:$C$37,2)," ")</f>
        <v xml:space="preserve"> </v>
      </c>
    </row>
    <row r="224" spans="1:42" x14ac:dyDescent="0.25">
      <c r="A224" s="6"/>
      <c r="C224" s="7"/>
      <c r="D224" s="7"/>
      <c r="E224" s="7"/>
      <c r="F224" s="7"/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  <c r="AD224" s="7"/>
      <c r="AE224" s="7"/>
      <c r="AF224" s="7"/>
      <c r="AG224" s="7"/>
      <c r="AH224" s="7"/>
      <c r="AI224" s="7"/>
      <c r="AJ224" s="7"/>
      <c r="AK224" s="7"/>
      <c r="AL224" s="7"/>
      <c r="AM224" s="7"/>
      <c r="AN224" s="7"/>
      <c r="AO224" s="7"/>
      <c r="AP224" s="8"/>
    </row>
    <row r="225" spans="1:43" x14ac:dyDescent="0.25">
      <c r="A225" s="6"/>
      <c r="C225" s="7">
        <f>IF(1&lt;=LEN($D$2),VLOOKUP(C222,[1]Feuil2!$B$12:$D$37,3),"")</f>
        <v>0</v>
      </c>
      <c r="D225" s="7">
        <f>IF(2&lt;=LEN($D$2),VLOOKUP(D222,[1]Feuil2!$B$12:$D$37,3),"")</f>
        <v>1</v>
      </c>
      <c r="E225" s="7">
        <f>IF(3&lt;=LEN($D$2),VLOOKUP(E222,[1]Feuil2!$B$12:$D$37,3),"")</f>
        <v>0</v>
      </c>
      <c r="F225" s="7">
        <f>IF(4&lt;=LEN($D$2),VLOOKUP(F222,[1]Feuil2!$B$12:$D$37,3),"")</f>
        <v>1</v>
      </c>
      <c r="G225" s="7">
        <f>IF(5&lt;=LEN($D$2),VLOOKUP(G222,[1]Feuil2!$B$12:$D$37,3),"")</f>
        <v>0</v>
      </c>
      <c r="H225" s="7">
        <f>IF(6&lt;=LEN($D$2),VLOOKUP(H222,[1]Feuil2!$B$12:$D$37,3),"")</f>
        <v>0</v>
      </c>
      <c r="I225" s="7">
        <f>IF(7&lt;=LEN($D$2),VLOOKUP(I222,[1]Feuil2!$B$12:$D$37,3),"")</f>
        <v>5</v>
      </c>
      <c r="J225" t="str">
        <f>IF(8&lt;=LEN($D$2),VLOOKUP(J222,[1]Feuil2!$B$12:$D$37,3),"")</f>
        <v/>
      </c>
      <c r="K225" t="str">
        <f>IF(9&lt;=LEN($D$2),VLOOKUP(K222,[1]Feuil2!$B$12:$D$37,3),"")</f>
        <v/>
      </c>
      <c r="L225" t="str">
        <f>IF(10&lt;=LEN($D$2),VLOOKUP(L222,[1]Feuil2!$B$12:$D$37,3),"")</f>
        <v/>
      </c>
      <c r="M225" t="str">
        <f>IF(11&lt;=LEN($D$2),VLOOKUP(M222,[1]Feuil2!$B$12:$D$37,3),"")</f>
        <v/>
      </c>
      <c r="N225" t="str">
        <f>IF(12&lt;=LEN($D$2),VLOOKUP(N222,[1]Feuil2!$B$12:$D$37,3),"")</f>
        <v/>
      </c>
      <c r="O225" t="str">
        <f>IF(13&lt;=LEN($D$2),VLOOKUP(O222,[1]Feuil2!$B$12:$D$37,3),"")</f>
        <v/>
      </c>
      <c r="P225" t="str">
        <f>IF(14&lt;=LEN($D$2),VLOOKUP(P222,[1]Feuil2!$B$12:$D$37,3),"")</f>
        <v/>
      </c>
      <c r="Q225" t="str">
        <f>IF(15&lt;=LEN($D$2),VLOOKUP(Q222,[1]Feuil2!$B$12:$D$37,3),"")</f>
        <v/>
      </c>
      <c r="R225" t="str">
        <f>IF(16&lt;=LEN($D$2),VLOOKUP(R222,[1]Feuil2!$B$12:$D$37,3),"")</f>
        <v/>
      </c>
      <c r="S225" t="str">
        <f>IF(17&lt;=LEN($D$2),VLOOKUP(S222,[1]Feuil2!$B$12:$D$37,3),"")</f>
        <v/>
      </c>
      <c r="T225" t="str">
        <f>IF(18&lt;=LEN($D$2),VLOOKUP(T222,[1]Feuil2!$B$12:$D$37,3),"")</f>
        <v/>
      </c>
      <c r="U225" t="str">
        <f>IF(19&lt;=LEN($D$2),VLOOKUP(U222,[1]Feuil2!$B$12:$D$37,3),"")</f>
        <v/>
      </c>
      <c r="V225" t="str">
        <f>IF(20&lt;=LEN($D$2),VLOOKUP(V222,[1]Feuil2!$B$12:$D$37,3),"")</f>
        <v/>
      </c>
      <c r="W225" t="str">
        <f>IF(21&lt;=LEN($D$2),VLOOKUP(W222,[1]Feuil2!$B$12:$D$37,3),"")</f>
        <v/>
      </c>
      <c r="X225" t="str">
        <f>IF(22&lt;=LEN($D$2),VLOOKUP(X222,[1]Feuil2!$B$12:$D$37,3),"")</f>
        <v/>
      </c>
      <c r="Y225" t="str">
        <f>IF(23&lt;=LEN($D$2),VLOOKUP(Y222,[1]Feuil2!$B$12:$D$37,3),"")</f>
        <v/>
      </c>
      <c r="Z225" t="str">
        <f>IF(24&lt;=LEN($D$2),VLOOKUP(Z222,[1]Feuil2!$B$12:$D$37,3),"")</f>
        <v/>
      </c>
      <c r="AA225" t="str">
        <f>IF(25&lt;=LEN($D$2),VLOOKUP(AA222,[1]Feuil2!$B$12:$D$37,3),"")</f>
        <v/>
      </c>
      <c r="AB225" t="str">
        <f>IF(26&lt;=LEN($D$2),VLOOKUP(AB222,[1]Feuil2!$B$12:$D$37,3),"")</f>
        <v/>
      </c>
      <c r="AC225" t="str">
        <f>IF(27&lt;=LEN($D$2),VLOOKUP(AC222,[1]Feuil2!$B$12:$D$37,3),"")</f>
        <v/>
      </c>
      <c r="AD225" t="str">
        <f>IF(28&lt;=LEN($D$2),VLOOKUP(AD222,[1]Feuil2!$B$12:$D$37,3),"")</f>
        <v/>
      </c>
      <c r="AE225" t="str">
        <f>IF(29&lt;=LEN($D$2),VLOOKUP(AE222,[1]Feuil2!$B$12:$D$37,3),"")</f>
        <v/>
      </c>
      <c r="AF225" t="str">
        <f>IF(30&lt;=LEN($D$2),VLOOKUP(AF222,[1]Feuil2!$B$12:$D$37,3),"")</f>
        <v/>
      </c>
      <c r="AG225" t="str">
        <f>IF(31&lt;=LEN($D$2),VLOOKUP(AG222,[1]Feuil2!$B$12:$D$37,3),"")</f>
        <v/>
      </c>
      <c r="AH225" t="str">
        <f>IF(32&lt;=LEN($D$2),VLOOKUP(AH222,[1]Feuil2!$B$12:$D$37,3),"")</f>
        <v/>
      </c>
      <c r="AI225" t="str">
        <f>IF(33&lt;=LEN($D$2),VLOOKUP(AI222,[1]Feuil2!$B$12:$D$37,3),"")</f>
        <v/>
      </c>
      <c r="AJ225" t="str">
        <f>IF(34&lt;=LEN($D$2),VLOOKUP(AJ222,[1]Feuil2!$B$12:$D$37,3),"")</f>
        <v/>
      </c>
      <c r="AK225" t="str">
        <f>IF(35&lt;=LEN($D$2),VLOOKUP(AK222,[1]Feuil2!$B$12:$D$37,3),"")</f>
        <v/>
      </c>
      <c r="AL225" t="str">
        <f>IF(36&lt;=LEN($D$2),VLOOKUP(AL222,[1]Feuil2!$B$12:$D$37,3),"")</f>
        <v/>
      </c>
      <c r="AM225" t="str">
        <f>IF(37&lt;=LEN($D$2),VLOOKUP(AM222,[1]Feuil2!$B$12:$D$37,3),"")</f>
        <v/>
      </c>
      <c r="AN225" t="str">
        <f>IF(38&lt;=LEN($D$2),VLOOKUP(AN222,[1]Feuil2!$B$12:$D$37,3),"")</f>
        <v/>
      </c>
      <c r="AO225" t="str">
        <f>IF(39&lt;=LEN($D$2),VLOOKUP(AO222,[1]Feuil2!$B$12:$D$37,3),"")</f>
        <v/>
      </c>
      <c r="AP225" s="9" t="str">
        <f>IF(40&lt;=LEN($D$2),VLOOKUP(AP222,[1]Feuil2!$B$12:$D$37,3),"")</f>
        <v/>
      </c>
    </row>
    <row r="226" spans="1:43" x14ac:dyDescent="0.25">
      <c r="A226" s="6"/>
      <c r="C226" s="7" t="str">
        <f t="shared" ref="C226:AP226" si="42">IF(OR(C225=0,C225="")," ","("&amp;C222&amp;")")</f>
        <v xml:space="preserve"> </v>
      </c>
      <c r="D226" s="7" t="str">
        <f t="shared" si="42"/>
        <v>(A)</v>
      </c>
      <c r="E226" s="7" t="str">
        <f t="shared" si="42"/>
        <v xml:space="preserve"> </v>
      </c>
      <c r="F226" s="7" t="str">
        <f t="shared" si="42"/>
        <v>(A)</v>
      </c>
      <c r="G226" s="7" t="str">
        <f t="shared" si="42"/>
        <v xml:space="preserve"> </v>
      </c>
      <c r="H226" s="7" t="str">
        <f t="shared" si="42"/>
        <v xml:space="preserve"> </v>
      </c>
      <c r="I226" s="7" t="str">
        <f t="shared" si="42"/>
        <v>(E)</v>
      </c>
      <c r="J226" s="7" t="str">
        <f t="shared" si="42"/>
        <v xml:space="preserve"> </v>
      </c>
      <c r="K226" s="7" t="str">
        <f t="shared" si="42"/>
        <v xml:space="preserve"> </v>
      </c>
      <c r="L226" s="7" t="str">
        <f t="shared" si="42"/>
        <v xml:space="preserve"> </v>
      </c>
      <c r="M226" s="7" t="str">
        <f t="shared" si="42"/>
        <v xml:space="preserve"> </v>
      </c>
      <c r="N226" s="7" t="str">
        <f t="shared" si="42"/>
        <v xml:space="preserve"> </v>
      </c>
      <c r="O226" s="7" t="str">
        <f t="shared" si="42"/>
        <v xml:space="preserve"> </v>
      </c>
      <c r="P226" s="7" t="str">
        <f t="shared" si="42"/>
        <v xml:space="preserve"> </v>
      </c>
      <c r="Q226" s="7" t="str">
        <f t="shared" si="42"/>
        <v xml:space="preserve"> </v>
      </c>
      <c r="R226" s="7" t="str">
        <f t="shared" si="42"/>
        <v xml:space="preserve"> </v>
      </c>
      <c r="S226" s="7" t="str">
        <f t="shared" si="42"/>
        <v xml:space="preserve"> </v>
      </c>
      <c r="T226" s="7" t="str">
        <f t="shared" si="42"/>
        <v xml:space="preserve"> </v>
      </c>
      <c r="U226" s="7" t="str">
        <f t="shared" si="42"/>
        <v xml:space="preserve"> </v>
      </c>
      <c r="V226" s="7" t="str">
        <f t="shared" si="42"/>
        <v xml:space="preserve"> </v>
      </c>
      <c r="W226" s="7" t="str">
        <f t="shared" si="42"/>
        <v xml:space="preserve"> </v>
      </c>
      <c r="X226" s="7" t="str">
        <f t="shared" si="42"/>
        <v xml:space="preserve"> </v>
      </c>
      <c r="Y226" s="7" t="str">
        <f t="shared" si="42"/>
        <v xml:space="preserve"> </v>
      </c>
      <c r="Z226" s="7" t="str">
        <f t="shared" si="42"/>
        <v xml:space="preserve"> </v>
      </c>
      <c r="AA226" s="7" t="str">
        <f t="shared" si="42"/>
        <v xml:space="preserve"> </v>
      </c>
      <c r="AB226" s="7" t="str">
        <f t="shared" si="42"/>
        <v xml:space="preserve"> </v>
      </c>
      <c r="AC226" s="7" t="str">
        <f t="shared" si="42"/>
        <v xml:space="preserve"> </v>
      </c>
      <c r="AD226" s="7" t="str">
        <f t="shared" si="42"/>
        <v xml:space="preserve"> </v>
      </c>
      <c r="AE226" s="7" t="str">
        <f t="shared" si="42"/>
        <v xml:space="preserve"> </v>
      </c>
      <c r="AF226" s="7" t="str">
        <f t="shared" si="42"/>
        <v xml:space="preserve"> </v>
      </c>
      <c r="AG226" s="7" t="str">
        <f t="shared" si="42"/>
        <v xml:space="preserve"> </v>
      </c>
      <c r="AH226" s="7" t="str">
        <f t="shared" si="42"/>
        <v xml:space="preserve"> </v>
      </c>
      <c r="AI226" s="7" t="str">
        <f t="shared" si="42"/>
        <v xml:space="preserve"> </v>
      </c>
      <c r="AJ226" s="7" t="str">
        <f t="shared" si="42"/>
        <v xml:space="preserve"> </v>
      </c>
      <c r="AK226" s="7" t="str">
        <f t="shared" si="42"/>
        <v xml:space="preserve"> </v>
      </c>
      <c r="AL226" s="7" t="str">
        <f t="shared" si="42"/>
        <v xml:space="preserve"> </v>
      </c>
      <c r="AM226" s="7" t="str">
        <f t="shared" si="42"/>
        <v xml:space="preserve"> </v>
      </c>
      <c r="AN226" s="7" t="str">
        <f t="shared" si="42"/>
        <v xml:space="preserve"> </v>
      </c>
      <c r="AO226" s="7" t="str">
        <f t="shared" si="42"/>
        <v xml:space="preserve"> </v>
      </c>
      <c r="AP226" s="8" t="str">
        <f t="shared" si="42"/>
        <v xml:space="preserve"> </v>
      </c>
      <c r="AQ226" s="7" t="str">
        <f>IF(AQ225=0," ","("&amp;AR222&amp;")")</f>
        <v xml:space="preserve"> </v>
      </c>
    </row>
    <row r="227" spans="1:43" x14ac:dyDescent="0.25">
      <c r="A227" s="6"/>
      <c r="C227" s="7"/>
      <c r="D227" s="7"/>
      <c r="E227" s="7"/>
      <c r="F227" s="7"/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AP227" s="9"/>
    </row>
    <row r="228" spans="1:43" x14ac:dyDescent="0.25">
      <c r="A228" s="6"/>
      <c r="C228" s="7"/>
      <c r="D228" s="7"/>
      <c r="E228" s="7"/>
      <c r="F228" s="7"/>
      <c r="G228" s="7"/>
      <c r="H228" s="7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AP228" s="9"/>
    </row>
    <row r="229" spans="1:43" x14ac:dyDescent="0.25">
      <c r="A229" s="6" t="s">
        <v>5</v>
      </c>
      <c r="C229" s="7" t="str">
        <f t="shared" ref="C229:AP229" si="43">H3</f>
        <v>G</v>
      </c>
      <c r="D229" s="7" t="str">
        <f t="shared" si="43"/>
        <v>A</v>
      </c>
      <c r="E229" s="7" t="str">
        <f t="shared" si="43"/>
        <v>S</v>
      </c>
      <c r="F229" s="7" t="str">
        <f t="shared" si="43"/>
        <v>T</v>
      </c>
      <c r="G229" s="7" t="str">
        <f t="shared" si="43"/>
        <v>O</v>
      </c>
      <c r="H229" s="7" t="str">
        <f t="shared" si="43"/>
        <v>N</v>
      </c>
      <c r="I229" s="7" t="str">
        <f t="shared" si="43"/>
        <v xml:space="preserve"> </v>
      </c>
      <c r="J229" s="7" t="str">
        <f t="shared" si="43"/>
        <v xml:space="preserve"> </v>
      </c>
      <c r="K229" s="7" t="str">
        <f t="shared" si="43"/>
        <v xml:space="preserve"> </v>
      </c>
      <c r="L229" s="7" t="str">
        <f t="shared" si="43"/>
        <v xml:space="preserve"> </v>
      </c>
      <c r="M229" s="7" t="str">
        <f t="shared" si="43"/>
        <v xml:space="preserve"> </v>
      </c>
      <c r="N229" s="7" t="str">
        <f t="shared" si="43"/>
        <v xml:space="preserve"> </v>
      </c>
      <c r="O229" s="7" t="str">
        <f t="shared" si="43"/>
        <v xml:space="preserve"> </v>
      </c>
      <c r="P229" s="7" t="str">
        <f t="shared" si="43"/>
        <v xml:space="preserve"> </v>
      </c>
      <c r="Q229" s="7" t="str">
        <f t="shared" si="43"/>
        <v xml:space="preserve"> </v>
      </c>
      <c r="R229" s="7" t="str">
        <f t="shared" si="43"/>
        <v xml:space="preserve"> </v>
      </c>
      <c r="S229" s="7" t="str">
        <f t="shared" si="43"/>
        <v xml:space="preserve"> </v>
      </c>
      <c r="T229" s="7" t="str">
        <f t="shared" si="43"/>
        <v xml:space="preserve"> </v>
      </c>
      <c r="U229" s="7" t="str">
        <f t="shared" si="43"/>
        <v xml:space="preserve"> </v>
      </c>
      <c r="V229" s="7" t="str">
        <f t="shared" si="43"/>
        <v xml:space="preserve"> </v>
      </c>
      <c r="W229" s="7" t="str">
        <f t="shared" si="43"/>
        <v xml:space="preserve"> </v>
      </c>
      <c r="X229" s="7" t="str">
        <f t="shared" si="43"/>
        <v xml:space="preserve"> </v>
      </c>
      <c r="Y229" s="7" t="str">
        <f t="shared" si="43"/>
        <v xml:space="preserve"> </v>
      </c>
      <c r="Z229" s="7" t="str">
        <f t="shared" si="43"/>
        <v xml:space="preserve"> </v>
      </c>
      <c r="AA229" s="7" t="str">
        <f t="shared" si="43"/>
        <v xml:space="preserve"> </v>
      </c>
      <c r="AB229" s="7" t="str">
        <f t="shared" si="43"/>
        <v xml:space="preserve"> </v>
      </c>
      <c r="AC229" s="7" t="str">
        <f t="shared" si="43"/>
        <v xml:space="preserve"> </v>
      </c>
      <c r="AD229" s="7" t="str">
        <f t="shared" si="43"/>
        <v xml:space="preserve"> </v>
      </c>
      <c r="AE229" s="7" t="str">
        <f t="shared" si="43"/>
        <v xml:space="preserve"> </v>
      </c>
      <c r="AF229" s="7" t="str">
        <f t="shared" si="43"/>
        <v xml:space="preserve"> </v>
      </c>
      <c r="AG229" s="7" t="str">
        <f t="shared" si="43"/>
        <v xml:space="preserve"> </v>
      </c>
      <c r="AH229" s="7" t="str">
        <f t="shared" si="43"/>
        <v xml:space="preserve"> </v>
      </c>
      <c r="AI229" s="7" t="str">
        <f t="shared" si="43"/>
        <v xml:space="preserve"> </v>
      </c>
      <c r="AJ229" s="7" t="str">
        <f t="shared" si="43"/>
        <v xml:space="preserve"> </v>
      </c>
      <c r="AK229" s="7" t="str">
        <f t="shared" si="43"/>
        <v xml:space="preserve"> </v>
      </c>
      <c r="AL229" s="7" t="str">
        <f t="shared" si="43"/>
        <v xml:space="preserve"> </v>
      </c>
      <c r="AM229" s="7" t="str">
        <f t="shared" si="43"/>
        <v xml:space="preserve"> </v>
      </c>
      <c r="AN229" s="7" t="str">
        <f t="shared" si="43"/>
        <v xml:space="preserve"> </v>
      </c>
      <c r="AO229" s="7" t="str">
        <f t="shared" si="43"/>
        <v xml:space="preserve"> </v>
      </c>
      <c r="AP229" s="8" t="str">
        <f t="shared" si="43"/>
        <v xml:space="preserve"> </v>
      </c>
    </row>
    <row r="230" spans="1:43" x14ac:dyDescent="0.25">
      <c r="A230" s="6"/>
      <c r="C230" s="7">
        <f>IF(1&lt;=LEN($D$3),VLOOKUP(C229,[1]Feuil2!$B$12:$C$37,2)," ")</f>
        <v>7</v>
      </c>
      <c r="D230" s="7">
        <f>IF(2&lt;=LEN($D$3),VLOOKUP(D229,[1]Feuil2!$B$12:$C$37,2)," ")</f>
        <v>1</v>
      </c>
      <c r="E230" s="7">
        <f>IF(3&lt;=LEN($D$3),VLOOKUP(E229,[1]Feuil2!$B$12:$C$37,2)," ")</f>
        <v>1</v>
      </c>
      <c r="F230" s="7">
        <f>IF(4&lt;=LEN($D$3),VLOOKUP(F229,[1]Feuil2!$B$12:$C$37,2)," ")</f>
        <v>2</v>
      </c>
      <c r="G230" s="7">
        <f>IF(5&lt;=LEN($D$3),VLOOKUP(G229,[1]Feuil2!$B$12:$C$37,2)," ")</f>
        <v>6</v>
      </c>
      <c r="H230" s="7">
        <f>IF(6&lt;=LEN($D$3),VLOOKUP(H229,[1]Feuil2!$B$12:$C$37,2)," ")</f>
        <v>5</v>
      </c>
      <c r="I230" s="7" t="str">
        <f>IF(7&lt;=LEN($D$3),VLOOKUP(I229,[1]Feuil2!$B$12:$C$37,2)," ")</f>
        <v xml:space="preserve"> </v>
      </c>
      <c r="J230" s="7" t="str">
        <f>IF(8&lt;=LEN($D$3),VLOOKUP(J229,[1]Feuil2!$B$12:$C$37,2)," ")</f>
        <v xml:space="preserve"> </v>
      </c>
      <c r="K230" s="7" t="str">
        <f>IF(9&lt;=LEN($D$3),VLOOKUP(K229,[1]Feuil2!$B$12:$C$37,2)," ")</f>
        <v xml:space="preserve"> </v>
      </c>
      <c r="L230" s="7" t="str">
        <f>IF(10&lt;=LEN($D$3),VLOOKUP(L229,[1]Feuil2!$B$12:$C$37,2)," ")</f>
        <v xml:space="preserve"> </v>
      </c>
      <c r="M230" s="7" t="str">
        <f>IF(11&lt;=LEN($D$3),VLOOKUP(M229,[1]Feuil2!$B$12:$C$37,2)," ")</f>
        <v xml:space="preserve"> </v>
      </c>
      <c r="N230" s="7" t="str">
        <f>IF(12&lt;=LEN($D$3),VLOOKUP(N229,[1]Feuil2!$B$12:$C$37,2)," ")</f>
        <v xml:space="preserve"> </v>
      </c>
      <c r="O230" s="7" t="str">
        <f>IF(13&lt;=LEN($D$3),VLOOKUP(O229,[1]Feuil2!$B$12:$C$37,2)," ")</f>
        <v xml:space="preserve"> </v>
      </c>
      <c r="P230" s="7" t="str">
        <f>IF(14&lt;=LEN($D$3),VLOOKUP(P229,[1]Feuil2!$B$12:$C$37,2)," ")</f>
        <v xml:space="preserve"> </v>
      </c>
      <c r="Q230" s="7" t="str">
        <f>IF(15&lt;=LEN($D$3),VLOOKUP(Q229,[1]Feuil2!$B$12:$C$37,2)," ")</f>
        <v xml:space="preserve"> </v>
      </c>
      <c r="R230" s="7" t="str">
        <f>IF(16&lt;=LEN($D$3),VLOOKUP(R229,[1]Feuil2!$B$12:$C$37,2)," ")</f>
        <v xml:space="preserve"> </v>
      </c>
      <c r="S230" s="7" t="str">
        <f>IF(17&lt;=LEN($D$3),VLOOKUP(S229,[1]Feuil2!$B$12:$C$37,2)," ")</f>
        <v xml:space="preserve"> </v>
      </c>
      <c r="T230" s="7" t="str">
        <f>IF(18&lt;=LEN($D$3),VLOOKUP(T229,[1]Feuil2!$B$12:$C$37,2)," ")</f>
        <v xml:space="preserve"> </v>
      </c>
      <c r="U230" s="7" t="str">
        <f>IF(19&lt;=LEN($D$3),VLOOKUP(U229,[1]Feuil2!$B$12:$C$37,2)," ")</f>
        <v xml:space="preserve"> </v>
      </c>
      <c r="V230" s="7" t="str">
        <f>IF(20&lt;=LEN($D$3),VLOOKUP(V229,[1]Feuil2!$B$12:$C$37,2)," ")</f>
        <v xml:space="preserve"> </v>
      </c>
      <c r="W230" s="7" t="str">
        <f>IF(21&lt;=LEN($D$3),VLOOKUP(W229,[1]Feuil2!$B$12:$C$37,2)," ")</f>
        <v xml:space="preserve"> </v>
      </c>
      <c r="X230" s="7" t="str">
        <f>IF(22&lt;=LEN($D$3),VLOOKUP(X229,[1]Feuil2!$B$12:$C$37,2)," ")</f>
        <v xml:space="preserve"> </v>
      </c>
      <c r="Y230" s="7" t="str">
        <f>IF(23&lt;=LEN($D$3),VLOOKUP(Y229,[1]Feuil2!$B$12:$C$37,2)," ")</f>
        <v xml:space="preserve"> </v>
      </c>
      <c r="Z230" s="7" t="str">
        <f>IF(24&lt;=LEN($D$3),VLOOKUP(Z229,[1]Feuil2!$B$12:$C$37,2)," ")</f>
        <v xml:space="preserve"> </v>
      </c>
      <c r="AA230" s="7" t="str">
        <f>IF(25&lt;=LEN($D$3),VLOOKUP(AA229,[1]Feuil2!$B$12:$C$37,2)," ")</f>
        <v xml:space="preserve"> </v>
      </c>
      <c r="AB230" s="7" t="str">
        <f>IF(26&lt;=LEN($D$3),VLOOKUP(AB229,[1]Feuil2!$B$12:$C$37,2)," ")</f>
        <v xml:space="preserve"> </v>
      </c>
      <c r="AC230" s="7" t="str">
        <f>IF(27&lt;=LEN($D$3),VLOOKUP(AC229,[1]Feuil2!$B$12:$C$37,2)," ")</f>
        <v xml:space="preserve"> </v>
      </c>
      <c r="AD230" s="7" t="str">
        <f>IF(28&lt;=LEN($D$3),VLOOKUP(AD229,[1]Feuil2!$B$12:$C$37,2)," ")</f>
        <v xml:space="preserve"> </v>
      </c>
      <c r="AE230" s="7" t="str">
        <f>IF(29&lt;=LEN($D$3),VLOOKUP(AE229,[1]Feuil2!$B$12:$C$37,2)," ")</f>
        <v xml:space="preserve"> </v>
      </c>
      <c r="AF230" s="7" t="str">
        <f>IF(30&lt;=LEN($D$3),VLOOKUP(AF229,[1]Feuil2!$B$12:$C$37,2)," ")</f>
        <v xml:space="preserve"> </v>
      </c>
      <c r="AG230" s="7" t="str">
        <f>IF(31&lt;=LEN($D$3),VLOOKUP(AG229,[1]Feuil2!$B$12:$C$37,2)," ")</f>
        <v xml:space="preserve"> </v>
      </c>
      <c r="AH230" s="7" t="str">
        <f>IF(32&lt;=LEN($D$3),VLOOKUP(AH229,[1]Feuil2!$B$12:$C$37,2)," ")</f>
        <v xml:space="preserve"> </v>
      </c>
      <c r="AI230" s="7" t="str">
        <f>IF(33&lt;=LEN($D$3),VLOOKUP(AI229,[1]Feuil2!$B$12:$C$37,2)," ")</f>
        <v xml:space="preserve"> </v>
      </c>
      <c r="AJ230" s="7" t="str">
        <f>IF(34&lt;=LEN($D$3),VLOOKUP(AJ229,[1]Feuil2!$B$12:$C$37,2)," ")</f>
        <v xml:space="preserve"> </v>
      </c>
      <c r="AK230" s="7" t="str">
        <f>IF(35&lt;=LEN($D$3),VLOOKUP(AK229,[1]Feuil2!$B$12:$C$37,2)," ")</f>
        <v xml:space="preserve"> </v>
      </c>
      <c r="AL230" s="7" t="str">
        <f>IF(36&lt;=LEN($D$3),VLOOKUP(AL229,[1]Feuil2!$B$12:$C$37,2)," ")</f>
        <v xml:space="preserve"> </v>
      </c>
      <c r="AM230" s="7" t="str">
        <f>IF(37&lt;=LEN($D$3),VLOOKUP(AM229,[1]Feuil2!$B$12:$C$37,2)," ")</f>
        <v xml:space="preserve"> </v>
      </c>
      <c r="AN230" s="7" t="str">
        <f>IF(38&lt;=LEN($D$3),VLOOKUP(AN229,[1]Feuil2!$B$12:$C$37,2)," ")</f>
        <v xml:space="preserve"> </v>
      </c>
      <c r="AO230" s="7" t="str">
        <f>IF(39&lt;=LEN($D$3),VLOOKUP(AO229,[1]Feuil2!$B$12:$C$37,2)," ")</f>
        <v xml:space="preserve"> </v>
      </c>
      <c r="AP230" s="8" t="str">
        <f>IF(40&lt;=LEN($D$3),VLOOKUP(AP229,[1]Feuil2!$B$12:$C$37,2)," ")</f>
        <v xml:space="preserve"> </v>
      </c>
    </row>
    <row r="231" spans="1:43" x14ac:dyDescent="0.25">
      <c r="A231" s="6"/>
      <c r="C231" s="7"/>
      <c r="D231" s="7"/>
      <c r="E231" s="7"/>
      <c r="F231" s="7"/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AP231" s="9"/>
    </row>
    <row r="232" spans="1:43" x14ac:dyDescent="0.25">
      <c r="A232" s="6"/>
      <c r="C232" s="7">
        <f>IF(1&lt;=LEN($D$3),VLOOKUP(C229,[1]Feuil2!$B$12:$D$37,3),"")</f>
        <v>0</v>
      </c>
      <c r="D232" s="7">
        <f>IF(2&lt;=LEN($D$3),VLOOKUP(D229,[1]Feuil2!$B$12:$D$37,3),"")</f>
        <v>1</v>
      </c>
      <c r="E232" s="7">
        <f>IF(3&lt;=LEN($D$3),VLOOKUP(E229,[1]Feuil2!$B$12:$D$37,3),"")</f>
        <v>0</v>
      </c>
      <c r="F232" s="7">
        <f>IF(4&lt;=LEN($D$3),VLOOKUP(F229,[1]Feuil2!$B$12:$D$37,3),"")</f>
        <v>0</v>
      </c>
      <c r="G232" s="7">
        <f>IF(5&lt;=LEN($D$3),VLOOKUP(G229,[1]Feuil2!$B$12:$D$37,3),"")</f>
        <v>6</v>
      </c>
      <c r="H232" s="7">
        <f>IF(6&lt;=LEN($D$3),VLOOKUP(H229,[1]Feuil2!$B$12:$D$37,3),"")</f>
        <v>0</v>
      </c>
      <c r="I232" s="7" t="str">
        <f>IF(7&lt;=LEN($D$3),VLOOKUP(I229,[1]Feuil2!$B$12:$D$37,3),"")</f>
        <v/>
      </c>
      <c r="J232" s="7" t="str">
        <f>IF(8&lt;=LEN($D$3),VLOOKUP(J229,[1]Feuil2!$B$12:$D$37,3),"")</f>
        <v/>
      </c>
      <c r="K232" s="7" t="str">
        <f>IF(9&lt;=LEN($D$3),VLOOKUP(K229,[1]Feuil2!$B$12:$D$37,3),"")</f>
        <v/>
      </c>
      <c r="L232" s="7" t="str">
        <f>IF(10&lt;=LEN($D$3),VLOOKUP(K229,[1]Feuil2!$B$12:$D$37,3),"")</f>
        <v/>
      </c>
      <c r="M232" s="7" t="str">
        <f>IF(11&lt;=LEN($D$3),VLOOKUP(L229,[1]Feuil2!$B$12:$D$37,3),"")</f>
        <v/>
      </c>
      <c r="N232" s="7" t="str">
        <f>IF(12&lt;=LEN($D$3),VLOOKUP(M229,[1]Feuil2!$B$12:$D$37,3),"")</f>
        <v/>
      </c>
      <c r="O232" s="7" t="str">
        <f>IF(13&lt;=LEN($D$3),VLOOKUP(N229,[1]Feuil2!$B$12:$D$37,3),"")</f>
        <v/>
      </c>
      <c r="P232" s="7" t="str">
        <f>IF(14&lt;=LEN($D$3),VLOOKUP(O229,[1]Feuil2!$B$12:$D$37,3),"")</f>
        <v/>
      </c>
      <c r="Q232" s="7" t="str">
        <f>IF(15&lt;=LEN($D$3),VLOOKUP(P229,[1]Feuil2!$B$12:$D$37,3),"")</f>
        <v/>
      </c>
      <c r="R232" s="7" t="str">
        <f>IF(16&lt;=LEN($D$3),VLOOKUP(Q229,[1]Feuil2!$B$12:$D$37,3),"")</f>
        <v/>
      </c>
      <c r="S232" s="7" t="str">
        <f>IF(17&lt;=LEN($D$3),VLOOKUP(R229,[1]Feuil2!$B$12:$D$37,3),"")</f>
        <v/>
      </c>
      <c r="T232" s="7" t="str">
        <f>IF(18&lt;=LEN($D$3),VLOOKUP(S229,[1]Feuil2!$B$12:$D$37,3),"")</f>
        <v/>
      </c>
      <c r="U232" s="7" t="str">
        <f>IF(19&lt;=LEN($D$3),VLOOKUP(T229,[1]Feuil2!$B$12:$D$37,3),"")</f>
        <v/>
      </c>
      <c r="V232" s="7" t="str">
        <f>IF(20&lt;=LEN($D$3),VLOOKUP(U229,[1]Feuil2!$B$12:$D$37,3),"")</f>
        <v/>
      </c>
      <c r="W232" s="7" t="str">
        <f>IF(21&lt;=LEN($D$3),VLOOKUP(V229,[1]Feuil2!$B$12:$D$37,3),"")</f>
        <v/>
      </c>
      <c r="X232" s="7" t="str">
        <f>IF(22&lt;=LEN($D$3),VLOOKUP(W229,[1]Feuil2!$B$12:$D$37,3),"")</f>
        <v/>
      </c>
      <c r="Y232" s="7" t="str">
        <f>IF(23&lt;=LEN($D$3),VLOOKUP(X229,[1]Feuil2!$B$12:$D$37,3),"")</f>
        <v/>
      </c>
      <c r="Z232" s="7" t="str">
        <f>IF(24&lt;=LEN($D$3),VLOOKUP(Y229,[1]Feuil2!$B$12:$D$37,3),"")</f>
        <v/>
      </c>
      <c r="AA232" s="7" t="str">
        <f>IF(25&lt;=LEN($D$3),VLOOKUP(Z229,[1]Feuil2!$B$12:$D$37,3),"")</f>
        <v/>
      </c>
      <c r="AB232" s="7" t="str">
        <f>IF(26&lt;=LEN($D$3),VLOOKUP(AA229,[1]Feuil2!$B$12:$D$37,3),"")</f>
        <v/>
      </c>
      <c r="AC232" s="7" t="str">
        <f>IF(27&lt;=LEN($D$3),VLOOKUP(AB229,[1]Feuil2!$B$12:$D$37,3),"")</f>
        <v/>
      </c>
      <c r="AD232" s="7" t="str">
        <f>IF(28&lt;=LEN($D$3),VLOOKUP(AC229,[1]Feuil2!$B$12:$D$37,3),"")</f>
        <v/>
      </c>
      <c r="AE232" s="7" t="str">
        <f>IF(29&lt;=LEN($D$3),VLOOKUP(AD229,[1]Feuil2!$B$12:$D$37,3),"")</f>
        <v/>
      </c>
      <c r="AF232" s="7" t="str">
        <f>IF(30&lt;=LEN($D$3),VLOOKUP(AE229,[1]Feuil2!$B$12:$D$37,3),"")</f>
        <v/>
      </c>
      <c r="AG232" s="7" t="str">
        <f>IF(31&lt;=LEN($D$3),VLOOKUP(AF229,[1]Feuil2!$B$12:$D$37,3),"")</f>
        <v/>
      </c>
      <c r="AH232" s="7" t="str">
        <f>IF(32&lt;=LEN($D$3),VLOOKUP(AG229,[1]Feuil2!$B$12:$D$37,3),"")</f>
        <v/>
      </c>
      <c r="AI232" s="7" t="str">
        <f>IF(33&lt;=LEN($D$3),VLOOKUP(AH229,[1]Feuil2!$B$12:$D$37,3),"")</f>
        <v/>
      </c>
      <c r="AJ232" s="7" t="str">
        <f>IF(34&lt;=LEN($D$3),VLOOKUP(AI229,[1]Feuil2!$B$12:$D$37,3),"")</f>
        <v/>
      </c>
      <c r="AK232" s="7" t="str">
        <f>IF(35&lt;=LEN($D$3),VLOOKUP(AJ229,[1]Feuil2!$B$12:$D$37,3),"")</f>
        <v/>
      </c>
      <c r="AL232" s="7" t="str">
        <f>IF(36&lt;=LEN($D$3),VLOOKUP(AK229,[1]Feuil2!$B$12:$D$37,3),"")</f>
        <v/>
      </c>
      <c r="AM232" s="7" t="str">
        <f>IF(37&lt;=LEN($D$3),VLOOKUP(AL229,[1]Feuil2!$B$12:$D$37,3),"")</f>
        <v/>
      </c>
      <c r="AN232" s="7" t="str">
        <f>IF(38&lt;=LEN($D$3),VLOOKUP(AM229,[1]Feuil2!$B$12:$D$37,3),"")</f>
        <v/>
      </c>
      <c r="AO232" s="7" t="str">
        <f>IF(39&lt;=LEN($D$3),VLOOKUP(AN229,[1]Feuil2!$B$12:$D$37,3),"")</f>
        <v/>
      </c>
      <c r="AP232" s="8" t="str">
        <f>IF(40&lt;=LEN($D$3),VLOOKUP(AO229,[1]Feuil2!$B$12:$D$37,3),"")</f>
        <v/>
      </c>
    </row>
    <row r="233" spans="1:43" x14ac:dyDescent="0.25">
      <c r="A233" s="6"/>
      <c r="C233" s="7" t="str">
        <f>IF(OR(C232=0,C232="")," ","("&amp;C229&amp;")")</f>
        <v xml:space="preserve"> </v>
      </c>
      <c r="D233" s="7" t="str">
        <f>IF(OR(D232=0,D232="")," ","("&amp;D229&amp;")")</f>
        <v>(A)</v>
      </c>
      <c r="E233" s="7" t="str">
        <f t="shared" ref="E233:AP233" si="44">IF(OR(E232=0,E232="")," ","("&amp;E229&amp;")")</f>
        <v xml:space="preserve"> </v>
      </c>
      <c r="F233" s="7" t="str">
        <f t="shared" si="44"/>
        <v xml:space="preserve"> </v>
      </c>
      <c r="G233" s="7" t="str">
        <f t="shared" si="44"/>
        <v>(O)</v>
      </c>
      <c r="H233" s="7" t="str">
        <f t="shared" si="44"/>
        <v xml:space="preserve"> </v>
      </c>
      <c r="I233" s="7" t="str">
        <f t="shared" si="44"/>
        <v xml:space="preserve"> </v>
      </c>
      <c r="J233" s="7" t="str">
        <f t="shared" si="44"/>
        <v xml:space="preserve"> </v>
      </c>
      <c r="K233" s="7" t="str">
        <f t="shared" si="44"/>
        <v xml:space="preserve"> </v>
      </c>
      <c r="L233" s="7" t="str">
        <f t="shared" si="44"/>
        <v xml:space="preserve"> </v>
      </c>
      <c r="M233" s="7" t="str">
        <f t="shared" si="44"/>
        <v xml:space="preserve"> </v>
      </c>
      <c r="N233" s="7" t="str">
        <f t="shared" si="44"/>
        <v xml:space="preserve"> </v>
      </c>
      <c r="O233" s="7" t="str">
        <f t="shared" si="44"/>
        <v xml:space="preserve"> </v>
      </c>
      <c r="P233" s="7" t="str">
        <f t="shared" si="44"/>
        <v xml:space="preserve"> </v>
      </c>
      <c r="Q233" s="7" t="str">
        <f t="shared" si="44"/>
        <v xml:space="preserve"> </v>
      </c>
      <c r="R233" s="7" t="str">
        <f t="shared" si="44"/>
        <v xml:space="preserve"> </v>
      </c>
      <c r="S233" s="7" t="str">
        <f t="shared" si="44"/>
        <v xml:space="preserve"> </v>
      </c>
      <c r="T233" s="7" t="str">
        <f t="shared" si="44"/>
        <v xml:space="preserve"> </v>
      </c>
      <c r="U233" s="7" t="str">
        <f t="shared" si="44"/>
        <v xml:space="preserve"> </v>
      </c>
      <c r="V233" s="7" t="str">
        <f t="shared" si="44"/>
        <v xml:space="preserve"> </v>
      </c>
      <c r="W233" s="7" t="str">
        <f t="shared" si="44"/>
        <v xml:space="preserve"> </v>
      </c>
      <c r="X233" s="7" t="str">
        <f t="shared" si="44"/>
        <v xml:space="preserve"> </v>
      </c>
      <c r="Y233" s="7" t="str">
        <f t="shared" si="44"/>
        <v xml:space="preserve"> </v>
      </c>
      <c r="Z233" s="7" t="str">
        <f t="shared" si="44"/>
        <v xml:space="preserve"> </v>
      </c>
      <c r="AA233" s="7" t="str">
        <f t="shared" si="44"/>
        <v xml:space="preserve"> </v>
      </c>
      <c r="AB233" s="7" t="str">
        <f t="shared" si="44"/>
        <v xml:space="preserve"> </v>
      </c>
      <c r="AC233" s="7" t="str">
        <f t="shared" si="44"/>
        <v xml:space="preserve"> </v>
      </c>
      <c r="AD233" s="7" t="str">
        <f t="shared" si="44"/>
        <v xml:space="preserve"> </v>
      </c>
      <c r="AE233" s="7" t="str">
        <f t="shared" si="44"/>
        <v xml:space="preserve"> </v>
      </c>
      <c r="AF233" s="7" t="str">
        <f t="shared" si="44"/>
        <v xml:space="preserve"> </v>
      </c>
      <c r="AG233" s="7" t="str">
        <f t="shared" si="44"/>
        <v xml:space="preserve"> </v>
      </c>
      <c r="AH233" s="7" t="str">
        <f t="shared" si="44"/>
        <v xml:space="preserve"> </v>
      </c>
      <c r="AI233" s="7" t="str">
        <f t="shared" si="44"/>
        <v xml:space="preserve"> </v>
      </c>
      <c r="AJ233" s="7" t="str">
        <f t="shared" si="44"/>
        <v xml:space="preserve"> </v>
      </c>
      <c r="AK233" s="7" t="str">
        <f t="shared" si="44"/>
        <v xml:space="preserve"> </v>
      </c>
      <c r="AL233" s="7" t="str">
        <f t="shared" si="44"/>
        <v xml:space="preserve"> </v>
      </c>
      <c r="AM233" s="7" t="str">
        <f t="shared" si="44"/>
        <v xml:space="preserve"> </v>
      </c>
      <c r="AN233" s="7" t="str">
        <f t="shared" si="44"/>
        <v xml:space="preserve"> </v>
      </c>
      <c r="AO233" s="7" t="str">
        <f t="shared" si="44"/>
        <v xml:space="preserve"> </v>
      </c>
      <c r="AP233" s="8" t="str">
        <f t="shared" si="44"/>
        <v xml:space="preserve"> </v>
      </c>
      <c r="AQ233" s="7"/>
    </row>
    <row r="234" spans="1:43" x14ac:dyDescent="0.25">
      <c r="A234" s="6"/>
      <c r="C234" s="7"/>
      <c r="D234" s="7"/>
      <c r="E234" s="7"/>
      <c r="F234" s="7"/>
      <c r="G234" s="7"/>
      <c r="H234" s="7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/>
      <c r="AP234" s="9"/>
    </row>
    <row r="235" spans="1:43" x14ac:dyDescent="0.25">
      <c r="A235" s="6" t="s">
        <v>6</v>
      </c>
      <c r="C235" s="7" t="str">
        <f t="shared" ref="C235:AP235" si="45">H4</f>
        <v>T</v>
      </c>
      <c r="D235" s="7" t="str">
        <f t="shared" si="45"/>
        <v>I</v>
      </c>
      <c r="E235" s="7" t="str">
        <f t="shared" si="45"/>
        <v>M</v>
      </c>
      <c r="F235" s="7" t="str">
        <f t="shared" si="45"/>
        <v>O</v>
      </c>
      <c r="G235" s="7" t="str">
        <f t="shared" si="45"/>
        <v>L</v>
      </c>
      <c r="H235" s="7" t="str">
        <f t="shared" si="45"/>
        <v>E</v>
      </c>
      <c r="I235" s="7" t="str">
        <f t="shared" si="45"/>
        <v>O</v>
      </c>
      <c r="J235" s="7" t="str">
        <f t="shared" si="45"/>
        <v>N</v>
      </c>
      <c r="K235" s="7" t="str">
        <f t="shared" si="45"/>
        <v xml:space="preserve"> </v>
      </c>
      <c r="L235" s="7" t="str">
        <f t="shared" si="45"/>
        <v xml:space="preserve"> </v>
      </c>
      <c r="M235" s="7" t="str">
        <f t="shared" si="45"/>
        <v xml:space="preserve"> </v>
      </c>
      <c r="N235" s="7" t="str">
        <f t="shared" si="45"/>
        <v xml:space="preserve"> </v>
      </c>
      <c r="O235" s="7" t="str">
        <f t="shared" si="45"/>
        <v xml:space="preserve"> </v>
      </c>
      <c r="P235" s="7" t="str">
        <f t="shared" si="45"/>
        <v xml:space="preserve"> </v>
      </c>
      <c r="Q235" s="7" t="str">
        <f t="shared" si="45"/>
        <v xml:space="preserve"> </v>
      </c>
      <c r="R235" s="7" t="str">
        <f t="shared" si="45"/>
        <v xml:space="preserve"> </v>
      </c>
      <c r="S235" s="7" t="str">
        <f t="shared" si="45"/>
        <v xml:space="preserve"> </v>
      </c>
      <c r="T235" s="7" t="str">
        <f t="shared" si="45"/>
        <v xml:space="preserve"> </v>
      </c>
      <c r="U235" s="7" t="str">
        <f t="shared" si="45"/>
        <v xml:space="preserve"> </v>
      </c>
      <c r="V235" s="7" t="str">
        <f t="shared" si="45"/>
        <v xml:space="preserve"> </v>
      </c>
      <c r="W235" s="7" t="str">
        <f t="shared" si="45"/>
        <v xml:space="preserve"> </v>
      </c>
      <c r="X235" s="7" t="str">
        <f t="shared" si="45"/>
        <v xml:space="preserve"> </v>
      </c>
      <c r="Y235" s="7" t="str">
        <f t="shared" si="45"/>
        <v xml:space="preserve"> </v>
      </c>
      <c r="Z235" s="7" t="str">
        <f t="shared" si="45"/>
        <v xml:space="preserve"> </v>
      </c>
      <c r="AA235" s="7" t="str">
        <f t="shared" si="45"/>
        <v xml:space="preserve"> </v>
      </c>
      <c r="AB235" s="7" t="str">
        <f t="shared" si="45"/>
        <v xml:space="preserve"> </v>
      </c>
      <c r="AC235" s="7" t="str">
        <f t="shared" si="45"/>
        <v xml:space="preserve"> </v>
      </c>
      <c r="AD235" s="7" t="str">
        <f t="shared" si="45"/>
        <v xml:space="preserve"> </v>
      </c>
      <c r="AE235" s="7" t="str">
        <f t="shared" si="45"/>
        <v xml:space="preserve"> </v>
      </c>
      <c r="AF235" s="7" t="str">
        <f t="shared" si="45"/>
        <v xml:space="preserve"> </v>
      </c>
      <c r="AG235" s="7" t="str">
        <f t="shared" si="45"/>
        <v xml:space="preserve"> </v>
      </c>
      <c r="AH235" s="7" t="str">
        <f t="shared" si="45"/>
        <v xml:space="preserve"> </v>
      </c>
      <c r="AI235" s="7" t="str">
        <f t="shared" si="45"/>
        <v xml:space="preserve"> </v>
      </c>
      <c r="AJ235" s="7" t="str">
        <f t="shared" si="45"/>
        <v xml:space="preserve"> </v>
      </c>
      <c r="AK235" s="7" t="str">
        <f t="shared" si="45"/>
        <v xml:space="preserve"> </v>
      </c>
      <c r="AL235" s="7" t="str">
        <f t="shared" si="45"/>
        <v xml:space="preserve"> </v>
      </c>
      <c r="AM235" s="7" t="str">
        <f t="shared" si="45"/>
        <v xml:space="preserve"> </v>
      </c>
      <c r="AN235" s="7" t="str">
        <f t="shared" si="45"/>
        <v xml:space="preserve"> </v>
      </c>
      <c r="AO235" s="7" t="str">
        <f t="shared" si="45"/>
        <v xml:space="preserve"> </v>
      </c>
      <c r="AP235" s="8" t="str">
        <f t="shared" si="45"/>
        <v xml:space="preserve"> </v>
      </c>
    </row>
    <row r="236" spans="1:43" x14ac:dyDescent="0.25">
      <c r="A236" s="6"/>
      <c r="C236" s="7">
        <f>IF(1&lt;=LEN($D$4),VLOOKUP(C235,[1]Feuil2!$B$12:$C$37,2),"SO")</f>
        <v>2</v>
      </c>
      <c r="D236" s="7">
        <f>IF(2&lt;=LEN($D$4),VLOOKUP(D235,[1]Feuil2!$B$12:$C$37,2)," ")</f>
        <v>9</v>
      </c>
      <c r="E236" s="7">
        <f>IF(3&lt;=LEN($D$4),VLOOKUP(E235,[1]Feuil2!$B$12:$C$37,2)," ")</f>
        <v>4</v>
      </c>
      <c r="F236" s="7">
        <f>IF(4&lt;=LEN($D$4),VLOOKUP(F235,[1]Feuil2!$B$12:$C$37,2)," ")</f>
        <v>6</v>
      </c>
      <c r="G236" s="7">
        <f>IF(5&lt;=LEN($D$4),VLOOKUP(G235,[1]Feuil2!$B$12:$C$37,2)," ")</f>
        <v>3</v>
      </c>
      <c r="H236" s="7">
        <f>IF(6&lt;=LEN($D$4),VLOOKUP(H235,[1]Feuil2!$B$12:$C$37,2)," ")</f>
        <v>5</v>
      </c>
      <c r="I236" s="7">
        <f>IF(7&lt;=LEN($D$4),VLOOKUP(I235,[1]Feuil2!$B$12:$C$37,2)," ")</f>
        <v>6</v>
      </c>
      <c r="J236" s="7">
        <f>IF(8&lt;=LEN($D$4),VLOOKUP(J235,[1]Feuil2!$B$12:$C$37,2)," ")</f>
        <v>5</v>
      </c>
      <c r="K236" s="7" t="str">
        <f>IF(9&lt;=LEN($D$4),VLOOKUP(K235,[1]Feuil2!$B$12:$C$37,2)," ")</f>
        <v xml:space="preserve"> </v>
      </c>
      <c r="L236" s="7" t="str">
        <f>IF(10&lt;=LEN($D$4),VLOOKUP(L235,[1]Feuil2!$B$12:$C$37,2)," ")</f>
        <v xml:space="preserve"> </v>
      </c>
      <c r="M236" s="7" t="str">
        <f>IF(11&lt;=LEN($D$4),VLOOKUP(M235,[1]Feuil2!$B$12:$C$37,2)," ")</f>
        <v xml:space="preserve"> </v>
      </c>
      <c r="N236" s="7" t="str">
        <f>IF(12&lt;=LEN($D$4),VLOOKUP(N235,[1]Feuil2!$B$12:$C$37,2)," ")</f>
        <v xml:space="preserve"> </v>
      </c>
      <c r="O236" s="7" t="str">
        <f>IF(13&lt;=LEN($D$4),VLOOKUP(O235,[1]Feuil2!$B$12:$C$37,2)," ")</f>
        <v xml:space="preserve"> </v>
      </c>
      <c r="P236" s="7" t="str">
        <f>IF(14&lt;=LEN($D$4),VLOOKUP(P235,[1]Feuil2!$B$12:$C$37,2)," ")</f>
        <v xml:space="preserve"> </v>
      </c>
      <c r="Q236" s="7" t="str">
        <f>IF(15&lt;=LEN($D$4),VLOOKUP(Q235,[1]Feuil2!$B$12:$C$37,2)," ")</f>
        <v xml:space="preserve"> </v>
      </c>
      <c r="R236" s="7" t="str">
        <f>IF(16&lt;=LEN($D$4),VLOOKUP(R235,[1]Feuil2!$B$12:$C$37,2)," ")</f>
        <v xml:space="preserve"> </v>
      </c>
      <c r="S236" s="7" t="str">
        <f>IF(17&lt;=LEN($D$4),VLOOKUP(S235,[1]Feuil2!$B$12:$C$37,2)," ")</f>
        <v xml:space="preserve"> </v>
      </c>
      <c r="T236" s="7" t="str">
        <f>IF(18&lt;=LEN($D$4),VLOOKUP(T235,[1]Feuil2!$B$12:$C$37,2)," ")</f>
        <v xml:space="preserve"> </v>
      </c>
      <c r="U236" s="7" t="str">
        <f>IF(19&lt;=LEN($D$4),VLOOKUP(U235,[1]Feuil2!$B$12:$C$37,2)," ")</f>
        <v xml:space="preserve"> </v>
      </c>
      <c r="V236" s="7" t="str">
        <f>IF(20&lt;=LEN($D$4),VLOOKUP(V235,[1]Feuil2!$B$12:$C$37,2)," ")</f>
        <v xml:space="preserve"> </v>
      </c>
      <c r="W236" s="7" t="str">
        <f>IF(21&lt;=LEN($D$4),VLOOKUP(W235,[1]Feuil2!$B$12:$C$37,2)," ")</f>
        <v xml:space="preserve"> </v>
      </c>
      <c r="X236" s="7" t="str">
        <f>IF(22&lt;=LEN($D$4),VLOOKUP(X235,[1]Feuil2!$B$12:$C$37,2)," ")</f>
        <v xml:space="preserve"> </v>
      </c>
      <c r="Y236" s="7" t="str">
        <f>IF(23&lt;=LEN($D$4),VLOOKUP(Y235,[1]Feuil2!$B$12:$C$37,2)," ")</f>
        <v xml:space="preserve"> </v>
      </c>
      <c r="Z236" s="7" t="str">
        <f>IF(24&lt;=LEN($D$4),VLOOKUP(Z235,[1]Feuil2!$B$12:$C$37,2)," ")</f>
        <v xml:space="preserve"> </v>
      </c>
      <c r="AA236" s="7" t="str">
        <f>IF(25&lt;=LEN($D$4),VLOOKUP(AA235,[1]Feuil2!$B$12:$C$37,2)," ")</f>
        <v xml:space="preserve"> </v>
      </c>
      <c r="AB236" s="7" t="str">
        <f>IF(26&lt;=LEN($D$4),VLOOKUP(AB235,[1]Feuil2!$B$12:$C$37,2)," ")</f>
        <v xml:space="preserve"> </v>
      </c>
      <c r="AC236" s="7" t="str">
        <f>IF(27&lt;=LEN($D$4),VLOOKUP(AC235,[1]Feuil2!$B$12:$C$37,2)," ")</f>
        <v xml:space="preserve"> </v>
      </c>
      <c r="AD236" s="7" t="str">
        <f>IF(28&lt;=LEN($D$4),VLOOKUP(AD235,[1]Feuil2!$B$12:$C$37,2)," ")</f>
        <v xml:space="preserve"> </v>
      </c>
      <c r="AE236" s="7" t="str">
        <f>IF(29&lt;=LEN($D$4),VLOOKUP(AE235,[1]Feuil2!$B$12:$C$37,2)," ")</f>
        <v xml:space="preserve"> </v>
      </c>
      <c r="AF236" s="7" t="str">
        <f>IF(30&lt;=LEN($D$4),VLOOKUP(AF235,[1]Feuil2!$B$12:$C$37,2)," ")</f>
        <v xml:space="preserve"> </v>
      </c>
      <c r="AG236" s="7" t="str">
        <f>IF(31&lt;=LEN($D$4),VLOOKUP(AG235,[1]Feuil2!$B$12:$C$37,2)," ")</f>
        <v xml:space="preserve"> </v>
      </c>
      <c r="AH236" s="7" t="str">
        <f>IF(32&lt;=LEN($D$4),VLOOKUP(AH235,[1]Feuil2!$B$12:$C$37,2)," ")</f>
        <v xml:space="preserve"> </v>
      </c>
      <c r="AI236" s="7" t="str">
        <f>IF(33&lt;=LEN($D$4),VLOOKUP(AI235,[1]Feuil2!$B$12:$C$37,2)," ")</f>
        <v xml:space="preserve"> </v>
      </c>
      <c r="AJ236" s="7" t="str">
        <f>IF(34&lt;=LEN($D$4),VLOOKUP(AJ235,[1]Feuil2!$B$12:$C$37,2)," ")</f>
        <v xml:space="preserve"> </v>
      </c>
      <c r="AK236" s="7" t="str">
        <f>IF(35&lt;=LEN($D$4),VLOOKUP(AK235,[1]Feuil2!$B$12:$C$37,2)," ")</f>
        <v xml:space="preserve"> </v>
      </c>
      <c r="AL236" s="7" t="str">
        <f>IF(36&lt;=LEN($D$4),VLOOKUP(AL235,[1]Feuil2!$B$12:$C$37,2)," ")</f>
        <v xml:space="preserve"> </v>
      </c>
      <c r="AM236" s="7" t="str">
        <f>IF(37&lt;=LEN($D$4),VLOOKUP(AM235,[1]Feuil2!$B$12:$C$37,2)," ")</f>
        <v xml:space="preserve"> </v>
      </c>
      <c r="AN236" s="7" t="str">
        <f>IF(38&lt;=LEN($D$4),VLOOKUP(AN235,[1]Feuil2!$B$12:$C$37,2)," ")</f>
        <v xml:space="preserve"> </v>
      </c>
      <c r="AO236" s="7" t="str">
        <f>IF(39&lt;=LEN($D$4),VLOOKUP(AO235,[1]Feuil2!$B$12:$C$37,2)," ")</f>
        <v xml:space="preserve"> </v>
      </c>
      <c r="AP236" s="8" t="str">
        <f>IF(40&lt;=LEN($D$4),VLOOKUP(AP235,[1]Feuil2!$B$12:$C$37,2)," ")</f>
        <v xml:space="preserve"> </v>
      </c>
    </row>
    <row r="237" spans="1:43" x14ac:dyDescent="0.25">
      <c r="A237" s="6"/>
      <c r="C237" s="7"/>
      <c r="D237" s="7"/>
      <c r="E237" s="7"/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/>
      <c r="AP237" s="9"/>
    </row>
    <row r="238" spans="1:43" x14ac:dyDescent="0.25">
      <c r="A238" s="6"/>
      <c r="C238" s="7">
        <f>IF(1&lt;=LEN($D$4),VLOOKUP(C235,[1]Feuil2!$B$12:$D$37,3),IF($C$236="SO","",""))</f>
        <v>0</v>
      </c>
      <c r="D238" s="7">
        <f>IF(2&lt;=LEN($D$4),VLOOKUP(D235,[1]Feuil2!$B$12:$D$37,3),IF($C$236="SO","",""))</f>
        <v>9</v>
      </c>
      <c r="E238" s="7">
        <f>IF(3&lt;=LEN($D$4),VLOOKUP(E235,[1]Feuil2!$B$12:$D$37,3),IF($C$236="SO","",""))</f>
        <v>0</v>
      </c>
      <c r="F238" s="7">
        <f>IF(4&lt;=LEN($D$4),VLOOKUP(F235,[1]Feuil2!$B$12:$D$37,3),IF($C$236="SO","",""))</f>
        <v>6</v>
      </c>
      <c r="G238" s="7">
        <f>IF(5&lt;=LEN($D$4),VLOOKUP(G235,[1]Feuil2!$B$12:$D$37,3),IF($C$236="SO","",""))</f>
        <v>0</v>
      </c>
      <c r="H238" s="7">
        <f>IF(6&lt;=LEN($D$4),VLOOKUP(H235,[1]Feuil2!$B$12:$D$37,3),IF($C$236="SO","",""))</f>
        <v>5</v>
      </c>
      <c r="I238" s="7">
        <f>IF(7&lt;=LEN($D$4),VLOOKUP(I235,[1]Feuil2!$B$12:$D$37,3),IF($C$236="SO","",""))</f>
        <v>6</v>
      </c>
      <c r="J238" s="7">
        <f>IF(6&lt;=LEN($D$4),VLOOKUP(J235,[1]Feuil2!$B$12:$D$37,3),IF($C$236="SO","",""))</f>
        <v>0</v>
      </c>
      <c r="K238" s="7" t="str">
        <f>IF(9&lt;=LEN($D$4),VLOOKUP(K235,[1]Feuil2!$B$12:$D$37,3),IF($C$236="SO","",""))</f>
        <v/>
      </c>
      <c r="L238" s="7" t="str">
        <f>IF(10&lt;=LEN($D$4),VLOOKUP(L235,[1]Feuil2!$B$12:$D$37,3),IF($C$236="SO","",""))</f>
        <v/>
      </c>
      <c r="M238" s="7" t="str">
        <f>IF(11&lt;=LEN($D$4),VLOOKUP(M235,[1]Feuil2!$B$12:$D$37,3),IF($C$236="SO","",""))</f>
        <v/>
      </c>
      <c r="N238" s="7" t="str">
        <f>IF(12&lt;=LEN($D$4),VLOOKUP(N235,[1]Feuil2!$B$12:$D$37,3),IF($C$236="SO","",""))</f>
        <v/>
      </c>
      <c r="O238" s="7" t="str">
        <f>IF(13&lt;=LEN($D$4),VLOOKUP(O235,[1]Feuil2!$B$12:$D$37,3),IF($C$236="SO","",""))</f>
        <v/>
      </c>
      <c r="P238" s="7" t="str">
        <f>IF(14&lt;=LEN($D$4),VLOOKUP(P235,[1]Feuil2!$B$12:$D$37,3),IF($C$236="SO","",""))</f>
        <v/>
      </c>
      <c r="Q238" s="7" t="str">
        <f>IF(15&lt;=LEN($D$4),VLOOKUP(Q235,[1]Feuil2!$B$12:$D$37,3),IF($C$236="SO","",""))</f>
        <v/>
      </c>
      <c r="R238" s="7" t="str">
        <f>IF(16&lt;=LEN($D$4),VLOOKUP(R235,[1]Feuil2!$B$12:$D$37,3),IF($C$236="SO","",""))</f>
        <v/>
      </c>
      <c r="S238" s="7" t="str">
        <f>IF(17&lt;=LEN($D$4),VLOOKUP(S235,[1]Feuil2!$B$12:$D$37,3),IF($C$236="SO","",""))</f>
        <v/>
      </c>
      <c r="T238" s="7" t="str">
        <f>IF(18&lt;=LEN($D$4),VLOOKUP(T235,[1]Feuil2!$B$12:$D$37,3),IF($C$236="SO","",""))</f>
        <v/>
      </c>
      <c r="U238" s="7" t="str">
        <f>IF(19&lt;=LEN($D$4),VLOOKUP(U235,[1]Feuil2!$B$12:$D$37,3),IF($C$236="SO","",""))</f>
        <v/>
      </c>
      <c r="V238" s="7" t="str">
        <f>IF(20&lt;=LEN($D$4),VLOOKUP(V235,[1]Feuil2!$B$12:$D$37,3),IF($C$236="SO","",""))</f>
        <v/>
      </c>
      <c r="W238" s="7" t="str">
        <f>IF(21&lt;=LEN($D$4),VLOOKUP(W235,[1]Feuil2!$B$12:$D$37,3),IF($C$236="SO","",""))</f>
        <v/>
      </c>
      <c r="X238" s="7" t="str">
        <f>IF(22&lt;=LEN($D$4),VLOOKUP(X235,[1]Feuil2!$B$12:$D$37,3),IF($C$236="SO","",""))</f>
        <v/>
      </c>
      <c r="Y238" s="7" t="str">
        <f>IF(23&lt;=LEN($D$4),VLOOKUP(Y235,[1]Feuil2!$B$12:$D$37,3),IF($C$236="SO","",""))</f>
        <v/>
      </c>
      <c r="Z238" s="7" t="str">
        <f>IF(24&lt;=LEN($D$4),VLOOKUP(Z235,[1]Feuil2!$B$12:$D$37,3),IF($C$236="SO","",""))</f>
        <v/>
      </c>
      <c r="AA238" s="7" t="str">
        <f>IF(25&lt;=LEN($D$4),VLOOKUP(AA235,[1]Feuil2!$B$12:$D$37,3),IF($C$236="SO","",""))</f>
        <v/>
      </c>
      <c r="AB238" s="7" t="str">
        <f>IF(26&lt;=LEN($D$4),VLOOKUP(AB235,[1]Feuil2!$B$12:$D$37,3),IF($C$236="SO","",""))</f>
        <v/>
      </c>
      <c r="AC238" s="7" t="str">
        <f>IF(27&lt;=LEN($D$4),VLOOKUP(AC235,[1]Feuil2!$B$12:$D$37,3),IF($C$236="SO","",""))</f>
        <v/>
      </c>
      <c r="AD238" s="7" t="str">
        <f>IF(28&lt;=LEN($D$4),VLOOKUP(AD235,[1]Feuil2!$B$12:$D$37,3),IF($C$236="SO","",""))</f>
        <v/>
      </c>
      <c r="AE238" s="7" t="str">
        <f>IF(29&lt;=LEN($D$4),VLOOKUP(AE235,[1]Feuil2!$B$12:$D$37,3),IF($C$236="SO","",""))</f>
        <v/>
      </c>
      <c r="AF238" s="7" t="str">
        <f>IF(30&lt;=LEN($D$4),VLOOKUP(AF235,[1]Feuil2!$B$12:$D$37,3),IF($C$236="SO","",""))</f>
        <v/>
      </c>
      <c r="AG238" s="7" t="str">
        <f>IF(31&lt;=LEN($D$4),VLOOKUP(AG235,[1]Feuil2!$B$12:$D$37,3),IF($C$236="SO","",""))</f>
        <v/>
      </c>
      <c r="AH238" s="7" t="str">
        <f>IF(32&lt;=LEN($D$4),VLOOKUP(AH235,[1]Feuil2!$B$12:$D$37,3),IF($C$236="SO","",""))</f>
        <v/>
      </c>
      <c r="AI238" s="7" t="str">
        <f>IF(33&lt;=LEN($D$4),VLOOKUP(AI235,[1]Feuil2!$B$12:$D$37,3),IF($C$236="SO","",""))</f>
        <v/>
      </c>
      <c r="AJ238" s="7" t="str">
        <f>IF(34&lt;=LEN($D$4),VLOOKUP(AJ235,[1]Feuil2!$B$12:$D$37,3),IF($C$236="SO","",""))</f>
        <v/>
      </c>
      <c r="AK238" s="7" t="str">
        <f>IF(35&lt;=LEN($D$4),VLOOKUP(AK235,[1]Feuil2!$B$12:$D$37,3),IF($C$236="SO","",""))</f>
        <v/>
      </c>
      <c r="AL238" s="7" t="str">
        <f>IF(36&lt;=LEN($D$4),VLOOKUP(AL235,[1]Feuil2!$B$12:$D$37,3),IF($C$236="SO","",""))</f>
        <v/>
      </c>
      <c r="AM238" s="7" t="str">
        <f>IF(37&lt;=LEN($D$4),VLOOKUP(AM235,[1]Feuil2!$B$12:$D$37,3),IF($C$236="SO","",""))</f>
        <v/>
      </c>
      <c r="AN238" s="7" t="str">
        <f>IF(38&lt;=LEN($D$4),VLOOKUP(AN235,[1]Feuil2!$B$12:$D$37,3),IF($C$236="SO","",""))</f>
        <v/>
      </c>
      <c r="AO238" s="7" t="str">
        <f>IF(39&lt;=LEN($D$4),VLOOKUP(AO235,[1]Feuil2!$B$12:$D$37,3),IF($C$236="SO","",""))</f>
        <v/>
      </c>
      <c r="AP238" s="8" t="str">
        <f>IF(40&lt;=LEN($D$4),VLOOKUP(AP235,[1]Feuil2!$B$12:$D$37,3),IF($C$236="SO","",""))</f>
        <v/>
      </c>
    </row>
    <row r="239" spans="1:43" x14ac:dyDescent="0.25">
      <c r="A239" s="6"/>
      <c r="C239" s="7" t="str">
        <f>IF(OR(C238=0,C238="")," ","("&amp;C235&amp;")")</f>
        <v xml:space="preserve"> </v>
      </c>
      <c r="D239" s="7" t="str">
        <f>IF(OR(D238=0,D238="")," ","("&amp;D235&amp;")")</f>
        <v>(I)</v>
      </c>
      <c r="E239" s="7" t="str">
        <f t="shared" ref="E239:AP239" si="46">IF(OR(E238=0,E238="")," ","("&amp;E235&amp;")")</f>
        <v xml:space="preserve"> </v>
      </c>
      <c r="F239" s="7" t="str">
        <f t="shared" si="46"/>
        <v>(O)</v>
      </c>
      <c r="G239" s="7" t="str">
        <f t="shared" si="46"/>
        <v xml:space="preserve"> </v>
      </c>
      <c r="H239" s="7" t="str">
        <f t="shared" si="46"/>
        <v>(E)</v>
      </c>
      <c r="I239" s="7" t="str">
        <f t="shared" si="46"/>
        <v>(O)</v>
      </c>
      <c r="J239" s="7" t="str">
        <f t="shared" si="46"/>
        <v xml:space="preserve"> </v>
      </c>
      <c r="K239" s="7" t="str">
        <f t="shared" si="46"/>
        <v xml:space="preserve"> </v>
      </c>
      <c r="L239" s="7" t="str">
        <f t="shared" si="46"/>
        <v xml:space="preserve"> </v>
      </c>
      <c r="M239" s="7" t="str">
        <f t="shared" si="46"/>
        <v xml:space="preserve"> </v>
      </c>
      <c r="N239" s="7" t="str">
        <f t="shared" si="46"/>
        <v xml:space="preserve"> </v>
      </c>
      <c r="O239" s="7" t="str">
        <f t="shared" si="46"/>
        <v xml:space="preserve"> </v>
      </c>
      <c r="P239" s="7" t="str">
        <f t="shared" si="46"/>
        <v xml:space="preserve"> </v>
      </c>
      <c r="Q239" s="7" t="str">
        <f t="shared" si="46"/>
        <v xml:space="preserve"> </v>
      </c>
      <c r="R239" s="7" t="str">
        <f t="shared" si="46"/>
        <v xml:space="preserve"> </v>
      </c>
      <c r="S239" s="7" t="str">
        <f t="shared" si="46"/>
        <v xml:space="preserve"> </v>
      </c>
      <c r="T239" s="7" t="str">
        <f t="shared" si="46"/>
        <v xml:space="preserve"> </v>
      </c>
      <c r="U239" s="7" t="str">
        <f t="shared" si="46"/>
        <v xml:space="preserve"> </v>
      </c>
      <c r="V239" s="7" t="str">
        <f t="shared" si="46"/>
        <v xml:space="preserve"> </v>
      </c>
      <c r="W239" s="7" t="str">
        <f t="shared" si="46"/>
        <v xml:space="preserve"> </v>
      </c>
      <c r="X239" s="7" t="str">
        <f t="shared" si="46"/>
        <v xml:space="preserve"> </v>
      </c>
      <c r="Y239" s="7" t="str">
        <f t="shared" si="46"/>
        <v xml:space="preserve"> </v>
      </c>
      <c r="Z239" s="7" t="str">
        <f t="shared" si="46"/>
        <v xml:space="preserve"> </v>
      </c>
      <c r="AA239" s="7" t="str">
        <f t="shared" si="46"/>
        <v xml:space="preserve"> </v>
      </c>
      <c r="AB239" s="7" t="str">
        <f t="shared" si="46"/>
        <v xml:space="preserve"> </v>
      </c>
      <c r="AC239" s="7" t="str">
        <f t="shared" si="46"/>
        <v xml:space="preserve"> </v>
      </c>
      <c r="AD239" s="7" t="str">
        <f t="shared" si="46"/>
        <v xml:space="preserve"> </v>
      </c>
      <c r="AE239" s="7" t="str">
        <f t="shared" si="46"/>
        <v xml:space="preserve"> </v>
      </c>
      <c r="AF239" s="7" t="str">
        <f t="shared" si="46"/>
        <v xml:space="preserve"> </v>
      </c>
      <c r="AG239" s="7" t="str">
        <f t="shared" si="46"/>
        <v xml:space="preserve"> </v>
      </c>
      <c r="AH239" s="7" t="str">
        <f t="shared" si="46"/>
        <v xml:space="preserve"> </v>
      </c>
      <c r="AI239" s="7" t="str">
        <f t="shared" si="46"/>
        <v xml:space="preserve"> </v>
      </c>
      <c r="AJ239" s="7" t="str">
        <f t="shared" si="46"/>
        <v xml:space="preserve"> </v>
      </c>
      <c r="AK239" s="7" t="str">
        <f t="shared" si="46"/>
        <v xml:space="preserve"> </v>
      </c>
      <c r="AL239" s="7" t="str">
        <f t="shared" si="46"/>
        <v xml:space="preserve"> </v>
      </c>
      <c r="AM239" s="7" t="str">
        <f t="shared" si="46"/>
        <v xml:space="preserve"> </v>
      </c>
      <c r="AN239" s="7" t="str">
        <f t="shared" si="46"/>
        <v xml:space="preserve"> </v>
      </c>
      <c r="AO239" s="7" t="str">
        <f t="shared" si="46"/>
        <v xml:space="preserve"> </v>
      </c>
      <c r="AP239" s="8" t="str">
        <f t="shared" si="46"/>
        <v xml:space="preserve"> </v>
      </c>
      <c r="AQ239" s="7"/>
    </row>
    <row r="240" spans="1:43" x14ac:dyDescent="0.25">
      <c r="A240" s="6"/>
      <c r="C240" s="7"/>
      <c r="D240" s="7"/>
      <c r="E240" s="7"/>
      <c r="F240" s="7"/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AP240" s="9"/>
    </row>
    <row r="241" spans="1:43" x14ac:dyDescent="0.25">
      <c r="A241" s="6"/>
      <c r="C241" s="7"/>
      <c r="D241" s="7"/>
      <c r="E241" s="7"/>
      <c r="F241" s="7"/>
      <c r="G241" s="7"/>
      <c r="H241" s="7"/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/>
      <c r="AP241" s="9"/>
    </row>
    <row r="242" spans="1:43" x14ac:dyDescent="0.25">
      <c r="A242" s="6" t="s">
        <v>7</v>
      </c>
      <c r="C242" s="7" t="str">
        <f>H5</f>
        <v/>
      </c>
      <c r="D242" s="7" t="str">
        <f t="shared" ref="D242:AP242" si="47">I5</f>
        <v/>
      </c>
      <c r="E242" s="7" t="str">
        <f t="shared" si="47"/>
        <v/>
      </c>
      <c r="F242" s="7" t="str">
        <f t="shared" si="47"/>
        <v/>
      </c>
      <c r="G242" s="7" t="str">
        <f t="shared" si="47"/>
        <v/>
      </c>
      <c r="H242" s="7" t="str">
        <f t="shared" si="47"/>
        <v/>
      </c>
      <c r="I242" s="7" t="str">
        <f t="shared" si="47"/>
        <v/>
      </c>
      <c r="J242" s="7" t="str">
        <f t="shared" si="47"/>
        <v/>
      </c>
      <c r="K242" s="7" t="str">
        <f t="shared" si="47"/>
        <v/>
      </c>
      <c r="L242" s="7" t="str">
        <f t="shared" si="47"/>
        <v/>
      </c>
      <c r="M242" s="7" t="str">
        <f t="shared" si="47"/>
        <v/>
      </c>
      <c r="N242" s="7" t="str">
        <f t="shared" si="47"/>
        <v/>
      </c>
      <c r="O242" s="7" t="str">
        <f t="shared" si="47"/>
        <v/>
      </c>
      <c r="P242" s="7" t="str">
        <f t="shared" si="47"/>
        <v/>
      </c>
      <c r="Q242" s="7" t="str">
        <f t="shared" si="47"/>
        <v/>
      </c>
      <c r="R242" s="7" t="str">
        <f t="shared" si="47"/>
        <v/>
      </c>
      <c r="S242" s="7" t="str">
        <f t="shared" si="47"/>
        <v/>
      </c>
      <c r="T242" s="7" t="str">
        <f t="shared" si="47"/>
        <v/>
      </c>
      <c r="U242" s="7" t="str">
        <f t="shared" si="47"/>
        <v/>
      </c>
      <c r="V242" s="7" t="str">
        <f t="shared" si="47"/>
        <v/>
      </c>
      <c r="W242" s="7" t="str">
        <f t="shared" si="47"/>
        <v/>
      </c>
      <c r="X242" s="7" t="str">
        <f t="shared" si="47"/>
        <v/>
      </c>
      <c r="Y242" s="7" t="str">
        <f t="shared" si="47"/>
        <v/>
      </c>
      <c r="Z242" s="7" t="str">
        <f t="shared" si="47"/>
        <v/>
      </c>
      <c r="AA242" s="7" t="str">
        <f t="shared" si="47"/>
        <v/>
      </c>
      <c r="AB242" s="7" t="str">
        <f t="shared" si="47"/>
        <v/>
      </c>
      <c r="AC242" s="7" t="str">
        <f t="shared" si="47"/>
        <v/>
      </c>
      <c r="AD242" s="7" t="str">
        <f t="shared" si="47"/>
        <v/>
      </c>
      <c r="AE242" s="7" t="str">
        <f t="shared" si="47"/>
        <v/>
      </c>
      <c r="AF242" s="7" t="str">
        <f t="shared" si="47"/>
        <v/>
      </c>
      <c r="AG242" s="7" t="str">
        <f t="shared" si="47"/>
        <v/>
      </c>
      <c r="AH242" s="7" t="str">
        <f t="shared" si="47"/>
        <v/>
      </c>
      <c r="AI242" s="7" t="str">
        <f t="shared" si="47"/>
        <v/>
      </c>
      <c r="AJ242" s="7" t="str">
        <f t="shared" si="47"/>
        <v/>
      </c>
      <c r="AK242" s="7" t="str">
        <f t="shared" si="47"/>
        <v/>
      </c>
      <c r="AL242" s="7" t="str">
        <f t="shared" si="47"/>
        <v/>
      </c>
      <c r="AM242" s="7" t="str">
        <f t="shared" si="47"/>
        <v/>
      </c>
      <c r="AN242" s="7" t="str">
        <f t="shared" si="47"/>
        <v/>
      </c>
      <c r="AO242" s="7" t="str">
        <f t="shared" si="47"/>
        <v/>
      </c>
      <c r="AP242" s="8" t="str">
        <f t="shared" si="47"/>
        <v/>
      </c>
    </row>
    <row r="243" spans="1:43" x14ac:dyDescent="0.25">
      <c r="A243" s="6"/>
      <c r="C243" s="7" t="str">
        <f>IF(1&lt;=LEN($D$5),VLOOKUP(C242,[1]Feuil2!$B$12:$C$37,2),"SO")</f>
        <v>SO</v>
      </c>
      <c r="D243" s="7" t="str">
        <f>IF(2&lt;=LEN($D$5),VLOOKUP(D242,[1]Feuil2!$B$12:$C$37,2)," ")</f>
        <v xml:space="preserve"> </v>
      </c>
      <c r="E243" s="7" t="str">
        <f>IF(3&lt;=LEN($D$5),VLOOKUP(E242,[1]Feuil2!$B$12:$C$37,2)," ")</f>
        <v xml:space="preserve"> </v>
      </c>
      <c r="F243" s="7" t="str">
        <f>IF(4&lt;=LEN($D$5),VLOOKUP(F242,[1]Feuil2!$B$12:$C$37,2)," ")</f>
        <v xml:space="preserve"> </v>
      </c>
      <c r="G243" s="7" t="str">
        <f>IF(5&lt;=LEN($D$5),VLOOKUP(G242,[1]Feuil2!$B$12:$C$37,2)," ")</f>
        <v xml:space="preserve"> </v>
      </c>
      <c r="H243" s="7" t="str">
        <f>IF(6&lt;=LEN($D$5),VLOOKUP(H242,[1]Feuil2!$B$12:$C$37,2)," ")</f>
        <v xml:space="preserve"> </v>
      </c>
      <c r="I243" s="7" t="str">
        <f>IF(7&lt;=LEN($D$5),VLOOKUP(I242,[1]Feuil2!$B$12:$C$37,2)," ")</f>
        <v xml:space="preserve"> </v>
      </c>
      <c r="J243" s="7" t="str">
        <f>IF(8&lt;=LEN($D$5),VLOOKUP(J242,[1]Feuil2!$B$12:$C$37,2)," ")</f>
        <v xml:space="preserve"> </v>
      </c>
      <c r="K243" s="7" t="str">
        <f>IF(9&lt;=LEN($D$5),VLOOKUP(K242,[1]Feuil2!$B$12:$C$37,2)," ")</f>
        <v xml:space="preserve"> </v>
      </c>
      <c r="L243" s="7" t="str">
        <f>IF(10&lt;=LEN($D$5),VLOOKUP(L242,[1]Feuil2!$B$12:$C$37,2)," ")</f>
        <v xml:space="preserve"> </v>
      </c>
      <c r="M243" s="7" t="str">
        <f>IF(11&lt;=LEN($D$5),VLOOKUP(M242,[1]Feuil2!$B$12:$C$37,2)," ")</f>
        <v xml:space="preserve"> </v>
      </c>
      <c r="N243" s="7" t="str">
        <f>IF(12&lt;=LEN($D$5),VLOOKUP(N242,[1]Feuil2!$B$12:$C$37,2)," ")</f>
        <v xml:space="preserve"> </v>
      </c>
      <c r="O243" s="7" t="str">
        <f>IF(13&lt;=LEN($D$5),VLOOKUP(O242,[1]Feuil2!$B$12:$C$37,2)," ")</f>
        <v xml:space="preserve"> </v>
      </c>
      <c r="P243" s="7" t="str">
        <f>IF(14&lt;=LEN($D$5),VLOOKUP(P242,[1]Feuil2!$B$12:$C$37,2)," ")</f>
        <v xml:space="preserve"> </v>
      </c>
      <c r="Q243" s="7" t="str">
        <f>IF(15&lt;=LEN($D$5),VLOOKUP(Q242,[1]Feuil2!$B$12:$C$37,2)," ")</f>
        <v xml:space="preserve"> </v>
      </c>
      <c r="R243" s="7" t="str">
        <f>IF(16&lt;=LEN($D$5),VLOOKUP(R242,[1]Feuil2!$B$12:$C$37,2)," ")</f>
        <v xml:space="preserve"> </v>
      </c>
      <c r="S243" s="7" t="str">
        <f>IF(17&lt;=LEN($D$5),VLOOKUP(S242,[1]Feuil2!$B$12:$C$37,2)," ")</f>
        <v xml:space="preserve"> </v>
      </c>
      <c r="T243" s="7" t="str">
        <f>IF(18&lt;=LEN($D$5),VLOOKUP(T242,[1]Feuil2!$B$12:$C$37,2)," ")</f>
        <v xml:space="preserve"> </v>
      </c>
      <c r="U243" s="7" t="str">
        <f>IF(19&lt;=LEN($D$5),VLOOKUP(U242,[1]Feuil2!$B$12:$C$37,2)," ")</f>
        <v xml:space="preserve"> </v>
      </c>
      <c r="V243" s="7" t="str">
        <f>IF(20&lt;=LEN($D$5),VLOOKUP(V242,[1]Feuil2!$B$12:$C$37,2)," ")</f>
        <v xml:space="preserve"> </v>
      </c>
      <c r="W243" s="7" t="str">
        <f>IF(21&lt;=LEN($D$5),VLOOKUP(W242,[1]Feuil2!$B$12:$C$37,2)," ")</f>
        <v xml:space="preserve"> </v>
      </c>
      <c r="X243" s="7" t="str">
        <f>IF(22&lt;=LEN($D$5),VLOOKUP(X242,[1]Feuil2!$B$12:$C$37,2)," ")</f>
        <v xml:space="preserve"> </v>
      </c>
      <c r="Y243" s="7" t="str">
        <f>IF(23&lt;=LEN($D$5),VLOOKUP(Y242,[1]Feuil2!$B$12:$C$37,2)," ")</f>
        <v xml:space="preserve"> </v>
      </c>
      <c r="Z243" s="7" t="str">
        <f>IF(24&lt;=LEN($D$5),VLOOKUP(Z242,[1]Feuil2!$B$12:$C$37,2)," ")</f>
        <v xml:space="preserve"> </v>
      </c>
      <c r="AA243" s="7" t="str">
        <f>IF(25&lt;=LEN($D$5),VLOOKUP(AA242,[1]Feuil2!$B$12:$C$37,2)," ")</f>
        <v xml:space="preserve"> </v>
      </c>
      <c r="AB243" s="7" t="str">
        <f>IF(26&lt;=LEN($D$5),VLOOKUP(AB242,[1]Feuil2!$B$12:$C$37,2)," ")</f>
        <v xml:space="preserve"> </v>
      </c>
      <c r="AC243" s="7" t="str">
        <f>IF(27&lt;=LEN($D$5),VLOOKUP(AC242,[1]Feuil2!$B$12:$C$37,2)," ")</f>
        <v xml:space="preserve"> </v>
      </c>
      <c r="AD243" s="7" t="str">
        <f>IF(28&lt;=LEN($D$5),VLOOKUP(AD242,[1]Feuil2!$B$12:$C$37,2)," ")</f>
        <v xml:space="preserve"> </v>
      </c>
      <c r="AE243" s="7" t="str">
        <f>IF(29&lt;=LEN($D$5),VLOOKUP(AE242,[1]Feuil2!$B$12:$C$37,2)," ")</f>
        <v xml:space="preserve"> </v>
      </c>
      <c r="AF243" s="7" t="str">
        <f>IF(30&lt;=LEN($D$5),VLOOKUP(AF242,[1]Feuil2!$B$12:$C$37,2)," ")</f>
        <v xml:space="preserve"> </v>
      </c>
      <c r="AG243" s="7" t="str">
        <f>IF(31&lt;=LEN($D$5),VLOOKUP(AG242,[1]Feuil2!$B$12:$C$37,2)," ")</f>
        <v xml:space="preserve"> </v>
      </c>
      <c r="AH243" s="7" t="str">
        <f>IF(32&lt;=LEN($D$5),VLOOKUP(AH242,[1]Feuil2!$B$12:$C$37,2)," ")</f>
        <v xml:space="preserve"> </v>
      </c>
      <c r="AI243" s="7" t="str">
        <f>IF(33&lt;=LEN($D$5),VLOOKUP(AI242,[1]Feuil2!$B$12:$C$37,2)," ")</f>
        <v xml:space="preserve"> </v>
      </c>
      <c r="AJ243" s="7" t="str">
        <f>IF(34&lt;=LEN($D$5),VLOOKUP(AJ242,[1]Feuil2!$B$12:$C$37,2)," ")</f>
        <v xml:space="preserve"> </v>
      </c>
      <c r="AK243" s="7" t="str">
        <f>IF(35&lt;=LEN($D$5),VLOOKUP(AK242,[1]Feuil2!$B$12:$C$37,2)," ")</f>
        <v xml:space="preserve"> </v>
      </c>
      <c r="AL243" s="7" t="str">
        <f>IF(36&lt;=LEN($D$5),VLOOKUP(AL242,[1]Feuil2!$B$12:$C$37,2)," ")</f>
        <v xml:space="preserve"> </v>
      </c>
      <c r="AM243" s="7" t="str">
        <f>IF(37&lt;=LEN($D$5),VLOOKUP(AM242,[1]Feuil2!$B$12:$C$37,2)," ")</f>
        <v xml:space="preserve"> </v>
      </c>
      <c r="AN243" s="7" t="str">
        <f>IF(38&lt;=LEN($D$5),VLOOKUP(AN242,[1]Feuil2!$B$12:$C$37,2)," ")</f>
        <v xml:space="preserve"> </v>
      </c>
      <c r="AO243" s="7" t="str">
        <f>IF(39&lt;=LEN($D$5),VLOOKUP(AO242,[1]Feuil2!$B$12:$C$37,2)," ")</f>
        <v xml:space="preserve"> </v>
      </c>
      <c r="AP243" s="8" t="str">
        <f>IF(40&lt;=LEN($D$5),VLOOKUP(AP242,[1]Feuil2!$B$12:$C$37,2)," ")</f>
        <v xml:space="preserve"> </v>
      </c>
    </row>
    <row r="244" spans="1:43" x14ac:dyDescent="0.25">
      <c r="A244" s="6"/>
      <c r="C244" s="7"/>
      <c r="D244" s="7"/>
      <c r="E244" s="7"/>
      <c r="F244" s="7"/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AP244" s="9"/>
    </row>
    <row r="245" spans="1:43" x14ac:dyDescent="0.25">
      <c r="A245" s="6"/>
      <c r="C245" s="7" t="str">
        <f>IF(1&lt;=LEN($D$5),VLOOKUP(C242,[1]Feuil2!$B$12:$D$37,3),IF($C$243="SO","",""))</f>
        <v/>
      </c>
      <c r="D245" s="7" t="str">
        <f>IF(2&lt;=LEN($D$5),VLOOKUP(D242,[1]Feuil2!$B$12:$D$37,3),IF($C$243="SO","",""))</f>
        <v/>
      </c>
      <c r="E245" s="7" t="str">
        <f>IF(3&lt;=LEN($D$5),VLOOKUP(E242,[1]Feuil2!$B$12:$D$37,3),IF($C$243="SO","",""))</f>
        <v/>
      </c>
      <c r="F245" s="7" t="str">
        <f>IF(4&lt;=LEN($D$5),VLOOKUP(F242,[1]Feuil2!$B$12:$D$37,3),IF($C$243="SO","",""))</f>
        <v/>
      </c>
      <c r="G245" s="7" t="str">
        <f>IF(5&lt;=LEN($D$5),VLOOKUP(G242,[1]Feuil2!$B$12:$D$37,3),IF($C$243="SO","",""))</f>
        <v/>
      </c>
      <c r="H245" s="7" t="str">
        <f>IF(6&lt;=LEN($D$5),VLOOKUP(H242,[1]Feuil2!$B$12:$D$37,3),IF($C$243="SO","",""))</f>
        <v/>
      </c>
      <c r="I245" s="7" t="str">
        <f>IF(7&lt;=LEN($D$5),VLOOKUP(I242,[1]Feuil2!$B$12:$D$37,3),IF($C$243="SO","",""))</f>
        <v/>
      </c>
      <c r="J245" s="7" t="str">
        <f>IF(8&lt;=LEN($D$5),VLOOKUP(J242,[1]Feuil2!$B$12:$D$37,3),IF($C$243="SO","",""))</f>
        <v/>
      </c>
      <c r="K245" s="7" t="str">
        <f>IF(9&lt;=LEN($D$5),VLOOKUP(K242,[1]Feuil2!$B$12:$D$37,3),IF($C$243="SO","",""))</f>
        <v/>
      </c>
      <c r="L245" s="7" t="str">
        <f>IF(10&lt;=LEN($D$5),VLOOKUP(L242,[1]Feuil2!$B$12:$D$37,3),IF($C$243="SO","",""))</f>
        <v/>
      </c>
      <c r="M245" s="7" t="str">
        <f>IF(11&lt;=LEN($D$5),VLOOKUP(M242,[1]Feuil2!$B$12:$D$37,3),IF($C$243="SO","",""))</f>
        <v/>
      </c>
      <c r="N245" s="7" t="str">
        <f>IF(12&lt;=LEN($D$5),VLOOKUP(N242,[1]Feuil2!$B$12:$D$37,3),IF($C$243="SO","",""))</f>
        <v/>
      </c>
      <c r="O245" s="7" t="str">
        <f>IF(13&lt;=LEN($D$5),VLOOKUP(O242,[1]Feuil2!$B$12:$D$37,3),IF($C$243="SO","",""))</f>
        <v/>
      </c>
      <c r="P245" s="7" t="str">
        <f>IF(14&lt;=LEN($D$5),VLOOKUP(P242,[1]Feuil2!$B$12:$D$37,3),IF($C$243="SO","",""))</f>
        <v/>
      </c>
      <c r="Q245" s="7" t="str">
        <f>IF(15&lt;=LEN($D$5),VLOOKUP(Q242,[1]Feuil2!$B$12:$D$37,3),IF($C$243="SO","",""))</f>
        <v/>
      </c>
      <c r="R245" s="7" t="str">
        <f>IF(16&lt;=LEN($D$5),VLOOKUP(R242,[1]Feuil2!$B$12:$D$37,3),IF($C$243="SO","",""))</f>
        <v/>
      </c>
      <c r="S245" s="7" t="str">
        <f>IF(17&lt;=LEN($D$5),VLOOKUP(S242,[1]Feuil2!$B$12:$D$37,3),IF($C$243="SO","",""))</f>
        <v/>
      </c>
      <c r="T245" s="7" t="str">
        <f>IF(18&lt;=LEN($D$5),VLOOKUP(T242,[1]Feuil2!$B$12:$D$37,3),IF($C$243="SO","",""))</f>
        <v/>
      </c>
      <c r="U245" s="7" t="str">
        <f>IF(19&lt;=LEN($D$5),VLOOKUP(U242,[1]Feuil2!$B$12:$D$37,3),IF($C$243="SO","",""))</f>
        <v/>
      </c>
      <c r="V245" s="7" t="str">
        <f>IF(20&lt;=LEN($D$5),VLOOKUP(V242,[1]Feuil2!$B$12:$D$37,3),IF($C$243="SO","",""))</f>
        <v/>
      </c>
      <c r="W245" s="7" t="str">
        <f>IF(21&lt;=LEN($D$5),VLOOKUP(W242,[1]Feuil2!$B$12:$D$37,3),IF($C$243="SO","",""))</f>
        <v/>
      </c>
      <c r="X245" s="7" t="str">
        <f>IF(22&lt;=LEN($D$5),VLOOKUP(X242,[1]Feuil2!$B$12:$D$37,3),IF($C$243="SO","",""))</f>
        <v/>
      </c>
      <c r="Y245" s="7" t="str">
        <f>IF(23&lt;=LEN($D$5),VLOOKUP(Y242,[1]Feuil2!$B$12:$D$37,3),IF($C$243="SO","",""))</f>
        <v/>
      </c>
      <c r="Z245" s="7" t="str">
        <f>IF(24&lt;=LEN($D$5),VLOOKUP(Z242,[1]Feuil2!$B$12:$D$37,3),IF($C$243="SO","",""))</f>
        <v/>
      </c>
      <c r="AA245" s="7" t="str">
        <f>IF(25&lt;=LEN($D$5),VLOOKUP(AA242,[1]Feuil2!$B$12:$D$37,3),IF($C$243="SO","",""))</f>
        <v/>
      </c>
      <c r="AB245" s="7" t="str">
        <f>IF(26&lt;=LEN($D$5),VLOOKUP(AB242,[1]Feuil2!$B$12:$D$37,3),IF($C$243="SO","",""))</f>
        <v/>
      </c>
      <c r="AC245" s="7" t="str">
        <f>IF(27&lt;=LEN($D$5),VLOOKUP(AC242,[1]Feuil2!$B$12:$D$37,3),IF($C$243="SO","",""))</f>
        <v/>
      </c>
      <c r="AD245" s="7" t="str">
        <f>IF(28&lt;=LEN($D$5),VLOOKUP(AD242,[1]Feuil2!$B$12:$D$37,3),IF($C$243="SO","",""))</f>
        <v/>
      </c>
      <c r="AE245" s="7" t="str">
        <f>IF(29&lt;=LEN($D$5),VLOOKUP(AE242,[1]Feuil2!$B$12:$D$37,3),IF($C$243="SO","",""))</f>
        <v/>
      </c>
      <c r="AF245" s="7" t="str">
        <f>IF(30&lt;=LEN($D$5),VLOOKUP(AF242,[1]Feuil2!$B$12:$D$37,3),IF($C$243="SO","",""))</f>
        <v/>
      </c>
      <c r="AG245" s="7" t="str">
        <f>IF(31&lt;=LEN($D$5),VLOOKUP(AG242,[1]Feuil2!$B$12:$D$37,3),IF($C$243="SO","",""))</f>
        <v/>
      </c>
      <c r="AH245" s="7" t="str">
        <f>IF(32&lt;=LEN($D$5),VLOOKUP(AH242,[1]Feuil2!$B$12:$D$37,3),IF($C$243="SO","",""))</f>
        <v/>
      </c>
      <c r="AI245" s="7" t="str">
        <f>IF(33&lt;=LEN($D$5),VLOOKUP(AI242,[1]Feuil2!$B$12:$D$37,3),IF($C$243="SO","",""))</f>
        <v/>
      </c>
      <c r="AJ245" s="7" t="str">
        <f>IF(34&lt;=LEN($D$5),VLOOKUP(AJ242,[1]Feuil2!$B$12:$D$37,3),IF($C$243="SO","",""))</f>
        <v/>
      </c>
      <c r="AK245" s="7" t="str">
        <f>IF(35&lt;=LEN($D$5),VLOOKUP(AK242,[1]Feuil2!$B$12:$D$37,3),IF($C$243="SO","",""))</f>
        <v/>
      </c>
      <c r="AL245" s="7" t="str">
        <f>IF(36&lt;=LEN($D$5),VLOOKUP(AL242,[1]Feuil2!$B$12:$D$37,3),IF($C$243="SO","",""))</f>
        <v/>
      </c>
      <c r="AM245" s="7" t="str">
        <f>IF(37&lt;=LEN($D$5),VLOOKUP(AM242,[1]Feuil2!$B$12:$D$37,3),IF($C$243="SO","",""))</f>
        <v/>
      </c>
      <c r="AN245" s="7" t="str">
        <f>IF(38&lt;=LEN($D$5),VLOOKUP(AN242,[1]Feuil2!$B$12:$D$37,3),IF($C$243="SO","",""))</f>
        <v/>
      </c>
      <c r="AO245" s="7" t="str">
        <f>IF(39&lt;=LEN($D$5),VLOOKUP(AO242,[1]Feuil2!$B$12:$D$37,3),IF($C$243="SO","",""))</f>
        <v/>
      </c>
      <c r="AP245" s="8" t="str">
        <f>IF(40&lt;=LEN($D$5),VLOOKUP(AP242,[1]Feuil2!$B$12:$D$37,3),IF($C$243="SO","",""))</f>
        <v/>
      </c>
      <c r="AQ245" s="7"/>
    </row>
    <row r="246" spans="1:43" x14ac:dyDescent="0.25">
      <c r="A246" s="6"/>
      <c r="C246" s="7" t="str">
        <f>IF(OR(C245=0,C245="")," ","("&amp;C242&amp;")")</f>
        <v xml:space="preserve"> </v>
      </c>
      <c r="D246" s="7" t="str">
        <f t="shared" ref="D246:AP246" si="48">IF(OR(D245=0,D245="")," ","("&amp;D242&amp;")")</f>
        <v xml:space="preserve"> </v>
      </c>
      <c r="E246" s="7" t="str">
        <f t="shared" si="48"/>
        <v xml:space="preserve"> </v>
      </c>
      <c r="F246" s="7" t="str">
        <f t="shared" si="48"/>
        <v xml:space="preserve"> </v>
      </c>
      <c r="G246" s="7" t="str">
        <f t="shared" si="48"/>
        <v xml:space="preserve"> </v>
      </c>
      <c r="H246" s="7" t="str">
        <f t="shared" si="48"/>
        <v xml:space="preserve"> </v>
      </c>
      <c r="I246" s="7" t="str">
        <f t="shared" si="48"/>
        <v xml:space="preserve"> </v>
      </c>
      <c r="J246" s="7" t="str">
        <f t="shared" si="48"/>
        <v xml:space="preserve"> </v>
      </c>
      <c r="K246" s="7" t="str">
        <f t="shared" si="48"/>
        <v xml:space="preserve"> </v>
      </c>
      <c r="L246" s="7" t="str">
        <f t="shared" si="48"/>
        <v xml:space="preserve"> </v>
      </c>
      <c r="M246" s="7" t="str">
        <f t="shared" si="48"/>
        <v xml:space="preserve"> </v>
      </c>
      <c r="N246" s="7" t="str">
        <f t="shared" si="48"/>
        <v xml:space="preserve"> </v>
      </c>
      <c r="O246" s="7" t="str">
        <f t="shared" si="48"/>
        <v xml:space="preserve"> </v>
      </c>
      <c r="P246" s="7" t="str">
        <f t="shared" si="48"/>
        <v xml:space="preserve"> </v>
      </c>
      <c r="Q246" s="7" t="str">
        <f t="shared" si="48"/>
        <v xml:space="preserve"> </v>
      </c>
      <c r="R246" s="7" t="str">
        <f t="shared" si="48"/>
        <v xml:space="preserve"> </v>
      </c>
      <c r="S246" s="7" t="str">
        <f t="shared" si="48"/>
        <v xml:space="preserve"> </v>
      </c>
      <c r="T246" s="7" t="str">
        <f t="shared" si="48"/>
        <v xml:space="preserve"> </v>
      </c>
      <c r="U246" s="7" t="str">
        <f t="shared" si="48"/>
        <v xml:space="preserve"> </v>
      </c>
      <c r="V246" s="7" t="str">
        <f t="shared" si="48"/>
        <v xml:space="preserve"> </v>
      </c>
      <c r="W246" s="7" t="str">
        <f t="shared" si="48"/>
        <v xml:space="preserve"> </v>
      </c>
      <c r="X246" s="7" t="str">
        <f t="shared" si="48"/>
        <v xml:space="preserve"> </v>
      </c>
      <c r="Y246" s="7" t="str">
        <f t="shared" si="48"/>
        <v xml:space="preserve"> </v>
      </c>
      <c r="Z246" s="7" t="str">
        <f t="shared" si="48"/>
        <v xml:space="preserve"> </v>
      </c>
      <c r="AA246" s="7" t="str">
        <f t="shared" si="48"/>
        <v xml:space="preserve"> </v>
      </c>
      <c r="AB246" s="7" t="str">
        <f t="shared" si="48"/>
        <v xml:space="preserve"> </v>
      </c>
      <c r="AC246" s="7" t="str">
        <f t="shared" si="48"/>
        <v xml:space="preserve"> </v>
      </c>
      <c r="AD246" s="7" t="str">
        <f t="shared" si="48"/>
        <v xml:space="preserve"> </v>
      </c>
      <c r="AE246" s="7" t="str">
        <f t="shared" si="48"/>
        <v xml:space="preserve"> </v>
      </c>
      <c r="AF246" s="7" t="str">
        <f t="shared" si="48"/>
        <v xml:space="preserve"> </v>
      </c>
      <c r="AG246" s="7" t="str">
        <f t="shared" si="48"/>
        <v xml:space="preserve"> </v>
      </c>
      <c r="AH246" s="7" t="str">
        <f t="shared" si="48"/>
        <v xml:space="preserve"> </v>
      </c>
      <c r="AI246" s="7" t="str">
        <f t="shared" si="48"/>
        <v xml:space="preserve"> </v>
      </c>
      <c r="AJ246" s="7" t="str">
        <f t="shared" si="48"/>
        <v xml:space="preserve"> </v>
      </c>
      <c r="AK246" s="7" t="str">
        <f t="shared" si="48"/>
        <v xml:space="preserve"> </v>
      </c>
      <c r="AL246" s="7" t="str">
        <f t="shared" si="48"/>
        <v xml:space="preserve"> </v>
      </c>
      <c r="AM246" s="7" t="str">
        <f t="shared" si="48"/>
        <v xml:space="preserve"> </v>
      </c>
      <c r="AN246" s="7" t="str">
        <f t="shared" si="48"/>
        <v xml:space="preserve"> </v>
      </c>
      <c r="AO246" s="7" t="str">
        <f t="shared" si="48"/>
        <v xml:space="preserve"> </v>
      </c>
      <c r="AP246" s="8" t="str">
        <f t="shared" si="48"/>
        <v xml:space="preserve"> </v>
      </c>
      <c r="AQ246" s="7"/>
    </row>
    <row r="247" spans="1:43" x14ac:dyDescent="0.25">
      <c r="A247" s="6"/>
      <c r="C247" s="7"/>
      <c r="D247" s="7"/>
      <c r="E247" s="7"/>
      <c r="F247" s="7"/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/>
      <c r="AP247" s="9"/>
    </row>
    <row r="248" spans="1:43" x14ac:dyDescent="0.25">
      <c r="A248" s="6" t="s">
        <v>8</v>
      </c>
      <c r="C248" s="7" t="str">
        <f>H6</f>
        <v/>
      </c>
      <c r="D248" s="7" t="str">
        <f t="shared" ref="D248:AP248" si="49">I6</f>
        <v/>
      </c>
      <c r="E248" s="7" t="str">
        <f t="shared" si="49"/>
        <v/>
      </c>
      <c r="F248" s="7" t="str">
        <f t="shared" si="49"/>
        <v/>
      </c>
      <c r="G248" s="7" t="str">
        <f t="shared" si="49"/>
        <v/>
      </c>
      <c r="H248" s="7" t="str">
        <f t="shared" si="49"/>
        <v/>
      </c>
      <c r="I248" s="7" t="str">
        <f t="shared" si="49"/>
        <v/>
      </c>
      <c r="J248" s="7" t="str">
        <f t="shared" si="49"/>
        <v/>
      </c>
      <c r="K248" s="7" t="str">
        <f t="shared" si="49"/>
        <v/>
      </c>
      <c r="L248" s="7" t="str">
        <f t="shared" si="49"/>
        <v/>
      </c>
      <c r="M248" s="7" t="str">
        <f t="shared" si="49"/>
        <v/>
      </c>
      <c r="N248" s="7" t="str">
        <f t="shared" si="49"/>
        <v/>
      </c>
      <c r="O248" s="7" t="str">
        <f t="shared" si="49"/>
        <v/>
      </c>
      <c r="P248" s="7" t="str">
        <f t="shared" si="49"/>
        <v/>
      </c>
      <c r="Q248" s="7" t="str">
        <f t="shared" si="49"/>
        <v/>
      </c>
      <c r="R248" s="7" t="str">
        <f t="shared" si="49"/>
        <v/>
      </c>
      <c r="S248" s="7" t="str">
        <f t="shared" si="49"/>
        <v/>
      </c>
      <c r="T248" s="7" t="str">
        <f t="shared" si="49"/>
        <v/>
      </c>
      <c r="U248" s="7" t="str">
        <f t="shared" si="49"/>
        <v/>
      </c>
      <c r="V248" s="7" t="str">
        <f t="shared" si="49"/>
        <v/>
      </c>
      <c r="W248" s="7" t="str">
        <f t="shared" si="49"/>
        <v/>
      </c>
      <c r="X248" s="7" t="str">
        <f t="shared" si="49"/>
        <v/>
      </c>
      <c r="Y248" s="7" t="str">
        <f t="shared" si="49"/>
        <v/>
      </c>
      <c r="Z248" s="7" t="str">
        <f t="shared" si="49"/>
        <v/>
      </c>
      <c r="AA248" s="7" t="str">
        <f t="shared" si="49"/>
        <v/>
      </c>
      <c r="AB248" s="7" t="str">
        <f t="shared" si="49"/>
        <v/>
      </c>
      <c r="AC248" s="7" t="str">
        <f t="shared" si="49"/>
        <v/>
      </c>
      <c r="AD248" s="7" t="str">
        <f t="shared" si="49"/>
        <v/>
      </c>
      <c r="AE248" s="7" t="str">
        <f t="shared" si="49"/>
        <v/>
      </c>
      <c r="AF248" s="7" t="str">
        <f t="shared" si="49"/>
        <v/>
      </c>
      <c r="AG248" s="7" t="str">
        <f t="shared" si="49"/>
        <v/>
      </c>
      <c r="AH248" s="7" t="str">
        <f t="shared" si="49"/>
        <v/>
      </c>
      <c r="AI248" s="7" t="str">
        <f t="shared" si="49"/>
        <v/>
      </c>
      <c r="AJ248" s="7" t="str">
        <f t="shared" si="49"/>
        <v/>
      </c>
      <c r="AK248" s="7" t="str">
        <f t="shared" si="49"/>
        <v/>
      </c>
      <c r="AL248" s="7" t="str">
        <f t="shared" si="49"/>
        <v/>
      </c>
      <c r="AM248" s="7" t="str">
        <f t="shared" si="49"/>
        <v/>
      </c>
      <c r="AN248" s="7" t="str">
        <f t="shared" si="49"/>
        <v/>
      </c>
      <c r="AO248" s="7" t="str">
        <f t="shared" si="49"/>
        <v/>
      </c>
      <c r="AP248" s="8" t="str">
        <f t="shared" si="49"/>
        <v/>
      </c>
    </row>
    <row r="249" spans="1:43" x14ac:dyDescent="0.25">
      <c r="A249" s="6"/>
      <c r="C249" s="7" t="str">
        <f>IF(1&lt;=LEN($D$6),VLOOKUP(C248,[1]Feuil2!$B$12:$C$37,2),"SO")</f>
        <v>SO</v>
      </c>
      <c r="D249" s="7" t="str">
        <f>IF(2&lt;=LEN($D$6),VLOOKUP(D248,[1]Feuil2!$B$12:$C$37,2)," ")</f>
        <v xml:space="preserve"> </v>
      </c>
      <c r="E249" s="7" t="str">
        <f>IF(3&lt;=LEN($D$6),VLOOKUP(E248,[1]Feuil2!$B$12:$C$37,2)," ")</f>
        <v xml:space="preserve"> </v>
      </c>
      <c r="F249" s="7" t="str">
        <f>IF(4&lt;=LEN($D$6),VLOOKUP(F248,[1]Feuil2!$B$12:$C$37,2)," ")</f>
        <v xml:space="preserve"> </v>
      </c>
      <c r="G249" s="7" t="str">
        <f>IF(5&lt;=LEN($D$6),VLOOKUP(G248,[1]Feuil2!$B$12:$C$37,2)," ")</f>
        <v xml:space="preserve"> </v>
      </c>
      <c r="H249" s="7" t="str">
        <f>IF(6&lt;=LEN($D$6),VLOOKUP(H248,[1]Feuil2!$B$12:$C$37,2)," ")</f>
        <v xml:space="preserve"> </v>
      </c>
      <c r="I249" s="7" t="str">
        <f>IF(7&lt;=LEN($D$6),VLOOKUP(I248,[1]Feuil2!$B$12:$C$37,2)," ")</f>
        <v xml:space="preserve"> </v>
      </c>
      <c r="J249" s="7" t="str">
        <f>IF(8&lt;=LEN($D$6),VLOOKUP(J248,[1]Feuil2!$B$12:$C$37,2)," ")</f>
        <v xml:space="preserve"> </v>
      </c>
      <c r="K249" s="7" t="str">
        <f>IF(9&lt;=LEN($D$6),VLOOKUP(K248,[1]Feuil2!$B$12:$C$37,2)," ")</f>
        <v xml:space="preserve"> </v>
      </c>
      <c r="L249" s="7" t="str">
        <f>IF(10&lt;=LEN($D$6),VLOOKUP(L248,[1]Feuil2!$B$12:$C$37,2)," ")</f>
        <v xml:space="preserve"> </v>
      </c>
      <c r="M249" s="7" t="str">
        <f>IF(11&lt;=LEN($D$6),VLOOKUP(M248,[1]Feuil2!$B$12:$C$37,2)," ")</f>
        <v xml:space="preserve"> </v>
      </c>
      <c r="N249" s="7" t="str">
        <f>IF(12&lt;=LEN($D$6),VLOOKUP(N248,[1]Feuil2!$B$12:$C$37,2)," ")</f>
        <v xml:space="preserve"> </v>
      </c>
      <c r="O249" s="7" t="str">
        <f>IF(13&lt;=LEN($D$6),VLOOKUP(O248,[1]Feuil2!$B$12:$C$37,2)," ")</f>
        <v xml:space="preserve"> </v>
      </c>
      <c r="P249" s="7" t="str">
        <f>IF(14&lt;=LEN($D$6),VLOOKUP(P248,[1]Feuil2!$B$12:$C$37,2)," ")</f>
        <v xml:space="preserve"> </v>
      </c>
      <c r="Q249" s="7" t="str">
        <f>IF(15&lt;=LEN($D$6),VLOOKUP(Q248,[1]Feuil2!$B$12:$C$37,2)," ")</f>
        <v xml:space="preserve"> </v>
      </c>
      <c r="R249" s="7" t="str">
        <f>IF(16&lt;=LEN($D$6),VLOOKUP(R248,[1]Feuil2!$B$12:$C$37,2)," ")</f>
        <v xml:space="preserve"> </v>
      </c>
      <c r="S249" s="7" t="str">
        <f>IF(17&lt;=LEN($D$6),VLOOKUP(S248,[1]Feuil2!$B$12:$C$37,2)," ")</f>
        <v xml:space="preserve"> </v>
      </c>
      <c r="T249" s="7" t="str">
        <f>IF(18&lt;=LEN($D$6),VLOOKUP(T248,[1]Feuil2!$B$12:$C$37,2)," ")</f>
        <v xml:space="preserve"> </v>
      </c>
      <c r="U249" s="7" t="str">
        <f>IF(19&lt;=LEN($D$6),VLOOKUP(U248,[1]Feuil2!$B$12:$C$37,2)," ")</f>
        <v xml:space="preserve"> </v>
      </c>
      <c r="V249" s="7" t="str">
        <f>IF(20&lt;=LEN($D$6),VLOOKUP(V248,[1]Feuil2!$B$12:$C$37,2)," ")</f>
        <v xml:space="preserve"> </v>
      </c>
      <c r="W249" s="7" t="str">
        <f>IF(21&lt;=LEN($D$6),VLOOKUP(W248,[1]Feuil2!$B$12:$C$37,2)," ")</f>
        <v xml:space="preserve"> </v>
      </c>
      <c r="X249" s="7" t="str">
        <f>IF(22&lt;=LEN($D$6),VLOOKUP(X248,[1]Feuil2!$B$12:$C$37,2)," ")</f>
        <v xml:space="preserve"> </v>
      </c>
      <c r="Y249" s="7" t="str">
        <f>IF(23&lt;=LEN($D$6),VLOOKUP(Y248,[1]Feuil2!$B$12:$C$37,2)," ")</f>
        <v xml:space="preserve"> </v>
      </c>
      <c r="Z249" s="7" t="str">
        <f>IF(24&lt;=LEN($D$6),VLOOKUP(Z248,[1]Feuil2!$B$12:$C$37,2)," ")</f>
        <v xml:space="preserve"> </v>
      </c>
      <c r="AA249" s="7" t="str">
        <f>IF(25&lt;=LEN($D$6),VLOOKUP(AA248,[1]Feuil2!$B$12:$C$37,2)," ")</f>
        <v xml:space="preserve"> </v>
      </c>
      <c r="AB249" s="7" t="str">
        <f>IF(26&lt;=LEN($D$6),VLOOKUP(AB248,[1]Feuil2!$B$12:$C$37,2)," ")</f>
        <v xml:space="preserve"> </v>
      </c>
      <c r="AC249" s="7" t="str">
        <f>IF(27&lt;=LEN($D$6),VLOOKUP(AC248,[1]Feuil2!$B$12:$C$37,2)," ")</f>
        <v xml:space="preserve"> </v>
      </c>
      <c r="AD249" s="7" t="str">
        <f>IF(28&lt;=LEN($D$6),VLOOKUP(AD248,[1]Feuil2!$B$12:$C$37,2)," ")</f>
        <v xml:space="preserve"> </v>
      </c>
      <c r="AE249" s="7" t="str">
        <f>IF(29&lt;=LEN($D$6),VLOOKUP(AE248,[1]Feuil2!$B$12:$C$37,2)," ")</f>
        <v xml:space="preserve"> </v>
      </c>
      <c r="AF249" s="7" t="str">
        <f>IF(30&lt;=LEN($D$6),VLOOKUP(AF248,[1]Feuil2!$B$12:$C$37,2)," ")</f>
        <v xml:space="preserve"> </v>
      </c>
      <c r="AG249" s="7" t="str">
        <f>IF(31&lt;=LEN($D$6),VLOOKUP(AG248,[1]Feuil2!$B$12:$C$37,2)," ")</f>
        <v xml:space="preserve"> </v>
      </c>
      <c r="AH249" s="7" t="str">
        <f>IF(32&lt;=LEN($D$6),VLOOKUP(AH248,[1]Feuil2!$B$12:$C$37,2)," ")</f>
        <v xml:space="preserve"> </v>
      </c>
      <c r="AI249" s="7" t="str">
        <f>IF(33&lt;=LEN($D$6),VLOOKUP(AI248,[1]Feuil2!$B$12:$C$37,2)," ")</f>
        <v xml:space="preserve"> </v>
      </c>
      <c r="AJ249" s="7" t="str">
        <f>IF(34&lt;=LEN($D$6),VLOOKUP(AJ248,[1]Feuil2!$B$12:$C$37,2)," ")</f>
        <v xml:space="preserve"> </v>
      </c>
      <c r="AK249" s="7" t="str">
        <f>IF(35&lt;=LEN($D$6),VLOOKUP(AK248,[1]Feuil2!$B$12:$C$37,2)," ")</f>
        <v xml:space="preserve"> </v>
      </c>
      <c r="AL249" s="7" t="str">
        <f>IF(36&lt;=LEN($D$6),VLOOKUP(AL248,[1]Feuil2!$B$12:$C$37,2)," ")</f>
        <v xml:space="preserve"> </v>
      </c>
      <c r="AM249" s="7" t="str">
        <f>IF(37&lt;=LEN($D$6),VLOOKUP(AM248,[1]Feuil2!$B$12:$C$37,2)," ")</f>
        <v xml:space="preserve"> </v>
      </c>
      <c r="AN249" s="7" t="str">
        <f>IF(38&lt;=LEN($D$6),VLOOKUP(AN248,[1]Feuil2!$B$12:$C$37,2)," ")</f>
        <v xml:space="preserve"> </v>
      </c>
      <c r="AO249" s="7" t="str">
        <f>IF(39&lt;=LEN($D$6),VLOOKUP(AO248,[1]Feuil2!$B$12:$C$37,2)," ")</f>
        <v xml:space="preserve"> </v>
      </c>
      <c r="AP249" s="8" t="str">
        <f>IF(40&lt;=LEN($D$6),VLOOKUP(AP248,[1]Feuil2!$B$12:$C$37,2)," ")</f>
        <v xml:space="preserve"> </v>
      </c>
    </row>
    <row r="250" spans="1:43" x14ac:dyDescent="0.25">
      <c r="A250" s="6"/>
      <c r="C250" s="7"/>
      <c r="D250" s="7"/>
      <c r="E250" s="7"/>
      <c r="F250" s="7"/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/>
      <c r="AP250" s="9"/>
    </row>
    <row r="251" spans="1:43" x14ac:dyDescent="0.25">
      <c r="A251" s="6"/>
      <c r="C251" s="7" t="str">
        <f>IF(1&lt;=LEN($D$6),VLOOKUP(C248,[1]Feuil2!$B$12:$D$37,3),IF($C$249="SO","",""))</f>
        <v/>
      </c>
      <c r="D251" s="7" t="str">
        <f>IF(2&lt;=LEN($D$6),VLOOKUP(D248,[1]Feuil2!$B$12:$D$37,3),IF($C$249="SO","",""))</f>
        <v/>
      </c>
      <c r="E251" s="7" t="str">
        <f>IF(3&lt;=LEN($D$6),VLOOKUP(E248,[1]Feuil2!$B$12:$D$37,3),IF($C$249="SO","",""))</f>
        <v/>
      </c>
      <c r="F251" s="7" t="str">
        <f>IF(4&lt;=LEN($D$6),VLOOKUP(F248,[1]Feuil2!$B$12:$D$37,3),IF($C$249="SO","",""))</f>
        <v/>
      </c>
      <c r="G251" s="7" t="str">
        <f>IF(5&lt;=LEN($D$6),VLOOKUP(G248,[1]Feuil2!$B$12:$D$37,3),IF($C$249="SO","",""))</f>
        <v/>
      </c>
      <c r="H251" s="7" t="str">
        <f>IF(6&lt;=LEN($D$6),VLOOKUP(H248,[1]Feuil2!$B$12:$D$37,3),IF($C$249="SO","",""))</f>
        <v/>
      </c>
      <c r="I251" s="7" t="str">
        <f>IF(7&lt;=LEN($D$6),VLOOKUP(I248,[1]Feuil2!$B$12:$D$37,3),IF($C$249="SO","",""))</f>
        <v/>
      </c>
      <c r="J251" s="7" t="str">
        <f>IF(8&lt;=LEN($D$6),VLOOKUP(J248,[1]Feuil2!$B$12:$D$37,3),IF($C$249="SO","",""))</f>
        <v/>
      </c>
      <c r="K251" s="7" t="str">
        <f>IF(9&lt;=LEN($D$6),VLOOKUP(K248,[1]Feuil2!$B$12:$D$37,3),IF($C$249="SO","",""))</f>
        <v/>
      </c>
      <c r="L251" s="7" t="str">
        <f>IF(10&lt;=LEN($D$6),VLOOKUP(L248,[1]Feuil2!$B$12:$D$37,3),IF($C$249="SO","",""))</f>
        <v/>
      </c>
      <c r="M251" s="7" t="str">
        <f>IF(11&lt;=LEN($D$6),VLOOKUP(M248,[1]Feuil2!$B$12:$D$37,3),IF($C$249="SO","",""))</f>
        <v/>
      </c>
      <c r="N251" s="7" t="str">
        <f>IF(12&lt;=LEN($D$6),VLOOKUP(N248,[1]Feuil2!$B$12:$D$37,3),IF($C$249="SO","",""))</f>
        <v/>
      </c>
      <c r="O251" s="7" t="str">
        <f>IF(13&lt;=LEN($D$6),VLOOKUP(O248,[1]Feuil2!$B$12:$D$37,3),IF($C$249="SO","",""))</f>
        <v/>
      </c>
      <c r="P251" s="7" t="str">
        <f>IF(14&lt;=LEN($D$6),VLOOKUP(P248,[1]Feuil2!$B$12:$D$37,3),IF($C$249="SO","",""))</f>
        <v/>
      </c>
      <c r="Q251" s="7" t="str">
        <f>IF(15&lt;=LEN($D$6),VLOOKUP(Q248,[1]Feuil2!$B$12:$D$37,3),IF($C$249="SO","",""))</f>
        <v/>
      </c>
      <c r="R251" s="7" t="str">
        <f>IF(16&lt;=LEN($D$6),VLOOKUP(R248,[1]Feuil2!$B$12:$D$37,3),IF($C$249="SO","",""))</f>
        <v/>
      </c>
      <c r="S251" s="7" t="str">
        <f>IF(17&lt;=LEN($D$6),VLOOKUP(S248,[1]Feuil2!$B$12:$D$37,3),IF($C$249="SO","",""))</f>
        <v/>
      </c>
      <c r="T251" s="7" t="str">
        <f>IF(18&lt;=LEN($D$6),VLOOKUP(T248,[1]Feuil2!$B$12:$D$37,3),IF($C$249="SO","",""))</f>
        <v/>
      </c>
      <c r="U251" s="7" t="str">
        <f>IF(19&lt;=LEN($D$6),VLOOKUP(U248,[1]Feuil2!$B$12:$D$37,3),IF($C$249="SO","",""))</f>
        <v/>
      </c>
      <c r="V251" s="7" t="str">
        <f>IF(20&lt;=LEN($D$6),VLOOKUP(V248,[1]Feuil2!$B$12:$D$37,3),IF($C$249="SO","",""))</f>
        <v/>
      </c>
      <c r="W251" s="7" t="str">
        <f>IF(21&lt;=LEN($D$6),VLOOKUP(W248,[1]Feuil2!$B$12:$D$37,3),IF($C$249="SO","",""))</f>
        <v/>
      </c>
      <c r="X251" s="7" t="str">
        <f>IF(22&lt;=LEN($D$6),VLOOKUP(X248,[1]Feuil2!$B$12:$D$37,3),IF($C$249="SO","",""))</f>
        <v/>
      </c>
      <c r="Y251" s="7" t="str">
        <f>IF(23&lt;=LEN($D$6),VLOOKUP(Y248,[1]Feuil2!$B$12:$D$37,3),IF($C$249="SO","",""))</f>
        <v/>
      </c>
      <c r="Z251" s="7" t="str">
        <f>IF(24&lt;=LEN($D$6),VLOOKUP(Z248,[1]Feuil2!$B$12:$D$37,3),IF($C$249="SO","",""))</f>
        <v/>
      </c>
      <c r="AA251" s="7" t="str">
        <f>IF(25&lt;=LEN($D$6),VLOOKUP(AA248,[1]Feuil2!$B$12:$D$37,3),IF($C$249="SO","",""))</f>
        <v/>
      </c>
      <c r="AB251" s="7" t="str">
        <f>IF(26&lt;=LEN($D$6),VLOOKUP(AB248,[1]Feuil2!$B$12:$D$37,3),IF($C$249="SO","",""))</f>
        <v/>
      </c>
      <c r="AC251" s="7" t="str">
        <f>IF(27&lt;=LEN($D$6),VLOOKUP(AC248,[1]Feuil2!$B$12:$D$37,3),IF($C$249="SO","",""))</f>
        <v/>
      </c>
      <c r="AD251" s="7" t="str">
        <f>IF(28&lt;=LEN($D$6),VLOOKUP(AD248,[1]Feuil2!$B$12:$D$37,3),IF($C$249="SO","",""))</f>
        <v/>
      </c>
      <c r="AE251" s="7" t="str">
        <f>IF(29&lt;=LEN($D$6),VLOOKUP(AE248,[1]Feuil2!$B$12:$D$37,3),IF($C$249="SO","",""))</f>
        <v/>
      </c>
      <c r="AF251" s="7" t="str">
        <f>IF(30&lt;=LEN($D$6),VLOOKUP(AF248,[1]Feuil2!$B$12:$D$37,3),IF($C$249="SO","",""))</f>
        <v/>
      </c>
      <c r="AG251" s="7" t="str">
        <f>IF(31&lt;=LEN($D$6),VLOOKUP(AG248,[1]Feuil2!$B$12:$D$37,3),IF($C$249="SO","",""))</f>
        <v/>
      </c>
      <c r="AH251" s="7" t="str">
        <f>IF(32&lt;=LEN($D$6),VLOOKUP(AH248,[1]Feuil2!$B$12:$D$37,3),IF($C$249="SO","",""))</f>
        <v/>
      </c>
      <c r="AI251" s="7" t="str">
        <f>IF(33&lt;=LEN($D$6),VLOOKUP(AI248,[1]Feuil2!$B$12:$D$37,3),IF($C$249="SO","",""))</f>
        <v/>
      </c>
      <c r="AJ251" s="7" t="str">
        <f>IF(34&lt;=LEN($D$6),VLOOKUP(AJ248,[1]Feuil2!$B$12:$D$37,3),IF($C$249="SO","",""))</f>
        <v/>
      </c>
      <c r="AK251" s="7" t="str">
        <f>IF(35&lt;=LEN($D$6),VLOOKUP(AK248,[1]Feuil2!$B$12:$D$37,3),IF($C$249="SO","",""))</f>
        <v/>
      </c>
      <c r="AL251" s="7" t="str">
        <f>IF(36&lt;=LEN($D$6),VLOOKUP(AL248,[1]Feuil2!$B$12:$D$37,3),IF($C$249="SO","",""))</f>
        <v/>
      </c>
      <c r="AM251" s="7" t="str">
        <f>IF(37&lt;=LEN($D$6),VLOOKUP(AM248,[1]Feuil2!$B$12:$D$37,3),IF($C$249="SO","",""))</f>
        <v/>
      </c>
      <c r="AN251" s="7" t="str">
        <f>IF(38&lt;=LEN($D$6),VLOOKUP(AN248,[1]Feuil2!$B$12:$D$37,3),IF($C$249="SO","",""))</f>
        <v/>
      </c>
      <c r="AO251" s="7" t="str">
        <f>IF(39&lt;=LEN($D$6),VLOOKUP(AO248,[1]Feuil2!$B$12:$D$37,3),IF($C$249="SO","",""))</f>
        <v/>
      </c>
      <c r="AP251" s="8" t="str">
        <f>IF(40&lt;=LEN($D$6),VLOOKUP(AP248,[1]Feuil2!$B$12:$D$37,3),IF($C$249="SO","",""))</f>
        <v/>
      </c>
      <c r="AQ251" s="7"/>
    </row>
    <row r="252" spans="1:43" x14ac:dyDescent="0.25">
      <c r="A252" s="6"/>
      <c r="C252" s="7" t="str">
        <f>IF(OR(C251=0,C251="")," ","("&amp;C248&amp;")")</f>
        <v xml:space="preserve"> </v>
      </c>
      <c r="D252" s="7" t="str">
        <f t="shared" ref="D252:AP252" si="50">IF(OR(D251=0,D251="")," ","("&amp;D248&amp;")")</f>
        <v xml:space="preserve"> </v>
      </c>
      <c r="E252" s="7" t="str">
        <f t="shared" si="50"/>
        <v xml:space="preserve"> </v>
      </c>
      <c r="F252" s="7" t="str">
        <f t="shared" si="50"/>
        <v xml:space="preserve"> </v>
      </c>
      <c r="G252" s="7" t="str">
        <f t="shared" si="50"/>
        <v xml:space="preserve"> </v>
      </c>
      <c r="H252" s="7" t="str">
        <f t="shared" si="50"/>
        <v xml:space="preserve"> </v>
      </c>
      <c r="I252" s="7" t="str">
        <f t="shared" si="50"/>
        <v xml:space="preserve"> </v>
      </c>
      <c r="J252" s="7" t="str">
        <f t="shared" si="50"/>
        <v xml:space="preserve"> </v>
      </c>
      <c r="K252" s="7" t="str">
        <f t="shared" si="50"/>
        <v xml:space="preserve"> </v>
      </c>
      <c r="L252" s="7" t="str">
        <f t="shared" si="50"/>
        <v xml:space="preserve"> </v>
      </c>
      <c r="M252" s="7" t="str">
        <f t="shared" si="50"/>
        <v xml:space="preserve"> </v>
      </c>
      <c r="N252" s="7" t="str">
        <f t="shared" si="50"/>
        <v xml:space="preserve"> </v>
      </c>
      <c r="O252" s="7" t="str">
        <f t="shared" si="50"/>
        <v xml:space="preserve"> </v>
      </c>
      <c r="P252" s="7" t="str">
        <f t="shared" si="50"/>
        <v xml:space="preserve"> </v>
      </c>
      <c r="Q252" s="7" t="str">
        <f t="shared" si="50"/>
        <v xml:space="preserve"> </v>
      </c>
      <c r="R252" s="7" t="str">
        <f t="shared" si="50"/>
        <v xml:space="preserve"> </v>
      </c>
      <c r="S252" s="7" t="str">
        <f t="shared" si="50"/>
        <v xml:space="preserve"> </v>
      </c>
      <c r="T252" s="7" t="str">
        <f t="shared" si="50"/>
        <v xml:space="preserve"> </v>
      </c>
      <c r="U252" s="7" t="str">
        <f t="shared" si="50"/>
        <v xml:space="preserve"> </v>
      </c>
      <c r="V252" s="7" t="str">
        <f t="shared" si="50"/>
        <v xml:space="preserve"> </v>
      </c>
      <c r="W252" s="7" t="str">
        <f t="shared" si="50"/>
        <v xml:space="preserve"> </v>
      </c>
      <c r="X252" s="7" t="str">
        <f t="shared" si="50"/>
        <v xml:space="preserve"> </v>
      </c>
      <c r="Y252" s="7" t="str">
        <f t="shared" si="50"/>
        <v xml:space="preserve"> </v>
      </c>
      <c r="Z252" s="7" t="str">
        <f t="shared" si="50"/>
        <v xml:space="preserve"> </v>
      </c>
      <c r="AA252" s="7" t="str">
        <f t="shared" si="50"/>
        <v xml:space="preserve"> </v>
      </c>
      <c r="AB252" s="7" t="str">
        <f t="shared" si="50"/>
        <v xml:space="preserve"> </v>
      </c>
      <c r="AC252" s="7" t="str">
        <f t="shared" si="50"/>
        <v xml:space="preserve"> </v>
      </c>
      <c r="AD252" s="7" t="str">
        <f t="shared" si="50"/>
        <v xml:space="preserve"> </v>
      </c>
      <c r="AE252" s="7" t="str">
        <f t="shared" si="50"/>
        <v xml:space="preserve"> </v>
      </c>
      <c r="AF252" s="7" t="str">
        <f t="shared" si="50"/>
        <v xml:space="preserve"> </v>
      </c>
      <c r="AG252" s="7" t="str">
        <f t="shared" si="50"/>
        <v xml:space="preserve"> </v>
      </c>
      <c r="AH252" s="7" t="str">
        <f t="shared" si="50"/>
        <v xml:space="preserve"> </v>
      </c>
      <c r="AI252" s="7" t="str">
        <f t="shared" si="50"/>
        <v xml:space="preserve"> </v>
      </c>
      <c r="AJ252" s="7" t="str">
        <f t="shared" si="50"/>
        <v xml:space="preserve"> </v>
      </c>
      <c r="AK252" s="7" t="str">
        <f t="shared" si="50"/>
        <v xml:space="preserve"> </v>
      </c>
      <c r="AL252" s="7" t="str">
        <f t="shared" si="50"/>
        <v xml:space="preserve"> </v>
      </c>
      <c r="AM252" s="7" t="str">
        <f t="shared" si="50"/>
        <v xml:space="preserve"> </v>
      </c>
      <c r="AN252" s="7" t="str">
        <f t="shared" si="50"/>
        <v xml:space="preserve"> </v>
      </c>
      <c r="AO252" s="7" t="str">
        <f t="shared" si="50"/>
        <v xml:space="preserve"> </v>
      </c>
      <c r="AP252" s="8" t="str">
        <f t="shared" si="50"/>
        <v xml:space="preserve"> </v>
      </c>
      <c r="AQ252" s="7"/>
    </row>
    <row r="253" spans="1:43" x14ac:dyDescent="0.25">
      <c r="A253" s="6"/>
      <c r="C253" s="7"/>
      <c r="D253" s="7"/>
      <c r="E253" s="7"/>
      <c r="F253" s="7"/>
      <c r="G253" s="7"/>
      <c r="H253" s="7"/>
      <c r="I253" s="7"/>
      <c r="J253" s="7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7"/>
      <c r="AP253" s="9"/>
    </row>
    <row r="254" spans="1:43" x14ac:dyDescent="0.25">
      <c r="A254" s="6" t="s">
        <v>9</v>
      </c>
      <c r="C254" s="7" t="str">
        <f>H7</f>
        <v/>
      </c>
      <c r="D254" s="7" t="str">
        <f t="shared" ref="D254:AP254" si="51">I7</f>
        <v/>
      </c>
      <c r="E254" s="7" t="str">
        <f t="shared" si="51"/>
        <v/>
      </c>
      <c r="F254" s="7" t="str">
        <f t="shared" si="51"/>
        <v/>
      </c>
      <c r="G254" s="7" t="str">
        <f t="shared" si="51"/>
        <v/>
      </c>
      <c r="H254" s="7" t="str">
        <f t="shared" si="51"/>
        <v/>
      </c>
      <c r="I254" s="7" t="str">
        <f t="shared" si="51"/>
        <v/>
      </c>
      <c r="J254" s="7" t="str">
        <f t="shared" si="51"/>
        <v/>
      </c>
      <c r="K254" s="7" t="str">
        <f t="shared" si="51"/>
        <v/>
      </c>
      <c r="L254" s="7" t="str">
        <f t="shared" si="51"/>
        <v/>
      </c>
      <c r="M254" s="7" t="str">
        <f t="shared" si="51"/>
        <v/>
      </c>
      <c r="N254" s="7" t="str">
        <f t="shared" si="51"/>
        <v/>
      </c>
      <c r="O254" s="7" t="str">
        <f t="shared" si="51"/>
        <v/>
      </c>
      <c r="P254" s="7" t="str">
        <f t="shared" si="51"/>
        <v/>
      </c>
      <c r="Q254" s="7" t="str">
        <f t="shared" si="51"/>
        <v/>
      </c>
      <c r="R254" s="7" t="str">
        <f t="shared" si="51"/>
        <v/>
      </c>
      <c r="S254" s="7" t="str">
        <f t="shared" si="51"/>
        <v/>
      </c>
      <c r="T254" s="7" t="str">
        <f t="shared" si="51"/>
        <v/>
      </c>
      <c r="U254" s="7" t="str">
        <f t="shared" si="51"/>
        <v/>
      </c>
      <c r="V254" s="7" t="str">
        <f t="shared" si="51"/>
        <v/>
      </c>
      <c r="W254" s="7" t="str">
        <f t="shared" si="51"/>
        <v/>
      </c>
      <c r="X254" s="7" t="str">
        <f t="shared" si="51"/>
        <v/>
      </c>
      <c r="Y254" s="7" t="str">
        <f t="shared" si="51"/>
        <v/>
      </c>
      <c r="Z254" s="7" t="str">
        <f t="shared" si="51"/>
        <v/>
      </c>
      <c r="AA254" s="7" t="str">
        <f t="shared" si="51"/>
        <v/>
      </c>
      <c r="AB254" s="7" t="str">
        <f t="shared" si="51"/>
        <v/>
      </c>
      <c r="AC254" s="7" t="str">
        <f t="shared" si="51"/>
        <v/>
      </c>
      <c r="AD254" s="7" t="str">
        <f t="shared" si="51"/>
        <v/>
      </c>
      <c r="AE254" s="7" t="str">
        <f t="shared" si="51"/>
        <v/>
      </c>
      <c r="AF254" s="7" t="str">
        <f t="shared" si="51"/>
        <v/>
      </c>
      <c r="AG254" s="7" t="str">
        <f t="shared" si="51"/>
        <v/>
      </c>
      <c r="AH254" s="7" t="str">
        <f t="shared" si="51"/>
        <v/>
      </c>
      <c r="AI254" s="7" t="str">
        <f t="shared" si="51"/>
        <v/>
      </c>
      <c r="AJ254" s="7" t="str">
        <f t="shared" si="51"/>
        <v/>
      </c>
      <c r="AK254" s="7" t="str">
        <f t="shared" si="51"/>
        <v/>
      </c>
      <c r="AL254" s="7" t="str">
        <f t="shared" si="51"/>
        <v/>
      </c>
      <c r="AM254" s="7" t="str">
        <f t="shared" si="51"/>
        <v/>
      </c>
      <c r="AN254" s="7" t="str">
        <f t="shared" si="51"/>
        <v/>
      </c>
      <c r="AO254" s="7" t="str">
        <f t="shared" si="51"/>
        <v/>
      </c>
      <c r="AP254" s="8" t="str">
        <f t="shared" si="51"/>
        <v/>
      </c>
    </row>
    <row r="255" spans="1:43" x14ac:dyDescent="0.25">
      <c r="A255" s="6"/>
      <c r="C255" s="7" t="str">
        <f>IF(1&lt;=LEN($D$7),VLOOKUP(C254,[1]Feuil2!$B$12:$C$37,2),"SO")</f>
        <v>SO</v>
      </c>
      <c r="D255" s="7" t="str">
        <f>IF(2&lt;=LEN($D$7),VLOOKUP(D254,[1]Feuil2!$B$12:$C$37,2)," ")</f>
        <v xml:space="preserve"> </v>
      </c>
      <c r="E255" s="7" t="str">
        <f>IF(3&lt;=LEN($D$7),VLOOKUP(E254,[1]Feuil2!$B$12:$C$37,2)," ")</f>
        <v xml:space="preserve"> </v>
      </c>
      <c r="F255" s="7" t="str">
        <f>IF(4&lt;=LEN($D$7),VLOOKUP(F254,[1]Feuil2!$B$12:$C$37,2)," ")</f>
        <v xml:space="preserve"> </v>
      </c>
      <c r="G255" s="7" t="str">
        <f>IF(5&lt;=LEN($D$7),VLOOKUP(G254,[1]Feuil2!$B$12:$C$37,2)," ")</f>
        <v xml:space="preserve"> </v>
      </c>
      <c r="H255" s="7" t="str">
        <f>IF(6&lt;=LEN($D$7),VLOOKUP(H254,[1]Feuil2!$B$12:$C$37,2)," ")</f>
        <v xml:space="preserve"> </v>
      </c>
      <c r="I255" s="7" t="str">
        <f>IF(7&lt;=LEN($D$7),VLOOKUP(I254,[1]Feuil2!$B$12:$C$37,2)," ")</f>
        <v xml:space="preserve"> </v>
      </c>
      <c r="J255" s="7" t="str">
        <f>IF(8&lt;=LEN($D$7),VLOOKUP(J254,[1]Feuil2!$B$12:$C$37,2)," ")</f>
        <v xml:space="preserve"> </v>
      </c>
      <c r="K255" s="7" t="str">
        <f>IF(9&lt;=LEN($D$7),VLOOKUP(K254,[1]Feuil2!$B$12:$C$37,2)," ")</f>
        <v xml:space="preserve"> </v>
      </c>
      <c r="L255" s="7" t="str">
        <f>IF(10&lt;=LEN($D$7),VLOOKUP(L254,[1]Feuil2!$B$12:$C$37,2)," ")</f>
        <v xml:space="preserve"> </v>
      </c>
      <c r="M255" s="7" t="str">
        <f>IF(11&lt;=LEN($D$7),VLOOKUP(M254,[1]Feuil2!$B$12:$C$37,2)," ")</f>
        <v xml:space="preserve"> </v>
      </c>
      <c r="N255" s="7" t="str">
        <f>IF(12&lt;=LEN($D$7),VLOOKUP(N254,[1]Feuil2!$B$12:$C$37,2)," ")</f>
        <v xml:space="preserve"> </v>
      </c>
      <c r="O255" s="7" t="str">
        <f>IF(13&lt;=LEN($D$7),VLOOKUP(O254,[1]Feuil2!$B$12:$C$37,2)," ")</f>
        <v xml:space="preserve"> </v>
      </c>
      <c r="P255" s="7" t="str">
        <f>IF(14&lt;=LEN($D$7),VLOOKUP(P254,[1]Feuil2!$B$12:$C$37,2)," ")</f>
        <v xml:space="preserve"> </v>
      </c>
      <c r="Q255" s="7" t="str">
        <f>IF(15&lt;=LEN($D$7),VLOOKUP(Q254,[1]Feuil2!$B$12:$C$37,2)," ")</f>
        <v xml:space="preserve"> </v>
      </c>
      <c r="R255" s="7" t="str">
        <f>IF(16&lt;=LEN($D$7),VLOOKUP(R254,[1]Feuil2!$B$12:$C$37,2)," ")</f>
        <v xml:space="preserve"> </v>
      </c>
      <c r="S255" s="7" t="str">
        <f>IF(17&lt;=LEN($D$7),VLOOKUP(S254,[1]Feuil2!$B$12:$C$37,2)," ")</f>
        <v xml:space="preserve"> </v>
      </c>
      <c r="T255" s="7" t="str">
        <f>IF(18&lt;=LEN($D$7),VLOOKUP(T254,[1]Feuil2!$B$12:$C$37,2)," ")</f>
        <v xml:space="preserve"> </v>
      </c>
      <c r="U255" s="7" t="str">
        <f>IF(19&lt;=LEN($D$7),VLOOKUP(U254,[1]Feuil2!$B$12:$C$37,2)," ")</f>
        <v xml:space="preserve"> </v>
      </c>
      <c r="V255" s="7" t="str">
        <f>IF(20&lt;=LEN($D$7),VLOOKUP(V254,[1]Feuil2!$B$12:$C$37,2)," ")</f>
        <v xml:space="preserve"> </v>
      </c>
      <c r="W255" s="7" t="str">
        <f>IF(21&lt;=LEN($D$7),VLOOKUP(W254,[1]Feuil2!$B$12:$C$37,2)," ")</f>
        <v xml:space="preserve"> </v>
      </c>
      <c r="X255" s="7" t="str">
        <f>IF(22&lt;=LEN($D$7),VLOOKUP(X254,[1]Feuil2!$B$12:$C$37,2)," ")</f>
        <v xml:space="preserve"> </v>
      </c>
      <c r="Y255" s="7" t="str">
        <f>IF(23&lt;=LEN($D$7),VLOOKUP(Y254,[1]Feuil2!$B$12:$C$37,2)," ")</f>
        <v xml:space="preserve"> </v>
      </c>
      <c r="Z255" s="7" t="str">
        <f>IF(24&lt;=LEN($D$7),VLOOKUP(Z254,[1]Feuil2!$B$12:$C$37,2)," ")</f>
        <v xml:space="preserve"> </v>
      </c>
      <c r="AA255" s="7" t="str">
        <f>IF(25&lt;=LEN($D$7),VLOOKUP(AA254,[1]Feuil2!$B$12:$C$37,2)," ")</f>
        <v xml:space="preserve"> </v>
      </c>
      <c r="AB255" s="7" t="str">
        <f>IF(26&lt;=LEN($D$7),VLOOKUP(AB254,[1]Feuil2!$B$12:$C$37,2)," ")</f>
        <v xml:space="preserve"> </v>
      </c>
      <c r="AC255" s="7" t="str">
        <f>IF(27&lt;=LEN($D$7),VLOOKUP(AC254,[1]Feuil2!$B$12:$C$37,2)," ")</f>
        <v xml:space="preserve"> </v>
      </c>
      <c r="AD255" s="7" t="str">
        <f>IF(28&lt;=LEN($D$7),VLOOKUP(AD254,[1]Feuil2!$B$12:$C$37,2)," ")</f>
        <v xml:space="preserve"> </v>
      </c>
      <c r="AE255" s="7" t="str">
        <f>IF(29&lt;=LEN($D$7),VLOOKUP(AE254,[1]Feuil2!$B$12:$C$37,2)," ")</f>
        <v xml:space="preserve"> </v>
      </c>
      <c r="AF255" s="7" t="str">
        <f>IF(30&lt;=LEN($D$7),VLOOKUP(AF254,[1]Feuil2!$B$12:$C$37,2)," ")</f>
        <v xml:space="preserve"> </v>
      </c>
      <c r="AG255" s="7" t="str">
        <f>IF(31&lt;=LEN($D$7),VLOOKUP(AG254,[1]Feuil2!$B$12:$C$37,2)," ")</f>
        <v xml:space="preserve"> </v>
      </c>
      <c r="AH255" s="7" t="str">
        <f>IF(32&lt;=LEN($D$7),VLOOKUP(AH254,[1]Feuil2!$B$12:$C$37,2)," ")</f>
        <v xml:space="preserve"> </v>
      </c>
      <c r="AI255" s="7" t="str">
        <f>IF(33&lt;=LEN($D$7),VLOOKUP(AI254,[1]Feuil2!$B$12:$C$37,2)," ")</f>
        <v xml:space="preserve"> </v>
      </c>
      <c r="AJ255" s="7" t="str">
        <f>IF(34&lt;=LEN($D$7),VLOOKUP(AJ254,[1]Feuil2!$B$12:$C$37,2)," ")</f>
        <v xml:space="preserve"> </v>
      </c>
      <c r="AK255" s="7" t="str">
        <f>IF(35&lt;=LEN($D$7),VLOOKUP(AK254,[1]Feuil2!$B$12:$C$37,2)," ")</f>
        <v xml:space="preserve"> </v>
      </c>
      <c r="AL255" s="7" t="str">
        <f>IF(36&lt;=LEN($D$7),VLOOKUP(AL254,[1]Feuil2!$B$12:$C$37,2)," ")</f>
        <v xml:space="preserve"> </v>
      </c>
      <c r="AM255" s="7" t="str">
        <f>IF(37&lt;=LEN($D$7),VLOOKUP(AM254,[1]Feuil2!$B$12:$C$37,2)," ")</f>
        <v xml:space="preserve"> </v>
      </c>
      <c r="AN255" s="7" t="str">
        <f>IF(38&lt;=LEN($D$7),VLOOKUP(AN254,[1]Feuil2!$B$12:$C$37,2)," ")</f>
        <v xml:space="preserve"> </v>
      </c>
      <c r="AO255" s="7" t="str">
        <f>IF(39&lt;=LEN($D$7),VLOOKUP(AO254,[1]Feuil2!$B$12:$C$37,2)," ")</f>
        <v xml:space="preserve"> </v>
      </c>
      <c r="AP255" s="8" t="str">
        <f>IF(40&lt;=LEN($D$7),VLOOKUP(AP254,[1]Feuil2!$B$12:$C$37,2)," ")</f>
        <v xml:space="preserve"> </v>
      </c>
    </row>
    <row r="256" spans="1:43" x14ac:dyDescent="0.25">
      <c r="A256" s="6"/>
      <c r="C256" s="7"/>
      <c r="D256" s="7"/>
      <c r="E256" s="7"/>
      <c r="F256" s="7"/>
      <c r="G256" s="7"/>
      <c r="H256" s="7"/>
      <c r="I256" s="7"/>
      <c r="J256" s="7"/>
      <c r="K256" s="7"/>
      <c r="L256" s="7"/>
      <c r="M256" s="7"/>
      <c r="N256" s="7"/>
      <c r="O256" s="7"/>
      <c r="P256" s="7"/>
      <c r="Q256" s="7"/>
      <c r="R256" s="7"/>
      <c r="S256" s="7"/>
      <c r="T256" s="7"/>
      <c r="U256" s="7"/>
      <c r="V256" s="7"/>
      <c r="AP256" s="9"/>
    </row>
    <row r="257" spans="1:43" x14ac:dyDescent="0.25">
      <c r="A257" s="6"/>
      <c r="C257" s="7" t="str">
        <f>IF(1&lt;=LEN($D$7),VLOOKUP(C254,[1]Feuil2!$B$12:$D$37,3),IF($C$255="SO","",""))</f>
        <v/>
      </c>
      <c r="D257" s="7" t="str">
        <f>IF(2&lt;=LEN($D$7),VLOOKUP(D254,[1]Feuil2!$B$12:$D$37,3),IF($C$255="SO","",""))</f>
        <v/>
      </c>
      <c r="E257" s="7" t="str">
        <f>IF(3&lt;=LEN($D$7),VLOOKUP(E254,[1]Feuil2!$B$12:$D$37,3),IF($C$255="SO","",""))</f>
        <v/>
      </c>
      <c r="F257" s="7" t="str">
        <f>IF(4&lt;=LEN($D$7),VLOOKUP(F254,[1]Feuil2!$B$12:$D$37,3),IF($C$255="SO","",""))</f>
        <v/>
      </c>
      <c r="G257" s="7" t="str">
        <f>IF(5&lt;=LEN($D$7),VLOOKUP(G254,[1]Feuil2!$B$12:$D$37,3),IF($C$255="SO","",""))</f>
        <v/>
      </c>
      <c r="H257" s="7" t="str">
        <f>IF(6&lt;=LEN($D$7),VLOOKUP(H254,[1]Feuil2!$B$12:$D$37,3),IF($C$255="SO","",""))</f>
        <v/>
      </c>
      <c r="I257" s="7" t="str">
        <f>IF(7&lt;=LEN($D$7),VLOOKUP(I254,[1]Feuil2!$B$12:$D$37,3),IF($C$255="SO","",""))</f>
        <v/>
      </c>
      <c r="J257" s="7" t="str">
        <f>IF(8&lt;=LEN($D$7),VLOOKUP(J254,[1]Feuil2!$B$12:$D$37,3),IF($C$255="SO","",""))</f>
        <v/>
      </c>
      <c r="K257" s="7" t="str">
        <f>IF(9&lt;=LEN($D$7),VLOOKUP(K254,[1]Feuil2!$B$12:$D$37,3),IF($C$255="SO","",""))</f>
        <v/>
      </c>
      <c r="L257" s="7" t="str">
        <f>IF(10&lt;=LEN($D$7),VLOOKUP(L254,[1]Feuil2!$B$12:$D$37,3),IF($C$255="SO","",""))</f>
        <v/>
      </c>
      <c r="M257" s="7" t="str">
        <f>IF(11&lt;=LEN($D$7),VLOOKUP(M254,[1]Feuil2!$B$12:$D$37,3),IF($C$255="SO","",""))</f>
        <v/>
      </c>
      <c r="N257" s="7" t="str">
        <f>IF(12&lt;=LEN($D$7),VLOOKUP(N254,[1]Feuil2!$B$12:$D$37,3),IF($C$255="SO","",""))</f>
        <v/>
      </c>
      <c r="O257" s="7" t="str">
        <f>IF(13&lt;=LEN($D$7),VLOOKUP(O254,[1]Feuil2!$B$12:$D$37,3),IF($C$255="SO","",""))</f>
        <v/>
      </c>
      <c r="P257" s="7" t="str">
        <f>IF(14&lt;=LEN($D$7),VLOOKUP(P254,[1]Feuil2!$B$12:$D$37,3),IF($C$255="SO","",""))</f>
        <v/>
      </c>
      <c r="Q257" s="7" t="str">
        <f>IF(15&lt;=LEN($D$7),VLOOKUP(Q254,[1]Feuil2!$B$12:$D$37,3),IF($C$255="SO","",""))</f>
        <v/>
      </c>
      <c r="R257" s="7" t="str">
        <f>IF(16&lt;=LEN($D$7),VLOOKUP(R254,[1]Feuil2!$B$12:$D$37,3),IF($C$255="SO","",""))</f>
        <v/>
      </c>
      <c r="S257" s="7" t="str">
        <f>IF(17&lt;=LEN($D$7),VLOOKUP(S254,[1]Feuil2!$B$12:$D$37,3),IF($C$255="SO","",""))</f>
        <v/>
      </c>
      <c r="T257" s="7" t="str">
        <f>IF(18&lt;=LEN($D$7),VLOOKUP(T254,[1]Feuil2!$B$12:$D$37,3),IF($C$255="SO","",""))</f>
        <v/>
      </c>
      <c r="U257" s="7" t="str">
        <f>IF(19&lt;=LEN($D$7),VLOOKUP(U254,[1]Feuil2!$B$12:$D$37,3),IF($C$255="SO","",""))</f>
        <v/>
      </c>
      <c r="V257" s="7" t="str">
        <f>IF(20&lt;=LEN($D$7),VLOOKUP(V254,[1]Feuil2!$B$12:$D$37,3),IF($C$255="SO","",""))</f>
        <v/>
      </c>
      <c r="W257" s="7" t="str">
        <f>IF(21&lt;=LEN($D$7),VLOOKUP(W254,[1]Feuil2!$B$12:$D$37,3),IF($C$255="SO","",""))</f>
        <v/>
      </c>
      <c r="X257" s="7" t="str">
        <f>IF(22&lt;=LEN($D$7),VLOOKUP(X254,[1]Feuil2!$B$12:$D$37,3),IF($C$255="SO","",""))</f>
        <v/>
      </c>
      <c r="Y257" s="7" t="str">
        <f>IF(23&lt;=LEN($D$7),VLOOKUP(Y254,[1]Feuil2!$B$12:$D$37,3),IF($C$255="SO","",""))</f>
        <v/>
      </c>
      <c r="Z257" s="7" t="str">
        <f>IF(24&lt;=LEN($D$7),VLOOKUP(Z254,[1]Feuil2!$B$12:$D$37,3),IF($C$255="SO","",""))</f>
        <v/>
      </c>
      <c r="AA257" s="7" t="str">
        <f>IF(25&lt;=LEN($D$7),VLOOKUP(AA254,[1]Feuil2!$B$12:$D$37,3),IF($C$255="SO","",""))</f>
        <v/>
      </c>
      <c r="AB257" s="7" t="str">
        <f>IF(26&lt;=LEN($D$7),VLOOKUP(AB254,[1]Feuil2!$B$12:$D$37,3),IF($C$255="SO","",""))</f>
        <v/>
      </c>
      <c r="AC257" s="7" t="str">
        <f>IF(27&lt;=LEN($D$7),VLOOKUP(AC254,[1]Feuil2!$B$12:$D$37,3),IF($C$255="SO","",""))</f>
        <v/>
      </c>
      <c r="AD257" s="7" t="str">
        <f>IF(28&lt;=LEN($D$7),VLOOKUP(AD254,[1]Feuil2!$B$12:$D$37,3),IF($C$255="SO","",""))</f>
        <v/>
      </c>
      <c r="AE257" s="7" t="str">
        <f>IF(29&lt;=LEN($D$7),VLOOKUP(AE254,[1]Feuil2!$B$12:$D$37,3),IF($C$255="SO","",""))</f>
        <v/>
      </c>
      <c r="AF257" s="7" t="str">
        <f>IF(30&lt;=LEN($D$7),VLOOKUP(AF254,[1]Feuil2!$B$12:$D$37,3),IF($C$255="SO","",""))</f>
        <v/>
      </c>
      <c r="AG257" s="7" t="str">
        <f>IF(31&lt;=LEN($D$7),VLOOKUP(AG254,[1]Feuil2!$B$12:$D$37,3),IF($C$255="SO","",""))</f>
        <v/>
      </c>
      <c r="AH257" s="7" t="str">
        <f>IF(32&lt;=LEN($D$7),VLOOKUP(AH254,[1]Feuil2!$B$12:$D$37,3),IF($C$255="SO","",""))</f>
        <v/>
      </c>
      <c r="AI257" s="7" t="str">
        <f>IF(33&lt;=LEN($D$7),VLOOKUP(AI254,[1]Feuil2!$B$12:$D$37,3),IF($C$255="SO","",""))</f>
        <v/>
      </c>
      <c r="AJ257" s="7" t="str">
        <f>IF(34&lt;=LEN($D$7),VLOOKUP(AJ254,[1]Feuil2!$B$12:$D$37,3),IF($C$255="SO","",""))</f>
        <v/>
      </c>
      <c r="AK257" s="7" t="str">
        <f>IF(35&lt;=LEN($D$7),VLOOKUP(AK254,[1]Feuil2!$B$12:$D$37,3),IF($C$255="SO","",""))</f>
        <v/>
      </c>
      <c r="AL257" s="7" t="str">
        <f>IF(36&lt;=LEN($D$7),VLOOKUP(AL254,[1]Feuil2!$B$12:$D$37,3),IF($C$255="SO","",""))</f>
        <v/>
      </c>
      <c r="AM257" s="7" t="str">
        <f>IF(37&lt;=LEN($D$7),VLOOKUP(AM254,[1]Feuil2!$B$12:$D$37,3),IF($C$255="SO","",""))</f>
        <v/>
      </c>
      <c r="AN257" s="7" t="str">
        <f>IF(38&lt;=LEN($D$7),VLOOKUP(AN254,[1]Feuil2!$B$12:$D$37,3),IF($C$255="SO","",""))</f>
        <v/>
      </c>
      <c r="AO257" s="7" t="str">
        <f>IF(39&lt;=LEN($D$7),VLOOKUP(AO254,[1]Feuil2!$B$12:$D$37,3),IF($C$255="SO","",""))</f>
        <v/>
      </c>
      <c r="AP257" s="8" t="str">
        <f>IF(40&lt;=LEN($D$7),VLOOKUP(AP254,[1]Feuil2!$B$12:$D$37,3),IF($C$255="SO","",""))</f>
        <v/>
      </c>
      <c r="AQ257" s="7"/>
    </row>
    <row r="258" spans="1:43" x14ac:dyDescent="0.25">
      <c r="A258" s="6"/>
      <c r="C258" s="7" t="str">
        <f>IF(OR(C257=0,C257="")," ","("&amp;C255&amp;")")</f>
        <v xml:space="preserve"> </v>
      </c>
      <c r="D258" s="7" t="str">
        <f>IF(OR(D257=0,D257="")," ","("&amp;D254&amp;")")</f>
        <v xml:space="preserve"> </v>
      </c>
      <c r="E258" s="7" t="str">
        <f t="shared" ref="E258:AP258" si="52">IF(OR(E257=0,E257="")," ","("&amp;E254&amp;")")</f>
        <v xml:space="preserve"> </v>
      </c>
      <c r="F258" s="7" t="str">
        <f t="shared" si="52"/>
        <v xml:space="preserve"> </v>
      </c>
      <c r="G258" s="7" t="str">
        <f t="shared" si="52"/>
        <v xml:space="preserve"> </v>
      </c>
      <c r="H258" s="7" t="str">
        <f t="shared" si="52"/>
        <v xml:space="preserve"> </v>
      </c>
      <c r="I258" s="7" t="str">
        <f t="shared" si="52"/>
        <v xml:space="preserve"> </v>
      </c>
      <c r="J258" s="7" t="str">
        <f t="shared" si="52"/>
        <v xml:space="preserve"> </v>
      </c>
      <c r="K258" s="7" t="str">
        <f t="shared" si="52"/>
        <v xml:space="preserve"> </v>
      </c>
      <c r="L258" s="7" t="str">
        <f t="shared" si="52"/>
        <v xml:space="preserve"> </v>
      </c>
      <c r="M258" s="7" t="str">
        <f t="shared" si="52"/>
        <v xml:space="preserve"> </v>
      </c>
      <c r="N258" s="7" t="str">
        <f t="shared" si="52"/>
        <v xml:space="preserve"> </v>
      </c>
      <c r="O258" s="7" t="str">
        <f t="shared" si="52"/>
        <v xml:space="preserve"> </v>
      </c>
      <c r="P258" s="7" t="str">
        <f t="shared" si="52"/>
        <v xml:space="preserve"> </v>
      </c>
      <c r="Q258" s="7" t="str">
        <f t="shared" si="52"/>
        <v xml:space="preserve"> </v>
      </c>
      <c r="R258" s="7" t="str">
        <f t="shared" si="52"/>
        <v xml:space="preserve"> </v>
      </c>
      <c r="S258" s="7" t="str">
        <f t="shared" si="52"/>
        <v xml:space="preserve"> </v>
      </c>
      <c r="T258" s="7" t="str">
        <f t="shared" si="52"/>
        <v xml:space="preserve"> </v>
      </c>
      <c r="U258" s="7" t="str">
        <f t="shared" si="52"/>
        <v xml:space="preserve"> </v>
      </c>
      <c r="V258" s="7" t="str">
        <f t="shared" si="52"/>
        <v xml:space="preserve"> </v>
      </c>
      <c r="W258" s="7" t="str">
        <f t="shared" si="52"/>
        <v xml:space="preserve"> </v>
      </c>
      <c r="X258" s="7" t="str">
        <f t="shared" si="52"/>
        <v xml:space="preserve"> </v>
      </c>
      <c r="Y258" s="7" t="str">
        <f t="shared" si="52"/>
        <v xml:space="preserve"> </v>
      </c>
      <c r="Z258" s="7" t="str">
        <f t="shared" si="52"/>
        <v xml:space="preserve"> </v>
      </c>
      <c r="AA258" s="7" t="str">
        <f t="shared" si="52"/>
        <v xml:space="preserve"> </v>
      </c>
      <c r="AB258" s="7" t="str">
        <f t="shared" si="52"/>
        <v xml:space="preserve"> </v>
      </c>
      <c r="AC258" s="7" t="str">
        <f t="shared" si="52"/>
        <v xml:space="preserve"> </v>
      </c>
      <c r="AD258" s="7" t="str">
        <f t="shared" si="52"/>
        <v xml:space="preserve"> </v>
      </c>
      <c r="AE258" s="7" t="str">
        <f t="shared" si="52"/>
        <v xml:space="preserve"> </v>
      </c>
      <c r="AF258" s="7" t="str">
        <f t="shared" si="52"/>
        <v xml:space="preserve"> </v>
      </c>
      <c r="AG258" s="7" t="str">
        <f t="shared" si="52"/>
        <v xml:space="preserve"> </v>
      </c>
      <c r="AH258" s="7" t="str">
        <f t="shared" si="52"/>
        <v xml:space="preserve"> </v>
      </c>
      <c r="AI258" s="7" t="str">
        <f t="shared" si="52"/>
        <v xml:space="preserve"> </v>
      </c>
      <c r="AJ258" s="7" t="str">
        <f t="shared" si="52"/>
        <v xml:space="preserve"> </v>
      </c>
      <c r="AK258" s="7" t="str">
        <f t="shared" si="52"/>
        <v xml:space="preserve"> </v>
      </c>
      <c r="AL258" s="7" t="str">
        <f t="shared" si="52"/>
        <v xml:space="preserve"> </v>
      </c>
      <c r="AM258" s="7" t="str">
        <f t="shared" si="52"/>
        <v xml:space="preserve"> </v>
      </c>
      <c r="AN258" s="7" t="str">
        <f t="shared" si="52"/>
        <v xml:space="preserve"> </v>
      </c>
      <c r="AO258" s="7" t="str">
        <f t="shared" si="52"/>
        <v xml:space="preserve"> </v>
      </c>
      <c r="AP258" s="8" t="str">
        <f t="shared" si="52"/>
        <v xml:space="preserve"> </v>
      </c>
      <c r="AQ258" s="7"/>
    </row>
    <row r="259" spans="1:43" x14ac:dyDescent="0.25">
      <c r="A259" s="6"/>
      <c r="C259" s="7"/>
      <c r="D259" s="7"/>
      <c r="E259" s="7"/>
      <c r="F259" s="7"/>
      <c r="G259" s="7"/>
      <c r="H259" s="7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AP259" s="9"/>
    </row>
  </sheetData>
  <pageMargins left="0.7" right="0.7" top="0.75" bottom="0.75" header="0.3" footer="0.3"/>
  <pageSetup paperSize="9" orientation="portrait" r:id="rId1"/>
  <headerFooter>
    <oddFooter>&amp;L&amp;1#&amp;"Calibri"&amp;10&amp;K008000Interne SNCF Réseau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8407545L</dc:creator>
  <cp:lastModifiedBy>8407545L</cp:lastModifiedBy>
  <dcterms:created xsi:type="dcterms:W3CDTF">2022-05-20T11:36:03Z</dcterms:created>
  <dcterms:modified xsi:type="dcterms:W3CDTF">2022-05-20T11:39:03Z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7cce88e-ba6c-4072-9a4d-8f9e28d4554f_Enabled">
    <vt:lpwstr>true</vt:lpwstr>
  </property>
  <property fmtid="{D5CDD505-2E9C-101B-9397-08002B2CF9AE}" pid="3" name="MSIP_Label_67cce88e-ba6c-4072-9a4d-8f9e28d4554f_SetDate">
    <vt:lpwstr>2022-05-20T11:38:46Z</vt:lpwstr>
  </property>
  <property fmtid="{D5CDD505-2E9C-101B-9397-08002B2CF9AE}" pid="4" name="MSIP_Label_67cce88e-ba6c-4072-9a4d-8f9e28d4554f_Method">
    <vt:lpwstr>Standard</vt:lpwstr>
  </property>
  <property fmtid="{D5CDD505-2E9C-101B-9397-08002B2CF9AE}" pid="5" name="MSIP_Label_67cce88e-ba6c-4072-9a4d-8f9e28d4554f_Name">
    <vt:lpwstr>Interne - SNCF Réseau</vt:lpwstr>
  </property>
  <property fmtid="{D5CDD505-2E9C-101B-9397-08002B2CF9AE}" pid="6" name="MSIP_Label_67cce88e-ba6c-4072-9a4d-8f9e28d4554f_SiteId">
    <vt:lpwstr>4a7c8238-5799-4b16-9fc6-9ad8fce5a7d9</vt:lpwstr>
  </property>
  <property fmtid="{D5CDD505-2E9C-101B-9397-08002B2CF9AE}" pid="7" name="MSIP_Label_67cce88e-ba6c-4072-9a4d-8f9e28d4554f_ActionId">
    <vt:lpwstr>9f70d02c-9a49-4da3-97ac-88baab38d5f2</vt:lpwstr>
  </property>
  <property fmtid="{D5CDD505-2E9C-101B-9397-08002B2CF9AE}" pid="8" name="MSIP_Label_67cce88e-ba6c-4072-9a4d-8f9e28d4554f_ContentBits">
    <vt:lpwstr>2</vt:lpwstr>
  </property>
</Properties>
</file>