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naud.fleith\Downloads\"/>
    </mc:Choice>
  </mc:AlternateContent>
  <xr:revisionPtr revIDLastSave="0" documentId="13_ncr:1_{34C3B082-CC09-4C22-AF8B-7F77231E62CF}" xr6:coauthVersionLast="45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Interventions" sheetId="1" r:id="rId1"/>
    <sheet name="Histo" sheetId="2" r:id="rId2"/>
    <sheet name="Feuil2" sheetId="4" r:id="rId3"/>
    <sheet name="Feuil1" sheetId="3" r:id="rId4"/>
  </sheets>
  <definedNames>
    <definedName name="_xlnm._FilterDatabase" localSheetId="2" hidden="1">Feuil2!$A$10:$J$40</definedName>
    <definedName name="_xlnm._FilterDatabase" localSheetId="1" hidden="1">Histo!$A$10:$J$10</definedName>
    <definedName name="_xlnm._FilterDatabase" localSheetId="0" hidden="1">Interventions!$A$10:$J$10</definedName>
  </definedNames>
  <calcPr calcId="191028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13" i="4" l="1"/>
  <c r="N13" i="4" s="1"/>
  <c r="O13" i="4" s="1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12" i="4"/>
  <c r="N12" i="4" s="1"/>
  <c r="O12" i="4" s="1"/>
  <c r="M23" i="1"/>
  <c r="N23" i="1" s="1"/>
  <c r="M22" i="1"/>
  <c r="N22" i="1" s="1"/>
  <c r="M21" i="1"/>
  <c r="N21" i="1" s="1"/>
  <c r="M20" i="1"/>
  <c r="N20" i="1" s="1"/>
  <c r="M19" i="1"/>
  <c r="M18" i="1"/>
  <c r="N18" i="1" s="1"/>
  <c r="M17" i="1"/>
  <c r="N17" i="1" s="1"/>
  <c r="M16" i="1"/>
  <c r="N16" i="1" s="1"/>
  <c r="M15" i="1"/>
  <c r="M14" i="1"/>
  <c r="N14" i="1" s="1"/>
  <c r="M13" i="1"/>
  <c r="M12" i="1"/>
  <c r="N12" i="1" s="1"/>
  <c r="M11" i="1"/>
  <c r="N11" i="1" s="1"/>
  <c r="N14" i="4" l="1"/>
  <c r="O14" i="4" s="1"/>
  <c r="N15" i="4"/>
  <c r="N26" i="4"/>
  <c r="N24" i="4"/>
  <c r="N23" i="4"/>
  <c r="N22" i="4"/>
  <c r="N21" i="4"/>
  <c r="N20" i="4"/>
  <c r="N19" i="4"/>
  <c r="N18" i="4"/>
  <c r="N17" i="4"/>
  <c r="N16" i="4"/>
  <c r="N25" i="4"/>
  <c r="N13" i="1"/>
  <c r="O22" i="1" s="1"/>
  <c r="N15" i="1"/>
  <c r="O14" i="1" s="1"/>
  <c r="N19" i="1"/>
  <c r="O20" i="1" s="1"/>
  <c r="O19" i="1"/>
  <c r="O11" i="1"/>
  <c r="O13" i="1"/>
  <c r="O12" i="1"/>
  <c r="O16" i="1"/>
  <c r="O15" i="1"/>
  <c r="O15" i="4" l="1"/>
  <c r="O16" i="4"/>
  <c r="O24" i="4"/>
  <c r="O21" i="4"/>
  <c r="O22" i="4"/>
  <c r="O18" i="4"/>
  <c r="O26" i="4"/>
  <c r="O17" i="4"/>
  <c r="O19" i="4"/>
  <c r="O23" i="4"/>
  <c r="O25" i="4"/>
  <c r="O20" i="4"/>
  <c r="O23" i="1"/>
  <c r="O21" i="1"/>
  <c r="O18" i="1"/>
  <c r="O17" i="1"/>
</calcChain>
</file>

<file path=xl/sharedStrings.xml><?xml version="1.0" encoding="utf-8"?>
<sst xmlns="http://schemas.openxmlformats.org/spreadsheetml/2006/main" count="213" uniqueCount="60">
  <si>
    <t>Historique</t>
  </si>
  <si>
    <t>Equipement</t>
  </si>
  <si>
    <t>Demandeur</t>
  </si>
  <si>
    <t>Criticité</t>
  </si>
  <si>
    <t>Date de la demande</t>
  </si>
  <si>
    <t>Date d'intervention</t>
  </si>
  <si>
    <t>Intervenant</t>
  </si>
  <si>
    <t>Symptomes/Causes</t>
  </si>
  <si>
    <t>Commentaires/Remèdes</t>
  </si>
  <si>
    <t>Fait le</t>
  </si>
  <si>
    <t>TPS passés</t>
  </si>
  <si>
    <t>MecaJet</t>
  </si>
  <si>
    <t>Jean-Louis</t>
  </si>
  <si>
    <t>DMU 125</t>
  </si>
  <si>
    <t>Message d'erreur : ,,,, dû à un problème de fermeture de la porte du magasin à outils</t>
  </si>
  <si>
    <r>
      <t xml:space="preserve">Vérification des capteurs, changement d'état OK, A11KF1 correspond au relais de sécurité dans l'armoire électrique/ Détection de mauvaise fermeture de la porte cabine, demande de nettoyage par l'opérateur, </t>
    </r>
    <r>
      <rPr>
        <b/>
        <u/>
        <sz val="11"/>
        <color rgb="FFFF0000"/>
        <rFont val="Calibri"/>
        <family val="2"/>
        <scheme val="minor"/>
      </rPr>
      <t>en attente de retour</t>
    </r>
  </si>
  <si>
    <t>Intervention</t>
  </si>
  <si>
    <t>DeltaMab</t>
  </si>
  <si>
    <t>Jean-Marie</t>
  </si>
  <si>
    <t>Changement des ventilateurs sur les variateurs X/Y/Z</t>
  </si>
  <si>
    <t>intervenant</t>
  </si>
  <si>
    <t>Franck</t>
  </si>
  <si>
    <t>CLX 450</t>
  </si>
  <si>
    <t>Fabrice</t>
  </si>
  <si>
    <t>CTX 310</t>
  </si>
  <si>
    <t>Joël</t>
  </si>
  <si>
    <t>DMC 1150V</t>
  </si>
  <si>
    <t>Jérémy</t>
  </si>
  <si>
    <t>Alexis</t>
  </si>
  <si>
    <t>DMU 50</t>
  </si>
  <si>
    <t>Joan</t>
  </si>
  <si>
    <t>Form P350</t>
  </si>
  <si>
    <t>Unimab 500</t>
  </si>
  <si>
    <t>Cazeneuve</t>
  </si>
  <si>
    <t>PV6</t>
  </si>
  <si>
    <t>Leadwell</t>
  </si>
  <si>
    <t>Samsung</t>
  </si>
  <si>
    <t>DMU 90</t>
  </si>
  <si>
    <t>Maximab</t>
  </si>
  <si>
    <t>You-JI</t>
  </si>
  <si>
    <t>Huron</t>
  </si>
  <si>
    <t>MecaPlus</t>
  </si>
  <si>
    <t>Changement contacteur</t>
  </si>
  <si>
    <t>Remplissage diélectrique</t>
  </si>
  <si>
    <t>Vitre remplacé</t>
  </si>
  <si>
    <t>Disjoncteur hs</t>
  </si>
  <si>
    <t>Mandrin débloqué + changement roulement</t>
  </si>
  <si>
    <t>Nettoyage vitre</t>
  </si>
  <si>
    <t>Changement filtre diélectrique</t>
  </si>
  <si>
    <t>Les mors du mandrin changé</t>
  </si>
  <si>
    <t>Préventif complet alarme 2000h</t>
  </si>
  <si>
    <t>Préventif bac a lubrifiant</t>
  </si>
  <si>
    <t>Nettoyage des glissière de broche</t>
  </si>
  <si>
    <t>Canon bouché</t>
  </si>
  <si>
    <t xml:space="preserve">Recherche </t>
  </si>
  <si>
    <t>Chercher la lettre</t>
  </si>
  <si>
    <t>Fréquence</t>
  </si>
  <si>
    <t>Afficher la valeur</t>
  </si>
  <si>
    <t>Ecrire dans le rectangle jaune pour rechercher</t>
  </si>
  <si>
    <t>Changement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</si>
</sst>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8"/>
      <color rgb="FFFFFF0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wrapText="1"/>
    </xf>
    <xf numFmtId="0" fontId="1" fillId="3" borderId="0" xfId="1" applyFill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3" borderId="0" xfId="1" applyFill="1" applyBorder="1" applyAlignment="1">
      <alignment vertical="center"/>
    </xf>
    <xf numFmtId="0" fontId="0" fillId="3" borderId="0" xfId="0" applyFill="1" applyBorder="1"/>
    <xf numFmtId="0" fontId="0" fillId="3" borderId="7" xfId="0" applyFill="1" applyBorder="1"/>
    <xf numFmtId="0" fontId="0" fillId="0" borderId="8" xfId="0" applyBorder="1" applyAlignment="1">
      <alignment horizontal="center" vertical="center"/>
    </xf>
    <xf numFmtId="0" fontId="0" fillId="3" borderId="8" xfId="0" applyFill="1" applyBorder="1" applyAlignment="1">
      <alignment wrapText="1"/>
    </xf>
    <xf numFmtId="0" fontId="0" fillId="3" borderId="8" xfId="0" applyFill="1" applyBorder="1"/>
    <xf numFmtId="0" fontId="0" fillId="3" borderId="0" xfId="0" applyFill="1" applyBorder="1" applyAlignment="1">
      <alignment wrapText="1"/>
    </xf>
    <xf numFmtId="0" fontId="0" fillId="3" borderId="0" xfId="0" applyFill="1"/>
    <xf numFmtId="0" fontId="0" fillId="3" borderId="6" xfId="0" applyFill="1" applyBorder="1"/>
    <xf numFmtId="0" fontId="0" fillId="0" borderId="5" xfId="0" applyBorder="1" applyAlignment="1">
      <alignment horizontal="center"/>
    </xf>
    <xf numFmtId="0" fontId="0" fillId="3" borderId="0" xfId="0" applyFill="1" applyAlignment="1">
      <alignment wrapText="1"/>
    </xf>
    <xf numFmtId="49" fontId="0" fillId="0" borderId="4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6" fillId="3" borderId="6" xfId="0" applyFont="1" applyFill="1" applyBorder="1"/>
    <xf numFmtId="0" fontId="1" fillId="3" borderId="0" xfId="1" applyFill="1" applyBorder="1" applyAlignment="1">
      <alignment horizontal="center" vertical="center"/>
    </xf>
    <xf numFmtId="0" fontId="1" fillId="2" borderId="6" xfId="1" applyFill="1" applyBorder="1" applyAlignment="1">
      <alignment horizontal="center" vertical="center"/>
    </xf>
    <xf numFmtId="0" fontId="1" fillId="2" borderId="0" xfId="1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1" fillId="2" borderId="1" xfId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1" fillId="2" borderId="12" xfId="1" applyFill="1" applyBorder="1" applyAlignment="1">
      <alignment horizontal="center" vertical="center"/>
    </xf>
    <xf numFmtId="0" fontId="1" fillId="2" borderId="13" xfId="1" applyFill="1" applyBorder="1" applyAlignment="1">
      <alignment horizontal="center" vertical="center"/>
    </xf>
    <xf numFmtId="0" fontId="1" fillId="2" borderId="7" xfId="1" applyFill="1" applyBorder="1" applyAlignment="1">
      <alignment horizontal="center" vertical="center"/>
    </xf>
    <xf numFmtId="0" fontId="1" fillId="2" borderId="15" xfId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</xdr:col>
          <xdr:colOff>9525</xdr:colOff>
          <xdr:row>3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demande d'intervention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1552575</xdr:colOff>
          <xdr:row>0</xdr:row>
          <xdr:rowOff>0</xdr:rowOff>
        </xdr:from>
        <xdr:to>
          <xdr:col>6</xdr:col>
          <xdr:colOff>9525</xdr:colOff>
          <xdr:row>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Validée l'intervention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2371725</xdr:colOff>
          <xdr:row>3</xdr:row>
          <xdr:rowOff>95250</xdr:rowOff>
        </xdr:from>
        <xdr:to>
          <xdr:col>11</xdr:col>
          <xdr:colOff>247650</xdr:colOff>
          <xdr:row>7</xdr:row>
          <xdr:rowOff>9525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V37"/>
  <sheetViews>
    <sheetView workbookViewId="0">
      <selection activeCell="A11" sqref="A11:XFD11"/>
    </sheetView>
  </sheetViews>
  <sheetFormatPr baseColWidth="10" defaultColWidth="9.140625" defaultRowHeight="15" x14ac:dyDescent="0.25"/>
  <cols>
    <col min="1" max="1" width="16.42578125" bestFit="1" customWidth="1"/>
    <col min="2" max="2" width="16" bestFit="1" customWidth="1"/>
    <col min="3" max="3" width="12.5703125" bestFit="1" customWidth="1"/>
    <col min="4" max="4" width="23.42578125" bestFit="1" customWidth="1"/>
    <col min="5" max="5" width="23" bestFit="1" customWidth="1"/>
    <col min="6" max="6" width="16" bestFit="1" customWidth="1"/>
    <col min="7" max="8" width="35.7109375" customWidth="1"/>
    <col min="9" max="9" width="11" bestFit="1" customWidth="1"/>
    <col min="10" max="10" width="15" bestFit="1" customWidth="1"/>
    <col min="11" max="11" width="9.140625" style="22"/>
    <col min="48" max="48" width="12.28515625" customWidth="1"/>
  </cols>
  <sheetData>
    <row r="1" spans="1:48" s="1" customFormat="1" x14ac:dyDescent="0.25">
      <c r="B1"/>
      <c r="C1" s="34" t="s">
        <v>0</v>
      </c>
      <c r="D1" s="34"/>
      <c r="E1"/>
      <c r="F1"/>
      <c r="G1" s="18"/>
      <c r="H1" s="33"/>
      <c r="I1" s="33"/>
      <c r="J1" s="18"/>
      <c r="K1" s="23"/>
      <c r="M1"/>
      <c r="AV1"/>
    </row>
    <row r="2" spans="1:48" ht="15" customHeight="1" x14ac:dyDescent="0.25">
      <c r="C2" s="35"/>
      <c r="D2" s="35"/>
      <c r="G2" s="18"/>
      <c r="H2" s="33"/>
      <c r="I2" s="33"/>
      <c r="J2" s="18"/>
      <c r="K2" s="18"/>
    </row>
    <row r="3" spans="1:48" ht="15" customHeight="1" x14ac:dyDescent="0.25">
      <c r="C3" s="35"/>
      <c r="D3" s="35"/>
      <c r="G3" s="18"/>
      <c r="H3" s="33"/>
      <c r="I3" s="33"/>
      <c r="J3" s="18"/>
      <c r="K3" s="18"/>
    </row>
    <row r="4" spans="1:48" x14ac:dyDescent="0.25">
      <c r="C4" s="35"/>
      <c r="D4" s="35"/>
      <c r="G4" s="18"/>
      <c r="H4" s="18"/>
      <c r="I4" s="18"/>
      <c r="J4" s="18"/>
      <c r="K4" s="18"/>
    </row>
    <row r="5" spans="1:48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</row>
    <row r="6" spans="1:48" x14ac:dyDescent="0.25">
      <c r="A6" s="18"/>
      <c r="B6" s="18"/>
      <c r="C6" s="18"/>
      <c r="D6" s="18"/>
      <c r="E6" s="18"/>
      <c r="F6" s="18"/>
      <c r="G6" s="18"/>
      <c r="H6" s="17"/>
      <c r="I6" s="17"/>
      <c r="J6" s="18"/>
      <c r="K6" s="18"/>
    </row>
    <row r="7" spans="1:48" x14ac:dyDescent="0.25">
      <c r="A7" s="18"/>
      <c r="B7" s="18"/>
      <c r="C7" s="18"/>
      <c r="D7" s="18"/>
      <c r="E7" s="18"/>
      <c r="F7" s="18"/>
      <c r="G7" s="18"/>
      <c r="H7" s="17"/>
      <c r="I7" s="17"/>
      <c r="J7" s="18"/>
      <c r="K7" s="18"/>
    </row>
    <row r="8" spans="1:48" x14ac:dyDescent="0.25">
      <c r="A8" s="18"/>
      <c r="B8" s="18"/>
      <c r="C8" s="18"/>
      <c r="D8" s="18"/>
      <c r="E8" s="18"/>
      <c r="F8" s="18"/>
      <c r="G8" s="18"/>
      <c r="H8" s="17"/>
      <c r="I8" s="17"/>
      <c r="J8" s="18"/>
      <c r="K8" s="18"/>
    </row>
    <row r="9" spans="1:48" x14ac:dyDescent="0.25">
      <c r="A9" s="19"/>
      <c r="B9" s="19"/>
      <c r="C9" s="19"/>
      <c r="D9" s="19"/>
      <c r="E9" s="19"/>
      <c r="F9" s="19"/>
      <c r="G9" s="19"/>
      <c r="H9" s="19"/>
      <c r="I9" s="19"/>
      <c r="J9" s="19"/>
      <c r="K9" s="18"/>
    </row>
    <row r="10" spans="1:48" x14ac:dyDescent="0.25">
      <c r="A10" s="13" t="s">
        <v>1</v>
      </c>
      <c r="B10" s="13" t="s">
        <v>2</v>
      </c>
      <c r="C10" s="13" t="s">
        <v>3</v>
      </c>
      <c r="D10" s="13" t="s">
        <v>4</v>
      </c>
      <c r="E10" s="13" t="s">
        <v>5</v>
      </c>
      <c r="F10" s="13" t="s">
        <v>6</v>
      </c>
      <c r="G10" s="13" t="s">
        <v>7</v>
      </c>
      <c r="H10" s="13" t="s">
        <v>8</v>
      </c>
      <c r="I10" s="13" t="s">
        <v>9</v>
      </c>
      <c r="J10" s="20" t="s">
        <v>10</v>
      </c>
      <c r="K10" s="21"/>
    </row>
    <row r="11" spans="1:48" ht="30" customHeight="1" x14ac:dyDescent="0.25">
      <c r="A11" s="13" t="s">
        <v>31</v>
      </c>
      <c r="B11" s="13"/>
      <c r="C11" s="13"/>
      <c r="D11" s="13"/>
      <c r="E11" s="13"/>
      <c r="F11" s="13"/>
      <c r="G11" s="14"/>
      <c r="H11" s="29" t="s">
        <v>43</v>
      </c>
      <c r="I11" s="13"/>
      <c r="J11" s="13"/>
      <c r="K11" s="27"/>
      <c r="M11" s="16">
        <f t="shared" ref="M11:M23" si="0">IFERROR(SEARCH($E$5,H25),0)</f>
        <v>1</v>
      </c>
      <c r="N11">
        <f>IF(M11=0,"",COUNTIF($M$11:M11,1))</f>
        <v>1</v>
      </c>
      <c r="O11" s="1" t="str">
        <f t="shared" ref="O11:O18" si="1">IFERROR(INDEX(H:H,MATCH(ROW(N2),N:N,0)),"")</f>
        <v>Vitre remplacé</v>
      </c>
      <c r="P11" s="1"/>
    </row>
    <row r="12" spans="1:48" ht="30" customHeight="1" x14ac:dyDescent="0.25">
      <c r="A12" s="3" t="s">
        <v>29</v>
      </c>
      <c r="B12" s="3"/>
      <c r="C12" s="3"/>
      <c r="D12" s="3"/>
      <c r="E12" s="3"/>
      <c r="F12" s="3"/>
      <c r="G12" s="8"/>
      <c r="H12" s="30" t="s">
        <v>44</v>
      </c>
      <c r="I12" s="3"/>
      <c r="J12" s="3"/>
      <c r="K12" s="27"/>
      <c r="M12" s="16">
        <f t="shared" si="0"/>
        <v>1</v>
      </c>
      <c r="N12">
        <f>IF(M12=0,"",COUNTIF($M$11:M12,1))</f>
        <v>2</v>
      </c>
      <c r="O12" s="1" t="str">
        <f t="shared" si="1"/>
        <v>Disjoncteur hs</v>
      </c>
      <c r="P12" s="1"/>
    </row>
    <row r="13" spans="1:48" ht="30" customHeight="1" x14ac:dyDescent="0.25">
      <c r="A13" s="3" t="s">
        <v>34</v>
      </c>
      <c r="B13" s="3"/>
      <c r="C13" s="3"/>
      <c r="D13" s="3"/>
      <c r="E13" s="3"/>
      <c r="F13" s="3"/>
      <c r="G13" s="8"/>
      <c r="H13" s="30" t="s">
        <v>45</v>
      </c>
      <c r="I13" s="3"/>
      <c r="J13" s="3"/>
      <c r="K13" s="27"/>
      <c r="M13" s="16">
        <f t="shared" si="0"/>
        <v>1</v>
      </c>
      <c r="N13">
        <f>IF(M13=0,"",COUNTIF($M$11:M13,1))</f>
        <v>3</v>
      </c>
      <c r="O13" s="1" t="str">
        <f t="shared" si="1"/>
        <v>Mandrin débloqué + changement roulement</v>
      </c>
      <c r="P13" s="1"/>
    </row>
    <row r="14" spans="1:48" ht="30" customHeight="1" x14ac:dyDescent="0.25">
      <c r="A14" s="3" t="s">
        <v>33</v>
      </c>
      <c r="B14" s="3"/>
      <c r="C14" s="3"/>
      <c r="D14" s="3"/>
      <c r="E14" s="3"/>
      <c r="F14" s="3"/>
      <c r="G14" s="8"/>
      <c r="H14" s="30" t="s">
        <v>46</v>
      </c>
      <c r="I14" s="3"/>
      <c r="J14" s="3"/>
      <c r="K14" s="27"/>
      <c r="M14" s="16">
        <f t="shared" si="0"/>
        <v>1</v>
      </c>
      <c r="N14">
        <f>IF(M14=0,"",COUNTIF($M$11:M14,1))</f>
        <v>4</v>
      </c>
      <c r="O14" s="1" t="str">
        <f t="shared" si="1"/>
        <v>Nettoyage vitre</v>
      </c>
      <c r="P14" s="1"/>
    </row>
    <row r="15" spans="1:48" ht="30" customHeight="1" x14ac:dyDescent="0.25">
      <c r="A15" s="3" t="s">
        <v>29</v>
      </c>
      <c r="B15" s="3"/>
      <c r="C15" s="3"/>
      <c r="D15" s="3"/>
      <c r="E15" s="3"/>
      <c r="F15" s="3"/>
      <c r="G15" s="8"/>
      <c r="H15" s="30" t="s">
        <v>47</v>
      </c>
      <c r="I15" s="3"/>
      <c r="J15" s="3"/>
      <c r="K15" s="27"/>
      <c r="M15" s="16">
        <f t="shared" si="0"/>
        <v>1</v>
      </c>
      <c r="N15">
        <f>IF(M15=0,"",COUNTIF($M$11:M15,1))</f>
        <v>5</v>
      </c>
      <c r="O15" s="1" t="str">
        <f t="shared" si="1"/>
        <v>Changement filtre diélectrique</v>
      </c>
      <c r="P15" s="1"/>
    </row>
    <row r="16" spans="1:48" ht="30" customHeight="1" x14ac:dyDescent="0.25">
      <c r="A16" s="3" t="s">
        <v>31</v>
      </c>
      <c r="B16" s="3"/>
      <c r="C16" s="3"/>
      <c r="D16" s="3"/>
      <c r="E16" s="3"/>
      <c r="F16" s="3"/>
      <c r="G16" s="8"/>
      <c r="H16" s="30" t="s">
        <v>48</v>
      </c>
      <c r="I16" s="3"/>
      <c r="J16" s="3"/>
      <c r="K16" s="27"/>
      <c r="M16" s="16">
        <f t="shared" si="0"/>
        <v>1</v>
      </c>
      <c r="N16">
        <f>IF(M16=0,"",COUNTIF($M$11:M16,1))</f>
        <v>6</v>
      </c>
      <c r="O16" s="1" t="str">
        <f t="shared" si="1"/>
        <v>Les mors du mandrin changé</v>
      </c>
      <c r="P16" s="1"/>
    </row>
    <row r="17" spans="1:16" ht="30" customHeight="1" x14ac:dyDescent="0.25">
      <c r="A17" s="3" t="s">
        <v>33</v>
      </c>
      <c r="B17" s="3"/>
      <c r="C17" s="3"/>
      <c r="D17" s="3"/>
      <c r="E17" s="3"/>
      <c r="F17" s="3"/>
      <c r="G17" s="8"/>
      <c r="H17" s="30" t="s">
        <v>49</v>
      </c>
      <c r="I17" s="3"/>
      <c r="J17" s="3"/>
      <c r="K17" s="27"/>
      <c r="M17" s="16">
        <f t="shared" si="0"/>
        <v>1</v>
      </c>
      <c r="N17">
        <f>IF(M17=0,"",COUNTIF($M$11:M17,1))</f>
        <v>7</v>
      </c>
      <c r="O17" s="1" t="str">
        <f t="shared" si="1"/>
        <v>Préventif complet alarme 2000h</v>
      </c>
      <c r="P17" s="1"/>
    </row>
    <row r="18" spans="1:16" ht="25.5" customHeight="1" x14ac:dyDescent="0.25">
      <c r="A18" s="3" t="s">
        <v>24</v>
      </c>
      <c r="B18" s="3"/>
      <c r="C18" s="3"/>
      <c r="D18" s="3"/>
      <c r="E18" s="3"/>
      <c r="F18" s="3"/>
      <c r="G18" s="8"/>
      <c r="H18" s="30" t="s">
        <v>50</v>
      </c>
      <c r="I18" s="3"/>
      <c r="J18" s="3"/>
      <c r="K18" s="27"/>
      <c r="M18" s="16">
        <f t="shared" si="0"/>
        <v>1</v>
      </c>
      <c r="N18">
        <f>IF(M18=0,"",COUNTIF($M$11:M18,1))</f>
        <v>8</v>
      </c>
      <c r="O18" s="1" t="str">
        <f t="shared" si="1"/>
        <v>Préventif bac a lubrifiant</v>
      </c>
      <c r="P18" s="1"/>
    </row>
    <row r="19" spans="1:16" ht="26.25" customHeight="1" x14ac:dyDescent="0.25">
      <c r="A19" s="3" t="s">
        <v>33</v>
      </c>
      <c r="B19" s="3"/>
      <c r="C19" s="3"/>
      <c r="D19" s="3"/>
      <c r="E19" s="3"/>
      <c r="F19" s="3"/>
      <c r="G19" s="8"/>
      <c r="H19" s="30" t="s">
        <v>51</v>
      </c>
      <c r="I19" s="3"/>
      <c r="J19" s="3"/>
      <c r="K19" s="27"/>
      <c r="M19" s="16">
        <f t="shared" si="0"/>
        <v>1</v>
      </c>
      <c r="N19">
        <f>IF(M19=0,"",COUNTIF($M$11:M19,1))</f>
        <v>9</v>
      </c>
      <c r="O19" s="1" t="str">
        <f>IFERROR(INDEX(H:H,MATCH(ROW(O10),N:N,0)),"")</f>
        <v>Nettoyage des glissière de broche</v>
      </c>
      <c r="P19" s="1"/>
    </row>
    <row r="20" spans="1:16" ht="36" customHeight="1" x14ac:dyDescent="0.25">
      <c r="A20" s="3" t="s">
        <v>26</v>
      </c>
      <c r="B20" s="3"/>
      <c r="C20" s="3"/>
      <c r="D20" s="3"/>
      <c r="E20" s="3"/>
      <c r="F20" s="3"/>
      <c r="G20" s="8"/>
      <c r="H20" s="30" t="s">
        <v>52</v>
      </c>
      <c r="I20" s="3"/>
      <c r="J20" s="3"/>
      <c r="K20" s="27"/>
      <c r="M20" s="16">
        <f t="shared" si="0"/>
        <v>1</v>
      </c>
      <c r="N20">
        <f>IF(M20=0,"",COUNTIF($M$11:M20,1))</f>
        <v>10</v>
      </c>
      <c r="O20" s="1" t="str">
        <f>IFERROR(INDEX(H:H,MATCH(ROW(Feuil2!O12),N:N,0)),"")</f>
        <v>Vérification des capteurs, changement d'état OK, A11KF1 correspond au relais de sécurité dans l'armoire électrique/ Détection de mauvaise fermeture de la porte cabine, demande de nettoyage par l'opérateur, en attente de retour</v>
      </c>
      <c r="P20" s="1"/>
    </row>
    <row r="21" spans="1:16" ht="32.25" customHeight="1" x14ac:dyDescent="0.25">
      <c r="A21" s="3" t="s">
        <v>11</v>
      </c>
      <c r="B21" s="3" t="s">
        <v>12</v>
      </c>
      <c r="C21" s="3">
        <v>1</v>
      </c>
      <c r="D21" s="9">
        <v>44368</v>
      </c>
      <c r="E21" s="9">
        <v>44368</v>
      </c>
      <c r="F21" s="3" t="s">
        <v>12</v>
      </c>
      <c r="G21" s="8"/>
      <c r="H21" s="30" t="s">
        <v>53</v>
      </c>
      <c r="I21" s="3"/>
      <c r="J21" s="3"/>
      <c r="K21" s="27"/>
      <c r="M21" s="16">
        <f t="shared" si="0"/>
        <v>1</v>
      </c>
      <c r="N21">
        <f>IF(M21=0,"",COUNTIF($M$11:M21,1))</f>
        <v>11</v>
      </c>
      <c r="O21" s="1" t="str">
        <f>IFERROR(INDEX(H:H,MATCH(ROW(O11),N:N,0)),"")</f>
        <v>Canon bouché</v>
      </c>
      <c r="P21" s="1"/>
    </row>
    <row r="22" spans="1:16" ht="95.25" customHeight="1" x14ac:dyDescent="0.25">
      <c r="A22" s="5" t="s">
        <v>13</v>
      </c>
      <c r="B22" s="5" t="s">
        <v>12</v>
      </c>
      <c r="C22" s="5">
        <v>1</v>
      </c>
      <c r="D22" s="6">
        <v>44368</v>
      </c>
      <c r="E22" s="6">
        <v>44368</v>
      </c>
      <c r="F22" s="5" t="s">
        <v>12</v>
      </c>
      <c r="G22" s="7" t="s">
        <v>14</v>
      </c>
      <c r="H22" s="31" t="s">
        <v>15</v>
      </c>
      <c r="I22" s="6">
        <v>44368</v>
      </c>
      <c r="J22" s="5">
        <v>60</v>
      </c>
      <c r="K22" s="27"/>
      <c r="M22" s="16">
        <f t="shared" si="0"/>
        <v>1</v>
      </c>
      <c r="N22">
        <f>IF(M22=0,"",COUNTIF($M$11:M22,1))</f>
        <v>12</v>
      </c>
      <c r="O22" s="1" t="str">
        <f>IFERROR(INDEX(H:H,MATCH(ROW(O12),N:N,0)),"")</f>
        <v>Vérification des capteurs, changement d'état OK, A11KF1 correspond au relais de sécurité dans l'armoire électrique/ Détection de mauvaise fermeture de la porte cabine, demande de nettoyage par l'opérateur, en attente de retour</v>
      </c>
      <c r="P22" s="1"/>
    </row>
    <row r="23" spans="1:16" ht="34.5" customHeight="1" x14ac:dyDescent="0.25">
      <c r="A23" s="10" t="s">
        <v>17</v>
      </c>
      <c r="B23" s="10" t="s">
        <v>12</v>
      </c>
      <c r="C23" s="10">
        <v>1</v>
      </c>
      <c r="D23" s="11">
        <v>44368</v>
      </c>
      <c r="E23" s="11">
        <v>44368</v>
      </c>
      <c r="F23" s="10" t="s">
        <v>18</v>
      </c>
      <c r="G23" s="12"/>
      <c r="H23" s="28" t="s">
        <v>19</v>
      </c>
      <c r="I23" s="11">
        <v>44368</v>
      </c>
      <c r="J23" s="10">
        <v>180</v>
      </c>
      <c r="K23" s="24"/>
      <c r="M23" s="16">
        <f t="shared" si="0"/>
        <v>1</v>
      </c>
      <c r="N23">
        <f>IF(M23=0,"",COUNTIF($M$11:M23,1))</f>
        <v>13</v>
      </c>
      <c r="O23" s="1" t="str">
        <f>IFERROR(INDEX(H:H,MATCH(ROW(O13),N:N,0)),"")</f>
        <v>Changement des ventilateurs sur les variateurs X/Y/Z</v>
      </c>
      <c r="P23" s="1"/>
    </row>
    <row r="24" spans="1:16" x14ac:dyDescent="0.25">
      <c r="A24" s="10" t="s">
        <v>32</v>
      </c>
      <c r="B24" s="10"/>
      <c r="C24" s="10"/>
      <c r="D24" s="10"/>
      <c r="E24" s="10"/>
      <c r="F24" s="10"/>
      <c r="G24" s="12"/>
      <c r="H24" s="28" t="s">
        <v>42</v>
      </c>
      <c r="I24" s="10"/>
      <c r="J24" s="10"/>
      <c r="K24" s="24"/>
      <c r="P24" s="1"/>
    </row>
    <row r="25" spans="1:16" x14ac:dyDescent="0.25">
      <c r="A25" s="13" t="s">
        <v>31</v>
      </c>
      <c r="B25" s="13"/>
      <c r="C25" s="13"/>
      <c r="D25" s="13"/>
      <c r="E25" s="13"/>
      <c r="F25" s="13"/>
      <c r="G25" s="14"/>
      <c r="H25" s="29" t="s">
        <v>43</v>
      </c>
      <c r="I25" s="13"/>
      <c r="J25" s="13"/>
      <c r="K25" s="24"/>
      <c r="P25" s="1"/>
    </row>
    <row r="26" spans="1:16" x14ac:dyDescent="0.25">
      <c r="A26" s="3" t="s">
        <v>29</v>
      </c>
      <c r="B26" s="3"/>
      <c r="C26" s="3"/>
      <c r="D26" s="3"/>
      <c r="E26" s="3"/>
      <c r="F26" s="3"/>
      <c r="G26" s="8"/>
      <c r="H26" s="30" t="s">
        <v>44</v>
      </c>
      <c r="I26" s="3"/>
      <c r="J26" s="3"/>
      <c r="K26" s="24"/>
      <c r="P26" s="1"/>
    </row>
    <row r="27" spans="1:16" x14ac:dyDescent="0.25">
      <c r="A27" s="3" t="s">
        <v>34</v>
      </c>
      <c r="B27" s="3"/>
      <c r="C27" s="3"/>
      <c r="D27" s="3"/>
      <c r="E27" s="3"/>
      <c r="F27" s="3"/>
      <c r="G27" s="8"/>
      <c r="H27" s="30" t="s">
        <v>45</v>
      </c>
      <c r="I27" s="3"/>
      <c r="J27" s="3"/>
      <c r="K27" s="24"/>
      <c r="P27" s="1"/>
    </row>
    <row r="28" spans="1:16" ht="30" x14ac:dyDescent="0.25">
      <c r="A28" s="3" t="s">
        <v>33</v>
      </c>
      <c r="B28" s="3"/>
      <c r="C28" s="3"/>
      <c r="D28" s="3"/>
      <c r="E28" s="3"/>
      <c r="F28" s="3"/>
      <c r="G28" s="8"/>
      <c r="H28" s="30" t="s">
        <v>46</v>
      </c>
      <c r="I28" s="3"/>
      <c r="J28" s="3"/>
      <c r="K28" s="24"/>
      <c r="P28" s="1"/>
    </row>
    <row r="29" spans="1:16" x14ac:dyDescent="0.25">
      <c r="A29" s="3" t="s">
        <v>29</v>
      </c>
      <c r="B29" s="3"/>
      <c r="C29" s="3"/>
      <c r="D29" s="3"/>
      <c r="E29" s="3"/>
      <c r="F29" s="3"/>
      <c r="G29" s="8"/>
      <c r="H29" s="30" t="s">
        <v>47</v>
      </c>
      <c r="I29" s="3"/>
      <c r="J29" s="3"/>
      <c r="K29" s="24"/>
      <c r="P29" s="1"/>
    </row>
    <row r="30" spans="1:16" x14ac:dyDescent="0.25">
      <c r="A30" s="3" t="s">
        <v>31</v>
      </c>
      <c r="B30" s="3"/>
      <c r="C30" s="3"/>
      <c r="D30" s="3"/>
      <c r="E30" s="3"/>
      <c r="F30" s="3"/>
      <c r="G30" s="8"/>
      <c r="H30" s="30" t="s">
        <v>48</v>
      </c>
      <c r="I30" s="3"/>
      <c r="J30" s="3"/>
      <c r="K30" s="24"/>
      <c r="P30" s="1"/>
    </row>
    <row r="31" spans="1:16" x14ac:dyDescent="0.25">
      <c r="A31" s="3" t="s">
        <v>33</v>
      </c>
      <c r="B31" s="3"/>
      <c r="C31" s="3"/>
      <c r="D31" s="3"/>
      <c r="E31" s="3"/>
      <c r="F31" s="3"/>
      <c r="G31" s="8"/>
      <c r="H31" s="30" t="s">
        <v>49</v>
      </c>
      <c r="I31" s="3"/>
      <c r="J31" s="3"/>
      <c r="K31" s="24"/>
      <c r="P31" s="1"/>
    </row>
    <row r="32" spans="1:16" x14ac:dyDescent="0.25">
      <c r="A32" s="3" t="s">
        <v>24</v>
      </c>
      <c r="B32" s="3"/>
      <c r="C32" s="3"/>
      <c r="D32" s="3"/>
      <c r="E32" s="3"/>
      <c r="F32" s="3"/>
      <c r="G32" s="8"/>
      <c r="H32" s="30" t="s">
        <v>50</v>
      </c>
      <c r="I32" s="3"/>
      <c r="J32" s="3"/>
      <c r="K32" s="24"/>
      <c r="P32" s="1"/>
    </row>
    <row r="33" spans="1:16" x14ac:dyDescent="0.25">
      <c r="A33" s="3" t="s">
        <v>33</v>
      </c>
      <c r="B33" s="3"/>
      <c r="C33" s="3"/>
      <c r="D33" s="3"/>
      <c r="E33" s="3"/>
      <c r="F33" s="3"/>
      <c r="G33" s="8"/>
      <c r="H33" s="30" t="s">
        <v>51</v>
      </c>
      <c r="I33" s="3"/>
      <c r="J33" s="3"/>
      <c r="K33" s="24"/>
      <c r="P33" s="1"/>
    </row>
    <row r="34" spans="1:16" x14ac:dyDescent="0.25">
      <c r="A34" s="3" t="s">
        <v>26</v>
      </c>
      <c r="B34" s="3"/>
      <c r="C34" s="3"/>
      <c r="D34" s="3"/>
      <c r="E34" s="3"/>
      <c r="F34" s="3"/>
      <c r="G34" s="8"/>
      <c r="H34" s="30" t="s">
        <v>52</v>
      </c>
      <c r="I34" s="3"/>
      <c r="J34" s="3"/>
      <c r="K34" s="24"/>
      <c r="P34" s="1"/>
    </row>
    <row r="35" spans="1:16" x14ac:dyDescent="0.25">
      <c r="A35" s="3" t="s">
        <v>11</v>
      </c>
      <c r="B35" s="3" t="s">
        <v>12</v>
      </c>
      <c r="C35" s="3">
        <v>1</v>
      </c>
      <c r="D35" s="9">
        <v>44368</v>
      </c>
      <c r="E35" s="9">
        <v>44368</v>
      </c>
      <c r="F35" s="3" t="s">
        <v>12</v>
      </c>
      <c r="G35" s="8"/>
      <c r="H35" s="30" t="s">
        <v>53</v>
      </c>
      <c r="I35" s="3"/>
      <c r="J35" s="3"/>
      <c r="K35" s="24"/>
      <c r="P35" s="1"/>
    </row>
    <row r="36" spans="1:16" ht="105" x14ac:dyDescent="0.25">
      <c r="A36" s="5" t="s">
        <v>13</v>
      </c>
      <c r="B36" s="5" t="s">
        <v>12</v>
      </c>
      <c r="C36" s="5">
        <v>1</v>
      </c>
      <c r="D36" s="6">
        <v>44368</v>
      </c>
      <c r="E36" s="6">
        <v>44368</v>
      </c>
      <c r="F36" s="5" t="s">
        <v>12</v>
      </c>
      <c r="G36" s="7" t="s">
        <v>14</v>
      </c>
      <c r="H36" s="31" t="s">
        <v>15</v>
      </c>
      <c r="I36" s="6">
        <v>44368</v>
      </c>
      <c r="J36" s="5">
        <v>60</v>
      </c>
      <c r="K36" s="24"/>
      <c r="P36" s="1"/>
    </row>
    <row r="37" spans="1:16" ht="30" x14ac:dyDescent="0.25">
      <c r="A37" s="10" t="s">
        <v>17</v>
      </c>
      <c r="B37" s="10" t="s">
        <v>12</v>
      </c>
      <c r="C37" s="10">
        <v>1</v>
      </c>
      <c r="D37" s="11">
        <v>44368</v>
      </c>
      <c r="E37" s="11">
        <v>44368</v>
      </c>
      <c r="F37" s="10" t="s">
        <v>18</v>
      </c>
      <c r="G37" s="12"/>
      <c r="H37" s="28" t="s">
        <v>19</v>
      </c>
      <c r="I37" s="11">
        <v>44368</v>
      </c>
      <c r="J37" s="10">
        <v>180</v>
      </c>
      <c r="K37" s="24"/>
      <c r="P37" s="1"/>
    </row>
  </sheetData>
  <autoFilter ref="A10:J10" xr:uid="{00000000-0001-0000-0000-000000000000}"/>
  <mergeCells count="2">
    <mergeCell ref="H1:I3"/>
    <mergeCell ref="C1:D4"/>
  </mergeCells>
  <hyperlinks>
    <hyperlink ref="C1:D4" location="Histo!A1" display="Historique" xr:uid="{40FD67FE-0000-48E0-83EC-A7D62B4E631D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D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2</xdr:col>
                    <xdr:colOff>9525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VI">
                <anchor moveWithCells="1">
                  <from>
                    <xdr:col>3</xdr:col>
                    <xdr:colOff>1552575</xdr:colOff>
                    <xdr:row>0</xdr:row>
                    <xdr:rowOff>0</xdr:rowOff>
                  </from>
                  <to>
                    <xdr:col>6</xdr:col>
                    <xdr:colOff>9525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E3DA481-F9CE-4D4A-89D3-C7819C332218}">
          <x14:formula1>
            <xm:f>Feuil1!$B$2:$B$5</xm:f>
          </x14:formula1>
          <xm:sqref>F24:F36 F11:F22</xm:sqref>
        </x14:dataValidation>
        <x14:dataValidation type="list" allowBlank="1" showInputMessage="1" showErrorMessage="1" xr:uid="{0F5BBF4A-CD6E-4AFD-8954-AA2C5A11A4A3}">
          <x14:formula1>
            <xm:f>Feuil1!$A$2:$A$6</xm:f>
          </x14:formula1>
          <xm:sqref>B24:B36 B11:B22</xm:sqref>
        </x14:dataValidation>
        <x14:dataValidation type="list" allowBlank="1" showInputMessage="1" showErrorMessage="1" xr:uid="{E3A2246E-BACE-4E92-9A60-0B0FCDC78FBC}">
          <x14:formula1>
            <xm:f>Feuil1!$C$2:$C$18</xm:f>
          </x14:formula1>
          <xm:sqref>A24:A36 A11:A22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839C6-7CF7-4B3E-9BE6-39ECAF559286}">
  <sheetPr codeName="Feuil2"/>
  <dimension ref="A1:P10"/>
  <sheetViews>
    <sheetView workbookViewId="0">
      <selection activeCell="A11" sqref="A11:XFD38"/>
    </sheetView>
  </sheetViews>
  <sheetFormatPr baseColWidth="10" defaultColWidth="11.42578125" defaultRowHeight="15" x14ac:dyDescent="0.25"/>
  <cols>
    <col min="1" max="1" width="16.42578125" bestFit="1" customWidth="1"/>
    <col min="2" max="2" width="16" bestFit="1" customWidth="1"/>
    <col min="3" max="3" width="12.5703125" bestFit="1" customWidth="1"/>
    <col min="4" max="4" width="23.42578125" bestFit="1" customWidth="1"/>
    <col min="5" max="5" width="23" bestFit="1" customWidth="1"/>
    <col min="6" max="6" width="16" bestFit="1" customWidth="1"/>
    <col min="7" max="8" width="35.7109375" customWidth="1"/>
    <col min="9" max="9" width="11" bestFit="1" customWidth="1"/>
    <col min="10" max="10" width="15" bestFit="1" customWidth="1"/>
    <col min="11" max="11" width="11.42578125" style="24"/>
    <col min="14" max="14" width="18.28515625" customWidth="1"/>
    <col min="15" max="15" width="40" customWidth="1"/>
    <col min="16" max="16" width="40.7109375" style="1" customWidth="1"/>
  </cols>
  <sheetData>
    <row r="1" spans="1:15" x14ac:dyDescent="0.25">
      <c r="A1" s="24"/>
      <c r="B1" s="24"/>
      <c r="C1" s="2"/>
      <c r="D1" s="39" t="s">
        <v>16</v>
      </c>
      <c r="E1" s="39"/>
      <c r="F1" s="39"/>
      <c r="G1" s="39"/>
      <c r="H1" s="39"/>
      <c r="I1" s="24"/>
      <c r="J1" s="24"/>
    </row>
    <row r="2" spans="1:15" x14ac:dyDescent="0.25">
      <c r="A2" s="24"/>
      <c r="B2" s="24"/>
      <c r="C2" s="2"/>
      <c r="D2" s="39"/>
      <c r="E2" s="39"/>
      <c r="F2" s="39"/>
      <c r="G2" s="39"/>
      <c r="H2" s="39"/>
      <c r="I2" s="24"/>
      <c r="J2" s="24"/>
    </row>
    <row r="3" spans="1:15" x14ac:dyDescent="0.25">
      <c r="A3" s="24"/>
      <c r="B3" s="24"/>
      <c r="C3" s="2"/>
      <c r="D3" s="39"/>
      <c r="E3" s="39"/>
      <c r="F3" s="39"/>
      <c r="G3" s="39"/>
      <c r="H3" s="39"/>
      <c r="I3" s="24"/>
      <c r="J3" s="24"/>
    </row>
    <row r="4" spans="1:15" ht="23.25" x14ac:dyDescent="0.35">
      <c r="A4" s="24"/>
      <c r="B4" s="24"/>
      <c r="C4" s="24"/>
      <c r="D4" s="44" t="s">
        <v>54</v>
      </c>
      <c r="E4" s="44"/>
      <c r="F4" s="44"/>
      <c r="G4" s="44"/>
      <c r="H4" s="45"/>
      <c r="I4" s="24"/>
      <c r="J4" s="24"/>
    </row>
    <row r="5" spans="1:15" x14ac:dyDescent="0.25">
      <c r="A5" s="24"/>
      <c r="B5" s="24"/>
      <c r="C5" s="24"/>
      <c r="D5" s="42" t="s">
        <v>58</v>
      </c>
      <c r="E5" s="40"/>
      <c r="F5" s="40"/>
      <c r="G5" s="40"/>
      <c r="H5" s="40"/>
      <c r="I5" s="24"/>
      <c r="J5" s="24"/>
    </row>
    <row r="6" spans="1:15" x14ac:dyDescent="0.25">
      <c r="A6" s="24"/>
      <c r="B6" s="24"/>
      <c r="C6" s="24"/>
      <c r="D6" s="42"/>
      <c r="E6" s="40"/>
      <c r="F6" s="40"/>
      <c r="G6" s="40"/>
      <c r="H6" s="40"/>
      <c r="I6" s="24"/>
      <c r="J6" s="24"/>
    </row>
    <row r="7" spans="1:15" x14ac:dyDescent="0.25">
      <c r="A7" s="24"/>
      <c r="B7" s="24"/>
      <c r="C7" s="24"/>
      <c r="D7" s="43"/>
      <c r="E7" s="41"/>
      <c r="F7" s="41"/>
      <c r="G7" s="41"/>
      <c r="H7" s="41"/>
      <c r="I7" s="24"/>
      <c r="J7" s="24"/>
    </row>
    <row r="8" spans="1:15" x14ac:dyDescent="0.25">
      <c r="A8" s="18"/>
      <c r="B8" s="18"/>
      <c r="C8" s="18"/>
      <c r="D8" s="25"/>
      <c r="E8" s="25"/>
      <c r="F8" s="25"/>
      <c r="G8" s="25"/>
      <c r="H8" s="25"/>
      <c r="I8" s="18"/>
      <c r="J8" s="18"/>
    </row>
    <row r="9" spans="1:15" x14ac:dyDescent="0.25">
      <c r="A9" s="36"/>
      <c r="B9" s="37"/>
      <c r="C9" s="38"/>
      <c r="D9" s="38"/>
      <c r="E9" s="37"/>
      <c r="F9" s="37"/>
      <c r="G9" s="38"/>
      <c r="H9" s="38"/>
      <c r="I9" s="38"/>
      <c r="J9" s="38"/>
    </row>
    <row r="10" spans="1:15" ht="15" customHeight="1" x14ac:dyDescent="0.25">
      <c r="A10" s="4" t="s">
        <v>1</v>
      </c>
      <c r="B10" s="4" t="s">
        <v>2</v>
      </c>
      <c r="C10" s="26" t="s">
        <v>3</v>
      </c>
      <c r="D10" s="26" t="s">
        <v>4</v>
      </c>
      <c r="E10" s="4" t="s">
        <v>5</v>
      </c>
      <c r="F10" s="4" t="s">
        <v>6</v>
      </c>
      <c r="G10" s="26" t="s">
        <v>7</v>
      </c>
      <c r="H10" s="26" t="s">
        <v>8</v>
      </c>
      <c r="I10" s="26" t="s">
        <v>9</v>
      </c>
      <c r="J10" s="26" t="s">
        <v>10</v>
      </c>
      <c r="M10" s="15" t="s">
        <v>55</v>
      </c>
      <c r="N10" t="s">
        <v>56</v>
      </c>
      <c r="O10" s="1" t="s">
        <v>57</v>
      </c>
    </row>
  </sheetData>
  <autoFilter ref="A10:J38" xr:uid="{BB5839C6-7CF7-4B3E-9BE6-39ECAF559286}"/>
  <mergeCells count="9">
    <mergeCell ref="I9:J9"/>
    <mergeCell ref="A9:B9"/>
    <mergeCell ref="C9:D9"/>
    <mergeCell ref="E9:F9"/>
    <mergeCell ref="G9:H9"/>
    <mergeCell ref="D1:H3"/>
    <mergeCell ref="E5:H7"/>
    <mergeCell ref="D5:D7"/>
    <mergeCell ref="D4:H4"/>
  </mergeCells>
  <hyperlinks>
    <hyperlink ref="G1:H3" location="Interventions!A1" display="Historique" xr:uid="{2F7E1C62-656B-4A91-8C12-9D36DDBE831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96CA9-653D-413F-B2EF-E56EE1154421}">
  <sheetPr codeName="Feuil4" filterMode="1"/>
  <dimension ref="A1:P40"/>
  <sheetViews>
    <sheetView tabSelected="1" workbookViewId="0">
      <selection activeCell="G9" sqref="G9:H9"/>
    </sheetView>
  </sheetViews>
  <sheetFormatPr baseColWidth="10" defaultRowHeight="15" x14ac:dyDescent="0.25"/>
  <cols>
    <col min="1" max="1" width="16.42578125" bestFit="1" customWidth="1"/>
    <col min="2" max="2" width="16" bestFit="1" customWidth="1"/>
    <col min="3" max="3" width="12.5703125" bestFit="1" customWidth="1"/>
    <col min="4" max="4" width="23.42578125" bestFit="1" customWidth="1"/>
    <col min="5" max="5" width="23" bestFit="1" customWidth="1"/>
    <col min="6" max="6" width="16" bestFit="1" customWidth="1"/>
    <col min="7" max="8" width="35.7109375" customWidth="1"/>
    <col min="9" max="9" width="11" bestFit="1" customWidth="1"/>
    <col min="10" max="10" width="15" bestFit="1" customWidth="1"/>
    <col min="11" max="11" width="11.42578125" style="24"/>
    <col min="14" max="14" width="18.28515625" customWidth="1"/>
    <col min="15" max="15" width="40" customWidth="1"/>
  </cols>
  <sheetData>
    <row r="1" spans="1:16" x14ac:dyDescent="0.25">
      <c r="A1" s="24"/>
      <c r="B1" s="24"/>
      <c r="C1" s="2"/>
      <c r="D1" s="34" t="s">
        <v>16</v>
      </c>
      <c r="E1" s="34"/>
      <c r="F1" s="34"/>
      <c r="G1" s="34"/>
      <c r="H1" s="46"/>
      <c r="I1" s="24"/>
      <c r="J1" s="24"/>
    </row>
    <row r="2" spans="1:16" x14ac:dyDescent="0.25">
      <c r="A2" s="24"/>
      <c r="B2" s="24"/>
      <c r="C2" s="2"/>
      <c r="D2" s="35"/>
      <c r="E2" s="35"/>
      <c r="F2" s="35"/>
      <c r="G2" s="35"/>
      <c r="H2" s="47"/>
      <c r="I2" s="24"/>
      <c r="J2" s="24"/>
    </row>
    <row r="3" spans="1:16" x14ac:dyDescent="0.25">
      <c r="A3" s="24"/>
      <c r="B3" s="24"/>
      <c r="C3" s="2"/>
      <c r="D3" s="35"/>
      <c r="E3" s="35"/>
      <c r="F3" s="35"/>
      <c r="G3" s="35"/>
      <c r="H3" s="47"/>
      <c r="I3" s="24"/>
      <c r="J3" s="24"/>
    </row>
    <row r="4" spans="1:16" ht="23.25" customHeight="1" x14ac:dyDescent="0.25">
      <c r="A4" s="24"/>
      <c r="B4" s="24"/>
      <c r="C4" s="24"/>
      <c r="D4" s="48"/>
      <c r="E4" s="48"/>
      <c r="F4" s="48"/>
      <c r="G4" s="48"/>
      <c r="H4" s="49"/>
      <c r="I4" s="24"/>
      <c r="J4" s="24"/>
    </row>
    <row r="5" spans="1:16" ht="15" customHeight="1" x14ac:dyDescent="0.25">
      <c r="A5" s="24"/>
      <c r="B5" s="24"/>
      <c r="C5" s="24"/>
      <c r="D5" s="42" t="s">
        <v>58</v>
      </c>
      <c r="E5" s="50" t="s">
        <v>59</v>
      </c>
      <c r="F5" s="51"/>
      <c r="G5" s="51"/>
      <c r="H5" s="52"/>
      <c r="I5" s="24"/>
      <c r="J5" s="24"/>
    </row>
    <row r="6" spans="1:16" ht="15" customHeight="1" x14ac:dyDescent="0.25">
      <c r="A6" s="24"/>
      <c r="B6" s="24"/>
      <c r="C6" s="24"/>
      <c r="D6" s="42"/>
      <c r="E6" s="53"/>
      <c r="F6" s="54"/>
      <c r="G6" s="54"/>
      <c r="H6" s="55"/>
      <c r="I6" s="24"/>
      <c r="J6" s="24"/>
    </row>
    <row r="7" spans="1:16" ht="15" customHeight="1" x14ac:dyDescent="0.25">
      <c r="A7" s="24"/>
      <c r="B7" s="24"/>
      <c r="C7" s="24"/>
      <c r="D7" s="43"/>
      <c r="E7" s="56"/>
      <c r="F7" s="57"/>
      <c r="G7" s="57"/>
      <c r="H7" s="58"/>
      <c r="I7" s="24"/>
      <c r="J7" s="24"/>
    </row>
    <row r="8" spans="1:16" x14ac:dyDescent="0.25">
      <c r="A8" s="18"/>
      <c r="B8" s="18"/>
      <c r="C8" s="18"/>
      <c r="D8" s="25"/>
      <c r="E8" s="32"/>
      <c r="F8" s="25"/>
      <c r="G8" s="25"/>
      <c r="H8" s="25"/>
      <c r="I8" s="18"/>
      <c r="J8" s="18"/>
    </row>
    <row r="9" spans="1:16" x14ac:dyDescent="0.25">
      <c r="A9" s="36"/>
      <c r="B9" s="37"/>
      <c r="C9" s="38"/>
      <c r="D9" s="38"/>
      <c r="E9" s="37"/>
      <c r="F9" s="37"/>
      <c r="G9" s="38"/>
      <c r="H9" s="38"/>
      <c r="I9" s="38"/>
      <c r="J9" s="38"/>
    </row>
    <row r="10" spans="1:16" ht="30" x14ac:dyDescent="0.25">
      <c r="A10" s="4" t="s">
        <v>1</v>
      </c>
      <c r="B10" s="4" t="s">
        <v>2</v>
      </c>
      <c r="C10" s="26" t="s">
        <v>3</v>
      </c>
      <c r="D10" s="26" t="s">
        <v>4</v>
      </c>
      <c r="E10" s="4" t="s">
        <v>5</v>
      </c>
      <c r="F10" s="4" t="s">
        <v>6</v>
      </c>
      <c r="G10" s="26" t="s">
        <v>7</v>
      </c>
      <c r="H10" s="26" t="s">
        <v>8</v>
      </c>
      <c r="I10" s="26" t="s">
        <v>9</v>
      </c>
      <c r="J10" s="26" t="s">
        <v>10</v>
      </c>
      <c r="M10" s="15" t="s">
        <v>55</v>
      </c>
      <c r="N10" t="s">
        <v>56</v>
      </c>
      <c r="O10" s="1" t="s">
        <v>57</v>
      </c>
    </row>
    <row r="11" spans="1:16" x14ac:dyDescent="0.25">
      <c r="A11" s="4"/>
      <c r="B11" s="4"/>
      <c r="C11" s="26"/>
      <c r="D11" s="26"/>
      <c r="E11" s="4"/>
      <c r="F11" s="4"/>
      <c r="G11" s="26"/>
      <c r="H11" s="26" t="s">
        <v>59</v>
      </c>
      <c r="I11" s="26"/>
      <c r="J11" s="26"/>
      <c r="M11" s="15"/>
      <c r="O11" s="1"/>
    </row>
    <row r="12" spans="1:16" ht="30" customHeight="1" x14ac:dyDescent="0.25">
      <c r="A12" s="5" t="s">
        <v>32</v>
      </c>
      <c r="B12" s="5"/>
      <c r="C12" s="5"/>
      <c r="D12" s="5"/>
      <c r="E12" s="5"/>
      <c r="F12" s="5"/>
      <c r="G12" s="7"/>
      <c r="H12" s="31" t="s">
        <v>42</v>
      </c>
      <c r="I12" s="5"/>
      <c r="J12" s="5"/>
      <c r="K12" s="27"/>
      <c r="M12" s="16">
        <f>IFERROR(SEARCH(Interventions!$E$5,Interventions!H24),0)</f>
        <v>1</v>
      </c>
      <c r="N12">
        <f>IF(M12=0,"",COUNTIF($M$12:M12,1))</f>
        <v>1</v>
      </c>
      <c r="O12" s="1" t="str">
        <f>IFERROR(INDEX(H$12:H$12,MATCH(ROW(Interventions!N1),N$12:N$12,0)),"")</f>
        <v>Changement contacteur</v>
      </c>
      <c r="P12" s="1"/>
    </row>
    <row r="13" spans="1:16" x14ac:dyDescent="0.25">
      <c r="A13" s="10" t="s">
        <v>32</v>
      </c>
      <c r="B13" s="10"/>
      <c r="C13" s="10"/>
      <c r="D13" s="10"/>
      <c r="E13" s="10"/>
      <c r="F13" s="10"/>
      <c r="G13" s="12"/>
      <c r="H13" s="28" t="s">
        <v>42</v>
      </c>
      <c r="I13" s="10"/>
      <c r="J13" s="10"/>
      <c r="K13" s="27"/>
      <c r="M13" s="16">
        <f>IFERROR(SEARCH(Histo!$E$5,H27),0)</f>
        <v>1</v>
      </c>
      <c r="N13">
        <f>IF(M13=0,"",COUNTIF($M$13:M13,1))</f>
        <v>1</v>
      </c>
      <c r="O13" s="1" t="str">
        <f>IFERROR(INDEX(H$13:H$40,MATCH(ROW(Histo!N1),N$13:N$40,0)),"")</f>
        <v>Changement contacteur</v>
      </c>
      <c r="P13" s="1"/>
    </row>
    <row r="14" spans="1:16" hidden="1" x14ac:dyDescent="0.25">
      <c r="A14" s="13" t="s">
        <v>31</v>
      </c>
      <c r="B14" s="13"/>
      <c r="C14" s="13"/>
      <c r="D14" s="13"/>
      <c r="E14" s="13"/>
      <c r="F14" s="13"/>
      <c r="G14" s="14"/>
      <c r="H14" s="29" t="s">
        <v>43</v>
      </c>
      <c r="I14" s="13"/>
      <c r="J14" s="13"/>
      <c r="K14" s="27"/>
      <c r="M14" s="16">
        <f>IFERROR(SEARCH(Histo!$E$5,H28),0)</f>
        <v>1</v>
      </c>
      <c r="N14">
        <f>IF(M14=0,"",COUNTIF($M$13:M14,1))</f>
        <v>2</v>
      </c>
      <c r="O14" s="1" t="str">
        <f>IFERROR(INDEX(H$13:H$40,MATCH(ROW(Histo!N2),N$13:N$40,0)),"")</f>
        <v>Remplissage diélectrique</v>
      </c>
      <c r="P14" s="1"/>
    </row>
    <row r="15" spans="1:16" hidden="1" x14ac:dyDescent="0.25">
      <c r="A15" s="3" t="s">
        <v>29</v>
      </c>
      <c r="B15" s="3"/>
      <c r="C15" s="3"/>
      <c r="D15" s="3"/>
      <c r="E15" s="3"/>
      <c r="F15" s="3"/>
      <c r="G15" s="8"/>
      <c r="H15" s="30" t="s">
        <v>44</v>
      </c>
      <c r="I15" s="3"/>
      <c r="J15" s="3"/>
      <c r="K15" s="27"/>
      <c r="M15" s="16">
        <f>IFERROR(SEARCH(Histo!$E$5,H29),0)</f>
        <v>1</v>
      </c>
      <c r="N15">
        <f>IF(M15=0,"",COUNTIF($M$13:M15,1))</f>
        <v>3</v>
      </c>
      <c r="O15" s="1" t="str">
        <f>IFERROR(INDEX(H$13:H$40,MATCH(ROW(Histo!N3),N$13:N$40,0)),"")</f>
        <v>Vitre remplacé</v>
      </c>
      <c r="P15" s="1"/>
    </row>
    <row r="16" spans="1:16" hidden="1" x14ac:dyDescent="0.25">
      <c r="A16" s="3" t="s">
        <v>34</v>
      </c>
      <c r="B16" s="3"/>
      <c r="C16" s="3"/>
      <c r="D16" s="3"/>
      <c r="E16" s="3"/>
      <c r="F16" s="3"/>
      <c r="G16" s="8"/>
      <c r="H16" s="30" t="s">
        <v>45</v>
      </c>
      <c r="I16" s="3"/>
      <c r="J16" s="3"/>
      <c r="K16" s="27"/>
      <c r="M16" s="16">
        <f>IFERROR(SEARCH(Histo!$E$5,H30),0)</f>
        <v>1</v>
      </c>
      <c r="N16">
        <f>IF(M16=0,"",COUNTIF($M$13:M16,1))</f>
        <v>4</v>
      </c>
      <c r="O16" s="1" t="str">
        <f>IFERROR(INDEX(H$13:H$40,MATCH(ROW(Histo!N4),N$13:N$40,0)),"")</f>
        <v>Disjoncteur hs</v>
      </c>
      <c r="P16" s="1"/>
    </row>
    <row r="17" spans="1:16" ht="30" x14ac:dyDescent="0.25">
      <c r="A17" s="3" t="s">
        <v>33</v>
      </c>
      <c r="B17" s="3"/>
      <c r="C17" s="3"/>
      <c r="D17" s="3"/>
      <c r="E17" s="3"/>
      <c r="F17" s="3"/>
      <c r="G17" s="8"/>
      <c r="H17" s="30" t="s">
        <v>46</v>
      </c>
      <c r="I17" s="3"/>
      <c r="J17" s="3"/>
      <c r="K17" s="27"/>
      <c r="M17" s="16">
        <f>IFERROR(SEARCH(Histo!$E$5,H31),0)</f>
        <v>1</v>
      </c>
      <c r="N17">
        <f>IF(M17=0,"",COUNTIF($M$13:M17,1))</f>
        <v>5</v>
      </c>
      <c r="O17" s="1" t="str">
        <f>IFERROR(INDEX(H$13:H$40,MATCH(ROW(Histo!N5),N$13:N$40,0)),"")</f>
        <v>Mandrin débloqué + changement roulement</v>
      </c>
      <c r="P17" s="1"/>
    </row>
    <row r="18" spans="1:16" hidden="1" x14ac:dyDescent="0.25">
      <c r="A18" s="3" t="s">
        <v>29</v>
      </c>
      <c r="B18" s="3"/>
      <c r="C18" s="3"/>
      <c r="D18" s="3"/>
      <c r="E18" s="3"/>
      <c r="F18" s="3"/>
      <c r="G18" s="8"/>
      <c r="H18" s="30" t="s">
        <v>47</v>
      </c>
      <c r="I18" s="3"/>
      <c r="J18" s="3"/>
      <c r="K18" s="27"/>
      <c r="M18" s="16">
        <f>IFERROR(SEARCH(Histo!$E$5,H32),0)</f>
        <v>1</v>
      </c>
      <c r="N18">
        <f>IF(M18=0,"",COUNTIF($M$13:M18,1))</f>
        <v>6</v>
      </c>
      <c r="O18" s="1" t="str">
        <f>IFERROR(INDEX(H$13:H$40,MATCH(ROW(Histo!N6),N$13:N$40,0)),"")</f>
        <v>Nettoyage vitre</v>
      </c>
      <c r="P18" s="1"/>
    </row>
    <row r="19" spans="1:16" x14ac:dyDescent="0.25">
      <c r="A19" s="3" t="s">
        <v>31</v>
      </c>
      <c r="B19" s="3"/>
      <c r="C19" s="3"/>
      <c r="D19" s="3"/>
      <c r="E19" s="3"/>
      <c r="F19" s="3"/>
      <c r="G19" s="8"/>
      <c r="H19" s="30" t="s">
        <v>48</v>
      </c>
      <c r="I19" s="3"/>
      <c r="J19" s="3"/>
      <c r="K19" s="27"/>
      <c r="M19" s="16">
        <f>IFERROR(SEARCH(Histo!$E$5,H33),0)</f>
        <v>1</v>
      </c>
      <c r="N19">
        <f>IF(M19=0,"",COUNTIF($M$13:M19,1))</f>
        <v>7</v>
      </c>
      <c r="O19" s="1" t="str">
        <f>IFERROR(INDEX(H$13:H$40,MATCH(ROW(Histo!N7),N$13:N$40,0)),"")</f>
        <v>Changement filtre diélectrique</v>
      </c>
      <c r="P19" s="1"/>
    </row>
    <row r="20" spans="1:16" hidden="1" x14ac:dyDescent="0.25">
      <c r="A20" s="3" t="s">
        <v>33</v>
      </c>
      <c r="B20" s="3"/>
      <c r="C20" s="3"/>
      <c r="D20" s="3"/>
      <c r="E20" s="3"/>
      <c r="F20" s="3"/>
      <c r="G20" s="8"/>
      <c r="H20" s="30" t="s">
        <v>49</v>
      </c>
      <c r="I20" s="3"/>
      <c r="J20" s="3"/>
      <c r="K20" s="27"/>
      <c r="M20" s="16">
        <f>IFERROR(SEARCH(Histo!$E$5,H34),0)</f>
        <v>1</v>
      </c>
      <c r="N20">
        <f>IF(M20=0,"",COUNTIF($M$13:M20,1))</f>
        <v>8</v>
      </c>
      <c r="O20" s="1" t="str">
        <f>IFERROR(INDEX(H$13:H$40,MATCH(ROW(Histo!N8),N$13:N$40,0)),"")</f>
        <v>Les mors du mandrin changé</v>
      </c>
      <c r="P20" s="1"/>
    </row>
    <row r="21" spans="1:16" hidden="1" x14ac:dyDescent="0.25">
      <c r="A21" s="3" t="s">
        <v>24</v>
      </c>
      <c r="B21" s="3"/>
      <c r="C21" s="3"/>
      <c r="D21" s="3"/>
      <c r="E21" s="3"/>
      <c r="F21" s="3"/>
      <c r="G21" s="8"/>
      <c r="H21" s="30" t="s">
        <v>50</v>
      </c>
      <c r="I21" s="3"/>
      <c r="J21" s="3"/>
      <c r="K21" s="27"/>
      <c r="M21" s="16">
        <f>IFERROR(SEARCH(Histo!$E$5,H35),0)</f>
        <v>1</v>
      </c>
      <c r="N21">
        <f>IF(M21=0,"",COUNTIF($M$13:M21,1))</f>
        <v>9</v>
      </c>
      <c r="O21" s="1" t="str">
        <f>IFERROR(INDEX(H$13:H$40,MATCH(ROW(Histo!N9),N$13:N$40,0)),"")</f>
        <v>Préventif complet alarme 2000h</v>
      </c>
      <c r="P21" s="1"/>
    </row>
    <row r="22" spans="1:16" hidden="1" x14ac:dyDescent="0.25">
      <c r="A22" s="3" t="s">
        <v>33</v>
      </c>
      <c r="B22" s="3"/>
      <c r="C22" s="3"/>
      <c r="D22" s="3"/>
      <c r="E22" s="3"/>
      <c r="F22" s="3"/>
      <c r="G22" s="8"/>
      <c r="H22" s="30" t="s">
        <v>51</v>
      </c>
      <c r="I22" s="3"/>
      <c r="J22" s="3"/>
      <c r="K22" s="27"/>
      <c r="M22" s="16">
        <f>IFERROR(SEARCH(Histo!$E$5,H36),0)</f>
        <v>1</v>
      </c>
      <c r="N22">
        <f>IF(M22=0,"",COUNTIF($M$13:M22,1))</f>
        <v>10</v>
      </c>
      <c r="O22" s="1" t="str">
        <f>IFERROR(INDEX(H$13:H$40,MATCH(ROW(Histo!O10),N$13:N$40,0)),"")</f>
        <v>Préventif bac a lubrifiant</v>
      </c>
      <c r="P22" s="1"/>
    </row>
    <row r="23" spans="1:16" ht="90" hidden="1" x14ac:dyDescent="0.25">
      <c r="A23" s="3" t="s">
        <v>26</v>
      </c>
      <c r="B23" s="3"/>
      <c r="C23" s="3"/>
      <c r="D23" s="3"/>
      <c r="E23" s="3"/>
      <c r="F23" s="3"/>
      <c r="G23" s="8"/>
      <c r="H23" s="30" t="s">
        <v>52</v>
      </c>
      <c r="I23" s="3"/>
      <c r="J23" s="3"/>
      <c r="K23" s="27"/>
      <c r="M23" s="16">
        <f>IFERROR(SEARCH(Histo!$E$5,H37),0)</f>
        <v>1</v>
      </c>
      <c r="N23">
        <f>IF(M23=0,"",COUNTIF($M$13:M23,1))</f>
        <v>11</v>
      </c>
      <c r="O23" s="1" t="str">
        <f>IFERROR(INDEX(H$13:H$40,MATCH(ROW(O13),N$13:N$40,0)),"")</f>
        <v>Vérification des capteurs, changement d'état OK, A11KF1 correspond au relais de sécurité dans l'armoire électrique/ Détection de mauvaise fermeture de la porte cabine, demande de nettoyage par l'opérateur, en attente de retour</v>
      </c>
      <c r="P23" s="1"/>
    </row>
    <row r="24" spans="1:16" ht="30" hidden="1" x14ac:dyDescent="0.25">
      <c r="A24" s="3" t="s">
        <v>11</v>
      </c>
      <c r="B24" s="3" t="s">
        <v>12</v>
      </c>
      <c r="C24" s="3">
        <v>1</v>
      </c>
      <c r="D24" s="9">
        <v>44368</v>
      </c>
      <c r="E24" s="9">
        <v>44368</v>
      </c>
      <c r="F24" s="3" t="s">
        <v>12</v>
      </c>
      <c r="G24" s="8"/>
      <c r="H24" s="30" t="s">
        <v>53</v>
      </c>
      <c r="I24" s="3"/>
      <c r="J24" s="3"/>
      <c r="K24" s="27"/>
      <c r="M24" s="16">
        <f>IFERROR(SEARCH(Histo!$E$5,H38),0)</f>
        <v>1</v>
      </c>
      <c r="N24">
        <f>IF(M24=0,"",COUNTIF($M$13:M24,1))</f>
        <v>12</v>
      </c>
      <c r="O24" s="1" t="str">
        <f>IFERROR(INDEX(H$13:H$40,MATCH(ROW(O14),N$13:N$40,0)),"")</f>
        <v>Changement des ventilateurs sur les variateurs X/Y/Z</v>
      </c>
      <c r="P24" s="1"/>
    </row>
    <row r="25" spans="1:16" ht="100.5" customHeight="1" x14ac:dyDescent="0.25">
      <c r="A25" s="5" t="s">
        <v>13</v>
      </c>
      <c r="B25" s="5" t="s">
        <v>12</v>
      </c>
      <c r="C25" s="5">
        <v>1</v>
      </c>
      <c r="D25" s="6">
        <v>44368</v>
      </c>
      <c r="E25" s="6">
        <v>44368</v>
      </c>
      <c r="F25" s="5" t="s">
        <v>12</v>
      </c>
      <c r="G25" s="7" t="s">
        <v>14</v>
      </c>
      <c r="H25" s="31" t="s">
        <v>15</v>
      </c>
      <c r="I25" s="6">
        <v>44368</v>
      </c>
      <c r="J25" s="5">
        <v>60</v>
      </c>
      <c r="K25" s="27"/>
      <c r="M25" s="16">
        <f>IFERROR(SEARCH(Histo!$E$5,H39),0)</f>
        <v>1</v>
      </c>
      <c r="N25">
        <f>IF(M25=0,"",COUNTIF($M$13:M25,1))</f>
        <v>13</v>
      </c>
      <c r="O25" s="1" t="str">
        <f>IFERROR(INDEX(H$13:H$40,MATCH(ROW(O15),N$13:N$40,0)),"")</f>
        <v/>
      </c>
      <c r="P25" s="1"/>
    </row>
    <row r="26" spans="1:16" ht="30" x14ac:dyDescent="0.25">
      <c r="A26" s="10" t="s">
        <v>17</v>
      </c>
      <c r="B26" s="10" t="s">
        <v>12</v>
      </c>
      <c r="C26" s="10">
        <v>1</v>
      </c>
      <c r="D26" s="11">
        <v>44368</v>
      </c>
      <c r="E26" s="11">
        <v>44368</v>
      </c>
      <c r="F26" s="10" t="s">
        <v>18</v>
      </c>
      <c r="G26" s="12"/>
      <c r="H26" s="28" t="s">
        <v>19</v>
      </c>
      <c r="I26" s="11">
        <v>44368</v>
      </c>
      <c r="J26" s="10">
        <v>180</v>
      </c>
      <c r="M26" s="16">
        <f>IFERROR(SEARCH(Histo!$E$5,H40),0)</f>
        <v>1</v>
      </c>
      <c r="N26">
        <f>IF(M26=0,"",COUNTIF($M$13:M26,1))</f>
        <v>14</v>
      </c>
      <c r="O26" s="1" t="str">
        <f>IFERROR(INDEX(H$13:H$40,MATCH(ROW(O16),N$13:N$40,0)),"")</f>
        <v/>
      </c>
      <c r="P26" s="1"/>
    </row>
    <row r="27" spans="1:16" x14ac:dyDescent="0.25">
      <c r="A27" s="10" t="s">
        <v>32</v>
      </c>
      <c r="B27" s="10"/>
      <c r="C27" s="10"/>
      <c r="D27" s="10"/>
      <c r="E27" s="10"/>
      <c r="F27" s="10"/>
      <c r="G27" s="12"/>
      <c r="H27" s="28" t="s">
        <v>42</v>
      </c>
      <c r="I27" s="10"/>
      <c r="J27" s="10"/>
      <c r="P27" s="1"/>
    </row>
    <row r="28" spans="1:16" hidden="1" x14ac:dyDescent="0.25">
      <c r="A28" s="13" t="s">
        <v>31</v>
      </c>
      <c r="B28" s="13"/>
      <c r="C28" s="13"/>
      <c r="D28" s="13"/>
      <c r="E28" s="13"/>
      <c r="F28" s="13"/>
      <c r="G28" s="14"/>
      <c r="H28" s="29" t="s">
        <v>43</v>
      </c>
      <c r="I28" s="13"/>
      <c r="J28" s="13"/>
      <c r="P28" s="1"/>
    </row>
    <row r="29" spans="1:16" hidden="1" x14ac:dyDescent="0.25">
      <c r="A29" s="3" t="s">
        <v>29</v>
      </c>
      <c r="B29" s="3"/>
      <c r="C29" s="3"/>
      <c r="D29" s="3"/>
      <c r="E29" s="3"/>
      <c r="F29" s="3"/>
      <c r="G29" s="8"/>
      <c r="H29" s="30" t="s">
        <v>44</v>
      </c>
      <c r="I29" s="3"/>
      <c r="J29" s="3"/>
      <c r="P29" s="1"/>
    </row>
    <row r="30" spans="1:16" hidden="1" x14ac:dyDescent="0.25">
      <c r="A30" s="3" t="s">
        <v>34</v>
      </c>
      <c r="B30" s="3"/>
      <c r="C30" s="3"/>
      <c r="D30" s="3"/>
      <c r="E30" s="3"/>
      <c r="F30" s="3"/>
      <c r="G30" s="8"/>
      <c r="H30" s="30" t="s">
        <v>45</v>
      </c>
      <c r="I30" s="3"/>
      <c r="J30" s="3"/>
      <c r="P30" s="1"/>
    </row>
    <row r="31" spans="1:16" ht="30" x14ac:dyDescent="0.25">
      <c r="A31" s="3" t="s">
        <v>33</v>
      </c>
      <c r="B31" s="3"/>
      <c r="C31" s="3"/>
      <c r="D31" s="3"/>
      <c r="E31" s="3"/>
      <c r="F31" s="3"/>
      <c r="G31" s="8"/>
      <c r="H31" s="30" t="s">
        <v>46</v>
      </c>
      <c r="I31" s="3"/>
      <c r="J31" s="3"/>
      <c r="P31" s="1"/>
    </row>
    <row r="32" spans="1:16" hidden="1" x14ac:dyDescent="0.25">
      <c r="A32" s="3" t="s">
        <v>29</v>
      </c>
      <c r="B32" s="3"/>
      <c r="C32" s="3"/>
      <c r="D32" s="3"/>
      <c r="E32" s="3"/>
      <c r="F32" s="3"/>
      <c r="G32" s="8"/>
      <c r="H32" s="30" t="s">
        <v>47</v>
      </c>
      <c r="I32" s="3"/>
      <c r="J32" s="3"/>
      <c r="P32" s="1"/>
    </row>
    <row r="33" spans="1:16" x14ac:dyDescent="0.25">
      <c r="A33" s="3" t="s">
        <v>31</v>
      </c>
      <c r="B33" s="3"/>
      <c r="C33" s="3"/>
      <c r="D33" s="3"/>
      <c r="E33" s="3"/>
      <c r="F33" s="3"/>
      <c r="G33" s="8"/>
      <c r="H33" s="30" t="s">
        <v>48</v>
      </c>
      <c r="I33" s="3"/>
      <c r="J33" s="3"/>
      <c r="P33" s="1"/>
    </row>
    <row r="34" spans="1:16" hidden="1" x14ac:dyDescent="0.25">
      <c r="A34" s="3" t="s">
        <v>33</v>
      </c>
      <c r="B34" s="3"/>
      <c r="C34" s="3"/>
      <c r="D34" s="3"/>
      <c r="E34" s="3"/>
      <c r="F34" s="3"/>
      <c r="G34" s="8"/>
      <c r="H34" s="30" t="s">
        <v>49</v>
      </c>
      <c r="I34" s="3"/>
      <c r="J34" s="3"/>
      <c r="P34" s="1"/>
    </row>
    <row r="35" spans="1:16" hidden="1" x14ac:dyDescent="0.25">
      <c r="A35" s="3" t="s">
        <v>24</v>
      </c>
      <c r="B35" s="3"/>
      <c r="C35" s="3"/>
      <c r="D35" s="3"/>
      <c r="E35" s="3"/>
      <c r="F35" s="3"/>
      <c r="G35" s="8"/>
      <c r="H35" s="30" t="s">
        <v>50</v>
      </c>
      <c r="I35" s="3"/>
      <c r="J35" s="3"/>
      <c r="P35" s="1"/>
    </row>
    <row r="36" spans="1:16" hidden="1" x14ac:dyDescent="0.25">
      <c r="A36" s="3" t="s">
        <v>33</v>
      </c>
      <c r="B36" s="3"/>
      <c r="C36" s="3"/>
      <c r="D36" s="3"/>
      <c r="E36" s="3"/>
      <c r="F36" s="3"/>
      <c r="G36" s="8"/>
      <c r="H36" s="30" t="s">
        <v>51</v>
      </c>
      <c r="I36" s="3"/>
      <c r="J36" s="3"/>
      <c r="P36" s="1"/>
    </row>
    <row r="37" spans="1:16" hidden="1" x14ac:dyDescent="0.25">
      <c r="A37" s="3" t="s">
        <v>26</v>
      </c>
      <c r="B37" s="3"/>
      <c r="C37" s="3"/>
      <c r="D37" s="3"/>
      <c r="E37" s="3"/>
      <c r="F37" s="3"/>
      <c r="G37" s="8"/>
      <c r="H37" s="30" t="s">
        <v>52</v>
      </c>
      <c r="I37" s="3"/>
      <c r="J37" s="3"/>
      <c r="P37" s="1"/>
    </row>
    <row r="38" spans="1:16" hidden="1" x14ac:dyDescent="0.25">
      <c r="A38" s="3" t="s">
        <v>11</v>
      </c>
      <c r="B38" s="3" t="s">
        <v>12</v>
      </c>
      <c r="C38" s="3">
        <v>1</v>
      </c>
      <c r="D38" s="9">
        <v>44368</v>
      </c>
      <c r="E38" s="9">
        <v>44368</v>
      </c>
      <c r="F38" s="3" t="s">
        <v>12</v>
      </c>
      <c r="G38" s="8"/>
      <c r="H38" s="30" t="s">
        <v>53</v>
      </c>
      <c r="I38" s="3"/>
      <c r="J38" s="3"/>
      <c r="P38" s="1"/>
    </row>
    <row r="39" spans="1:16" ht="105" x14ac:dyDescent="0.25">
      <c r="A39" s="5" t="s">
        <v>13</v>
      </c>
      <c r="B39" s="5" t="s">
        <v>12</v>
      </c>
      <c r="C39" s="5">
        <v>1</v>
      </c>
      <c r="D39" s="6">
        <v>44368</v>
      </c>
      <c r="E39" s="6">
        <v>44368</v>
      </c>
      <c r="F39" s="5" t="s">
        <v>12</v>
      </c>
      <c r="G39" s="7" t="s">
        <v>14</v>
      </c>
      <c r="H39" s="31" t="s">
        <v>15</v>
      </c>
      <c r="I39" s="6">
        <v>44368</v>
      </c>
      <c r="J39" s="5">
        <v>60</v>
      </c>
      <c r="P39" s="1"/>
    </row>
    <row r="40" spans="1:16" ht="30" x14ac:dyDescent="0.25">
      <c r="A40" s="10" t="s">
        <v>17</v>
      </c>
      <c r="B40" s="10" t="s">
        <v>12</v>
      </c>
      <c r="C40" s="10">
        <v>1</v>
      </c>
      <c r="D40" s="11">
        <v>44368</v>
      </c>
      <c r="E40" s="11">
        <v>44368</v>
      </c>
      <c r="F40" s="10" t="s">
        <v>18</v>
      </c>
      <c r="G40" s="12"/>
      <c r="H40" s="28" t="s">
        <v>19</v>
      </c>
      <c r="I40" s="11">
        <v>44368</v>
      </c>
      <c r="J40" s="10">
        <v>180</v>
      </c>
      <c r="P40" s="1"/>
    </row>
  </sheetData>
  <autoFilter ref="A10:J40" xr:uid="{9F696CA9-653D-413F-B2EF-E56EE1154421}">
    <filterColumn colId="7">
      <customFilters>
        <customFilter val="*Changement*"/>
      </customFilters>
    </filterColumn>
  </autoFilter>
  <mergeCells count="8">
    <mergeCell ref="D1:H4"/>
    <mergeCell ref="D5:D7"/>
    <mergeCell ref="I9:J9"/>
    <mergeCell ref="A9:B9"/>
    <mergeCell ref="C9:D9"/>
    <mergeCell ref="E9:F9"/>
    <mergeCell ref="G9:H9"/>
    <mergeCell ref="E5:H7"/>
  </mergeCells>
  <hyperlinks>
    <hyperlink ref="G1:H3" location="Interventions!A1" display="Historique" xr:uid="{811CBF6F-5462-4D02-AF86-CB6776CBFAE1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Recherche">
                <anchor moveWithCells="1">
                  <from>
                    <xdr:col>7</xdr:col>
                    <xdr:colOff>2371725</xdr:colOff>
                    <xdr:row>3</xdr:row>
                    <xdr:rowOff>95250</xdr:rowOff>
                  </from>
                  <to>
                    <xdr:col>11</xdr:col>
                    <xdr:colOff>247650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E3A2246E-BACE-4E92-9A60-0B0FCDC78FBC}">
          <x14:formula1>
            <xm:f>Feuil1!$C$2:$C$18</xm:f>
          </x14:formula1>
          <xm:sqref>A12:A25 A27:A39</xm:sqref>
        </x14:dataValidation>
        <x14:dataValidation type="list" allowBlank="1" showInputMessage="1" showErrorMessage="1" xr:uid="{0F5BBF4A-CD6E-4AFD-8954-AA2C5A11A4A3}">
          <x14:formula1>
            <xm:f>Feuil1!$A$2:$A$6</xm:f>
          </x14:formula1>
          <xm:sqref>B12:B25 B27:B39</xm:sqref>
        </x14:dataValidation>
        <x14:dataValidation type="list" allowBlank="1" showInputMessage="1" showErrorMessage="1" xr:uid="{9E3DA481-F9CE-4D4A-89D3-C7819C332218}">
          <x14:formula1>
            <xm:f>Feuil1!$B$2:$B$5</xm:f>
          </x14:formula1>
          <xm:sqref>F12:F25 F27:F39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AEF1B-9001-4982-992C-5CA186B96127}">
  <sheetPr codeName="Feuil3"/>
  <dimension ref="A1:C18"/>
  <sheetViews>
    <sheetView workbookViewId="0">
      <selection activeCell="C19" sqref="C19"/>
    </sheetView>
  </sheetViews>
  <sheetFormatPr baseColWidth="10" defaultColWidth="11.42578125" defaultRowHeight="15" x14ac:dyDescent="0.25"/>
  <sheetData>
    <row r="1" spans="1:3" x14ac:dyDescent="0.25">
      <c r="A1" t="s">
        <v>2</v>
      </c>
      <c r="B1" t="s">
        <v>20</v>
      </c>
      <c r="C1" t="s">
        <v>1</v>
      </c>
    </row>
    <row r="2" spans="1:3" x14ac:dyDescent="0.25">
      <c r="A2" t="s">
        <v>21</v>
      </c>
      <c r="B2" t="s">
        <v>12</v>
      </c>
      <c r="C2" t="s">
        <v>22</v>
      </c>
    </row>
    <row r="3" spans="1:3" x14ac:dyDescent="0.25">
      <c r="A3" t="s">
        <v>23</v>
      </c>
      <c r="B3" t="s">
        <v>18</v>
      </c>
      <c r="C3" t="s">
        <v>24</v>
      </c>
    </row>
    <row r="4" spans="1:3" x14ac:dyDescent="0.25">
      <c r="A4" t="s">
        <v>12</v>
      </c>
      <c r="B4" t="s">
        <v>25</v>
      </c>
      <c r="C4" t="s">
        <v>26</v>
      </c>
    </row>
    <row r="5" spans="1:3" x14ac:dyDescent="0.25">
      <c r="A5" t="s">
        <v>27</v>
      </c>
      <c r="B5" t="s">
        <v>28</v>
      </c>
      <c r="C5" t="s">
        <v>29</v>
      </c>
    </row>
    <row r="6" spans="1:3" x14ac:dyDescent="0.25">
      <c r="A6" t="s">
        <v>30</v>
      </c>
      <c r="C6" t="s">
        <v>31</v>
      </c>
    </row>
    <row r="7" spans="1:3" x14ac:dyDescent="0.25">
      <c r="C7" t="s">
        <v>32</v>
      </c>
    </row>
    <row r="8" spans="1:3" x14ac:dyDescent="0.25">
      <c r="C8" t="s">
        <v>33</v>
      </c>
    </row>
    <row r="9" spans="1:3" x14ac:dyDescent="0.25">
      <c r="C9" t="s">
        <v>34</v>
      </c>
    </row>
    <row r="10" spans="1:3" x14ac:dyDescent="0.25">
      <c r="C10" t="s">
        <v>35</v>
      </c>
    </row>
    <row r="11" spans="1:3" x14ac:dyDescent="0.25">
      <c r="C11" t="s">
        <v>36</v>
      </c>
    </row>
    <row r="12" spans="1:3" x14ac:dyDescent="0.25">
      <c r="C12" t="s">
        <v>37</v>
      </c>
    </row>
    <row r="13" spans="1:3" x14ac:dyDescent="0.25">
      <c r="C13" t="s">
        <v>13</v>
      </c>
    </row>
    <row r="14" spans="1:3" x14ac:dyDescent="0.25">
      <c r="C14" t="s">
        <v>38</v>
      </c>
    </row>
    <row r="15" spans="1:3" x14ac:dyDescent="0.25">
      <c r="C15" t="s">
        <v>39</v>
      </c>
    </row>
    <row r="16" spans="1:3" x14ac:dyDescent="0.25">
      <c r="C16" t="s">
        <v>40</v>
      </c>
    </row>
    <row r="17" spans="3:3" x14ac:dyDescent="0.25">
      <c r="C17" t="s">
        <v>11</v>
      </c>
    </row>
    <row r="18" spans="3:3" x14ac:dyDescent="0.25">
      <c r="C1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Interventions</vt:lpstr>
      <vt:lpstr>Histo</vt:lpstr>
      <vt:lpstr>Feuil2</vt:lpstr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Duplex Alexis</dc:creator>
  <cp:keywords/>
  <dc:description/>
  <cp:lastModifiedBy>Arnaud FLEITH</cp:lastModifiedBy>
  <cp:revision/>
  <dcterms:created xsi:type="dcterms:W3CDTF">2015-06-05T18:19:34Z</dcterms:created>
  <dcterms:modified xsi:type="dcterms:W3CDTF">2021-06-24T13:52:40Z</dcterms:modified>
  <cp:category/>
  <cp:contentStatus/>
</cp:coreProperties>
</file>