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CB2754E8-BBE4-4BE8-9E00-A5AE71618AE9}" xr6:coauthVersionLast="45" xr6:coauthVersionMax="45" xr10:uidLastSave="{00000000-0000-0000-0000-000000000000}"/>
  <bookViews>
    <workbookView xWindow="-120" yWindow="-120" windowWidth="29040" windowHeight="15840" activeTab="3" xr2:uid="{3FBC31F7-9574-48AC-8D04-11B8BC8D83A3}"/>
  </bookViews>
  <sheets>
    <sheet name="Liste" sheetId="1" r:id="rId1"/>
    <sheet name="Couleurs" sheetId="2" r:id="rId2"/>
    <sheet name="ORDO" sheetId="3" r:id="rId3"/>
    <sheet name="ORDO 2" sheetId="4" r:id="rId4"/>
  </sheets>
  <definedNames>
    <definedName name="_xlnm._FilterDatabase" localSheetId="2" hidden="1">ORDO!$A$1:$K$1</definedName>
    <definedName name="DonnéesExternes_1" localSheetId="1" hidden="1">Couleurs!$A$1:$B$22</definedName>
    <definedName name="DonnéesExternes_1" localSheetId="3" hidden="1">'ORDO 2'!$A$1:$K$41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" i="3" l="1"/>
  <c r="J3" i="3" s="1"/>
  <c r="J4" i="3" s="1"/>
  <c r="D2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I5" i="3" l="1"/>
  <c r="I3" i="3"/>
  <c r="I6" i="3"/>
  <c r="I7" i="3"/>
  <c r="I13" i="3"/>
  <c r="I14" i="3"/>
  <c r="I15" i="3"/>
  <c r="I17" i="3"/>
  <c r="I18" i="3"/>
  <c r="I19" i="3"/>
  <c r="I20" i="3"/>
  <c r="I23" i="3"/>
  <c r="I24" i="3"/>
  <c r="I25" i="3"/>
  <c r="I26" i="3"/>
  <c r="I29" i="3"/>
  <c r="I30" i="3"/>
  <c r="I31" i="3"/>
  <c r="I32" i="3"/>
  <c r="I33" i="3"/>
  <c r="I8" i="3"/>
  <c r="I9" i="3"/>
  <c r="I21" i="3"/>
  <c r="I27" i="3"/>
  <c r="I28" i="3"/>
  <c r="I34" i="3"/>
  <c r="I35" i="3"/>
  <c r="I36" i="3"/>
  <c r="I10" i="3"/>
  <c r="I11" i="3"/>
  <c r="I12" i="3"/>
  <c r="I16" i="3"/>
  <c r="I22" i="3"/>
  <c r="I37" i="3"/>
  <c r="I38" i="3"/>
  <c r="I39" i="3"/>
  <c r="I40" i="3"/>
  <c r="I41" i="3"/>
  <c r="I4" i="3"/>
  <c r="K3" i="3" l="1"/>
  <c r="J5" i="3" l="1"/>
  <c r="K4" i="3"/>
  <c r="K5" i="3" l="1"/>
  <c r="J6" i="3"/>
  <c r="J7" i="3" l="1"/>
  <c r="K6" i="3"/>
  <c r="K7" i="3" l="1"/>
  <c r="J8" i="3"/>
  <c r="J9" i="3" l="1"/>
  <c r="K8" i="3"/>
  <c r="K9" i="3" l="1"/>
  <c r="J10" i="3"/>
  <c r="J11" i="3" l="1"/>
  <c r="K10" i="3"/>
  <c r="J12" i="3" l="1"/>
  <c r="K11" i="3"/>
  <c r="J13" i="3" l="1"/>
  <c r="K12" i="3"/>
  <c r="J14" i="3" l="1"/>
  <c r="K13" i="3"/>
  <c r="J15" i="3" l="1"/>
  <c r="K14" i="3"/>
  <c r="K15" i="3" l="1"/>
  <c r="J16" i="3"/>
  <c r="J17" i="3" l="1"/>
  <c r="K16" i="3"/>
  <c r="J18" i="3" l="1"/>
  <c r="K17" i="3"/>
  <c r="J19" i="3" l="1"/>
  <c r="K18" i="3"/>
  <c r="J20" i="3" l="1"/>
  <c r="K19" i="3"/>
  <c r="K20" i="3" l="1"/>
  <c r="J21" i="3"/>
  <c r="K21" i="3" l="1"/>
  <c r="J22" i="3"/>
  <c r="J23" i="3" l="1"/>
  <c r="K22" i="3"/>
  <c r="J24" i="3" l="1"/>
  <c r="K23" i="3"/>
  <c r="J25" i="3" l="1"/>
  <c r="K24" i="3"/>
  <c r="K25" i="3" l="1"/>
  <c r="J26" i="3"/>
  <c r="K26" i="3" l="1"/>
  <c r="J27" i="3"/>
  <c r="J28" i="3" l="1"/>
  <c r="K27" i="3"/>
  <c r="J29" i="3" l="1"/>
  <c r="K28" i="3"/>
  <c r="J30" i="3" l="1"/>
  <c r="K29" i="3"/>
  <c r="J31" i="3" l="1"/>
  <c r="K30" i="3"/>
  <c r="J32" i="3" l="1"/>
  <c r="K31" i="3"/>
  <c r="J33" i="3" l="1"/>
  <c r="K32" i="3"/>
  <c r="K33" i="3" l="1"/>
  <c r="J34" i="3"/>
  <c r="J35" i="3" l="1"/>
  <c r="K34" i="3"/>
  <c r="J36" i="3" l="1"/>
  <c r="K35" i="3"/>
  <c r="K36" i="3" l="1"/>
  <c r="J37" i="3"/>
  <c r="J38" i="3" l="1"/>
  <c r="K37" i="3"/>
  <c r="J39" i="3" l="1"/>
  <c r="K38" i="3"/>
  <c r="J40" i="3" l="1"/>
  <c r="K39" i="3"/>
  <c r="J41" i="3" l="1"/>
  <c r="K41" i="3" s="1"/>
  <c r="K40" i="3"/>
  <c r="P3" i="3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EABB8AD-0355-491F-8E76-8A9B7F294098}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  <connection id="2" xr16:uid="{0FD35106-0972-490C-8F78-7EE3E051AB42}" keepAlive="1" name="Requête - Tableaucouleur" description="Connexion à la requête « Tableaucouleur » dans le classeur." type="5" refreshedVersion="6" background="1" saveData="1">
    <dbPr connection="Provider=Microsoft.Mashup.OleDb.1;Data Source=$Workbook$;Location=Tableaucouleur;Extended Properties=&quot;&quot;" command="SELECT * FROM [Tableaucouleur]"/>
  </connection>
</connections>
</file>

<file path=xl/sharedStrings.xml><?xml version="1.0" encoding="utf-8"?>
<sst xmlns="http://schemas.openxmlformats.org/spreadsheetml/2006/main" count="289" uniqueCount="55">
  <si>
    <t>OF</t>
  </si>
  <si>
    <t>AT</t>
  </si>
  <si>
    <t>GT</t>
  </si>
  <si>
    <t>BN</t>
  </si>
  <si>
    <t>VJ</t>
  </si>
  <si>
    <t>JA</t>
  </si>
  <si>
    <t>Couleur</t>
  </si>
  <si>
    <t>Perso</t>
  </si>
  <si>
    <t>L6919</t>
  </si>
  <si>
    <t>L756</t>
  </si>
  <si>
    <t>L7486</t>
  </si>
  <si>
    <t>L7688</t>
  </si>
  <si>
    <t>L7779</t>
  </si>
  <si>
    <t>L7974</t>
  </si>
  <si>
    <t>L874</t>
  </si>
  <si>
    <t>L875</t>
  </si>
  <si>
    <t>L694</t>
  </si>
  <si>
    <t>L896</t>
  </si>
  <si>
    <t>L742</t>
  </si>
  <si>
    <t>L6543</t>
  </si>
  <si>
    <t>L7984</t>
  </si>
  <si>
    <t/>
  </si>
  <si>
    <t>L7479</t>
  </si>
  <si>
    <t>L7995</t>
  </si>
  <si>
    <t>L638</t>
  </si>
  <si>
    <t>L6597</t>
  </si>
  <si>
    <t>L7968</t>
  </si>
  <si>
    <t>MAD Prev</t>
  </si>
  <si>
    <t>Qté restante</t>
  </si>
  <si>
    <t>Sort.March</t>
  </si>
  <si>
    <t>Poids</t>
  </si>
  <si>
    <t>BC</t>
  </si>
  <si>
    <t>GP</t>
  </si>
  <si>
    <t>JS</t>
  </si>
  <si>
    <t>BB</t>
  </si>
  <si>
    <t>KI</t>
  </si>
  <si>
    <t>IL</t>
  </si>
  <si>
    <t>VH</t>
  </si>
  <si>
    <t>BE</t>
  </si>
  <si>
    <t>RN</t>
  </si>
  <si>
    <t>RG</t>
  </si>
  <si>
    <t>VF</t>
  </si>
  <si>
    <t>MO</t>
  </si>
  <si>
    <t>BV</t>
  </si>
  <si>
    <t>MS</t>
  </si>
  <si>
    <t>NR</t>
  </si>
  <si>
    <t>Du plus clair (1) au plus foncé (21)</t>
  </si>
  <si>
    <t>Cycle machine</t>
  </si>
  <si>
    <t>secondes</t>
  </si>
  <si>
    <t>Temps de production (h)</t>
  </si>
  <si>
    <t>Ordre</t>
  </si>
  <si>
    <t>Retard ?</t>
  </si>
  <si>
    <t>TOTAL retard</t>
  </si>
  <si>
    <t>Colonne1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</si>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</sst>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2" borderId="0" xfId="0" applyFill="1"/>
    <xf numFmtId="2" fontId="0" fillId="0" borderId="0" xfId="0" applyNumberFormat="1"/>
    <xf numFmtId="22" fontId="0" fillId="0" borderId="0" xfId="0" applyNumberFormat="1"/>
    <xf numFmtId="164" fontId="0" fillId="0" borderId="0" xfId="0" applyNumberFormat="1"/>
    <xf numFmtId="22" fontId="0" fillId="2" borderId="0" xfId="0" applyNumberFormat="1" applyFill="1"/>
    <xf numFmtId="0" fontId="0" fillId="0" borderId="0" xfId="0" applyNumberFormat="1"/>
  </cellXfs>
  <cellStyles count="1">
    <cellStyle name="Normal" xfId="0" builtinId="0"/>
  </cellStyles>
  <dxfs count="11"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164" formatCode="[$-F400]h:mm:ss\ AM/PM"/>
    </dxf>
    <dxf>
      <numFmt numFmtId="19" formatCode="dd/mm/yyyy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A4EB5E13-24E2-46D6-B6AA-EF38FF36B909}" autoFormatId="16" applyNumberFormats="0" applyBorderFormats="0" applyFontFormats="0" applyPatternFormats="0" applyAlignmentFormats="0" applyWidthHeightFormats="0">
  <queryTableRefresh nextId="3">
    <queryTableFields count="2">
      <queryTableField id="1" name="Couleur" tableColumnId="1"/>
      <queryTableField id="2" name="Poids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1FA0B45-EE85-4145-9438-540CED45D130}" autoFormatId="16" applyNumberFormats="0" applyBorderFormats="0" applyFontFormats="0" applyPatternFormats="0" applyAlignmentFormats="0" applyWidthHeightFormats="0">
  <queryTableRefresh nextId="12">
    <queryTableFields count="11">
      <queryTableField id="1" name="Ordre" tableColumnId="1"/>
      <queryTableField id="2" name="OF" tableColumnId="2"/>
      <queryTableField id="3" name="Couleur" tableColumnId="3"/>
      <queryTableField id="4" name="Colonne1" tableColumnId="4"/>
      <queryTableField id="5" name="Perso" tableColumnId="5"/>
      <queryTableField id="6" name="MAD Prev" tableColumnId="6"/>
      <queryTableField id="7" name="Qté restante" tableColumnId="7"/>
      <queryTableField id="8" name="Sort.March" tableColumnId="8"/>
      <queryTableField id="9" name="Temps de production (h)" tableColumnId="9"/>
      <queryTableField id="10" name="Date" tableColumnId="10"/>
      <queryTableField id="11" name="Retard ?" tableColumnId="1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4AC93AA-E7FB-4B0D-9157-1462BDE27E1B}" name="Tableaucouleur_2" displayName="Tableaucouleur_2" ref="A1:B22" tableType="queryTable" totalsRowShown="0">
  <autoFilter ref="A1:B22" xr:uid="{7E1F105B-4285-4491-B6E4-9E9043DC8464}"/>
  <tableColumns count="2">
    <tableColumn id="1" xr3:uid="{76333F0A-73D5-42FF-A02D-3A6F0B7028D4}" uniqueName="1" name="Couleur" queryTableFieldId="1" dataDxfId="10"/>
    <tableColumn id="2" xr3:uid="{6F9049F3-C80D-4195-BF49-855CB2EF6B33}" uniqueName="2" name="Poids" queryTableFieldId="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6D8483-B290-4A9B-A4D8-459D450B094A}" name="Tableau2" displayName="Tableau2" ref="A1:K41" totalsRowShown="0">
  <autoFilter ref="A1:K41" xr:uid="{22B288B6-3D5E-464F-BBC2-F65A127670D3}"/>
  <tableColumns count="11">
    <tableColumn id="1" xr3:uid="{A2494DBE-A01B-48C5-BACE-A805B88BF543}" name="Ordre"/>
    <tableColumn id="2" xr3:uid="{CE8D545F-7FB5-40C5-A4B5-06CEF2AF072F}" name="OF"/>
    <tableColumn id="3" xr3:uid="{9D5213CE-64E5-4665-8D49-E35AF0D95F33}" name="Couleur"/>
    <tableColumn id="11" xr3:uid="{13BD68C5-D953-4F38-9CC0-E1187AF50884}" name="Colonne1" dataDxfId="5">
      <calculatedColumnFormula>VLOOKUP(Tableau2[[#This Row],[Couleur]],Tableaucouleur_2[#All],2,FALSE)</calculatedColumnFormula>
    </tableColumn>
    <tableColumn id="4" xr3:uid="{BC0146E9-5036-47CD-A9F0-45E57F777B25}" name="Perso"/>
    <tableColumn id="5" xr3:uid="{7DCC1775-96E9-40E6-9025-3AF0B2C51511}" name="MAD Prev" dataDxfId="9"/>
    <tableColumn id="6" xr3:uid="{E78D985E-4C57-45F5-A28B-F4737A3AA770}" name="Qté restante"/>
    <tableColumn id="7" xr3:uid="{E1F1867C-951C-4635-B002-F5CAA07E5A94}" name="Sort.March" dataDxfId="8"/>
    <tableColumn id="8" xr3:uid="{6726FF5F-04E3-4D26-B46C-F19B2D684AF6}" name="Temps de production (h)" dataDxfId="7">
      <calculatedColumnFormula>(G2*$P$1)/3600/24</calculatedColumnFormula>
    </tableColumn>
    <tableColumn id="9" xr3:uid="{B2B55FB8-B45B-4B4E-8E66-545A8A4D322A}" name="Date" dataDxfId="6">
      <calculatedColumnFormula>I2+J1</calculatedColumnFormula>
    </tableColumn>
    <tableColumn id="10" xr3:uid="{5AA7D101-8C38-42C0-B5F0-4293506069AA}" name="Retard ?">
      <calculatedColumnFormula>IF(J2&gt;=H2,1,0)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35F9FD4-5B92-449D-A199-A03A50C5655B}" name="Tableau2_2" displayName="Tableau2_2" ref="A1:K41" tableType="queryTable" totalsRowShown="0">
  <autoFilter ref="A1:K41" xr:uid="{C0B45550-CE78-4730-B93E-1F3E36E9DBAE}"/>
  <tableColumns count="11">
    <tableColumn id="1" xr3:uid="{390C92A9-9AF0-4110-95FE-E8AF5F8400EB}" uniqueName="1" name="Ordre" queryTableFieldId="1"/>
    <tableColumn id="2" xr3:uid="{FD119144-D358-457D-BD61-14C5ECD006FF}" uniqueName="2" name="OF" queryTableFieldId="2"/>
    <tableColumn id="3" xr3:uid="{3A1A80C0-EE0B-4343-A3A6-33191AA9A356}" uniqueName="3" name="Couleur" queryTableFieldId="3" dataDxfId="4"/>
    <tableColumn id="4" xr3:uid="{26DC42F7-97F5-43CE-837B-3ECB878D4558}" uniqueName="4" name="Colonne1" queryTableFieldId="4"/>
    <tableColumn id="5" xr3:uid="{9B4E6C36-4A5C-49BC-AA68-4915980B625C}" uniqueName="5" name="Perso" queryTableFieldId="5" dataDxfId="3"/>
    <tableColumn id="6" xr3:uid="{082388BC-412E-47E6-9F38-653F677B844F}" uniqueName="6" name="MAD Prev" queryTableFieldId="6" dataDxfId="2"/>
    <tableColumn id="7" xr3:uid="{785C8042-BD24-4AF4-869B-6640C7DC0FB8}" uniqueName="7" name="Qté restante" queryTableFieldId="7"/>
    <tableColumn id="8" xr3:uid="{2165FF93-78A0-4E62-80A1-FE8DEAC10137}" uniqueName="8" name="Sort.March" queryTableFieldId="8" dataDxfId="1"/>
    <tableColumn id="9" xr3:uid="{4B418ECF-FB74-4759-952C-DECC45DDF781}" uniqueName="9" name="Temps de production (h)" queryTableFieldId="9"/>
    <tableColumn id="10" xr3:uid="{448A52AB-0289-48F2-B6B6-222BCFF3723D}" uniqueName="10" name="Date" queryTableFieldId="10" dataDxfId="0"/>
    <tableColumn id="11" xr3:uid="{0FF0C76A-D1C4-4DAE-AC88-74FECD752C3A}" uniqueName="11" name="Retard ?" queryTableFieldId="1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C89DE-091D-4DA9-BA13-72EB53CF3DBE}">
  <dimension ref="A1:F40"/>
  <sheetViews>
    <sheetView workbookViewId="0">
      <selection sqref="A1:F1048576"/>
    </sheetView>
  </sheetViews>
  <sheetFormatPr baseColWidth="10" defaultRowHeight="15" x14ac:dyDescent="0.25"/>
  <cols>
    <col min="1" max="1" width="8" bestFit="1" customWidth="1"/>
    <col min="2" max="2" width="10.28515625" bestFit="1" customWidth="1"/>
    <col min="3" max="3" width="8.28515625" bestFit="1" customWidth="1"/>
    <col min="4" max="4" width="12.140625" bestFit="1" customWidth="1"/>
    <col min="5" max="5" width="14.42578125" bestFit="1" customWidth="1"/>
    <col min="6" max="6" width="13" bestFit="1" customWidth="1"/>
  </cols>
  <sheetData>
    <row r="1" spans="1:6" x14ac:dyDescent="0.25">
      <c r="A1" t="s">
        <v>0</v>
      </c>
      <c r="B1" t="s">
        <v>6</v>
      </c>
      <c r="C1" t="s">
        <v>7</v>
      </c>
      <c r="D1" t="s">
        <v>27</v>
      </c>
      <c r="E1" t="s">
        <v>28</v>
      </c>
      <c r="F1" t="s">
        <v>29</v>
      </c>
    </row>
    <row r="2" spans="1:6" x14ac:dyDescent="0.25">
      <c r="A2">
        <v>6818711</v>
      </c>
      <c r="B2" t="s">
        <v>1</v>
      </c>
      <c r="C2" t="s">
        <v>8</v>
      </c>
      <c r="D2" s="1">
        <v>44258</v>
      </c>
      <c r="E2">
        <v>185</v>
      </c>
      <c r="F2" s="1">
        <v>44264</v>
      </c>
    </row>
    <row r="3" spans="1:6" x14ac:dyDescent="0.25">
      <c r="A3">
        <v>6817758</v>
      </c>
      <c r="B3" t="s">
        <v>1</v>
      </c>
      <c r="C3" t="s">
        <v>9</v>
      </c>
      <c r="D3" s="1">
        <v>44258</v>
      </c>
      <c r="E3">
        <v>150</v>
      </c>
      <c r="F3" s="1">
        <v>44264</v>
      </c>
    </row>
    <row r="4" spans="1:6" x14ac:dyDescent="0.25">
      <c r="A4">
        <v>6814834</v>
      </c>
      <c r="B4" t="s">
        <v>2</v>
      </c>
      <c r="C4" t="s">
        <v>10</v>
      </c>
      <c r="D4" s="1">
        <v>44256</v>
      </c>
      <c r="E4">
        <v>50</v>
      </c>
      <c r="F4" s="1">
        <v>44260</v>
      </c>
    </row>
    <row r="5" spans="1:6" x14ac:dyDescent="0.25">
      <c r="A5">
        <v>6817737</v>
      </c>
      <c r="B5" t="s">
        <v>2</v>
      </c>
      <c r="C5" t="s">
        <v>11</v>
      </c>
      <c r="D5" s="1">
        <v>44258</v>
      </c>
      <c r="E5">
        <v>10</v>
      </c>
      <c r="F5" s="1">
        <v>44264</v>
      </c>
    </row>
    <row r="6" spans="1:6" x14ac:dyDescent="0.25">
      <c r="A6">
        <v>6815273</v>
      </c>
      <c r="B6" t="s">
        <v>1</v>
      </c>
      <c r="C6" t="s">
        <v>12</v>
      </c>
      <c r="D6" s="1">
        <v>44263</v>
      </c>
      <c r="E6">
        <v>36</v>
      </c>
      <c r="F6" s="1">
        <v>44267</v>
      </c>
    </row>
    <row r="7" spans="1:6" x14ac:dyDescent="0.25">
      <c r="A7">
        <v>6811533</v>
      </c>
      <c r="B7" t="s">
        <v>1</v>
      </c>
      <c r="C7" t="s">
        <v>13</v>
      </c>
      <c r="D7" s="1">
        <v>44264</v>
      </c>
      <c r="E7">
        <v>387</v>
      </c>
      <c r="F7" s="1">
        <v>44270</v>
      </c>
    </row>
    <row r="8" spans="1:6" x14ac:dyDescent="0.25">
      <c r="A8">
        <v>6815722</v>
      </c>
      <c r="B8" t="s">
        <v>1</v>
      </c>
      <c r="C8" t="s">
        <v>14</v>
      </c>
      <c r="D8" s="1">
        <v>44264</v>
      </c>
      <c r="E8">
        <v>456</v>
      </c>
      <c r="F8" s="1">
        <v>44270</v>
      </c>
    </row>
    <row r="9" spans="1:6" x14ac:dyDescent="0.25">
      <c r="A9">
        <v>6815714</v>
      </c>
      <c r="B9" t="s">
        <v>1</v>
      </c>
      <c r="C9" t="s">
        <v>15</v>
      </c>
      <c r="D9" s="1">
        <v>44264</v>
      </c>
      <c r="E9">
        <v>144</v>
      </c>
      <c r="F9" s="1">
        <v>44270</v>
      </c>
    </row>
    <row r="10" spans="1:6" x14ac:dyDescent="0.25">
      <c r="A10">
        <v>6814371</v>
      </c>
      <c r="B10" t="s">
        <v>1</v>
      </c>
      <c r="C10" t="s">
        <v>8</v>
      </c>
      <c r="D10" s="1">
        <v>44265</v>
      </c>
      <c r="E10">
        <v>320</v>
      </c>
      <c r="F10" s="1">
        <v>44271</v>
      </c>
    </row>
    <row r="11" spans="1:6" x14ac:dyDescent="0.25">
      <c r="A11">
        <v>6814380</v>
      </c>
      <c r="B11" t="s">
        <v>1</v>
      </c>
      <c r="C11" t="s">
        <v>8</v>
      </c>
      <c r="D11" s="1">
        <v>44265</v>
      </c>
      <c r="E11">
        <v>320</v>
      </c>
      <c r="F11" s="1">
        <v>44271</v>
      </c>
    </row>
    <row r="12" spans="1:6" x14ac:dyDescent="0.25">
      <c r="A12">
        <v>6819647</v>
      </c>
      <c r="B12" t="s">
        <v>1</v>
      </c>
      <c r="C12" t="s">
        <v>16</v>
      </c>
      <c r="D12" s="1">
        <v>44265</v>
      </c>
      <c r="E12">
        <v>160</v>
      </c>
      <c r="F12" s="1">
        <v>44271</v>
      </c>
    </row>
    <row r="13" spans="1:6" x14ac:dyDescent="0.25">
      <c r="A13">
        <v>6816316</v>
      </c>
      <c r="B13" t="s">
        <v>1</v>
      </c>
      <c r="C13" t="s">
        <v>17</v>
      </c>
      <c r="D13" s="1">
        <v>44265</v>
      </c>
      <c r="E13">
        <v>320</v>
      </c>
      <c r="F13" s="1">
        <v>44271</v>
      </c>
    </row>
    <row r="14" spans="1:6" x14ac:dyDescent="0.25">
      <c r="A14">
        <v>6819645</v>
      </c>
      <c r="B14" t="s">
        <v>1</v>
      </c>
      <c r="C14" t="s">
        <v>16</v>
      </c>
      <c r="D14" s="1">
        <v>44266</v>
      </c>
      <c r="E14">
        <v>40</v>
      </c>
      <c r="F14" s="1">
        <v>44272</v>
      </c>
    </row>
    <row r="15" spans="1:6" x14ac:dyDescent="0.25">
      <c r="A15">
        <v>6819649</v>
      </c>
      <c r="B15" t="s">
        <v>1</v>
      </c>
      <c r="C15" t="s">
        <v>16</v>
      </c>
      <c r="D15" s="1">
        <v>44266</v>
      </c>
      <c r="E15">
        <v>40</v>
      </c>
      <c r="F15" s="1">
        <v>44272</v>
      </c>
    </row>
    <row r="16" spans="1:6" x14ac:dyDescent="0.25">
      <c r="A16">
        <v>6818891</v>
      </c>
      <c r="B16" t="s">
        <v>1</v>
      </c>
      <c r="C16" t="s">
        <v>18</v>
      </c>
      <c r="D16" s="1">
        <v>44266</v>
      </c>
      <c r="E16">
        <v>96</v>
      </c>
      <c r="F16" s="1">
        <v>44272</v>
      </c>
    </row>
    <row r="17" spans="1:6" x14ac:dyDescent="0.25">
      <c r="A17">
        <v>6818893</v>
      </c>
      <c r="B17" t="s">
        <v>1</v>
      </c>
      <c r="C17" t="s">
        <v>18</v>
      </c>
      <c r="D17" s="1">
        <v>44266</v>
      </c>
      <c r="E17">
        <v>48</v>
      </c>
      <c r="F17" s="1">
        <v>44272</v>
      </c>
    </row>
    <row r="18" spans="1:6" x14ac:dyDescent="0.25">
      <c r="A18">
        <v>6820946</v>
      </c>
      <c r="B18" t="s">
        <v>1</v>
      </c>
      <c r="C18" t="s">
        <v>19</v>
      </c>
      <c r="D18" s="1">
        <v>44267</v>
      </c>
      <c r="E18">
        <v>1</v>
      </c>
      <c r="F18" s="1">
        <v>44273</v>
      </c>
    </row>
    <row r="19" spans="1:6" x14ac:dyDescent="0.25">
      <c r="A19">
        <v>6817764</v>
      </c>
      <c r="B19" t="s">
        <v>1</v>
      </c>
      <c r="C19" t="s">
        <v>20</v>
      </c>
      <c r="D19" s="1">
        <v>44267</v>
      </c>
      <c r="E19">
        <v>250</v>
      </c>
      <c r="F19" s="1">
        <v>44273</v>
      </c>
    </row>
    <row r="20" spans="1:6" x14ac:dyDescent="0.25">
      <c r="A20">
        <v>6817745</v>
      </c>
      <c r="B20" t="s">
        <v>1</v>
      </c>
      <c r="C20" t="s">
        <v>21</v>
      </c>
      <c r="D20" s="1">
        <v>44270</v>
      </c>
      <c r="E20">
        <v>20</v>
      </c>
      <c r="F20" s="1">
        <v>44274</v>
      </c>
    </row>
    <row r="21" spans="1:6" x14ac:dyDescent="0.25">
      <c r="A21">
        <v>6816126</v>
      </c>
      <c r="B21" t="s">
        <v>1</v>
      </c>
      <c r="C21" t="s">
        <v>21</v>
      </c>
      <c r="D21" s="1">
        <v>44270</v>
      </c>
      <c r="E21">
        <v>30</v>
      </c>
      <c r="F21" s="1">
        <v>44274</v>
      </c>
    </row>
    <row r="22" spans="1:6" x14ac:dyDescent="0.25">
      <c r="A22">
        <v>6817744</v>
      </c>
      <c r="B22" t="s">
        <v>1</v>
      </c>
      <c r="C22" t="s">
        <v>21</v>
      </c>
      <c r="D22" s="1">
        <v>44270</v>
      </c>
      <c r="E22">
        <v>40</v>
      </c>
      <c r="F22" s="1">
        <v>44274</v>
      </c>
    </row>
    <row r="23" spans="1:6" x14ac:dyDescent="0.25">
      <c r="A23">
        <v>6815466</v>
      </c>
      <c r="B23" t="s">
        <v>2</v>
      </c>
      <c r="C23" t="s">
        <v>21</v>
      </c>
      <c r="D23" s="1">
        <v>44263</v>
      </c>
      <c r="E23">
        <v>30</v>
      </c>
      <c r="F23" s="1">
        <v>44267</v>
      </c>
    </row>
    <row r="24" spans="1:6" x14ac:dyDescent="0.25">
      <c r="A24">
        <v>6815658</v>
      </c>
      <c r="B24" t="s">
        <v>2</v>
      </c>
      <c r="C24" t="s">
        <v>22</v>
      </c>
      <c r="D24" s="1">
        <v>44263</v>
      </c>
      <c r="E24">
        <v>30</v>
      </c>
      <c r="F24" s="1">
        <v>44267</v>
      </c>
    </row>
    <row r="25" spans="1:6" x14ac:dyDescent="0.25">
      <c r="A25">
        <v>6816691</v>
      </c>
      <c r="B25" t="s">
        <v>2</v>
      </c>
      <c r="C25" t="s">
        <v>23</v>
      </c>
      <c r="D25" s="1">
        <v>44265</v>
      </c>
      <c r="E25">
        <v>38</v>
      </c>
      <c r="F25" s="1">
        <v>44271</v>
      </c>
    </row>
    <row r="26" spans="1:6" x14ac:dyDescent="0.25">
      <c r="A26">
        <v>6820476</v>
      </c>
      <c r="B26" t="s">
        <v>2</v>
      </c>
      <c r="C26" t="s">
        <v>24</v>
      </c>
      <c r="D26" s="1">
        <v>44266</v>
      </c>
      <c r="E26">
        <v>20</v>
      </c>
      <c r="F26" s="1">
        <v>44272</v>
      </c>
    </row>
    <row r="27" spans="1:6" x14ac:dyDescent="0.25">
      <c r="A27">
        <v>6820268</v>
      </c>
      <c r="B27" t="s">
        <v>2</v>
      </c>
      <c r="C27" t="s">
        <v>24</v>
      </c>
      <c r="D27" s="1">
        <v>44266</v>
      </c>
      <c r="E27">
        <v>50</v>
      </c>
      <c r="F27" s="1">
        <v>44272</v>
      </c>
    </row>
    <row r="28" spans="1:6" x14ac:dyDescent="0.25">
      <c r="A28">
        <v>6816665</v>
      </c>
      <c r="B28" t="s">
        <v>2</v>
      </c>
      <c r="C28" t="s">
        <v>21</v>
      </c>
      <c r="D28" s="1">
        <v>44270</v>
      </c>
      <c r="E28">
        <v>108</v>
      </c>
      <c r="F28" s="1">
        <v>44274</v>
      </c>
    </row>
    <row r="29" spans="1:6" x14ac:dyDescent="0.25">
      <c r="A29">
        <v>6818709</v>
      </c>
      <c r="B29" t="s">
        <v>2</v>
      </c>
      <c r="C29" t="s">
        <v>21</v>
      </c>
      <c r="D29" s="1">
        <v>44270</v>
      </c>
      <c r="E29">
        <v>50</v>
      </c>
      <c r="F29" s="1">
        <v>44274</v>
      </c>
    </row>
    <row r="30" spans="1:6" x14ac:dyDescent="0.25">
      <c r="A30">
        <v>6818001</v>
      </c>
      <c r="B30" t="s">
        <v>3</v>
      </c>
      <c r="C30" t="s">
        <v>25</v>
      </c>
      <c r="D30" s="1">
        <v>44270</v>
      </c>
      <c r="E30">
        <v>18</v>
      </c>
      <c r="F30" s="1">
        <v>44274</v>
      </c>
    </row>
    <row r="31" spans="1:6" x14ac:dyDescent="0.25">
      <c r="A31">
        <v>6815075</v>
      </c>
      <c r="B31" t="s">
        <v>4</v>
      </c>
      <c r="C31" t="s">
        <v>21</v>
      </c>
      <c r="D31" s="1">
        <v>44263</v>
      </c>
      <c r="E31">
        <v>108</v>
      </c>
      <c r="F31" s="1">
        <v>44267</v>
      </c>
    </row>
    <row r="32" spans="1:6" x14ac:dyDescent="0.25">
      <c r="A32">
        <v>6815265</v>
      </c>
      <c r="B32" t="s">
        <v>4</v>
      </c>
      <c r="C32" t="s">
        <v>12</v>
      </c>
      <c r="D32" s="1">
        <v>44263</v>
      </c>
      <c r="E32">
        <v>108</v>
      </c>
      <c r="F32" s="1">
        <v>44267</v>
      </c>
    </row>
    <row r="33" spans="1:6" x14ac:dyDescent="0.25">
      <c r="A33">
        <v>6812442</v>
      </c>
      <c r="B33" t="s">
        <v>4</v>
      </c>
      <c r="C33" t="s">
        <v>26</v>
      </c>
      <c r="D33" s="1">
        <v>44263</v>
      </c>
      <c r="E33">
        <v>558</v>
      </c>
      <c r="F33" s="1">
        <v>44267</v>
      </c>
    </row>
    <row r="34" spans="1:6" x14ac:dyDescent="0.25">
      <c r="A34">
        <v>6815080</v>
      </c>
      <c r="B34" t="s">
        <v>4</v>
      </c>
      <c r="C34" t="s">
        <v>21</v>
      </c>
      <c r="D34" s="1">
        <v>44264</v>
      </c>
      <c r="E34">
        <v>64</v>
      </c>
      <c r="F34" s="1">
        <v>44270</v>
      </c>
    </row>
    <row r="35" spans="1:6" x14ac:dyDescent="0.25">
      <c r="A35">
        <v>6812077</v>
      </c>
      <c r="B35" t="s">
        <v>4</v>
      </c>
      <c r="C35" t="s">
        <v>26</v>
      </c>
      <c r="D35" s="1">
        <v>44265</v>
      </c>
      <c r="E35">
        <v>558</v>
      </c>
      <c r="F35" s="1">
        <v>44271</v>
      </c>
    </row>
    <row r="36" spans="1:6" x14ac:dyDescent="0.25">
      <c r="A36">
        <v>6815929</v>
      </c>
      <c r="B36" t="s">
        <v>4</v>
      </c>
      <c r="C36" t="s">
        <v>21</v>
      </c>
      <c r="D36" s="1">
        <v>44270</v>
      </c>
      <c r="E36">
        <v>10</v>
      </c>
      <c r="F36" s="1">
        <v>44274</v>
      </c>
    </row>
    <row r="37" spans="1:6" x14ac:dyDescent="0.25">
      <c r="A37">
        <v>6817977</v>
      </c>
      <c r="B37" t="s">
        <v>4</v>
      </c>
      <c r="C37" t="s">
        <v>25</v>
      </c>
      <c r="D37" s="1">
        <v>44270</v>
      </c>
      <c r="E37">
        <v>135</v>
      </c>
      <c r="F37" s="1">
        <v>44274</v>
      </c>
    </row>
    <row r="38" spans="1:6" x14ac:dyDescent="0.25">
      <c r="A38">
        <v>6817748</v>
      </c>
      <c r="B38" t="s">
        <v>5</v>
      </c>
      <c r="C38" t="s">
        <v>21</v>
      </c>
      <c r="D38" s="1">
        <v>44270</v>
      </c>
      <c r="E38">
        <v>50</v>
      </c>
      <c r="F38" s="1">
        <v>44274</v>
      </c>
    </row>
    <row r="39" spans="1:6" x14ac:dyDescent="0.25">
      <c r="A39">
        <v>6818713</v>
      </c>
      <c r="B39" t="s">
        <v>5</v>
      </c>
      <c r="C39" t="s">
        <v>21</v>
      </c>
      <c r="D39" s="1">
        <v>44270</v>
      </c>
      <c r="E39">
        <v>50</v>
      </c>
      <c r="F39" s="1">
        <v>44274</v>
      </c>
    </row>
    <row r="40" spans="1:6" x14ac:dyDescent="0.25">
      <c r="A40">
        <v>6817994</v>
      </c>
      <c r="B40" t="s">
        <v>5</v>
      </c>
      <c r="C40" t="s">
        <v>25</v>
      </c>
      <c r="D40" s="1">
        <v>44270</v>
      </c>
      <c r="E40">
        <v>63</v>
      </c>
      <c r="F40" s="1">
        <v>44274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0D4AC1-1B24-4EF4-9EE1-3400982E6291}">
  <dimension ref="A1:E22"/>
  <sheetViews>
    <sheetView workbookViewId="0">
      <selection sqref="A1:B22"/>
    </sheetView>
  </sheetViews>
  <sheetFormatPr baseColWidth="10" defaultRowHeight="15" x14ac:dyDescent="0.25"/>
  <cols>
    <col min="5" max="5" width="31" bestFit="1" customWidth="1"/>
  </cols>
  <sheetData>
    <row r="1" spans="1:5" x14ac:dyDescent="0.25">
      <c r="A1" t="s">
        <v>6</v>
      </c>
      <c r="B1" t="s">
        <v>30</v>
      </c>
    </row>
    <row r="2" spans="1:5" x14ac:dyDescent="0.25">
      <c r="A2" t="s">
        <v>31</v>
      </c>
      <c r="B2">
        <v>1</v>
      </c>
      <c r="E2" s="2" t="s">
        <v>46</v>
      </c>
    </row>
    <row r="3" spans="1:5" x14ac:dyDescent="0.25">
      <c r="A3" t="s">
        <v>32</v>
      </c>
      <c r="B3">
        <v>2</v>
      </c>
    </row>
    <row r="4" spans="1:5" x14ac:dyDescent="0.25">
      <c r="A4" t="s">
        <v>5</v>
      </c>
      <c r="B4">
        <v>3</v>
      </c>
    </row>
    <row r="5" spans="1:5" x14ac:dyDescent="0.25">
      <c r="A5" t="s">
        <v>33</v>
      </c>
      <c r="B5">
        <v>4</v>
      </c>
    </row>
    <row r="6" spans="1:5" x14ac:dyDescent="0.25">
      <c r="A6" t="s">
        <v>34</v>
      </c>
      <c r="B6">
        <v>5</v>
      </c>
    </row>
    <row r="7" spans="1:5" x14ac:dyDescent="0.25">
      <c r="A7" t="s">
        <v>35</v>
      </c>
      <c r="B7">
        <v>6</v>
      </c>
    </row>
    <row r="8" spans="1:5" x14ac:dyDescent="0.25">
      <c r="A8" t="s">
        <v>36</v>
      </c>
      <c r="B8">
        <v>7</v>
      </c>
    </row>
    <row r="9" spans="1:5" x14ac:dyDescent="0.25">
      <c r="A9" t="s">
        <v>0</v>
      </c>
      <c r="B9">
        <v>8</v>
      </c>
    </row>
    <row r="10" spans="1:5" x14ac:dyDescent="0.25">
      <c r="A10" t="s">
        <v>37</v>
      </c>
      <c r="B10">
        <v>9</v>
      </c>
    </row>
    <row r="11" spans="1:5" x14ac:dyDescent="0.25">
      <c r="A11" t="s">
        <v>4</v>
      </c>
      <c r="B11">
        <v>10</v>
      </c>
    </row>
    <row r="12" spans="1:5" x14ac:dyDescent="0.25">
      <c r="A12" t="s">
        <v>3</v>
      </c>
      <c r="B12">
        <v>11</v>
      </c>
    </row>
    <row r="13" spans="1:5" x14ac:dyDescent="0.25">
      <c r="A13" t="s">
        <v>38</v>
      </c>
      <c r="B13">
        <v>12</v>
      </c>
    </row>
    <row r="14" spans="1:5" x14ac:dyDescent="0.25">
      <c r="A14" t="s">
        <v>39</v>
      </c>
      <c r="B14">
        <v>13</v>
      </c>
    </row>
    <row r="15" spans="1:5" x14ac:dyDescent="0.25">
      <c r="A15" t="s">
        <v>40</v>
      </c>
      <c r="B15">
        <v>14</v>
      </c>
    </row>
    <row r="16" spans="1:5" x14ac:dyDescent="0.25">
      <c r="A16" t="s">
        <v>2</v>
      </c>
      <c r="B16">
        <v>15</v>
      </c>
    </row>
    <row r="17" spans="1:2" x14ac:dyDescent="0.25">
      <c r="A17" t="s">
        <v>41</v>
      </c>
      <c r="B17">
        <v>16</v>
      </c>
    </row>
    <row r="18" spans="1:2" x14ac:dyDescent="0.25">
      <c r="A18" t="s">
        <v>42</v>
      </c>
      <c r="B18">
        <v>17</v>
      </c>
    </row>
    <row r="19" spans="1:2" x14ac:dyDescent="0.25">
      <c r="A19" t="s">
        <v>43</v>
      </c>
      <c r="B19">
        <v>18</v>
      </c>
    </row>
    <row r="20" spans="1:2" x14ac:dyDescent="0.25">
      <c r="A20" t="s">
        <v>44</v>
      </c>
      <c r="B20">
        <v>19</v>
      </c>
    </row>
    <row r="21" spans="1:2" x14ac:dyDescent="0.25">
      <c r="A21" t="s">
        <v>1</v>
      </c>
      <c r="B21">
        <v>20</v>
      </c>
    </row>
    <row r="22" spans="1:2" x14ac:dyDescent="0.25">
      <c r="A22" t="s">
        <v>45</v>
      </c>
      <c r="B22">
        <v>21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0A2C05-FFA8-47D8-AD39-D232CE6D7E80}">
  <dimension ref="A1:Q41"/>
  <sheetViews>
    <sheetView workbookViewId="0">
      <selection sqref="A1:K41"/>
    </sheetView>
  </sheetViews>
  <sheetFormatPr baseColWidth="10" defaultRowHeight="15" x14ac:dyDescent="0.25"/>
  <cols>
    <col min="2" max="2" width="8" bestFit="1" customWidth="1"/>
    <col min="3" max="3" width="10.28515625" bestFit="1" customWidth="1"/>
    <col min="4" max="4" width="10.28515625" customWidth="1"/>
    <col min="5" max="5" width="8.28515625" bestFit="1" customWidth="1"/>
    <col min="6" max="6" width="12.140625" bestFit="1" customWidth="1"/>
    <col min="7" max="7" width="14.42578125" bestFit="1" customWidth="1"/>
    <col min="8" max="8" width="13" bestFit="1" customWidth="1"/>
    <col min="9" max="9" width="24.85546875" style="3" customWidth="1"/>
    <col min="10" max="10" width="24.28515625" customWidth="1"/>
    <col min="11" max="11" width="15.7109375" bestFit="1" customWidth="1"/>
    <col min="15" max="15" width="13.7109375" bestFit="1" customWidth="1"/>
  </cols>
  <sheetData>
    <row r="1" spans="1:17" ht="14.25" customHeight="1" x14ac:dyDescent="0.25">
      <c r="A1" t="s">
        <v>50</v>
      </c>
      <c r="B1" t="s">
        <v>0</v>
      </c>
      <c r="C1" t="s">
        <v>6</v>
      </c>
      <c r="D1" t="s">
        <v>53</v>
      </c>
      <c r="E1" t="s">
        <v>7</v>
      </c>
      <c r="F1" t="s">
        <v>27</v>
      </c>
      <c r="G1" t="s">
        <v>28</v>
      </c>
      <c r="H1" t="s">
        <v>29</v>
      </c>
      <c r="I1" s="3" t="s">
        <v>49</v>
      </c>
      <c r="J1" s="6" t="s">
        <v>54</v>
      </c>
      <c r="K1" s="4" t="s">
        <v>51</v>
      </c>
      <c r="O1" t="s">
        <v>47</v>
      </c>
      <c r="P1" s="2">
        <v>80</v>
      </c>
      <c r="Q1" t="s">
        <v>48</v>
      </c>
    </row>
    <row r="2" spans="1:17" hidden="1" x14ac:dyDescent="0.25">
      <c r="D2" s="7" t="e">
        <f>VLOOKUP(Tableau2[[#This Row],[Couleur]],Tableaucouleur_2[#All],2,FALSE)</f>
        <v>#N/A</v>
      </c>
      <c r="F2" s="1"/>
      <c r="H2" s="1"/>
      <c r="I2" s="5"/>
      <c r="J2" s="6">
        <f ca="1">NOW()</f>
        <v>44265.489157407406</v>
      </c>
      <c r="K2" s="4"/>
    </row>
    <row r="3" spans="1:17" x14ac:dyDescent="0.25">
      <c r="A3">
        <v>3</v>
      </c>
      <c r="B3">
        <v>6814834</v>
      </c>
      <c r="C3" t="s">
        <v>2</v>
      </c>
      <c r="D3">
        <f>VLOOKUP(Tableau2[[#This Row],[Couleur]],Tableaucouleur_2[#All],2,FALSE)</f>
        <v>15</v>
      </c>
      <c r="E3" t="s">
        <v>10</v>
      </c>
      <c r="F3" s="1">
        <v>44256</v>
      </c>
      <c r="G3">
        <v>50</v>
      </c>
      <c r="H3" s="1">
        <v>44260</v>
      </c>
      <c r="I3" s="5">
        <f>(G3*$P$1)/3600/24</f>
        <v>4.6296296296296301E-2</v>
      </c>
      <c r="J3" s="4">
        <f ca="1">I3+J2</f>
        <v>44265.535453703706</v>
      </c>
      <c r="K3">
        <f ca="1">IF(J3&gt;=H3,1,0)</f>
        <v>1</v>
      </c>
      <c r="O3" t="s">
        <v>52</v>
      </c>
      <c r="P3" s="2">
        <f ca="1">SUM(K2:K41)</f>
        <v>4</v>
      </c>
    </row>
    <row r="4" spans="1:17" x14ac:dyDescent="0.25">
      <c r="A4">
        <v>1</v>
      </c>
      <c r="B4">
        <v>6818711</v>
      </c>
      <c r="C4" t="s">
        <v>1</v>
      </c>
      <c r="D4">
        <f>VLOOKUP(Tableau2[[#This Row],[Couleur]],Tableaucouleur_2[#All],2,FALSE)</f>
        <v>20</v>
      </c>
      <c r="E4" t="s">
        <v>8</v>
      </c>
      <c r="F4" s="1">
        <v>44258</v>
      </c>
      <c r="G4">
        <v>185</v>
      </c>
      <c r="H4" s="1">
        <v>44264</v>
      </c>
      <c r="I4" s="5">
        <f>(G4*$P$1)/3600/24</f>
        <v>0.17129629629629628</v>
      </c>
      <c r="J4" s="4">
        <f ca="1">I4+J3</f>
        <v>44265.706750000005</v>
      </c>
      <c r="K4">
        <f ca="1">IF(J4&gt;=H4,1,0)</f>
        <v>1</v>
      </c>
    </row>
    <row r="5" spans="1:17" x14ac:dyDescent="0.25">
      <c r="A5">
        <v>2</v>
      </c>
      <c r="B5">
        <v>6817758</v>
      </c>
      <c r="C5" t="s">
        <v>1</v>
      </c>
      <c r="D5">
        <f>VLOOKUP(Tableau2[[#This Row],[Couleur]],Tableaucouleur_2[#All],2,FALSE)</f>
        <v>20</v>
      </c>
      <c r="E5" t="s">
        <v>9</v>
      </c>
      <c r="F5" s="1">
        <v>44258</v>
      </c>
      <c r="G5">
        <v>150</v>
      </c>
      <c r="H5" s="1">
        <v>44264</v>
      </c>
      <c r="I5" s="5">
        <f>(G5*$P$1)/3600/24</f>
        <v>0.1388888888888889</v>
      </c>
      <c r="J5" s="4">
        <f ca="1">I5+J4</f>
        <v>44265.845638888895</v>
      </c>
      <c r="K5">
        <f ca="1">IF(J5&gt;=H5,1,0)</f>
        <v>1</v>
      </c>
    </row>
    <row r="6" spans="1:17" x14ac:dyDescent="0.25">
      <c r="A6">
        <v>4</v>
      </c>
      <c r="B6">
        <v>6817737</v>
      </c>
      <c r="C6" t="s">
        <v>2</v>
      </c>
      <c r="D6">
        <f>VLOOKUP(Tableau2[[#This Row],[Couleur]],Tableaucouleur_2[#All],2,FALSE)</f>
        <v>15</v>
      </c>
      <c r="E6" t="s">
        <v>11</v>
      </c>
      <c r="F6" s="1">
        <v>44258</v>
      </c>
      <c r="G6">
        <v>10</v>
      </c>
      <c r="H6" s="1">
        <v>44264</v>
      </c>
      <c r="I6" s="5">
        <f>(G6*$P$1)/3600/24</f>
        <v>9.2592592592592587E-3</v>
      </c>
      <c r="J6" s="4">
        <f ca="1">I6+J5</f>
        <v>44265.854898148158</v>
      </c>
      <c r="K6">
        <f ca="1">IF(J6&gt;=H6,1,0)</f>
        <v>1</v>
      </c>
    </row>
    <row r="7" spans="1:17" x14ac:dyDescent="0.25">
      <c r="A7">
        <v>5</v>
      </c>
      <c r="B7">
        <v>6815273</v>
      </c>
      <c r="C7" t="s">
        <v>1</v>
      </c>
      <c r="D7">
        <f>VLOOKUP(Tableau2[[#This Row],[Couleur]],Tableaucouleur_2[#All],2,FALSE)</f>
        <v>20</v>
      </c>
      <c r="E7" t="s">
        <v>12</v>
      </c>
      <c r="F7" s="1">
        <v>44263</v>
      </c>
      <c r="G7">
        <v>36</v>
      </c>
      <c r="H7" s="1">
        <v>44267</v>
      </c>
      <c r="I7" s="5">
        <f>(G7*$P$1)/3600/24</f>
        <v>3.3333333333333333E-2</v>
      </c>
      <c r="J7" s="4">
        <f ca="1">I7+J6</f>
        <v>44265.888231481491</v>
      </c>
      <c r="K7">
        <f ca="1">IF(J7&gt;=H7,1,0)</f>
        <v>0</v>
      </c>
    </row>
    <row r="8" spans="1:17" x14ac:dyDescent="0.25">
      <c r="A8">
        <v>22</v>
      </c>
      <c r="B8">
        <v>6815466</v>
      </c>
      <c r="C8" t="s">
        <v>2</v>
      </c>
      <c r="D8">
        <f>VLOOKUP(Tableau2[[#This Row],[Couleur]],Tableaucouleur_2[#All],2,FALSE)</f>
        <v>15</v>
      </c>
      <c r="E8" t="s">
        <v>21</v>
      </c>
      <c r="F8" s="1">
        <v>44263</v>
      </c>
      <c r="G8">
        <v>30</v>
      </c>
      <c r="H8" s="1">
        <v>44267</v>
      </c>
      <c r="I8" s="5">
        <f>(G8*$P$1)/3600/24</f>
        <v>2.7777777777777776E-2</v>
      </c>
      <c r="J8" s="4">
        <f ca="1">I8+J7</f>
        <v>44265.916009259272</v>
      </c>
      <c r="K8">
        <f ca="1">IF(J8&gt;=H8,1,0)</f>
        <v>0</v>
      </c>
    </row>
    <row r="9" spans="1:17" x14ac:dyDescent="0.25">
      <c r="A9">
        <v>23</v>
      </c>
      <c r="B9">
        <v>6815658</v>
      </c>
      <c r="C9" t="s">
        <v>2</v>
      </c>
      <c r="D9">
        <f>VLOOKUP(Tableau2[[#This Row],[Couleur]],Tableaucouleur_2[#All],2,FALSE)</f>
        <v>15</v>
      </c>
      <c r="E9" t="s">
        <v>22</v>
      </c>
      <c r="F9" s="1">
        <v>44263</v>
      </c>
      <c r="G9">
        <v>30</v>
      </c>
      <c r="H9" s="1">
        <v>44267</v>
      </c>
      <c r="I9" s="5">
        <f>(G9*$P$1)/3600/24</f>
        <v>2.7777777777777776E-2</v>
      </c>
      <c r="J9" s="4">
        <f ca="1">I9+J8</f>
        <v>44265.943787037053</v>
      </c>
      <c r="K9">
        <f ca="1">IF(J9&gt;=H9,1,0)</f>
        <v>0</v>
      </c>
    </row>
    <row r="10" spans="1:17" x14ac:dyDescent="0.25">
      <c r="A10">
        <v>30</v>
      </c>
      <c r="B10">
        <v>6815075</v>
      </c>
      <c r="C10" t="s">
        <v>4</v>
      </c>
      <c r="D10">
        <f>VLOOKUP(Tableau2[[#This Row],[Couleur]],Tableaucouleur_2[#All],2,FALSE)</f>
        <v>10</v>
      </c>
      <c r="E10" t="s">
        <v>21</v>
      </c>
      <c r="F10" s="1">
        <v>44263</v>
      </c>
      <c r="G10">
        <v>108</v>
      </c>
      <c r="H10" s="1">
        <v>44267</v>
      </c>
      <c r="I10" s="5">
        <f>(G10*$P$1)/3600/24</f>
        <v>9.9999999999999992E-2</v>
      </c>
      <c r="J10" s="4">
        <f ca="1">I10+J9</f>
        <v>44266.043787037052</v>
      </c>
      <c r="K10">
        <f ca="1">IF(J10&gt;=H10,1,0)</f>
        <v>0</v>
      </c>
    </row>
    <row r="11" spans="1:17" x14ac:dyDescent="0.25">
      <c r="A11">
        <v>31</v>
      </c>
      <c r="B11">
        <v>6815265</v>
      </c>
      <c r="C11" t="s">
        <v>4</v>
      </c>
      <c r="D11">
        <f>VLOOKUP(Tableau2[[#This Row],[Couleur]],Tableaucouleur_2[#All],2,FALSE)</f>
        <v>10</v>
      </c>
      <c r="E11" t="s">
        <v>12</v>
      </c>
      <c r="F11" s="1">
        <v>44263</v>
      </c>
      <c r="G11">
        <v>108</v>
      </c>
      <c r="H11" s="1">
        <v>44267</v>
      </c>
      <c r="I11" s="5">
        <f>(G11*$P$1)/3600/24</f>
        <v>9.9999999999999992E-2</v>
      </c>
      <c r="J11" s="4">
        <f ca="1">I11+J10</f>
        <v>44266.14378703705</v>
      </c>
      <c r="K11">
        <f ca="1">IF(J11&gt;=H11,1,0)</f>
        <v>0</v>
      </c>
    </row>
    <row r="12" spans="1:17" x14ac:dyDescent="0.25">
      <c r="A12">
        <v>32</v>
      </c>
      <c r="B12">
        <v>6812442</v>
      </c>
      <c r="C12" t="s">
        <v>4</v>
      </c>
      <c r="D12">
        <f>VLOOKUP(Tableau2[[#This Row],[Couleur]],Tableaucouleur_2[#All],2,FALSE)</f>
        <v>10</v>
      </c>
      <c r="E12" t="s">
        <v>26</v>
      </c>
      <c r="F12" s="1">
        <v>44263</v>
      </c>
      <c r="G12">
        <v>558</v>
      </c>
      <c r="H12" s="1">
        <v>44267</v>
      </c>
      <c r="I12" s="5">
        <f>(G12*$P$1)/3600/24</f>
        <v>0.51666666666666672</v>
      </c>
      <c r="J12" s="4">
        <f ca="1">I12+J11</f>
        <v>44266.66045370372</v>
      </c>
      <c r="K12">
        <f ca="1">IF(J12&gt;=H12,1,0)</f>
        <v>0</v>
      </c>
    </row>
    <row r="13" spans="1:17" x14ac:dyDescent="0.25">
      <c r="A13">
        <v>6</v>
      </c>
      <c r="B13">
        <v>6811533</v>
      </c>
      <c r="C13" t="s">
        <v>1</v>
      </c>
      <c r="D13">
        <f>VLOOKUP(Tableau2[[#This Row],[Couleur]],Tableaucouleur_2[#All],2,FALSE)</f>
        <v>20</v>
      </c>
      <c r="E13" t="s">
        <v>13</v>
      </c>
      <c r="F13" s="1">
        <v>44264</v>
      </c>
      <c r="G13">
        <v>387</v>
      </c>
      <c r="H13" s="1">
        <v>44270</v>
      </c>
      <c r="I13" s="5">
        <f>(G13*$P$1)/3600/24</f>
        <v>0.35833333333333334</v>
      </c>
      <c r="J13" s="4">
        <f ca="1">I13+J12</f>
        <v>44267.01878703705</v>
      </c>
      <c r="K13">
        <f ca="1">IF(J13&gt;=H13,1,0)</f>
        <v>0</v>
      </c>
    </row>
    <row r="14" spans="1:17" x14ac:dyDescent="0.25">
      <c r="A14">
        <v>7</v>
      </c>
      <c r="B14">
        <v>6815722</v>
      </c>
      <c r="C14" t="s">
        <v>1</v>
      </c>
      <c r="D14">
        <f>VLOOKUP(Tableau2[[#This Row],[Couleur]],Tableaucouleur_2[#All],2,FALSE)</f>
        <v>20</v>
      </c>
      <c r="E14" t="s">
        <v>14</v>
      </c>
      <c r="F14" s="1">
        <v>44264</v>
      </c>
      <c r="G14">
        <v>456</v>
      </c>
      <c r="H14" s="1">
        <v>44270</v>
      </c>
      <c r="I14" s="5">
        <f>(G14*$P$1)/3600/24</f>
        <v>0.42222222222222222</v>
      </c>
      <c r="J14" s="4">
        <f ca="1">I14+J13</f>
        <v>44267.441009259273</v>
      </c>
      <c r="K14">
        <f ca="1">IF(J14&gt;=H14,1,0)</f>
        <v>0</v>
      </c>
    </row>
    <row r="15" spans="1:17" x14ac:dyDescent="0.25">
      <c r="A15">
        <v>8</v>
      </c>
      <c r="B15">
        <v>6815714</v>
      </c>
      <c r="C15" t="s">
        <v>1</v>
      </c>
      <c r="D15">
        <f>VLOOKUP(Tableau2[[#This Row],[Couleur]],Tableaucouleur_2[#All],2,FALSE)</f>
        <v>20</v>
      </c>
      <c r="E15" t="s">
        <v>15</v>
      </c>
      <c r="F15" s="1">
        <v>44264</v>
      </c>
      <c r="G15">
        <v>144</v>
      </c>
      <c r="H15" s="1">
        <v>44270</v>
      </c>
      <c r="I15" s="5">
        <f>(G15*$P$1)/3600/24</f>
        <v>0.13333333333333333</v>
      </c>
      <c r="J15" s="4">
        <f ca="1">I15+J14</f>
        <v>44267.574342592605</v>
      </c>
      <c r="K15">
        <f ca="1">IF(J15&gt;=H15,1,0)</f>
        <v>0</v>
      </c>
    </row>
    <row r="16" spans="1:17" x14ac:dyDescent="0.25">
      <c r="A16">
        <v>33</v>
      </c>
      <c r="B16">
        <v>6815080</v>
      </c>
      <c r="C16" t="s">
        <v>4</v>
      </c>
      <c r="D16">
        <f>VLOOKUP(Tableau2[[#This Row],[Couleur]],Tableaucouleur_2[#All],2,FALSE)</f>
        <v>10</v>
      </c>
      <c r="E16" t="s">
        <v>21</v>
      </c>
      <c r="F16" s="1">
        <v>44264</v>
      </c>
      <c r="G16">
        <v>64</v>
      </c>
      <c r="H16" s="1">
        <v>44270</v>
      </c>
      <c r="I16" s="5">
        <f>(G16*$P$1)/3600/24</f>
        <v>5.9259259259259262E-2</v>
      </c>
      <c r="J16" s="4">
        <f ca="1">I16+J15</f>
        <v>44267.633601851863</v>
      </c>
      <c r="K16">
        <f ca="1">IF(J16&gt;=H16,1,0)</f>
        <v>0</v>
      </c>
    </row>
    <row r="17" spans="1:11" x14ac:dyDescent="0.25">
      <c r="A17">
        <v>9</v>
      </c>
      <c r="B17">
        <v>6814371</v>
      </c>
      <c r="C17" t="s">
        <v>1</v>
      </c>
      <c r="D17">
        <f>VLOOKUP(Tableau2[[#This Row],[Couleur]],Tableaucouleur_2[#All],2,FALSE)</f>
        <v>20</v>
      </c>
      <c r="E17" t="s">
        <v>8</v>
      </c>
      <c r="F17" s="1">
        <v>44265</v>
      </c>
      <c r="G17">
        <v>320</v>
      </c>
      <c r="H17" s="1">
        <v>44271</v>
      </c>
      <c r="I17" s="5">
        <f>(G17*$P$1)/3600/24</f>
        <v>0.29629629629629628</v>
      </c>
      <c r="J17" s="4">
        <f ca="1">I17+J16</f>
        <v>44267.929898148162</v>
      </c>
      <c r="K17">
        <f ca="1">IF(J17&gt;=H17,1,0)</f>
        <v>0</v>
      </c>
    </row>
    <row r="18" spans="1:11" x14ac:dyDescent="0.25">
      <c r="A18">
        <v>10</v>
      </c>
      <c r="B18">
        <v>6814380</v>
      </c>
      <c r="C18" t="s">
        <v>1</v>
      </c>
      <c r="D18">
        <f>VLOOKUP(Tableau2[[#This Row],[Couleur]],Tableaucouleur_2[#All],2,FALSE)</f>
        <v>20</v>
      </c>
      <c r="E18" t="s">
        <v>8</v>
      </c>
      <c r="F18" s="1">
        <v>44265</v>
      </c>
      <c r="G18">
        <v>320</v>
      </c>
      <c r="H18" s="1">
        <v>44271</v>
      </c>
      <c r="I18" s="5">
        <f>(G18*$P$1)/3600/24</f>
        <v>0.29629629629629628</v>
      </c>
      <c r="J18" s="4">
        <f ca="1">I18+J17</f>
        <v>44268.226194444462</v>
      </c>
      <c r="K18">
        <f ca="1">IF(J18&gt;=H18,1,0)</f>
        <v>0</v>
      </c>
    </row>
    <row r="19" spans="1:11" x14ac:dyDescent="0.25">
      <c r="A19">
        <v>11</v>
      </c>
      <c r="B19">
        <v>6819647</v>
      </c>
      <c r="C19" t="s">
        <v>1</v>
      </c>
      <c r="D19">
        <f>VLOOKUP(Tableau2[[#This Row],[Couleur]],Tableaucouleur_2[#All],2,FALSE)</f>
        <v>20</v>
      </c>
      <c r="E19" t="s">
        <v>16</v>
      </c>
      <c r="F19" s="1">
        <v>44265</v>
      </c>
      <c r="G19">
        <v>160</v>
      </c>
      <c r="H19" s="1">
        <v>44271</v>
      </c>
      <c r="I19" s="5">
        <f>(G19*$P$1)/3600/24</f>
        <v>0.14814814814814814</v>
      </c>
      <c r="J19" s="4">
        <f ca="1">I19+J18</f>
        <v>44268.374342592608</v>
      </c>
      <c r="K19">
        <f ca="1">IF(J19&gt;=H19,1,0)</f>
        <v>0</v>
      </c>
    </row>
    <row r="20" spans="1:11" x14ac:dyDescent="0.25">
      <c r="A20">
        <v>12</v>
      </c>
      <c r="B20">
        <v>6816316</v>
      </c>
      <c r="C20" t="s">
        <v>1</v>
      </c>
      <c r="D20">
        <f>VLOOKUP(Tableau2[[#This Row],[Couleur]],Tableaucouleur_2[#All],2,FALSE)</f>
        <v>20</v>
      </c>
      <c r="E20" t="s">
        <v>17</v>
      </c>
      <c r="F20" s="1">
        <v>44265</v>
      </c>
      <c r="G20">
        <v>320</v>
      </c>
      <c r="H20" s="1">
        <v>44271</v>
      </c>
      <c r="I20" s="5">
        <f>(G20*$P$1)/3600/24</f>
        <v>0.29629629629629628</v>
      </c>
      <c r="J20" s="4">
        <f ca="1">I20+J19</f>
        <v>44268.670638888907</v>
      </c>
      <c r="K20">
        <f ca="1">IF(J20&gt;=H20,1,0)</f>
        <v>0</v>
      </c>
    </row>
    <row r="21" spans="1:11" x14ac:dyDescent="0.25">
      <c r="A21">
        <v>24</v>
      </c>
      <c r="B21">
        <v>6816691</v>
      </c>
      <c r="C21" t="s">
        <v>2</v>
      </c>
      <c r="D21">
        <f>VLOOKUP(Tableau2[[#This Row],[Couleur]],Tableaucouleur_2[#All],2,FALSE)</f>
        <v>15</v>
      </c>
      <c r="E21" t="s">
        <v>23</v>
      </c>
      <c r="F21" s="1">
        <v>44265</v>
      </c>
      <c r="G21">
        <v>38</v>
      </c>
      <c r="H21" s="1">
        <v>44271</v>
      </c>
      <c r="I21" s="5">
        <f>(G21*$P$1)/3600/24</f>
        <v>3.5185185185185187E-2</v>
      </c>
      <c r="J21" s="4">
        <f ca="1">I21+J20</f>
        <v>44268.705824074095</v>
      </c>
      <c r="K21">
        <f ca="1">IF(J21&gt;=H21,1,0)</f>
        <v>0</v>
      </c>
    </row>
    <row r="22" spans="1:11" x14ac:dyDescent="0.25">
      <c r="A22">
        <v>34</v>
      </c>
      <c r="B22">
        <v>6812077</v>
      </c>
      <c r="C22" t="s">
        <v>4</v>
      </c>
      <c r="D22">
        <f>VLOOKUP(Tableau2[[#This Row],[Couleur]],Tableaucouleur_2[#All],2,FALSE)</f>
        <v>10</v>
      </c>
      <c r="E22" t="s">
        <v>26</v>
      </c>
      <c r="F22" s="1">
        <v>44265</v>
      </c>
      <c r="G22">
        <v>558</v>
      </c>
      <c r="H22" s="1">
        <v>44271</v>
      </c>
      <c r="I22" s="5">
        <f>(G22*$P$1)/3600/24</f>
        <v>0.51666666666666672</v>
      </c>
      <c r="J22" s="4">
        <f ca="1">I22+J21</f>
        <v>44269.222490740765</v>
      </c>
      <c r="K22">
        <f ca="1">IF(J22&gt;=H22,1,0)</f>
        <v>0</v>
      </c>
    </row>
    <row r="23" spans="1:11" x14ac:dyDescent="0.25">
      <c r="A23">
        <v>13</v>
      </c>
      <c r="B23">
        <v>6819645</v>
      </c>
      <c r="C23" t="s">
        <v>1</v>
      </c>
      <c r="D23">
        <f>VLOOKUP(Tableau2[[#This Row],[Couleur]],Tableaucouleur_2[#All],2,FALSE)</f>
        <v>20</v>
      </c>
      <c r="E23" t="s">
        <v>16</v>
      </c>
      <c r="F23" s="1">
        <v>44266</v>
      </c>
      <c r="G23">
        <v>40</v>
      </c>
      <c r="H23" s="1">
        <v>44272</v>
      </c>
      <c r="I23" s="5">
        <f>(G23*$P$1)/3600/24</f>
        <v>3.7037037037037035E-2</v>
      </c>
      <c r="J23" s="4">
        <f ca="1">I23+J22</f>
        <v>44269.259527777802</v>
      </c>
      <c r="K23">
        <f ca="1">IF(J23&gt;=H23,1,0)</f>
        <v>0</v>
      </c>
    </row>
    <row r="24" spans="1:11" x14ac:dyDescent="0.25">
      <c r="A24">
        <v>14</v>
      </c>
      <c r="B24">
        <v>6819649</v>
      </c>
      <c r="C24" t="s">
        <v>1</v>
      </c>
      <c r="D24">
        <f>VLOOKUP(Tableau2[[#This Row],[Couleur]],Tableaucouleur_2[#All],2,FALSE)</f>
        <v>20</v>
      </c>
      <c r="E24" t="s">
        <v>16</v>
      </c>
      <c r="F24" s="1">
        <v>44266</v>
      </c>
      <c r="G24">
        <v>40</v>
      </c>
      <c r="H24" s="1">
        <v>44272</v>
      </c>
      <c r="I24" s="5">
        <f>(G24*$P$1)/3600/24</f>
        <v>3.7037037037037035E-2</v>
      </c>
      <c r="J24" s="4">
        <f ca="1">I24+J23</f>
        <v>44269.296564814838</v>
      </c>
      <c r="K24">
        <f ca="1">IF(J24&gt;=H24,1,0)</f>
        <v>0</v>
      </c>
    </row>
    <row r="25" spans="1:11" x14ac:dyDescent="0.25">
      <c r="A25">
        <v>15</v>
      </c>
      <c r="B25">
        <v>6818891</v>
      </c>
      <c r="C25" t="s">
        <v>1</v>
      </c>
      <c r="D25">
        <f>VLOOKUP(Tableau2[[#This Row],[Couleur]],Tableaucouleur_2[#All],2,FALSE)</f>
        <v>20</v>
      </c>
      <c r="E25" t="s">
        <v>18</v>
      </c>
      <c r="F25" s="1">
        <v>44266</v>
      </c>
      <c r="G25">
        <v>96</v>
      </c>
      <c r="H25" s="1">
        <v>44272</v>
      </c>
      <c r="I25" s="5">
        <f>(G25*$P$1)/3600/24</f>
        <v>8.8888888888888892E-2</v>
      </c>
      <c r="J25" s="4">
        <f ca="1">I25+J24</f>
        <v>44269.385453703726</v>
      </c>
      <c r="K25">
        <f ca="1">IF(J25&gt;=H25,1,0)</f>
        <v>0</v>
      </c>
    </row>
    <row r="26" spans="1:11" x14ac:dyDescent="0.25">
      <c r="A26">
        <v>16</v>
      </c>
      <c r="B26">
        <v>6818893</v>
      </c>
      <c r="C26" t="s">
        <v>1</v>
      </c>
      <c r="D26">
        <f>VLOOKUP(Tableau2[[#This Row],[Couleur]],Tableaucouleur_2[#All],2,FALSE)</f>
        <v>20</v>
      </c>
      <c r="E26" t="s">
        <v>18</v>
      </c>
      <c r="F26" s="1">
        <v>44266</v>
      </c>
      <c r="G26">
        <v>48</v>
      </c>
      <c r="H26" s="1">
        <v>44272</v>
      </c>
      <c r="I26" s="5">
        <f>(G26*$P$1)/3600/24</f>
        <v>4.4444444444444446E-2</v>
      </c>
      <c r="J26" s="4">
        <f ca="1">I26+J25</f>
        <v>44269.42989814817</v>
      </c>
      <c r="K26">
        <f ca="1">IF(J26&gt;=H26,1,0)</f>
        <v>0</v>
      </c>
    </row>
    <row r="27" spans="1:11" x14ac:dyDescent="0.25">
      <c r="A27">
        <v>25</v>
      </c>
      <c r="B27">
        <v>6820476</v>
      </c>
      <c r="C27" t="s">
        <v>2</v>
      </c>
      <c r="D27">
        <f>VLOOKUP(Tableau2[[#This Row],[Couleur]],Tableaucouleur_2[#All],2,FALSE)</f>
        <v>15</v>
      </c>
      <c r="E27" t="s">
        <v>24</v>
      </c>
      <c r="F27" s="1">
        <v>44266</v>
      </c>
      <c r="G27">
        <v>20</v>
      </c>
      <c r="H27" s="1">
        <v>44272</v>
      </c>
      <c r="I27" s="5">
        <f>(G27*$P$1)/3600/24</f>
        <v>1.8518518518518517E-2</v>
      </c>
      <c r="J27" s="4">
        <f ca="1">I27+J26</f>
        <v>44269.448416666688</v>
      </c>
      <c r="K27">
        <f ca="1">IF(J27&gt;=H27,1,0)</f>
        <v>0</v>
      </c>
    </row>
    <row r="28" spans="1:11" x14ac:dyDescent="0.25">
      <c r="A28">
        <v>26</v>
      </c>
      <c r="B28">
        <v>6820268</v>
      </c>
      <c r="C28" t="s">
        <v>2</v>
      </c>
      <c r="D28">
        <f>VLOOKUP(Tableau2[[#This Row],[Couleur]],Tableaucouleur_2[#All],2,FALSE)</f>
        <v>15</v>
      </c>
      <c r="E28" t="s">
        <v>24</v>
      </c>
      <c r="F28" s="1">
        <v>44266</v>
      </c>
      <c r="G28">
        <v>50</v>
      </c>
      <c r="H28" s="1">
        <v>44272</v>
      </c>
      <c r="I28" s="5">
        <f>(G28*$P$1)/3600/24</f>
        <v>4.6296296296296301E-2</v>
      </c>
      <c r="J28" s="4">
        <f ca="1">I28+J27</f>
        <v>44269.494712962987</v>
      </c>
      <c r="K28">
        <f ca="1">IF(J28&gt;=H28,1,0)</f>
        <v>0</v>
      </c>
    </row>
    <row r="29" spans="1:11" x14ac:dyDescent="0.25">
      <c r="A29">
        <v>17</v>
      </c>
      <c r="B29">
        <v>6820946</v>
      </c>
      <c r="C29" t="s">
        <v>1</v>
      </c>
      <c r="D29">
        <f>VLOOKUP(Tableau2[[#This Row],[Couleur]],Tableaucouleur_2[#All],2,FALSE)</f>
        <v>20</v>
      </c>
      <c r="E29" t="s">
        <v>19</v>
      </c>
      <c r="F29" s="1">
        <v>44267</v>
      </c>
      <c r="G29">
        <v>1</v>
      </c>
      <c r="H29" s="1">
        <v>44273</v>
      </c>
      <c r="I29" s="5">
        <f>(G29*$P$1)/3600/24</f>
        <v>9.2592592592592596E-4</v>
      </c>
      <c r="J29" s="4">
        <f ca="1">I29+J28</f>
        <v>44269.495638888911</v>
      </c>
      <c r="K29">
        <f ca="1">IF(J29&gt;=H29,1,0)</f>
        <v>0</v>
      </c>
    </row>
    <row r="30" spans="1:11" x14ac:dyDescent="0.25">
      <c r="A30">
        <v>18</v>
      </c>
      <c r="B30">
        <v>6817764</v>
      </c>
      <c r="C30" t="s">
        <v>1</v>
      </c>
      <c r="D30">
        <f>VLOOKUP(Tableau2[[#This Row],[Couleur]],Tableaucouleur_2[#All],2,FALSE)</f>
        <v>20</v>
      </c>
      <c r="E30" t="s">
        <v>20</v>
      </c>
      <c r="F30" s="1">
        <v>44267</v>
      </c>
      <c r="G30">
        <v>250</v>
      </c>
      <c r="H30" s="1">
        <v>44273</v>
      </c>
      <c r="I30" s="5">
        <f>(G30*$P$1)/3600/24</f>
        <v>0.23148148148148148</v>
      </c>
      <c r="J30" s="4">
        <f ca="1">I30+J29</f>
        <v>44269.727120370393</v>
      </c>
      <c r="K30">
        <f ca="1">IF(J30&gt;=H30,1,0)</f>
        <v>0</v>
      </c>
    </row>
    <row r="31" spans="1:11" x14ac:dyDescent="0.25">
      <c r="A31">
        <v>19</v>
      </c>
      <c r="B31">
        <v>6817745</v>
      </c>
      <c r="C31" t="s">
        <v>1</v>
      </c>
      <c r="D31">
        <f>VLOOKUP(Tableau2[[#This Row],[Couleur]],Tableaucouleur_2[#All],2,FALSE)</f>
        <v>20</v>
      </c>
      <c r="E31" t="s">
        <v>21</v>
      </c>
      <c r="F31" s="1">
        <v>44270</v>
      </c>
      <c r="G31">
        <v>20</v>
      </c>
      <c r="H31" s="1">
        <v>44274</v>
      </c>
      <c r="I31" s="5">
        <f>(G31*$P$1)/3600/24</f>
        <v>1.8518518518518517E-2</v>
      </c>
      <c r="J31" s="4">
        <f ca="1">I31+J30</f>
        <v>44269.745638888911</v>
      </c>
      <c r="K31">
        <f ca="1">IF(J31&gt;=H31,1,0)</f>
        <v>0</v>
      </c>
    </row>
    <row r="32" spans="1:11" x14ac:dyDescent="0.25">
      <c r="A32">
        <v>20</v>
      </c>
      <c r="B32">
        <v>6816126</v>
      </c>
      <c r="C32" t="s">
        <v>1</v>
      </c>
      <c r="D32">
        <f>VLOOKUP(Tableau2[[#This Row],[Couleur]],Tableaucouleur_2[#All],2,FALSE)</f>
        <v>20</v>
      </c>
      <c r="E32" t="s">
        <v>21</v>
      </c>
      <c r="F32" s="1">
        <v>44270</v>
      </c>
      <c r="G32">
        <v>30</v>
      </c>
      <c r="H32" s="1">
        <v>44274</v>
      </c>
      <c r="I32" s="5">
        <f>(G32*$P$1)/3600/24</f>
        <v>2.7777777777777776E-2</v>
      </c>
      <c r="J32" s="4">
        <f ca="1">I32+J31</f>
        <v>44269.773416666692</v>
      </c>
      <c r="K32">
        <f ca="1">IF(J32&gt;=H32,1,0)</f>
        <v>0</v>
      </c>
    </row>
    <row r="33" spans="1:11" x14ac:dyDescent="0.25">
      <c r="A33">
        <v>21</v>
      </c>
      <c r="B33">
        <v>6817744</v>
      </c>
      <c r="C33" t="s">
        <v>1</v>
      </c>
      <c r="D33">
        <f>VLOOKUP(Tableau2[[#This Row],[Couleur]],Tableaucouleur_2[#All],2,FALSE)</f>
        <v>20</v>
      </c>
      <c r="E33" t="s">
        <v>21</v>
      </c>
      <c r="F33" s="1">
        <v>44270</v>
      </c>
      <c r="G33">
        <v>40</v>
      </c>
      <c r="H33" s="1">
        <v>44274</v>
      </c>
      <c r="I33" s="5">
        <f>(G33*$P$1)/3600/24</f>
        <v>3.7037037037037035E-2</v>
      </c>
      <c r="J33" s="4">
        <f ca="1">I33+J32</f>
        <v>44269.810453703729</v>
      </c>
      <c r="K33">
        <f ca="1">IF(J33&gt;=H33,1,0)</f>
        <v>0</v>
      </c>
    </row>
    <row r="34" spans="1:11" x14ac:dyDescent="0.25">
      <c r="A34">
        <v>27</v>
      </c>
      <c r="B34">
        <v>6816665</v>
      </c>
      <c r="C34" t="s">
        <v>2</v>
      </c>
      <c r="D34">
        <f>VLOOKUP(Tableau2[[#This Row],[Couleur]],Tableaucouleur_2[#All],2,FALSE)</f>
        <v>15</v>
      </c>
      <c r="E34" t="s">
        <v>21</v>
      </c>
      <c r="F34" s="1">
        <v>44270</v>
      </c>
      <c r="G34">
        <v>108</v>
      </c>
      <c r="H34" s="1">
        <v>44274</v>
      </c>
      <c r="I34" s="5">
        <f>(G34*$P$1)/3600/24</f>
        <v>9.9999999999999992E-2</v>
      </c>
      <c r="J34" s="4">
        <f ca="1">I34+J33</f>
        <v>44269.910453703727</v>
      </c>
      <c r="K34">
        <f ca="1">IF(J34&gt;=H34,1,0)</f>
        <v>0</v>
      </c>
    </row>
    <row r="35" spans="1:11" x14ac:dyDescent="0.25">
      <c r="A35">
        <v>28</v>
      </c>
      <c r="B35">
        <v>6818709</v>
      </c>
      <c r="C35" t="s">
        <v>2</v>
      </c>
      <c r="D35">
        <f>VLOOKUP(Tableau2[[#This Row],[Couleur]],Tableaucouleur_2[#All],2,FALSE)</f>
        <v>15</v>
      </c>
      <c r="E35" t="s">
        <v>21</v>
      </c>
      <c r="F35" s="1">
        <v>44270</v>
      </c>
      <c r="G35">
        <v>50</v>
      </c>
      <c r="H35" s="1">
        <v>44274</v>
      </c>
      <c r="I35" s="5">
        <f>(G35*$P$1)/3600/24</f>
        <v>4.6296296296296301E-2</v>
      </c>
      <c r="J35" s="4">
        <f ca="1">I35+J34</f>
        <v>44269.956750000027</v>
      </c>
      <c r="K35">
        <f ca="1">IF(J35&gt;=H35,1,0)</f>
        <v>0</v>
      </c>
    </row>
    <row r="36" spans="1:11" x14ac:dyDescent="0.25">
      <c r="A36">
        <v>29</v>
      </c>
      <c r="B36">
        <v>6818001</v>
      </c>
      <c r="C36" t="s">
        <v>3</v>
      </c>
      <c r="D36">
        <f>VLOOKUP(Tableau2[[#This Row],[Couleur]],Tableaucouleur_2[#All],2,FALSE)</f>
        <v>11</v>
      </c>
      <c r="E36" t="s">
        <v>25</v>
      </c>
      <c r="F36" s="1">
        <v>44270</v>
      </c>
      <c r="G36">
        <v>18</v>
      </c>
      <c r="H36" s="1">
        <v>44274</v>
      </c>
      <c r="I36" s="5">
        <f>(G36*$P$1)/3600/24</f>
        <v>1.6666666666666666E-2</v>
      </c>
      <c r="J36" s="4">
        <f ca="1">I36+J35</f>
        <v>44269.973416666697</v>
      </c>
      <c r="K36">
        <f ca="1">IF(J36&gt;=H36,1,0)</f>
        <v>0</v>
      </c>
    </row>
    <row r="37" spans="1:11" x14ac:dyDescent="0.25">
      <c r="A37">
        <v>35</v>
      </c>
      <c r="B37">
        <v>6815929</v>
      </c>
      <c r="C37" t="s">
        <v>4</v>
      </c>
      <c r="D37">
        <f>VLOOKUP(Tableau2[[#This Row],[Couleur]],Tableaucouleur_2[#All],2,FALSE)</f>
        <v>10</v>
      </c>
      <c r="E37" t="s">
        <v>21</v>
      </c>
      <c r="F37" s="1">
        <v>44270</v>
      </c>
      <c r="G37">
        <v>10</v>
      </c>
      <c r="H37" s="1">
        <v>44274</v>
      </c>
      <c r="I37" s="5">
        <f>(G37*$P$1)/3600/24</f>
        <v>9.2592592592592587E-3</v>
      </c>
      <c r="J37" s="4">
        <f ca="1">I37+J36</f>
        <v>44269.982675925959</v>
      </c>
      <c r="K37">
        <f ca="1">IF(J37&gt;=H37,1,0)</f>
        <v>0</v>
      </c>
    </row>
    <row r="38" spans="1:11" x14ac:dyDescent="0.25">
      <c r="A38">
        <v>36</v>
      </c>
      <c r="B38">
        <v>6817977</v>
      </c>
      <c r="C38" t="s">
        <v>4</v>
      </c>
      <c r="D38">
        <f>VLOOKUP(Tableau2[[#This Row],[Couleur]],Tableaucouleur_2[#All],2,FALSE)</f>
        <v>10</v>
      </c>
      <c r="E38" t="s">
        <v>25</v>
      </c>
      <c r="F38" s="1">
        <v>44270</v>
      </c>
      <c r="G38">
        <v>135</v>
      </c>
      <c r="H38" s="1">
        <v>44274</v>
      </c>
      <c r="I38" s="5">
        <f>(G38*$P$1)/3600/24</f>
        <v>0.125</v>
      </c>
      <c r="J38" s="4">
        <f ca="1">I38+J37</f>
        <v>44270.107675925959</v>
      </c>
      <c r="K38">
        <f ca="1">IF(J38&gt;=H38,1,0)</f>
        <v>0</v>
      </c>
    </row>
    <row r="39" spans="1:11" x14ac:dyDescent="0.25">
      <c r="A39">
        <v>37</v>
      </c>
      <c r="B39">
        <v>6817748</v>
      </c>
      <c r="C39" t="s">
        <v>5</v>
      </c>
      <c r="D39">
        <f>VLOOKUP(Tableau2[[#This Row],[Couleur]],Tableaucouleur_2[#All],2,FALSE)</f>
        <v>3</v>
      </c>
      <c r="E39" t="s">
        <v>21</v>
      </c>
      <c r="F39" s="1">
        <v>44270</v>
      </c>
      <c r="G39">
        <v>50</v>
      </c>
      <c r="H39" s="1">
        <v>44274</v>
      </c>
      <c r="I39" s="5">
        <f>(G39*$P$1)/3600/24</f>
        <v>4.6296296296296301E-2</v>
      </c>
      <c r="J39" s="4">
        <f ca="1">I39+J38</f>
        <v>44270.153972222259</v>
      </c>
      <c r="K39">
        <f ca="1">IF(J39&gt;=H39,1,0)</f>
        <v>0</v>
      </c>
    </row>
    <row r="40" spans="1:11" x14ac:dyDescent="0.25">
      <c r="A40">
        <v>38</v>
      </c>
      <c r="B40">
        <v>6818713</v>
      </c>
      <c r="C40" t="s">
        <v>5</v>
      </c>
      <c r="D40">
        <f>VLOOKUP(Tableau2[[#This Row],[Couleur]],Tableaucouleur_2[#All],2,FALSE)</f>
        <v>3</v>
      </c>
      <c r="E40" t="s">
        <v>21</v>
      </c>
      <c r="F40" s="1">
        <v>44270</v>
      </c>
      <c r="G40">
        <v>50</v>
      </c>
      <c r="H40" s="1">
        <v>44274</v>
      </c>
      <c r="I40" s="5">
        <f>(G40*$P$1)/3600/24</f>
        <v>4.6296296296296301E-2</v>
      </c>
      <c r="J40" s="4">
        <f ca="1">I40+J39</f>
        <v>44270.200268518558</v>
      </c>
      <c r="K40">
        <f ca="1">IF(J40&gt;=H40,1,0)</f>
        <v>0</v>
      </c>
    </row>
    <row r="41" spans="1:11" x14ac:dyDescent="0.25">
      <c r="A41">
        <v>39</v>
      </c>
      <c r="B41">
        <v>6817994</v>
      </c>
      <c r="C41" t="s">
        <v>5</v>
      </c>
      <c r="D41">
        <f>VLOOKUP(Tableau2[[#This Row],[Couleur]],Tableaucouleur_2[#All],2,FALSE)</f>
        <v>3</v>
      </c>
      <c r="E41" t="s">
        <v>25</v>
      </c>
      <c r="F41" s="1">
        <v>44270</v>
      </c>
      <c r="G41">
        <v>63</v>
      </c>
      <c r="H41" s="1">
        <v>44274</v>
      </c>
      <c r="I41" s="5">
        <f>(G41*$P$1)/3600/24</f>
        <v>5.8333333333333327E-2</v>
      </c>
      <c r="J41" s="4">
        <f ca="1">I41+J40</f>
        <v>44270.258601851892</v>
      </c>
      <c r="K41">
        <f ca="1">IF(J41&gt;=H41,1,0)</f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FD5475-C2ED-4546-8F00-55AD2F605B5B}">
  <dimension ref="A1:K41"/>
  <sheetViews>
    <sheetView tabSelected="1" workbookViewId="0">
      <selection activeCell="A2" sqref="A2"/>
    </sheetView>
  </sheetViews>
  <sheetFormatPr baseColWidth="10" defaultRowHeight="15" x14ac:dyDescent="0.25"/>
  <cols>
    <col min="1" max="1" width="8.42578125" bestFit="1" customWidth="1"/>
    <col min="2" max="2" width="8" bestFit="1" customWidth="1"/>
    <col min="3" max="3" width="10.28515625" bestFit="1" customWidth="1"/>
    <col min="4" max="4" width="11.7109375" bestFit="1" customWidth="1"/>
    <col min="5" max="5" width="8.28515625" bestFit="1" customWidth="1"/>
    <col min="6" max="6" width="15.7109375" bestFit="1" customWidth="1"/>
    <col min="7" max="7" width="14.42578125" bestFit="1" customWidth="1"/>
    <col min="8" max="8" width="15.7109375" bestFit="1" customWidth="1"/>
    <col min="9" max="9" width="25.28515625" bestFit="1" customWidth="1"/>
    <col min="10" max="10" width="15.7109375" bestFit="1" customWidth="1"/>
    <col min="11" max="11" width="10.5703125" bestFit="1" customWidth="1"/>
  </cols>
  <sheetData>
    <row r="1" spans="1:11" x14ac:dyDescent="0.25">
      <c r="A1" t="s">
        <v>50</v>
      </c>
      <c r="B1" t="s">
        <v>0</v>
      </c>
      <c r="C1" t="s">
        <v>6</v>
      </c>
      <c r="D1" t="s">
        <v>53</v>
      </c>
      <c r="E1" t="s">
        <v>7</v>
      </c>
      <c r="F1" t="s">
        <v>27</v>
      </c>
      <c r="G1" t="s">
        <v>28</v>
      </c>
      <c r="H1" t="s">
        <v>29</v>
      </c>
      <c r="I1" t="s">
        <v>49</v>
      </c>
      <c r="J1" t="s">
        <v>54</v>
      </c>
      <c r="K1" t="s">
        <v>51</v>
      </c>
    </row>
    <row r="2" spans="1:11" x14ac:dyDescent="0.25">
      <c r="C2" s="7"/>
      <c r="E2" s="7"/>
      <c r="F2" s="4"/>
      <c r="H2" s="4"/>
      <c r="J2" s="4">
        <v>44265.489152314818</v>
      </c>
    </row>
    <row r="3" spans="1:11" x14ac:dyDescent="0.25">
      <c r="A3">
        <v>3</v>
      </c>
      <c r="B3">
        <v>6814834</v>
      </c>
      <c r="C3" s="7" t="s">
        <v>2</v>
      </c>
      <c r="D3">
        <v>15</v>
      </c>
      <c r="E3" s="7" t="s">
        <v>10</v>
      </c>
      <c r="F3" s="4">
        <v>44256</v>
      </c>
      <c r="G3">
        <v>50</v>
      </c>
      <c r="H3" s="4">
        <v>44260</v>
      </c>
      <c r="I3">
        <v>4.6296296296296301E-2</v>
      </c>
      <c r="J3" s="4">
        <v>44265.53544861111</v>
      </c>
      <c r="K3">
        <v>1</v>
      </c>
    </row>
    <row r="4" spans="1:11" x14ac:dyDescent="0.25">
      <c r="A4">
        <v>4</v>
      </c>
      <c r="B4">
        <v>6817737</v>
      </c>
      <c r="C4" s="7" t="s">
        <v>2</v>
      </c>
      <c r="D4">
        <v>15</v>
      </c>
      <c r="E4" s="7" t="s">
        <v>11</v>
      </c>
      <c r="F4" s="4">
        <v>44258</v>
      </c>
      <c r="G4">
        <v>10</v>
      </c>
      <c r="H4" s="4">
        <v>44264</v>
      </c>
      <c r="I4">
        <v>9.2592592592592587E-3</v>
      </c>
      <c r="J4" s="4">
        <v>44265.854893055555</v>
      </c>
      <c r="K4">
        <v>1</v>
      </c>
    </row>
    <row r="5" spans="1:11" x14ac:dyDescent="0.25">
      <c r="A5">
        <v>1</v>
      </c>
      <c r="B5">
        <v>6818711</v>
      </c>
      <c r="C5" s="7" t="s">
        <v>1</v>
      </c>
      <c r="D5">
        <v>20</v>
      </c>
      <c r="E5" s="7" t="s">
        <v>8</v>
      </c>
      <c r="F5" s="4">
        <v>44258</v>
      </c>
      <c r="G5">
        <v>185</v>
      </c>
      <c r="H5" s="4">
        <v>44264</v>
      </c>
      <c r="I5">
        <v>0.17129629629629628</v>
      </c>
      <c r="J5" s="4">
        <v>44265.706744907409</v>
      </c>
      <c r="K5">
        <v>1</v>
      </c>
    </row>
    <row r="6" spans="1:11" x14ac:dyDescent="0.25">
      <c r="A6">
        <v>2</v>
      </c>
      <c r="B6">
        <v>6817758</v>
      </c>
      <c r="C6" s="7" t="s">
        <v>1</v>
      </c>
      <c r="D6">
        <v>20</v>
      </c>
      <c r="E6" s="7" t="s">
        <v>9</v>
      </c>
      <c r="F6" s="4">
        <v>44258</v>
      </c>
      <c r="G6">
        <v>150</v>
      </c>
      <c r="H6" s="4">
        <v>44264</v>
      </c>
      <c r="I6">
        <v>0.1388888888888889</v>
      </c>
      <c r="J6" s="4">
        <v>44265.8456337963</v>
      </c>
      <c r="K6">
        <v>1</v>
      </c>
    </row>
    <row r="7" spans="1:11" x14ac:dyDescent="0.25">
      <c r="A7">
        <v>30</v>
      </c>
      <c r="B7">
        <v>6815075</v>
      </c>
      <c r="C7" s="7" t="s">
        <v>4</v>
      </c>
      <c r="D7">
        <v>10</v>
      </c>
      <c r="E7" s="7" t="s">
        <v>21</v>
      </c>
      <c r="F7" s="4">
        <v>44263</v>
      </c>
      <c r="G7">
        <v>108</v>
      </c>
      <c r="H7" s="4">
        <v>44267</v>
      </c>
      <c r="I7">
        <v>9.9999999999999992E-2</v>
      </c>
      <c r="J7" s="4">
        <v>44266.043781944441</v>
      </c>
      <c r="K7">
        <v>0</v>
      </c>
    </row>
    <row r="8" spans="1:11" x14ac:dyDescent="0.25">
      <c r="A8">
        <v>31</v>
      </c>
      <c r="B8">
        <v>6815265</v>
      </c>
      <c r="C8" s="7" t="s">
        <v>4</v>
      </c>
      <c r="D8">
        <v>10</v>
      </c>
      <c r="E8" s="7" t="s">
        <v>12</v>
      </c>
      <c r="F8" s="4">
        <v>44263</v>
      </c>
      <c r="G8">
        <v>108</v>
      </c>
      <c r="H8" s="4">
        <v>44267</v>
      </c>
      <c r="I8">
        <v>9.9999999999999992E-2</v>
      </c>
      <c r="J8" s="4">
        <v>44266.143781944447</v>
      </c>
      <c r="K8">
        <v>0</v>
      </c>
    </row>
    <row r="9" spans="1:11" x14ac:dyDescent="0.25">
      <c r="A9">
        <v>32</v>
      </c>
      <c r="B9">
        <v>6812442</v>
      </c>
      <c r="C9" s="7" t="s">
        <v>4</v>
      </c>
      <c r="D9">
        <v>10</v>
      </c>
      <c r="E9" s="7" t="s">
        <v>26</v>
      </c>
      <c r="F9" s="4">
        <v>44263</v>
      </c>
      <c r="G9">
        <v>558</v>
      </c>
      <c r="H9" s="4">
        <v>44267</v>
      </c>
      <c r="I9">
        <v>0.51666666666666672</v>
      </c>
      <c r="J9" s="4">
        <v>44266.66044861111</v>
      </c>
      <c r="K9">
        <v>0</v>
      </c>
    </row>
    <row r="10" spans="1:11" x14ac:dyDescent="0.25">
      <c r="A10">
        <v>22</v>
      </c>
      <c r="B10">
        <v>6815466</v>
      </c>
      <c r="C10" s="7" t="s">
        <v>2</v>
      </c>
      <c r="D10">
        <v>15</v>
      </c>
      <c r="E10" s="7" t="s">
        <v>21</v>
      </c>
      <c r="F10" s="4">
        <v>44263</v>
      </c>
      <c r="G10">
        <v>30</v>
      </c>
      <c r="H10" s="4">
        <v>44267</v>
      </c>
      <c r="I10">
        <v>2.7777777777777776E-2</v>
      </c>
      <c r="J10" s="4">
        <v>44265.916004166669</v>
      </c>
      <c r="K10">
        <v>0</v>
      </c>
    </row>
    <row r="11" spans="1:11" x14ac:dyDescent="0.25">
      <c r="A11">
        <v>23</v>
      </c>
      <c r="B11">
        <v>6815658</v>
      </c>
      <c r="C11" s="7" t="s">
        <v>2</v>
      </c>
      <c r="D11">
        <v>15</v>
      </c>
      <c r="E11" s="7" t="s">
        <v>22</v>
      </c>
      <c r="F11" s="4">
        <v>44263</v>
      </c>
      <c r="G11">
        <v>30</v>
      </c>
      <c r="H11" s="4">
        <v>44267</v>
      </c>
      <c r="I11">
        <v>2.7777777777777776E-2</v>
      </c>
      <c r="J11" s="4">
        <v>44265.943781944443</v>
      </c>
      <c r="K11">
        <v>0</v>
      </c>
    </row>
    <row r="12" spans="1:11" x14ac:dyDescent="0.25">
      <c r="A12">
        <v>5</v>
      </c>
      <c r="B12">
        <v>6815273</v>
      </c>
      <c r="C12" s="7" t="s">
        <v>1</v>
      </c>
      <c r="D12">
        <v>20</v>
      </c>
      <c r="E12" s="7" t="s">
        <v>12</v>
      </c>
      <c r="F12" s="4">
        <v>44263</v>
      </c>
      <c r="G12">
        <v>36</v>
      </c>
      <c r="H12" s="4">
        <v>44267</v>
      </c>
      <c r="I12">
        <v>3.3333333333333333E-2</v>
      </c>
      <c r="J12" s="4">
        <v>44265.888226388888</v>
      </c>
      <c r="K12">
        <v>0</v>
      </c>
    </row>
    <row r="13" spans="1:11" x14ac:dyDescent="0.25">
      <c r="A13">
        <v>33</v>
      </c>
      <c r="B13">
        <v>6815080</v>
      </c>
      <c r="C13" s="7" t="s">
        <v>4</v>
      </c>
      <c r="D13">
        <v>10</v>
      </c>
      <c r="E13" s="7" t="s">
        <v>21</v>
      </c>
      <c r="F13" s="4">
        <v>44264</v>
      </c>
      <c r="G13">
        <v>64</v>
      </c>
      <c r="H13" s="4">
        <v>44270</v>
      </c>
      <c r="I13">
        <v>5.9259259259259262E-2</v>
      </c>
      <c r="J13" s="4">
        <v>44267.63359675926</v>
      </c>
      <c r="K13">
        <v>0</v>
      </c>
    </row>
    <row r="14" spans="1:11" x14ac:dyDescent="0.25">
      <c r="A14">
        <v>6</v>
      </c>
      <c r="B14">
        <v>6811533</v>
      </c>
      <c r="C14" s="7" t="s">
        <v>1</v>
      </c>
      <c r="D14">
        <v>20</v>
      </c>
      <c r="E14" s="7" t="s">
        <v>13</v>
      </c>
      <c r="F14" s="4">
        <v>44264</v>
      </c>
      <c r="G14">
        <v>387</v>
      </c>
      <c r="H14" s="4">
        <v>44270</v>
      </c>
      <c r="I14">
        <v>0.35833333333333334</v>
      </c>
      <c r="J14" s="4">
        <v>44267.018781944447</v>
      </c>
      <c r="K14">
        <v>0</v>
      </c>
    </row>
    <row r="15" spans="1:11" x14ac:dyDescent="0.25">
      <c r="A15">
        <v>7</v>
      </c>
      <c r="B15">
        <v>6815722</v>
      </c>
      <c r="C15" s="7" t="s">
        <v>1</v>
      </c>
      <c r="D15">
        <v>20</v>
      </c>
      <c r="E15" s="7" t="s">
        <v>14</v>
      </c>
      <c r="F15" s="4">
        <v>44264</v>
      </c>
      <c r="G15">
        <v>456</v>
      </c>
      <c r="H15" s="4">
        <v>44270</v>
      </c>
      <c r="I15">
        <v>0.42222222222222222</v>
      </c>
      <c r="J15" s="4">
        <v>44267.441004166663</v>
      </c>
      <c r="K15">
        <v>0</v>
      </c>
    </row>
    <row r="16" spans="1:11" x14ac:dyDescent="0.25">
      <c r="A16">
        <v>8</v>
      </c>
      <c r="B16">
        <v>6815714</v>
      </c>
      <c r="C16" s="7" t="s">
        <v>1</v>
      </c>
      <c r="D16">
        <v>20</v>
      </c>
      <c r="E16" s="7" t="s">
        <v>15</v>
      </c>
      <c r="F16" s="4">
        <v>44264</v>
      </c>
      <c r="G16">
        <v>144</v>
      </c>
      <c r="H16" s="4">
        <v>44270</v>
      </c>
      <c r="I16">
        <v>0.13333333333333333</v>
      </c>
      <c r="J16" s="4">
        <v>44267.574337500002</v>
      </c>
      <c r="K16">
        <v>0</v>
      </c>
    </row>
    <row r="17" spans="1:11" x14ac:dyDescent="0.25">
      <c r="A17">
        <v>34</v>
      </c>
      <c r="B17">
        <v>6812077</v>
      </c>
      <c r="C17" s="7" t="s">
        <v>4</v>
      </c>
      <c r="D17">
        <v>10</v>
      </c>
      <c r="E17" s="7" t="s">
        <v>26</v>
      </c>
      <c r="F17" s="4">
        <v>44265</v>
      </c>
      <c r="G17">
        <v>558</v>
      </c>
      <c r="H17" s="4">
        <v>44271</v>
      </c>
      <c r="I17">
        <v>0.51666666666666672</v>
      </c>
      <c r="J17" s="4">
        <v>44269.222485648148</v>
      </c>
      <c r="K17">
        <v>0</v>
      </c>
    </row>
    <row r="18" spans="1:11" x14ac:dyDescent="0.25">
      <c r="A18">
        <v>24</v>
      </c>
      <c r="B18">
        <v>6816691</v>
      </c>
      <c r="C18" s="7" t="s">
        <v>2</v>
      </c>
      <c r="D18">
        <v>15</v>
      </c>
      <c r="E18" s="7" t="s">
        <v>23</v>
      </c>
      <c r="F18" s="4">
        <v>44265</v>
      </c>
      <c r="G18">
        <v>38</v>
      </c>
      <c r="H18" s="4">
        <v>44271</v>
      </c>
      <c r="I18">
        <v>3.5185185185185187E-2</v>
      </c>
      <c r="J18" s="4">
        <v>44268.705818981478</v>
      </c>
      <c r="K18">
        <v>0</v>
      </c>
    </row>
    <row r="19" spans="1:11" x14ac:dyDescent="0.25">
      <c r="A19">
        <v>9</v>
      </c>
      <c r="B19">
        <v>6814371</v>
      </c>
      <c r="C19" s="7" t="s">
        <v>1</v>
      </c>
      <c r="D19">
        <v>20</v>
      </c>
      <c r="E19" s="7" t="s">
        <v>8</v>
      </c>
      <c r="F19" s="4">
        <v>44265</v>
      </c>
      <c r="G19">
        <v>320</v>
      </c>
      <c r="H19" s="4">
        <v>44271</v>
      </c>
      <c r="I19">
        <v>0.29629629629629628</v>
      </c>
      <c r="J19" s="4">
        <v>44267.929893055552</v>
      </c>
      <c r="K19">
        <v>0</v>
      </c>
    </row>
    <row r="20" spans="1:11" x14ac:dyDescent="0.25">
      <c r="A20">
        <v>10</v>
      </c>
      <c r="B20">
        <v>6814380</v>
      </c>
      <c r="C20" s="7" t="s">
        <v>1</v>
      </c>
      <c r="D20">
        <v>20</v>
      </c>
      <c r="E20" s="7" t="s">
        <v>8</v>
      </c>
      <c r="F20" s="4">
        <v>44265</v>
      </c>
      <c r="G20">
        <v>320</v>
      </c>
      <c r="H20" s="4">
        <v>44271</v>
      </c>
      <c r="I20">
        <v>0.29629629629629628</v>
      </c>
      <c r="J20" s="4">
        <v>44268.226189351852</v>
      </c>
      <c r="K20">
        <v>0</v>
      </c>
    </row>
    <row r="21" spans="1:11" x14ac:dyDescent="0.25">
      <c r="A21">
        <v>11</v>
      </c>
      <c r="B21">
        <v>6819647</v>
      </c>
      <c r="C21" s="7" t="s">
        <v>1</v>
      </c>
      <c r="D21">
        <v>20</v>
      </c>
      <c r="E21" s="7" t="s">
        <v>16</v>
      </c>
      <c r="F21" s="4">
        <v>44265</v>
      </c>
      <c r="G21">
        <v>160</v>
      </c>
      <c r="H21" s="4">
        <v>44271</v>
      </c>
      <c r="I21">
        <v>0.14814814814814814</v>
      </c>
      <c r="J21" s="4">
        <v>44268.374337499998</v>
      </c>
      <c r="K21">
        <v>0</v>
      </c>
    </row>
    <row r="22" spans="1:11" x14ac:dyDescent="0.25">
      <c r="A22">
        <v>12</v>
      </c>
      <c r="B22">
        <v>6816316</v>
      </c>
      <c r="C22" s="7" t="s">
        <v>1</v>
      </c>
      <c r="D22">
        <v>20</v>
      </c>
      <c r="E22" s="7" t="s">
        <v>17</v>
      </c>
      <c r="F22" s="4">
        <v>44265</v>
      </c>
      <c r="G22">
        <v>320</v>
      </c>
      <c r="H22" s="4">
        <v>44271</v>
      </c>
      <c r="I22">
        <v>0.29629629629629628</v>
      </c>
      <c r="J22" s="4">
        <v>44268.670633796297</v>
      </c>
      <c r="K22">
        <v>0</v>
      </c>
    </row>
    <row r="23" spans="1:11" x14ac:dyDescent="0.25">
      <c r="A23">
        <v>25</v>
      </c>
      <c r="B23">
        <v>6820476</v>
      </c>
      <c r="C23" s="7" t="s">
        <v>2</v>
      </c>
      <c r="D23">
        <v>15</v>
      </c>
      <c r="E23" s="7" t="s">
        <v>24</v>
      </c>
      <c r="F23" s="4">
        <v>44266</v>
      </c>
      <c r="G23">
        <v>20</v>
      </c>
      <c r="H23" s="4">
        <v>44272</v>
      </c>
      <c r="I23">
        <v>1.8518518518518517E-2</v>
      </c>
      <c r="J23" s="4">
        <v>44269.448411574071</v>
      </c>
      <c r="K23">
        <v>0</v>
      </c>
    </row>
    <row r="24" spans="1:11" x14ac:dyDescent="0.25">
      <c r="A24">
        <v>26</v>
      </c>
      <c r="B24">
        <v>6820268</v>
      </c>
      <c r="C24" s="7" t="s">
        <v>2</v>
      </c>
      <c r="D24">
        <v>15</v>
      </c>
      <c r="E24" s="7" t="s">
        <v>24</v>
      </c>
      <c r="F24" s="4">
        <v>44266</v>
      </c>
      <c r="G24">
        <v>50</v>
      </c>
      <c r="H24" s="4">
        <v>44272</v>
      </c>
      <c r="I24">
        <v>4.6296296296296301E-2</v>
      </c>
      <c r="J24" s="4">
        <v>44269.49470787037</v>
      </c>
      <c r="K24">
        <v>0</v>
      </c>
    </row>
    <row r="25" spans="1:11" x14ac:dyDescent="0.25">
      <c r="A25">
        <v>13</v>
      </c>
      <c r="B25">
        <v>6819645</v>
      </c>
      <c r="C25" s="7" t="s">
        <v>1</v>
      </c>
      <c r="D25">
        <v>20</v>
      </c>
      <c r="E25" s="7" t="s">
        <v>16</v>
      </c>
      <c r="F25" s="4">
        <v>44266</v>
      </c>
      <c r="G25">
        <v>40</v>
      </c>
      <c r="H25" s="4">
        <v>44272</v>
      </c>
      <c r="I25">
        <v>3.7037037037037035E-2</v>
      </c>
      <c r="J25" s="4">
        <v>44269.259522685184</v>
      </c>
      <c r="K25">
        <v>0</v>
      </c>
    </row>
    <row r="26" spans="1:11" x14ac:dyDescent="0.25">
      <c r="A26">
        <v>14</v>
      </c>
      <c r="B26">
        <v>6819649</v>
      </c>
      <c r="C26" s="7" t="s">
        <v>1</v>
      </c>
      <c r="D26">
        <v>20</v>
      </c>
      <c r="E26" s="7" t="s">
        <v>16</v>
      </c>
      <c r="F26" s="4">
        <v>44266</v>
      </c>
      <c r="G26">
        <v>40</v>
      </c>
      <c r="H26" s="4">
        <v>44272</v>
      </c>
      <c r="I26">
        <v>3.7037037037037035E-2</v>
      </c>
      <c r="J26" s="4">
        <v>44269.296559722221</v>
      </c>
      <c r="K26">
        <v>0</v>
      </c>
    </row>
    <row r="27" spans="1:11" x14ac:dyDescent="0.25">
      <c r="A27">
        <v>15</v>
      </c>
      <c r="B27">
        <v>6818891</v>
      </c>
      <c r="C27" s="7" t="s">
        <v>1</v>
      </c>
      <c r="D27">
        <v>20</v>
      </c>
      <c r="E27" s="7" t="s">
        <v>18</v>
      </c>
      <c r="F27" s="4">
        <v>44266</v>
      </c>
      <c r="G27">
        <v>96</v>
      </c>
      <c r="H27" s="4">
        <v>44272</v>
      </c>
      <c r="I27">
        <v>8.8888888888888892E-2</v>
      </c>
      <c r="J27" s="4">
        <v>44269.385448611109</v>
      </c>
      <c r="K27">
        <v>0</v>
      </c>
    </row>
    <row r="28" spans="1:11" x14ac:dyDescent="0.25">
      <c r="A28">
        <v>16</v>
      </c>
      <c r="B28">
        <v>6818893</v>
      </c>
      <c r="C28" s="7" t="s">
        <v>1</v>
      </c>
      <c r="D28">
        <v>20</v>
      </c>
      <c r="E28" s="7" t="s">
        <v>18</v>
      </c>
      <c r="F28" s="4">
        <v>44266</v>
      </c>
      <c r="G28">
        <v>48</v>
      </c>
      <c r="H28" s="4">
        <v>44272</v>
      </c>
      <c r="I28">
        <v>4.4444444444444446E-2</v>
      </c>
      <c r="J28" s="4">
        <v>44269.429893055552</v>
      </c>
      <c r="K28">
        <v>0</v>
      </c>
    </row>
    <row r="29" spans="1:11" x14ac:dyDescent="0.25">
      <c r="A29">
        <v>17</v>
      </c>
      <c r="B29">
        <v>6820946</v>
      </c>
      <c r="C29" s="7" t="s">
        <v>1</v>
      </c>
      <c r="D29">
        <v>20</v>
      </c>
      <c r="E29" s="7" t="s">
        <v>19</v>
      </c>
      <c r="F29" s="4">
        <v>44267</v>
      </c>
      <c r="G29">
        <v>1</v>
      </c>
      <c r="H29" s="4">
        <v>44273</v>
      </c>
      <c r="I29">
        <v>9.2592592592592596E-4</v>
      </c>
      <c r="J29" s="4">
        <v>44269.495633796294</v>
      </c>
      <c r="K29">
        <v>0</v>
      </c>
    </row>
    <row r="30" spans="1:11" x14ac:dyDescent="0.25">
      <c r="A30">
        <v>18</v>
      </c>
      <c r="B30">
        <v>6817764</v>
      </c>
      <c r="C30" s="7" t="s">
        <v>1</v>
      </c>
      <c r="D30">
        <v>20</v>
      </c>
      <c r="E30" s="7" t="s">
        <v>20</v>
      </c>
      <c r="F30" s="4">
        <v>44267</v>
      </c>
      <c r="G30">
        <v>250</v>
      </c>
      <c r="H30" s="4">
        <v>44273</v>
      </c>
      <c r="I30">
        <v>0.23148148148148148</v>
      </c>
      <c r="J30" s="4">
        <v>44269.727115277776</v>
      </c>
      <c r="K30">
        <v>0</v>
      </c>
    </row>
    <row r="31" spans="1:11" x14ac:dyDescent="0.25">
      <c r="A31">
        <v>38</v>
      </c>
      <c r="B31">
        <v>6818713</v>
      </c>
      <c r="C31" s="7" t="s">
        <v>5</v>
      </c>
      <c r="D31">
        <v>3</v>
      </c>
      <c r="E31" s="7" t="s">
        <v>21</v>
      </c>
      <c r="F31" s="4">
        <v>44270</v>
      </c>
      <c r="G31">
        <v>50</v>
      </c>
      <c r="H31" s="4">
        <v>44274</v>
      </c>
      <c r="I31">
        <v>4.6296296296296301E-2</v>
      </c>
      <c r="J31" s="4">
        <v>44270.200263425926</v>
      </c>
      <c r="K31">
        <v>0</v>
      </c>
    </row>
    <row r="32" spans="1:11" x14ac:dyDescent="0.25">
      <c r="A32">
        <v>37</v>
      </c>
      <c r="B32">
        <v>6817748</v>
      </c>
      <c r="C32" s="7" t="s">
        <v>5</v>
      </c>
      <c r="D32">
        <v>3</v>
      </c>
      <c r="E32" s="7" t="s">
        <v>21</v>
      </c>
      <c r="F32" s="4">
        <v>44270</v>
      </c>
      <c r="G32">
        <v>50</v>
      </c>
      <c r="H32" s="4">
        <v>44274</v>
      </c>
      <c r="I32">
        <v>4.6296296296296301E-2</v>
      </c>
      <c r="J32" s="4">
        <v>44270.153967129627</v>
      </c>
      <c r="K32">
        <v>0</v>
      </c>
    </row>
    <row r="33" spans="1:11" x14ac:dyDescent="0.25">
      <c r="A33">
        <v>39</v>
      </c>
      <c r="B33">
        <v>6817994</v>
      </c>
      <c r="C33" s="7" t="s">
        <v>5</v>
      </c>
      <c r="D33">
        <v>3</v>
      </c>
      <c r="E33" s="7" t="s">
        <v>25</v>
      </c>
      <c r="F33" s="4">
        <v>44270</v>
      </c>
      <c r="G33">
        <v>63</v>
      </c>
      <c r="H33" s="4">
        <v>44274</v>
      </c>
      <c r="I33">
        <v>5.8333333333333327E-2</v>
      </c>
      <c r="J33" s="4">
        <v>44270.25859675926</v>
      </c>
      <c r="K33">
        <v>0</v>
      </c>
    </row>
    <row r="34" spans="1:11" x14ac:dyDescent="0.25">
      <c r="A34">
        <v>35</v>
      </c>
      <c r="B34">
        <v>6815929</v>
      </c>
      <c r="C34" s="7" t="s">
        <v>4</v>
      </c>
      <c r="D34">
        <v>10</v>
      </c>
      <c r="E34" s="7" t="s">
        <v>21</v>
      </c>
      <c r="F34" s="4">
        <v>44270</v>
      </c>
      <c r="G34">
        <v>10</v>
      </c>
      <c r="H34" s="4">
        <v>44274</v>
      </c>
      <c r="I34">
        <v>9.2592592592592587E-3</v>
      </c>
      <c r="J34" s="4">
        <v>44269.982670833335</v>
      </c>
      <c r="K34">
        <v>0</v>
      </c>
    </row>
    <row r="35" spans="1:11" x14ac:dyDescent="0.25">
      <c r="A35">
        <v>36</v>
      </c>
      <c r="B35">
        <v>6817977</v>
      </c>
      <c r="C35" s="7" t="s">
        <v>4</v>
      </c>
      <c r="D35">
        <v>10</v>
      </c>
      <c r="E35" s="7" t="s">
        <v>25</v>
      </c>
      <c r="F35" s="4">
        <v>44270</v>
      </c>
      <c r="G35">
        <v>135</v>
      </c>
      <c r="H35" s="4">
        <v>44274</v>
      </c>
      <c r="I35">
        <v>0.125</v>
      </c>
      <c r="J35" s="4">
        <v>44270.107670833335</v>
      </c>
      <c r="K35">
        <v>0</v>
      </c>
    </row>
    <row r="36" spans="1:11" x14ac:dyDescent="0.25">
      <c r="A36">
        <v>29</v>
      </c>
      <c r="B36">
        <v>6818001</v>
      </c>
      <c r="C36" s="7" t="s">
        <v>3</v>
      </c>
      <c r="D36">
        <v>11</v>
      </c>
      <c r="E36" s="7" t="s">
        <v>25</v>
      </c>
      <c r="F36" s="4">
        <v>44270</v>
      </c>
      <c r="G36">
        <v>18</v>
      </c>
      <c r="H36" s="4">
        <v>44274</v>
      </c>
      <c r="I36">
        <v>1.6666666666666666E-2</v>
      </c>
      <c r="J36" s="4">
        <v>44269.973411574072</v>
      </c>
      <c r="K36">
        <v>0</v>
      </c>
    </row>
    <row r="37" spans="1:11" x14ac:dyDescent="0.25">
      <c r="A37">
        <v>27</v>
      </c>
      <c r="B37">
        <v>6816665</v>
      </c>
      <c r="C37" s="7" t="s">
        <v>2</v>
      </c>
      <c r="D37">
        <v>15</v>
      </c>
      <c r="E37" s="7" t="s">
        <v>21</v>
      </c>
      <c r="F37" s="4">
        <v>44270</v>
      </c>
      <c r="G37">
        <v>108</v>
      </c>
      <c r="H37" s="4">
        <v>44274</v>
      </c>
      <c r="I37">
        <v>9.9999999999999992E-2</v>
      </c>
      <c r="J37" s="4">
        <v>44269.91044861111</v>
      </c>
      <c r="K37">
        <v>0</v>
      </c>
    </row>
    <row r="38" spans="1:11" x14ac:dyDescent="0.25">
      <c r="A38">
        <v>28</v>
      </c>
      <c r="B38">
        <v>6818709</v>
      </c>
      <c r="C38" s="7" t="s">
        <v>2</v>
      </c>
      <c r="D38">
        <v>15</v>
      </c>
      <c r="E38" s="7" t="s">
        <v>21</v>
      </c>
      <c r="F38" s="4">
        <v>44270</v>
      </c>
      <c r="G38">
        <v>50</v>
      </c>
      <c r="H38" s="4">
        <v>44274</v>
      </c>
      <c r="I38">
        <v>4.6296296296296301E-2</v>
      </c>
      <c r="J38" s="4">
        <v>44269.956744907409</v>
      </c>
      <c r="K38">
        <v>0</v>
      </c>
    </row>
    <row r="39" spans="1:11" x14ac:dyDescent="0.25">
      <c r="A39">
        <v>19</v>
      </c>
      <c r="B39">
        <v>6817745</v>
      </c>
      <c r="C39" s="7" t="s">
        <v>1</v>
      </c>
      <c r="D39">
        <v>20</v>
      </c>
      <c r="E39" s="7" t="s">
        <v>21</v>
      </c>
      <c r="F39" s="4">
        <v>44270</v>
      </c>
      <c r="G39">
        <v>20</v>
      </c>
      <c r="H39" s="4">
        <v>44274</v>
      </c>
      <c r="I39">
        <v>1.8518518518518517E-2</v>
      </c>
      <c r="J39" s="4">
        <v>44269.745633796294</v>
      </c>
      <c r="K39">
        <v>0</v>
      </c>
    </row>
    <row r="40" spans="1:11" x14ac:dyDescent="0.25">
      <c r="A40">
        <v>20</v>
      </c>
      <c r="B40">
        <v>6816126</v>
      </c>
      <c r="C40" s="7" t="s">
        <v>1</v>
      </c>
      <c r="D40">
        <v>20</v>
      </c>
      <c r="E40" s="7" t="s">
        <v>21</v>
      </c>
      <c r="F40" s="4">
        <v>44270</v>
      </c>
      <c r="G40">
        <v>30</v>
      </c>
      <c r="H40" s="4">
        <v>44274</v>
      </c>
      <c r="I40">
        <v>2.7777777777777776E-2</v>
      </c>
      <c r="J40" s="4">
        <v>44269.773411574075</v>
      </c>
      <c r="K40">
        <v>0</v>
      </c>
    </row>
    <row r="41" spans="1:11" x14ac:dyDescent="0.25">
      <c r="A41">
        <v>21</v>
      </c>
      <c r="B41">
        <v>6817744</v>
      </c>
      <c r="C41" s="7" t="s">
        <v>1</v>
      </c>
      <c r="D41">
        <v>20</v>
      </c>
      <c r="E41" s="7" t="s">
        <v>21</v>
      </c>
      <c r="F41" s="4">
        <v>44270</v>
      </c>
      <c r="G41">
        <v>40</v>
      </c>
      <c r="H41" s="4">
        <v>44274</v>
      </c>
      <c r="I41">
        <v>3.7037037037037035E-2</v>
      </c>
      <c r="J41" s="4">
        <v>44269.810448611111</v>
      </c>
      <c r="K41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BF61047-48EF-46EF-A98B-6EE326485D7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</vt:lpstr>
      <vt:lpstr>Couleurs</vt:lpstr>
      <vt:lpstr>ORDO</vt:lpstr>
      <vt:lpstr>ORDO 2</vt:lpstr>
    </vt:vector>
  </TitlesOfParts>
  <Company>SULO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DROUIN, Vincent</dc:creator>
  <cp:lastModifiedBy>Arnaud FLEITH</cp:lastModifiedBy>
  <dcterms:created xsi:type="dcterms:W3CDTF">2021-03-09T08:48:28Z</dcterms:created>
  <dcterms:modified xsi:type="dcterms:W3CDTF">2021-03-10T10:44:51Z</dcterms:modified>
</cp:coreProperties>
</file>