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updateLinks="always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hefetab\Documents\G.PHILIPE\"/>
    </mc:Choice>
  </mc:AlternateContent>
  <bookViews>
    <workbookView xWindow="0" yWindow="0" windowWidth="28800" windowHeight="12432" activeTab="2"/>
  </bookViews>
  <sheets>
    <sheet name="1 - Dispositifs RS 2025" sheetId="11" r:id="rId1"/>
    <sheet name="2 - PROFESSEURS" sheetId="1" r:id="rId2"/>
    <sheet name="3 - DHG générale" sheetId="3" r:id="rId3"/>
    <sheet name="4 -TRM" sheetId="2" r:id="rId4"/>
    <sheet name="5 - TRMD DOS IA76" sheetId="8" r:id="rId5"/>
    <sheet name="6 - Equipes pédagogiques" sheetId="7" r:id="rId6"/>
    <sheet name="7- Profs  EDT" sheetId="9" r:id="rId7"/>
    <sheet name="Acronymes" sheetId="6" r:id="rId8"/>
    <sheet name="Listes déroulantes" sheetId="5" r:id="rId9"/>
    <sheet name="Feuil10" sheetId="10" r:id="rId10"/>
  </sheets>
  <functionGroups builtInGroupCount="18"/>
  <externalReferences>
    <externalReference r:id="rId11"/>
    <externalReference r:id="rId12"/>
    <externalReference r:id="rId13"/>
  </externalReferences>
  <definedNames>
    <definedName name="_xlnm._FilterDatabase" localSheetId="6" hidden="1">'7- Profs  EDT'!$A$1:$F$1</definedName>
    <definedName name="_xlnm._FilterDatabase" localSheetId="8" hidden="1">'Listes déroulantes'!$A$1:$A$66</definedName>
    <definedName name="a">[1]LV!$C$5:$C$42</definedName>
    <definedName name="Ahe_e">'Listes déroulantes'!$M$1:$M$9</definedName>
    <definedName name="all">[1]LV!$F$14:$F$42</definedName>
    <definedName name="Anglais">'2 - PROFESSEURS'!$B$18:$B$22</definedName>
    <definedName name="ar">[1]ARTS!$C$5:$C$42</definedName>
    <definedName name="Civ._P_P">'[2]Listes déroulantes'!$G$1:$G$5</definedName>
    <definedName name="classes">'Listes déroulantes'!$B$2:$B$24</definedName>
    <definedName name="classes3e">'Listes déroulantes'!$F$2:$F$9</definedName>
    <definedName name="classes4e">'Listes déroulantes'!$E$2:$E$9</definedName>
    <definedName name="classes5e">'Listes déroulantes'!$D$2:$D$9</definedName>
    <definedName name="classes6e">'Listes déroulantes'!$C$2:$C$9</definedName>
    <definedName name="co_ens">'Listes déroulantes'!$I$2:$I$3</definedName>
    <definedName name="dureeepi">'Listes déroulantes'!$J$2:$J$10</definedName>
    <definedName name="em">[1]ARTS!$G$5:$G$42</definedName>
    <definedName name="eps">[1]EPS!$J$5:$J$42</definedName>
    <definedName name="esp">[1]LV!$I$14:$I$42</definedName>
    <definedName name="français">#REF!</definedName>
    <definedName name="h">'[1]Hist-Géo'!$J$5:$J$42</definedName>
    <definedName name="IMP">'[2]Listes déroulantes'!$E$2:$E$17</definedName>
    <definedName name="_xlnm.Print_Titles" localSheetId="1">'2 - PROFESSEURS'!$1:$1</definedName>
    <definedName name="marge">'Listes déroulantes'!$H$2:$H$12</definedName>
    <definedName name="matieres">'Listes déroulantes'!$G$2:$G$15</definedName>
    <definedName name="Matières_Pers">'[2]Listes déroulantes'!$D$2:$D$30</definedName>
    <definedName name="parcours">'Listes déroulantes'!$L$2:$L$7</definedName>
    <definedName name="pc">'[1]Phys-chimie'!$J$5:$J$42</definedName>
    <definedName name="profs">'Listes déroulantes'!$A$2:$A$50</definedName>
    <definedName name="ProfsPersonnels">'[2]Listes déroulantes'!$H$2:$H$40</definedName>
    <definedName name="t">[1]Techno!$J$5:$J$42</definedName>
    <definedName name="themeepi">'Listes déroulantes'!$K$2:$K$10</definedName>
    <definedName name="_xlnm.Print_Area" localSheetId="0">'1 - Dispositifs RS 2025'!$A$1:$Q$27</definedName>
    <definedName name="_xlnm.Print_Area" localSheetId="1">'2 - PROFESSEURS'!$A:$A</definedName>
    <definedName name="_xlnm.Print_Area" localSheetId="4">'5 - TRMD DOS IA76'!$A$1:$Y$34</definedName>
    <definedName name="_xlnm.Print_Area" localSheetId="5">'6 - Equipes pédagogiques'!$A$1:$W$40</definedName>
    <definedName name="_xlnm.Print_Area" localSheetId="7">Acronymes!$A$1:$G$59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S41" i="3" l="1"/>
  <c r="AF33" i="3"/>
  <c r="AL33" i="3"/>
  <c r="F10" i="3"/>
  <c r="AI33" i="3"/>
  <c r="F23" i="3"/>
  <c r="N33" i="3"/>
  <c r="AO33" i="3"/>
  <c r="AS44" i="3"/>
  <c r="K33" i="3"/>
  <c r="AC33" i="3"/>
  <c r="W47" i="3"/>
  <c r="AR33" i="3"/>
  <c r="F17" i="3"/>
  <c r="AS45" i="3"/>
  <c r="Z33" i="3"/>
  <c r="F29" i="3"/>
  <c r="G33" i="3"/>
  <c r="Q33" i="3"/>
  <c r="W48" i="3"/>
  <c r="W33" i="3"/>
  <c r="AR47" i="3" l="1"/>
  <c r="K34" i="3"/>
  <c r="AS43" i="3"/>
  <c r="M25" i="11" l="1"/>
  <c r="M27" i="11" s="1"/>
  <c r="O25" i="11"/>
  <c r="Q25" i="11"/>
  <c r="B8" i="11"/>
  <c r="O27" i="11" s="1"/>
  <c r="AS47" i="3" l="1"/>
  <c r="Q27" i="11"/>
  <c r="N42" i="3"/>
  <c r="O40" i="3"/>
  <c r="G18" i="2" l="1"/>
  <c r="F18" i="2"/>
  <c r="G17" i="2"/>
  <c r="F17" i="2"/>
  <c r="G16" i="2"/>
  <c r="F16" i="2"/>
  <c r="G15" i="2"/>
  <c r="F15" i="2"/>
  <c r="G14" i="2"/>
  <c r="F14" i="2"/>
  <c r="G13" i="2"/>
  <c r="F13" i="2"/>
  <c r="G12" i="2"/>
  <c r="F12" i="2"/>
  <c r="G11" i="2"/>
  <c r="F11" i="2"/>
  <c r="G10" i="2"/>
  <c r="F10" i="2"/>
  <c r="G9" i="2"/>
  <c r="F9" i="2"/>
  <c r="G8" i="2"/>
  <c r="F8" i="2"/>
  <c r="G7" i="2"/>
  <c r="F71" i="1"/>
  <c r="F17" i="1"/>
  <c r="F7" i="2"/>
  <c r="F69" i="1"/>
  <c r="F63" i="1"/>
  <c r="F59" i="1"/>
  <c r="F55" i="1"/>
  <c r="F51" i="1"/>
  <c r="F47" i="1"/>
  <c r="F43" i="1"/>
  <c r="F36" i="1"/>
  <c r="F30" i="1"/>
  <c r="F26" i="1"/>
  <c r="F14" i="1"/>
  <c r="G6" i="2" s="1"/>
  <c r="F23" i="1"/>
  <c r="F6" i="2"/>
  <c r="D71" i="1"/>
  <c r="E71" i="1"/>
  <c r="E69" i="1"/>
  <c r="E63" i="1"/>
  <c r="E59" i="1"/>
  <c r="E55" i="1"/>
  <c r="E51" i="1"/>
  <c r="E47" i="1"/>
  <c r="E43" i="1"/>
  <c r="E36" i="1"/>
  <c r="E30" i="1"/>
  <c r="E26" i="1"/>
  <c r="E23" i="1"/>
  <c r="E17" i="1"/>
  <c r="E14" i="1"/>
  <c r="D14" i="1"/>
  <c r="O10" i="8"/>
  <c r="K10" i="8"/>
  <c r="G10" i="8"/>
  <c r="B56" i="3"/>
  <c r="B54" i="3"/>
  <c r="B52" i="3"/>
  <c r="B50" i="3"/>
  <c r="D10" i="8"/>
  <c r="E8" i="2" l="1"/>
  <c r="E7" i="2"/>
  <c r="E9" i="2"/>
  <c r="E19" i="2"/>
  <c r="H19" i="2" s="1"/>
  <c r="D19" i="2"/>
  <c r="E18" i="2"/>
  <c r="D18" i="2"/>
  <c r="E17" i="2"/>
  <c r="D17" i="2"/>
  <c r="E15" i="2"/>
  <c r="D15" i="2"/>
  <c r="E13" i="2"/>
  <c r="D13" i="2"/>
  <c r="D14" i="2"/>
  <c r="E14" i="2"/>
  <c r="E12" i="2"/>
  <c r="E11" i="2"/>
  <c r="D11" i="2"/>
  <c r="E6" i="2"/>
  <c r="D6" i="2"/>
  <c r="P17" i="2"/>
  <c r="P16" i="2"/>
  <c r="F30" i="3" l="1"/>
  <c r="AM40" i="3"/>
  <c r="AJ40" i="3"/>
  <c r="AG40" i="3"/>
  <c r="AD40" i="3"/>
  <c r="AA40" i="3"/>
  <c r="X40" i="3"/>
  <c r="U40" i="3"/>
  <c r="R40" i="3"/>
  <c r="L40" i="3"/>
  <c r="I40" i="3"/>
  <c r="G40" i="3"/>
  <c r="J40" i="3" s="1"/>
  <c r="D7" i="11"/>
  <c r="C7" i="11"/>
  <c r="K25" i="11"/>
  <c r="H25" i="11"/>
  <c r="K27" i="11" l="1"/>
  <c r="B7" i="11"/>
  <c r="B9" i="11" s="1"/>
  <c r="B13" i="11" s="1"/>
  <c r="H27" i="11"/>
  <c r="AS4" i="3" l="1"/>
  <c r="E31" i="3" l="1"/>
  <c r="X13" i="8"/>
  <c r="X16" i="8"/>
  <c r="X24" i="8"/>
  <c r="S34" i="8"/>
  <c r="X28" i="8"/>
  <c r="X30" i="8"/>
  <c r="X31" i="8"/>
  <c r="T34" i="8"/>
  <c r="I34" i="8"/>
  <c r="U34" i="8"/>
  <c r="V34" i="8"/>
  <c r="AS58" i="3"/>
  <c r="B58" i="3"/>
  <c r="W56" i="3"/>
  <c r="K56" i="3"/>
  <c r="J56" i="3"/>
  <c r="I56" i="3"/>
  <c r="D56" i="3"/>
  <c r="L55" i="3"/>
  <c r="W55" i="3" s="1"/>
  <c r="L54" i="3"/>
  <c r="W54" i="3" s="1"/>
  <c r="D54" i="3"/>
  <c r="L53" i="3"/>
  <c r="W53" i="3" s="1"/>
  <c r="L52" i="3"/>
  <c r="W52" i="3" s="1"/>
  <c r="D52" i="3"/>
  <c r="L51" i="3"/>
  <c r="W51" i="3" s="1"/>
  <c r="D50" i="3"/>
  <c r="AG49" i="3"/>
  <c r="AT44" i="3"/>
  <c r="AS37" i="3"/>
  <c r="AR49" i="3" s="1"/>
  <c r="AS36" i="3"/>
  <c r="AS35" i="3"/>
  <c r="AR32" i="3"/>
  <c r="AR38" i="3" s="1"/>
  <c r="AR42" i="3" s="1"/>
  <c r="Q32" i="3"/>
  <c r="R38" i="3" s="1"/>
  <c r="P11" i="2" s="1"/>
  <c r="D31" i="3"/>
  <c r="C31" i="3"/>
  <c r="AS30" i="3"/>
  <c r="AU30" i="3" s="1"/>
  <c r="AS28" i="3"/>
  <c r="C28" i="3"/>
  <c r="AS26" i="3"/>
  <c r="AS22" i="3"/>
  <c r="C22" i="3"/>
  <c r="AS15" i="3"/>
  <c r="C15" i="3"/>
  <c r="AS14" i="3"/>
  <c r="AS8" i="3"/>
  <c r="C8" i="3"/>
  <c r="N20" i="2"/>
  <c r="M20" i="2"/>
  <c r="K20" i="2"/>
  <c r="J20" i="2"/>
  <c r="I20" i="2"/>
  <c r="F20" i="2"/>
  <c r="H18" i="2"/>
  <c r="H17" i="2"/>
  <c r="H15" i="2"/>
  <c r="H14" i="2"/>
  <c r="H13" i="2"/>
  <c r="H12" i="2"/>
  <c r="D12" i="2"/>
  <c r="H9" i="2"/>
  <c r="D9" i="2"/>
  <c r="H8" i="2"/>
  <c r="H6" i="2"/>
  <c r="A72" i="1"/>
  <c r="D69" i="1"/>
  <c r="C69" i="1"/>
  <c r="N68" i="1"/>
  <c r="D63" i="1"/>
  <c r="C63" i="1"/>
  <c r="N61" i="1"/>
  <c r="O59" i="1"/>
  <c r="D59" i="1"/>
  <c r="C59" i="1"/>
  <c r="O55" i="1"/>
  <c r="D55" i="1"/>
  <c r="C55" i="1"/>
  <c r="D51" i="1"/>
  <c r="C51" i="1"/>
  <c r="L48" i="1"/>
  <c r="N47" i="1"/>
  <c r="D47" i="1"/>
  <c r="C47" i="1"/>
  <c r="N46" i="1"/>
  <c r="N45" i="1"/>
  <c r="N44" i="1"/>
  <c r="O47" i="1" s="1"/>
  <c r="D43" i="1"/>
  <c r="D8" i="2" s="1"/>
  <c r="L8" i="2" s="1"/>
  <c r="O8" i="2" s="1"/>
  <c r="C43" i="1"/>
  <c r="L42" i="1"/>
  <c r="N41" i="1"/>
  <c r="N40" i="1"/>
  <c r="N39" i="1"/>
  <c r="N38" i="1"/>
  <c r="O41" i="1" s="1"/>
  <c r="C36" i="1"/>
  <c r="C30" i="1"/>
  <c r="C26" i="1"/>
  <c r="D23" i="1"/>
  <c r="D10" i="2" s="1"/>
  <c r="C23" i="1"/>
  <c r="D17" i="1"/>
  <c r="D7" i="2" s="1"/>
  <c r="C17" i="1"/>
  <c r="C14" i="1"/>
  <c r="D6" i="1"/>
  <c r="C20" i="2" s="1"/>
  <c r="C6" i="1"/>
  <c r="L11" i="2" l="1"/>
  <c r="O11" i="2" s="1"/>
  <c r="Q11" i="2" s="1"/>
  <c r="H11" i="2"/>
  <c r="C71" i="1"/>
  <c r="E10" i="2"/>
  <c r="H10" i="2" s="1"/>
  <c r="AS40" i="3"/>
  <c r="L16" i="2"/>
  <c r="O16" i="2" s="1"/>
  <c r="Q16" i="2" s="1"/>
  <c r="H16" i="2"/>
  <c r="O70" i="1"/>
  <c r="F31" i="3"/>
  <c r="X26" i="8"/>
  <c r="X14" i="8"/>
  <c r="X29" i="8"/>
  <c r="M34" i="8"/>
  <c r="X19" i="8"/>
  <c r="X15" i="8"/>
  <c r="Q34" i="8"/>
  <c r="K34" i="8"/>
  <c r="X32" i="8"/>
  <c r="X27" i="8"/>
  <c r="O34" i="8"/>
  <c r="G34" i="8"/>
  <c r="H34" i="8"/>
  <c r="P34" i="8"/>
  <c r="X33" i="8"/>
  <c r="E34" i="8"/>
  <c r="L34" i="8"/>
  <c r="Q42" i="3"/>
  <c r="D58" i="3"/>
  <c r="AS18" i="3"/>
  <c r="AS11" i="3"/>
  <c r="AU36" i="3"/>
  <c r="AF32" i="3"/>
  <c r="AG38" i="3" s="1"/>
  <c r="W32" i="3"/>
  <c r="X38" i="3" s="1"/>
  <c r="W42" i="3" s="1"/>
  <c r="AC32" i="3"/>
  <c r="AD38" i="3" s="1"/>
  <c r="AS13" i="3"/>
  <c r="AS19" i="3"/>
  <c r="AI32" i="3"/>
  <c r="AJ38" i="3" s="1"/>
  <c r="AI42" i="3" s="1"/>
  <c r="AS12" i="3"/>
  <c r="AS24" i="3"/>
  <c r="T32" i="3"/>
  <c r="U38" i="3" s="1"/>
  <c r="AO32" i="3"/>
  <c r="AP38" i="3" s="1"/>
  <c r="AO42" i="3" s="1"/>
  <c r="AS20" i="3"/>
  <c r="AS25" i="3"/>
  <c r="N32" i="3"/>
  <c r="O38" i="3" s="1"/>
  <c r="AL32" i="3"/>
  <c r="AM38" i="3" s="1"/>
  <c r="AS5" i="3"/>
  <c r="AS6" i="3"/>
  <c r="K32" i="3"/>
  <c r="L38" i="3" s="1"/>
  <c r="Z32" i="3"/>
  <c r="AA38" i="3" s="1"/>
  <c r="D34" i="8"/>
  <c r="X22" i="8"/>
  <c r="AF34" i="3"/>
  <c r="G34" i="3"/>
  <c r="AS33" i="3"/>
  <c r="AI34" i="3"/>
  <c r="AL34" i="3"/>
  <c r="AO34" i="3"/>
  <c r="Y48" i="3"/>
  <c r="N34" i="3"/>
  <c r="Q34" i="3"/>
  <c r="AR34" i="3"/>
  <c r="W34" i="3"/>
  <c r="Z34" i="3"/>
  <c r="AC34" i="3"/>
  <c r="Y47" i="3"/>
  <c r="W57" i="3"/>
  <c r="G32" i="3"/>
  <c r="L56" i="3"/>
  <c r="L15" i="2"/>
  <c r="O15" i="2" s="1"/>
  <c r="L14" i="2"/>
  <c r="O14" i="2" s="1"/>
  <c r="L18" i="2"/>
  <c r="O18" i="2" s="1"/>
  <c r="L13" i="2"/>
  <c r="O13" i="2" s="1"/>
  <c r="L17" i="2"/>
  <c r="O17" i="2" s="1"/>
  <c r="Q17" i="2" s="1"/>
  <c r="L19" i="2"/>
  <c r="O19" i="2" s="1"/>
  <c r="Q19" i="2" s="1"/>
  <c r="D20" i="2"/>
  <c r="L7" i="2"/>
  <c r="O7" i="2" s="1"/>
  <c r="Q7" i="2" s="1"/>
  <c r="H7" i="2"/>
  <c r="L9" i="2"/>
  <c r="O9" i="2" s="1"/>
  <c r="L12" i="2"/>
  <c r="O12" i="2" s="1"/>
  <c r="L10" i="2"/>
  <c r="O10" i="2" s="1"/>
  <c r="G20" i="2"/>
  <c r="N49" i="1"/>
  <c r="N70" i="1" s="1"/>
  <c r="K42" i="3" l="1"/>
  <c r="P9" i="2"/>
  <c r="Q9" i="2" s="1"/>
  <c r="Z42" i="3"/>
  <c r="P14" i="2"/>
  <c r="Q14" i="2" s="1"/>
  <c r="P15" i="2"/>
  <c r="Q15" i="2" s="1"/>
  <c r="AC42" i="3"/>
  <c r="P13" i="2"/>
  <c r="Q13" i="2" s="1"/>
  <c r="T42" i="3"/>
  <c r="P12" i="2"/>
  <c r="Q12" i="2" s="1"/>
  <c r="P10" i="2"/>
  <c r="Q10" i="2" s="1"/>
  <c r="AL42" i="3"/>
  <c r="P18" i="2"/>
  <c r="Q18" i="2" s="1"/>
  <c r="P8" i="2"/>
  <c r="Q8" i="2" s="1"/>
  <c r="AS34" i="3"/>
  <c r="X34" i="8"/>
  <c r="H71" i="1"/>
  <c r="AU11" i="3"/>
  <c r="AU18" i="3"/>
  <c r="AU4" i="3"/>
  <c r="AU24" i="3"/>
  <c r="H38" i="3"/>
  <c r="P6" i="2" s="1"/>
  <c r="AS32" i="3"/>
  <c r="AT32" i="3" s="1"/>
  <c r="AU42" i="3" s="1"/>
  <c r="H20" i="2"/>
  <c r="O71" i="1"/>
  <c r="N72" i="1"/>
  <c r="O72" i="1" s="1"/>
  <c r="E20" i="2"/>
  <c r="L6" i="2"/>
  <c r="P20" i="2" l="1"/>
  <c r="P22" i="2" s="1"/>
  <c r="AU32" i="3"/>
  <c r="G42" i="3"/>
  <c r="AS38" i="3"/>
  <c r="O6" i="2"/>
  <c r="Q6" i="2" s="1"/>
  <c r="Q22" i="2" s="1"/>
  <c r="L20" i="2"/>
  <c r="G44" i="3" l="1"/>
  <c r="AR48" i="3"/>
  <c r="O20" i="2"/>
  <c r="AR50" i="3" l="1"/>
  <c r="AT48" i="3" s="1"/>
  <c r="AS48" i="3"/>
  <c r="O22" i="2"/>
</calcChain>
</file>

<file path=xl/comments1.xml><?xml version="1.0" encoding="utf-8"?>
<comments xmlns="http://schemas.openxmlformats.org/spreadsheetml/2006/main">
  <authors>
    <author>Stéphane VANIER</author>
    <author>chefetab</author>
    <author>Bureau</author>
  </authors>
  <commentList>
    <comment ref="G4" authorId="0" shapeId="0">
      <text>
        <r>
          <rPr>
            <b/>
            <sz val="9"/>
            <color indexed="81"/>
            <rFont val="Tahoma"/>
            <family val="2"/>
          </rPr>
          <t>Stéphane VANIER:</t>
        </r>
        <r>
          <rPr>
            <sz val="9"/>
            <color indexed="81"/>
            <rFont val="Tahoma"/>
            <family val="2"/>
          </rPr>
          <t xml:space="preserve">
Groupes de besoins</t>
        </r>
      </text>
    </comment>
    <comment ref="N4" authorId="0" shapeId="0">
      <text>
        <r>
          <rPr>
            <b/>
            <sz val="9"/>
            <color indexed="81"/>
            <rFont val="Tahoma"/>
            <family val="2"/>
          </rPr>
          <t>Stéphane VANIER:</t>
        </r>
        <r>
          <rPr>
            <sz val="9"/>
            <color indexed="81"/>
            <rFont val="Tahoma"/>
            <family val="2"/>
          </rPr>
          <t xml:space="preserve">
Non bilangues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Stéphane VANIER:</t>
        </r>
        <r>
          <rPr>
            <sz val="9"/>
            <color indexed="81"/>
            <rFont val="Tahoma"/>
            <family val="2"/>
          </rPr>
          <t xml:space="preserve">
Devoirs faits</t>
        </r>
      </text>
    </comment>
    <comment ref="W4" authorId="0" shapeId="0">
      <text>
        <r>
          <rPr>
            <b/>
            <sz val="9"/>
            <color indexed="81"/>
            <rFont val="Tahoma"/>
            <family val="2"/>
          </rPr>
          <t>Stéphane VANIER:</t>
        </r>
        <r>
          <rPr>
            <sz val="9"/>
            <color indexed="81"/>
            <rFont val="Tahoma"/>
            <family val="2"/>
          </rPr>
          <t xml:space="preserve">
Groupes de besoins</t>
        </r>
      </text>
    </comment>
    <comment ref="H8" authorId="0" shapeId="0">
      <text>
        <r>
          <rPr>
            <b/>
            <sz val="9"/>
            <color indexed="81"/>
            <rFont val="Tahoma"/>
            <family val="2"/>
          </rPr>
          <t>Stéphane VANIER:</t>
        </r>
        <r>
          <rPr>
            <sz val="9"/>
            <color indexed="81"/>
            <rFont val="Tahoma"/>
            <family val="2"/>
          </rPr>
          <t xml:space="preserve">
Devoirs faits</t>
        </r>
      </text>
    </comment>
    <comment ref="P8" authorId="0" shapeId="0">
      <text>
        <r>
          <rPr>
            <b/>
            <sz val="9"/>
            <color indexed="81"/>
            <rFont val="Tahoma"/>
            <family val="2"/>
          </rPr>
          <t>Stéphane VANIER:</t>
        </r>
        <r>
          <rPr>
            <sz val="9"/>
            <color indexed="81"/>
            <rFont val="Tahoma"/>
            <family val="2"/>
          </rPr>
          <t xml:space="preserve">
dans DHG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Stéphane VANIER:</t>
        </r>
        <r>
          <rPr>
            <sz val="9"/>
            <color indexed="81"/>
            <rFont val="Tahoma"/>
            <family val="2"/>
          </rPr>
          <t xml:space="preserve">
Groupes de besoins</t>
        </r>
      </text>
    </comment>
    <comment ref="W11" authorId="0" shapeId="0">
      <text>
        <r>
          <rPr>
            <b/>
            <sz val="9"/>
            <color indexed="81"/>
            <rFont val="Tahoma"/>
            <family val="2"/>
          </rPr>
          <t>Stéphane VANIER:</t>
        </r>
        <r>
          <rPr>
            <sz val="9"/>
            <color indexed="81"/>
            <rFont val="Tahoma"/>
            <family val="2"/>
          </rPr>
          <t xml:space="preserve">
Groupes de besoins</t>
        </r>
      </text>
    </comment>
    <comment ref="U14" authorId="0" shapeId="0">
      <text>
        <r>
          <rPr>
            <b/>
            <sz val="9"/>
            <color indexed="81"/>
            <rFont val="Tahoma"/>
            <family val="2"/>
          </rPr>
          <t>Stéphane VANIER:</t>
        </r>
        <r>
          <rPr>
            <sz val="9"/>
            <color indexed="81"/>
            <rFont val="Tahoma"/>
            <family val="2"/>
          </rPr>
          <t xml:space="preserve">
Groupe supplémentaire</t>
        </r>
      </text>
    </comment>
    <comment ref="S22" authorId="0" shapeId="0">
      <text>
        <r>
          <rPr>
            <b/>
            <sz val="9"/>
            <color indexed="81"/>
            <rFont val="Tahoma"/>
            <family val="2"/>
          </rPr>
          <t>Stéphane VANIER:</t>
        </r>
        <r>
          <rPr>
            <sz val="9"/>
            <color indexed="81"/>
            <rFont val="Tahoma"/>
            <family val="2"/>
          </rPr>
          <t xml:space="preserve">
Regroupement avec les 5e</t>
        </r>
      </text>
    </comment>
    <comment ref="Y25" authorId="0" shapeId="0">
      <text>
        <r>
          <rPr>
            <b/>
            <sz val="9"/>
            <color indexed="81"/>
            <rFont val="Tahoma"/>
            <family val="2"/>
          </rPr>
          <t>Stéphane VANIER:</t>
        </r>
        <r>
          <rPr>
            <sz val="9"/>
            <color indexed="81"/>
            <rFont val="Tahoma"/>
            <family val="2"/>
          </rPr>
          <t xml:space="preserve">
Parcours avenir</t>
        </r>
      </text>
    </comment>
    <comment ref="M27" authorId="0" shapeId="0">
      <text>
        <r>
          <rPr>
            <b/>
            <sz val="9"/>
            <color indexed="81"/>
            <rFont val="Tahoma"/>
            <family val="2"/>
          </rPr>
          <t>Stéphane VANIER:</t>
        </r>
        <r>
          <rPr>
            <sz val="9"/>
            <color indexed="81"/>
            <rFont val="Tahoma"/>
            <family val="2"/>
          </rPr>
          <t xml:space="preserve">
Parcours avenir</t>
        </r>
      </text>
    </comment>
    <comment ref="R27" authorId="0" shapeId="0">
      <text>
        <r>
          <rPr>
            <b/>
            <sz val="9"/>
            <color indexed="81"/>
            <rFont val="Tahoma"/>
            <family val="2"/>
          </rPr>
          <t>Stéphane VANIER:</t>
        </r>
        <r>
          <rPr>
            <sz val="9"/>
            <color indexed="81"/>
            <rFont val="Tahoma"/>
            <family val="2"/>
          </rPr>
          <t xml:space="preserve">
Parcours avenir</t>
        </r>
      </text>
    </comment>
    <comment ref="AA27" authorId="0" shapeId="0">
      <text>
        <r>
          <rPr>
            <b/>
            <sz val="9"/>
            <color indexed="81"/>
            <rFont val="Tahoma"/>
            <family val="2"/>
          </rPr>
          <t>Stéphane VANIER:</t>
        </r>
        <r>
          <rPr>
            <sz val="9"/>
            <color indexed="81"/>
            <rFont val="Tahoma"/>
            <family val="2"/>
          </rPr>
          <t xml:space="preserve">
3 classes réparties en 4 groupes</t>
        </r>
      </text>
    </comment>
    <comment ref="AD27" authorId="0" shapeId="0">
      <text>
        <r>
          <rPr>
            <b/>
            <sz val="9"/>
            <color indexed="81"/>
            <rFont val="Tahoma"/>
            <family val="2"/>
          </rPr>
          <t>Stéphane VANIER:</t>
        </r>
        <r>
          <rPr>
            <sz val="9"/>
            <color indexed="81"/>
            <rFont val="Tahoma"/>
            <family val="2"/>
          </rPr>
          <t xml:space="preserve">
3 classes réparties en 4 groupes</t>
        </r>
      </text>
    </comment>
    <comment ref="O30" authorId="1" shapeId="0">
      <text>
        <r>
          <rPr>
            <b/>
            <sz val="9"/>
            <color indexed="81"/>
            <rFont val="Tahoma"/>
            <family val="2"/>
          </rPr>
          <t>Anglais Inclusif ULIS + Elèves ordinaires.</t>
        </r>
      </text>
    </comment>
    <comment ref="AL36" authorId="2" shapeId="0">
      <text>
        <r>
          <rPr>
            <b/>
            <sz val="9"/>
            <color indexed="81"/>
            <rFont val="Tahoma"/>
            <family val="2"/>
          </rPr>
          <t>1 Heure de Chorale</t>
        </r>
      </text>
    </comment>
    <comment ref="AO36" authorId="2" shapeId="0">
      <text>
        <r>
          <rPr>
            <b/>
            <sz val="9"/>
            <color indexed="81"/>
            <rFont val="Tahoma"/>
            <family val="2"/>
          </rPr>
          <t>Section sportive Arts du cirque = 2 Heures postes sur dotation complémentaire</t>
        </r>
      </text>
    </comment>
    <comment ref="A37" authorId="2" shapeId="0">
      <text>
        <r>
          <rPr>
            <b/>
            <sz val="9"/>
            <color indexed="81"/>
            <rFont val="Tahoma"/>
            <family val="2"/>
          </rPr>
          <t>Heures AHE-E 2 Communes - 2 établissements non comptabilisées dans la DHG</t>
        </r>
      </text>
    </comment>
    <comment ref="K37" authorId="1" shapeId="0">
      <text>
        <r>
          <rPr>
            <b/>
            <sz val="9"/>
            <color indexed="81"/>
            <rFont val="Tahoma"/>
            <family val="2"/>
          </rPr>
          <t>1 h 2 Communes 2établissements M. BASLEY,
non comptabilisée pour l'instant dans la DHG</t>
        </r>
      </text>
    </comment>
    <comment ref="AF41" authorId="0" shapeId="0">
      <text>
        <r>
          <rPr>
            <b/>
            <sz val="9"/>
            <color indexed="81"/>
            <rFont val="Tahoma"/>
            <family val="2"/>
          </rPr>
          <t>4h CLG Braque Dieppe</t>
        </r>
      </text>
    </comment>
    <comment ref="N44" authorId="0" shapeId="0">
      <text>
        <r>
          <rPr>
            <b/>
            <sz val="9"/>
            <color indexed="81"/>
            <rFont val="Tahoma"/>
            <family val="2"/>
          </rPr>
          <t>Stéphane VANIER:</t>
        </r>
        <r>
          <rPr>
            <sz val="9"/>
            <color indexed="81"/>
            <rFont val="Tahoma"/>
            <family val="2"/>
          </rPr>
          <t xml:space="preserve">
A finaliser</t>
        </r>
      </text>
    </comment>
    <comment ref="W44" authorId="0" shapeId="0">
      <text>
        <r>
          <rPr>
            <b/>
            <sz val="9"/>
            <color indexed="81"/>
            <rFont val="Tahoma"/>
            <family val="2"/>
          </rPr>
          <t>Stéphane VANIER:</t>
        </r>
        <r>
          <rPr>
            <sz val="9"/>
            <color indexed="81"/>
            <rFont val="Tahoma"/>
            <family val="2"/>
          </rPr>
          <t xml:space="preserve">
CLG Léo LAGRANGE
</t>
        </r>
      </text>
    </comment>
    <comment ref="AF44" authorId="0" shapeId="0">
      <text>
        <r>
          <rPr>
            <b/>
            <sz val="9"/>
            <color indexed="81"/>
            <rFont val="Tahoma"/>
            <family val="2"/>
          </rPr>
          <t>Stéphane VANIER:</t>
        </r>
        <r>
          <rPr>
            <sz val="9"/>
            <color indexed="81"/>
            <rFont val="Tahoma"/>
            <family val="2"/>
          </rPr>
          <t xml:space="preserve">
4,95 CLG VARLIN</t>
        </r>
      </text>
    </comment>
    <comment ref="AI44" authorId="0" shapeId="0">
      <text>
        <r>
          <rPr>
            <b/>
            <sz val="9"/>
            <color indexed="81"/>
            <rFont val="Tahoma"/>
            <family val="2"/>
          </rPr>
          <t>Stéphane VANIER:</t>
        </r>
        <r>
          <rPr>
            <sz val="9"/>
            <color indexed="81"/>
            <rFont val="Tahoma"/>
            <family val="2"/>
          </rPr>
          <t xml:space="preserve">
CLG VARLIN</t>
        </r>
      </text>
    </comment>
    <comment ref="AL44" authorId="0" shapeId="0">
      <text>
        <r>
          <rPr>
            <b/>
            <sz val="9"/>
            <color indexed="81"/>
            <rFont val="Tahoma"/>
            <family val="2"/>
          </rPr>
          <t>Stéphane VANIER:</t>
        </r>
        <r>
          <rPr>
            <sz val="9"/>
            <color indexed="81"/>
            <rFont val="Tahoma"/>
            <family val="2"/>
          </rPr>
          <t xml:space="preserve">
5H PMF LILLEBONNE</t>
        </r>
      </text>
    </comment>
  </commentList>
</comments>
</file>

<file path=xl/comments2.xml><?xml version="1.0" encoding="utf-8"?>
<comments xmlns="http://schemas.openxmlformats.org/spreadsheetml/2006/main">
  <authors>
    <author>Bureau</author>
  </authors>
  <commentList>
    <comment ref="S9" authorId="0" shapeId="0">
      <text>
        <r>
          <rPr>
            <b/>
            <sz val="9"/>
            <color indexed="81"/>
            <rFont val="Tahoma"/>
            <family val="2"/>
          </rPr>
          <t>Dispositif TSL
Section Arts du Cirque</t>
        </r>
      </text>
    </comment>
  </commentList>
</comments>
</file>

<file path=xl/sharedStrings.xml><?xml version="1.0" encoding="utf-8"?>
<sst xmlns="http://schemas.openxmlformats.org/spreadsheetml/2006/main" count="944" uniqueCount="448">
  <si>
    <t>NOMS</t>
  </si>
  <si>
    <t>APPORTS</t>
  </si>
  <si>
    <t>NB PROFS</t>
  </si>
  <si>
    <t>OBSERVATIONS</t>
  </si>
  <si>
    <t>CODES COULEURS</t>
  </si>
  <si>
    <t>ULIS</t>
  </si>
  <si>
    <t>CLASSEUR</t>
  </si>
  <si>
    <t>HEURES</t>
  </si>
  <si>
    <t>DIVISIONS</t>
  </si>
  <si>
    <t>CHAPITRES</t>
  </si>
  <si>
    <t>Français</t>
  </si>
  <si>
    <t>6e</t>
  </si>
  <si>
    <t>TOTAL</t>
  </si>
  <si>
    <t>LV</t>
  </si>
  <si>
    <t>5e</t>
  </si>
  <si>
    <t>LETTRES MODERNES</t>
  </si>
  <si>
    <t>Histoire-Géo</t>
  </si>
  <si>
    <t>4e</t>
  </si>
  <si>
    <t>Mathématiques</t>
  </si>
  <si>
    <t>3e</t>
  </si>
  <si>
    <t>Physique-Chimie</t>
  </si>
  <si>
    <t>SVT</t>
  </si>
  <si>
    <t>Technologie</t>
  </si>
  <si>
    <t>COLLEGE</t>
  </si>
  <si>
    <t>Arts et Musique</t>
  </si>
  <si>
    <t>EPS</t>
  </si>
  <si>
    <t>LETTRES CLASSIQUES</t>
  </si>
  <si>
    <t>Heures disponibles</t>
  </si>
  <si>
    <t>ANGLAIS</t>
  </si>
  <si>
    <t>Récapitulatif</t>
  </si>
  <si>
    <t>ALLEMAND</t>
  </si>
  <si>
    <t>ESPAGNOL</t>
  </si>
  <si>
    <t>HIST GEO</t>
  </si>
  <si>
    <t>DHG à VENTILER</t>
  </si>
  <si>
    <t>MATHEMATIQUES</t>
  </si>
  <si>
    <t>Nature</t>
  </si>
  <si>
    <t>Niveaux</t>
  </si>
  <si>
    <t>nb de classes</t>
  </si>
  <si>
    <t>heures</t>
  </si>
  <si>
    <t>Horaires rég.</t>
  </si>
  <si>
    <t>6E</t>
  </si>
  <si>
    <t>5E</t>
  </si>
  <si>
    <t>4E</t>
  </si>
  <si>
    <t>3E</t>
  </si>
  <si>
    <t>TECHNOLOGIE</t>
  </si>
  <si>
    <t>Dotation comp.</t>
  </si>
  <si>
    <t>PHYSIQUE-CHIMIE</t>
  </si>
  <si>
    <t>Dotation de Base</t>
  </si>
  <si>
    <t>Marge de Manœuvre</t>
  </si>
  <si>
    <t>ARTS PLASTIQUES</t>
  </si>
  <si>
    <t>ÉDUCATION MUSICALE</t>
  </si>
  <si>
    <t>Structure particulière (ULIS)</t>
  </si>
  <si>
    <t>UNSS</t>
  </si>
  <si>
    <t>Labo SVT</t>
  </si>
  <si>
    <t>Labo Phys.</t>
  </si>
  <si>
    <t>Chorale</t>
  </si>
  <si>
    <t>Heures statutaires</t>
  </si>
  <si>
    <t>TOTAUX FINAUX</t>
  </si>
  <si>
    <t>NB PROFS définitifs</t>
  </si>
  <si>
    <t>TOTAL DHG à VENTILER</t>
  </si>
  <si>
    <t>dont HSA</t>
  </si>
  <si>
    <t>dont Heures Postes</t>
  </si>
  <si>
    <t>TABLEAU DE REPARTITION DES MOYENS</t>
  </si>
  <si>
    <t>Apports</t>
  </si>
  <si>
    <t>Moyens réels</t>
  </si>
  <si>
    <t>Moyens provisoires</t>
  </si>
  <si>
    <t>PE</t>
  </si>
  <si>
    <t>Certifiés</t>
  </si>
  <si>
    <t>H.Poste</t>
  </si>
  <si>
    <t>Agrégés</t>
  </si>
  <si>
    <t>Cert &amp; Agr H.Poste</t>
  </si>
  <si>
    <t>TP/MT</t>
  </si>
  <si>
    <t>Csd</t>
  </si>
  <si>
    <t>Csr</t>
  </si>
  <si>
    <t>TotalHP</t>
  </si>
  <si>
    <t>BMP</t>
  </si>
  <si>
    <t>Poste déf.</t>
  </si>
  <si>
    <t>Moyens total</t>
  </si>
  <si>
    <t>Besoins</t>
  </si>
  <si>
    <t>HSA Hors méla</t>
  </si>
  <si>
    <t>Taux HSA HP</t>
  </si>
  <si>
    <t>Discipline</t>
  </si>
  <si>
    <t>LMOD</t>
  </si>
  <si>
    <t>LCLASS</t>
  </si>
  <si>
    <t>Maths</t>
  </si>
  <si>
    <t>Histoire-Géographie</t>
  </si>
  <si>
    <t>Langues</t>
  </si>
  <si>
    <t>Anglais</t>
  </si>
  <si>
    <t>Allemand</t>
  </si>
  <si>
    <t>Espagnol</t>
  </si>
  <si>
    <t>Physique-chimie</t>
  </si>
  <si>
    <t>Arts Plastiques</t>
  </si>
  <si>
    <t>Ed. musicale</t>
  </si>
  <si>
    <t>TOTAUX</t>
  </si>
  <si>
    <t>MELANESIEN</t>
  </si>
  <si>
    <t>Heures</t>
  </si>
  <si>
    <t>Divisions</t>
  </si>
  <si>
    <t>Effectifs</t>
  </si>
  <si>
    <t>dont ULIS</t>
  </si>
  <si>
    <t>H. dot
comp.
par
niveau</t>
  </si>
  <si>
    <t>Lettres</t>
  </si>
  <si>
    <t>LCA</t>
  </si>
  <si>
    <t>H/G/EMC</t>
  </si>
  <si>
    <t>Phys./Chim.</t>
  </si>
  <si>
    <t>Techno.</t>
  </si>
  <si>
    <t>Arts plastiques</t>
  </si>
  <si>
    <t>∑</t>
  </si>
  <si>
    <t>Total par niveau</t>
  </si>
  <si>
    <t>Hor. rég.</t>
  </si>
  <si>
    <t>AP</t>
  </si>
  <si>
    <t>EPI</t>
  </si>
  <si>
    <t>CYCLE III</t>
  </si>
  <si>
    <t>6ème1</t>
  </si>
  <si>
    <t>6ème2</t>
  </si>
  <si>
    <t>6ème3</t>
  </si>
  <si>
    <t>Niv. 6E</t>
  </si>
  <si>
    <t>Dotation complémentaire</t>
  </si>
  <si>
    <t>CYCLE IV</t>
  </si>
  <si>
    <t>5ème1</t>
  </si>
  <si>
    <t>5ème2</t>
  </si>
  <si>
    <t>5ème3</t>
  </si>
  <si>
    <t>Niv. 5E</t>
  </si>
  <si>
    <t>4ème1</t>
  </si>
  <si>
    <t>4ème2</t>
  </si>
  <si>
    <t>4ème3</t>
  </si>
  <si>
    <t>Niv. 4E</t>
  </si>
  <si>
    <t>3ème1</t>
  </si>
  <si>
    <t>3ème2</t>
  </si>
  <si>
    <t>3ème3</t>
  </si>
  <si>
    <t>Niv. 3E</t>
  </si>
  <si>
    <t>Dispositif ULIS-Collège</t>
  </si>
  <si>
    <t>TOTAUX :</t>
  </si>
  <si>
    <t>Dont dotation complémentaire</t>
  </si>
  <si>
    <t>% dotation complémentaire</t>
  </si>
  <si>
    <t xml:space="preserve">Heures autres </t>
  </si>
  <si>
    <t>Ex. dans 2 ETAB de 2 COMMUNES</t>
  </si>
  <si>
    <t>Apport origine</t>
  </si>
  <si>
    <t>HP</t>
  </si>
  <si>
    <t>Heures Postes RS +1</t>
  </si>
  <si>
    <t>Reste</t>
  </si>
  <si>
    <t>HSA</t>
  </si>
  <si>
    <t>Heures prises sur la dotation complémentaire</t>
  </si>
  <si>
    <t>TOTAL DHG Ventilée Heures Postes</t>
  </si>
  <si>
    <t>Effectifs 6ème</t>
  </si>
  <si>
    <t>dont
ULIS</t>
  </si>
  <si>
    <t>TOTAL DHG Ventilée HSA</t>
  </si>
  <si>
    <t>Nb Div°</t>
  </si>
  <si>
    <t>Dot° Div°</t>
  </si>
  <si>
    <t>Dot° sup.</t>
  </si>
  <si>
    <t>TOTAL Prévisionnel DHG avant remontée VS</t>
  </si>
  <si>
    <t>Effectifs 5ème</t>
  </si>
  <si>
    <r>
      <t>6</t>
    </r>
    <r>
      <rPr>
        <b/>
        <vertAlign val="superscript"/>
        <sz val="10"/>
        <rFont val="Arial"/>
        <family val="2"/>
      </rPr>
      <t>e</t>
    </r>
  </si>
  <si>
    <t>NOTES</t>
  </si>
  <si>
    <r>
      <t>5</t>
    </r>
    <r>
      <rPr>
        <b/>
        <vertAlign val="superscript"/>
        <sz val="10"/>
        <rFont val="Arial"/>
        <family val="2"/>
      </rPr>
      <t>e</t>
    </r>
  </si>
  <si>
    <t>Effectifs 4ème</t>
  </si>
  <si>
    <r>
      <t>4</t>
    </r>
    <r>
      <rPr>
        <b/>
        <vertAlign val="superscript"/>
        <sz val="10"/>
        <rFont val="Arial"/>
        <family val="2"/>
      </rPr>
      <t>e</t>
    </r>
  </si>
  <si>
    <r>
      <t>3</t>
    </r>
    <r>
      <rPr>
        <b/>
        <vertAlign val="superscript"/>
        <sz val="10"/>
        <rFont val="Arial"/>
        <family val="2"/>
      </rPr>
      <t>e</t>
    </r>
  </si>
  <si>
    <t>Effectifs 3ème</t>
  </si>
  <si>
    <t>CLG</t>
  </si>
  <si>
    <t>Effectif total</t>
  </si>
  <si>
    <t>DHG définitive</t>
  </si>
  <si>
    <t>Version du</t>
  </si>
  <si>
    <t>TECHNO</t>
  </si>
  <si>
    <t>Education musicale</t>
  </si>
  <si>
    <t>0761698H</t>
  </si>
  <si>
    <t>Gérard PHILIPE - LE HAVRE</t>
  </si>
  <si>
    <t>profs</t>
  </si>
  <si>
    <t>classes</t>
  </si>
  <si>
    <t>classes6e</t>
  </si>
  <si>
    <t>classes5e</t>
  </si>
  <si>
    <t>classes4e</t>
  </si>
  <si>
    <t>classes3e</t>
  </si>
  <si>
    <t>matieres</t>
  </si>
  <si>
    <t>marge</t>
  </si>
  <si>
    <t>co_ens</t>
  </si>
  <si>
    <t>dureeepi</t>
  </si>
  <si>
    <t>themeepi</t>
  </si>
  <si>
    <t>parcours</t>
  </si>
  <si>
    <t>Ahe_e</t>
  </si>
  <si>
    <t>6E1</t>
  </si>
  <si>
    <t>5E1</t>
  </si>
  <si>
    <t>4E1</t>
  </si>
  <si>
    <t>3E1</t>
  </si>
  <si>
    <t>NON</t>
  </si>
  <si>
    <t>trimestre1</t>
  </si>
  <si>
    <t>Corps, santé, b.-être, séc.</t>
  </si>
  <si>
    <t>PEAC</t>
  </si>
  <si>
    <t>2 Communes, 2 Établissements</t>
  </si>
  <si>
    <t>6E2</t>
  </si>
  <si>
    <t>5E2</t>
  </si>
  <si>
    <t>4E2</t>
  </si>
  <si>
    <t>3E2</t>
  </si>
  <si>
    <t>Ang. LV1</t>
  </si>
  <si>
    <t>OUI</t>
  </si>
  <si>
    <t>trimestre2</t>
  </si>
  <si>
    <t>Culture et création art.</t>
  </si>
  <si>
    <t>Parcours Citoyen</t>
  </si>
  <si>
    <t>6E3</t>
  </si>
  <si>
    <t>5E3</t>
  </si>
  <si>
    <t>4E3</t>
  </si>
  <si>
    <t>3E3</t>
  </si>
  <si>
    <t>Esp. LV2</t>
  </si>
  <si>
    <t>trimestre3</t>
  </si>
  <si>
    <t>Transition écol. et DD</t>
  </si>
  <si>
    <t>Parcours Avenir</t>
  </si>
  <si>
    <t>6E4</t>
  </si>
  <si>
    <t>5E4</t>
  </si>
  <si>
    <t>4E4</t>
  </si>
  <si>
    <t>3E4</t>
  </si>
  <si>
    <t>All. LV2</t>
  </si>
  <si>
    <t>semestre1</t>
  </si>
  <si>
    <t>Inform., comm., citoy.</t>
  </si>
  <si>
    <t>Parcours santé</t>
  </si>
  <si>
    <t>6E5</t>
  </si>
  <si>
    <t>5E5</t>
  </si>
  <si>
    <t>4E5</t>
  </si>
  <si>
    <t>3E5</t>
  </si>
  <si>
    <t>HG EMC</t>
  </si>
  <si>
    <t>semestre2</t>
  </si>
  <si>
    <t>Parcours EDD</t>
  </si>
  <si>
    <t>5E6</t>
  </si>
  <si>
    <t>4E6</t>
  </si>
  <si>
    <t>année</t>
  </si>
  <si>
    <t>LCE</t>
  </si>
  <si>
    <t>Sc. Phys.</t>
  </si>
  <si>
    <t>Monde éco. et prof.</t>
  </si>
  <si>
    <t>Sc., techno. et société</t>
  </si>
  <si>
    <t>Techno</t>
  </si>
  <si>
    <t>Ed. Mus.</t>
  </si>
  <si>
    <t>Arts Plast.</t>
  </si>
  <si>
    <t>EMI</t>
  </si>
  <si>
    <t>M. LEBACLE</t>
  </si>
  <si>
    <t>M. CHEVIET</t>
  </si>
  <si>
    <t>M. LEGEAY</t>
  </si>
  <si>
    <t>M. DUCLOS</t>
  </si>
  <si>
    <t>Mme TRANCHARD</t>
  </si>
  <si>
    <t>M. GRÉMONT</t>
  </si>
  <si>
    <t>M. GODARD</t>
  </si>
  <si>
    <t>Mme LEFEBVRE</t>
  </si>
  <si>
    <t>M. HÉBERT</t>
  </si>
  <si>
    <t>M. GASSE</t>
  </si>
  <si>
    <t>Mme MARCHIONI</t>
  </si>
  <si>
    <t>X PC</t>
  </si>
  <si>
    <t>Mme DELAMOTTE</t>
  </si>
  <si>
    <t>Mme TERRASSE</t>
  </si>
  <si>
    <t>M. LEFEBVRE</t>
  </si>
  <si>
    <t>?</t>
  </si>
  <si>
    <t>Mme DELAUNEY</t>
  </si>
  <si>
    <t>M. GASTELAIS</t>
  </si>
  <si>
    <t>Y BMP</t>
  </si>
  <si>
    <t>AP ou EPI</t>
  </si>
  <si>
    <t>LCALA</t>
  </si>
  <si>
    <t>Arts du Cirque</t>
  </si>
  <si>
    <t>E.P.S.</t>
  </si>
  <si>
    <t>MUSIQUE</t>
  </si>
  <si>
    <t>ARTS
PLASTIQUES</t>
  </si>
  <si>
    <t>S.V.T.</t>
  </si>
  <si>
    <t>PHYSIQUE CHIMIE</t>
  </si>
  <si>
    <t>MATHS</t>
  </si>
  <si>
    <t>HG</t>
  </si>
  <si>
    <t xml:space="preserve">FRANÇAIS
</t>
  </si>
  <si>
    <t>PROFESSEUR  PRINCIPAL</t>
  </si>
  <si>
    <t>Mme MORICE</t>
  </si>
  <si>
    <t>Mme LEMONNIER</t>
  </si>
  <si>
    <t>CLG MAUPASSANT - CONSTITUTION DES EQUIPES PEDAGOGIQUES 2020-2021 - Niveaux 4E et 3E</t>
  </si>
  <si>
    <t>Mme O'BRIEN</t>
  </si>
  <si>
    <t>X STAGIAIRE</t>
  </si>
  <si>
    <r>
      <t xml:space="preserve">MATHS
</t>
    </r>
    <r>
      <rPr>
        <b/>
        <sz val="11"/>
        <color rgb="FFFF0000"/>
        <rFont val="Calibri"/>
        <family val="2"/>
        <scheme val="minor"/>
      </rPr>
      <t>MATHS
NON TSL</t>
    </r>
  </si>
  <si>
    <r>
      <t xml:space="preserve">MATHS
</t>
    </r>
    <r>
      <rPr>
        <b/>
        <sz val="11"/>
        <color rgb="FFFF0000"/>
        <rFont val="Calibri"/>
        <family val="2"/>
        <scheme val="minor"/>
      </rPr>
      <t>MATHS TSL</t>
    </r>
  </si>
  <si>
    <r>
      <t xml:space="preserve">HG
</t>
    </r>
    <r>
      <rPr>
        <b/>
        <sz val="11"/>
        <color rgb="FFFF0000"/>
        <rFont val="Calibri"/>
        <family val="2"/>
        <scheme val="minor"/>
      </rPr>
      <t>HG NON TSL</t>
    </r>
  </si>
  <si>
    <r>
      <t xml:space="preserve">HG
</t>
    </r>
    <r>
      <rPr>
        <b/>
        <sz val="11"/>
        <color rgb="FFFF0000"/>
        <rFont val="Calibri"/>
        <family val="2"/>
        <scheme val="minor"/>
      </rPr>
      <t>HG TSL</t>
    </r>
  </si>
  <si>
    <r>
      <t xml:space="preserve">FRANÇAIS
</t>
    </r>
    <r>
      <rPr>
        <b/>
        <sz val="11"/>
        <color rgb="FFFF0000"/>
        <rFont val="Calibri"/>
        <family val="2"/>
        <scheme val="minor"/>
      </rPr>
      <t>FRANÇAIS
NON TSL</t>
    </r>
  </si>
  <si>
    <r>
      <t xml:space="preserve">FRANÇAIS
</t>
    </r>
    <r>
      <rPr>
        <b/>
        <sz val="11"/>
        <color rgb="FFFF0000"/>
        <rFont val="Calibri"/>
        <family val="2"/>
        <scheme val="minor"/>
      </rPr>
      <t>FRANÇAIS TSL</t>
    </r>
  </si>
  <si>
    <t>CLG MAUPASSANT - CONSTITUTION DES EQUIPES PEDAGOGIQUES 2020-2021 - Niveaux 6E et 5E</t>
  </si>
  <si>
    <t>Total général</t>
  </si>
  <si>
    <t xml:space="preserve"> </t>
  </si>
  <si>
    <t>Histoire-géographie EMC</t>
  </si>
  <si>
    <t>Bilangue / LCE</t>
  </si>
  <si>
    <t xml:space="preserve"> (à préciser)</t>
  </si>
  <si>
    <t xml:space="preserve"> LV2</t>
  </si>
  <si>
    <t>Autre LV
(à préciser)</t>
  </si>
  <si>
    <t>Bilangue</t>
  </si>
  <si>
    <t xml:space="preserve"> LV1</t>
  </si>
  <si>
    <t>Professeur des écoles</t>
  </si>
  <si>
    <r>
      <t>Ens</t>
    </r>
    <r>
      <rPr>
        <b/>
        <vertAlign val="superscript"/>
        <sz val="9"/>
        <color indexed="9"/>
        <rFont val="Arial"/>
        <family val="2"/>
      </rPr>
      <t>ts</t>
    </r>
    <r>
      <rPr>
        <b/>
        <sz val="9"/>
        <color indexed="9"/>
        <rFont val="Arial"/>
        <family val="2"/>
      </rPr>
      <t xml:space="preserve"> communs</t>
    </r>
  </si>
  <si>
    <t>Nombre de divisions</t>
  </si>
  <si>
    <t>Nombre d'élèves</t>
  </si>
  <si>
    <t>dont heures assurées par PEGC</t>
  </si>
  <si>
    <t>Total
Heures</t>
  </si>
  <si>
    <t>Pondération REP+</t>
  </si>
  <si>
    <t>Enseignants supplémentaires des réseaux REP +</t>
  </si>
  <si>
    <t>Heures Statutaires</t>
  </si>
  <si>
    <t>Structures Particulières</t>
  </si>
  <si>
    <r>
      <t>3</t>
    </r>
    <r>
      <rPr>
        <b/>
        <vertAlign val="superscript"/>
        <sz val="9"/>
        <color indexed="9"/>
        <rFont val="Arial"/>
        <family val="2"/>
      </rPr>
      <t>ème</t>
    </r>
  </si>
  <si>
    <r>
      <t>4</t>
    </r>
    <r>
      <rPr>
        <b/>
        <vertAlign val="superscript"/>
        <sz val="9"/>
        <color indexed="9"/>
        <rFont val="Arial"/>
        <family val="2"/>
      </rPr>
      <t>ème</t>
    </r>
  </si>
  <si>
    <r>
      <t>5</t>
    </r>
    <r>
      <rPr>
        <b/>
        <vertAlign val="superscript"/>
        <sz val="9"/>
        <color indexed="9"/>
        <rFont val="Arial"/>
        <family val="2"/>
      </rPr>
      <t>ème</t>
    </r>
  </si>
  <si>
    <r>
      <t>6</t>
    </r>
    <r>
      <rPr>
        <b/>
        <vertAlign val="superscript"/>
        <sz val="9"/>
        <color indexed="9"/>
        <rFont val="Arial"/>
        <family val="2"/>
      </rPr>
      <t>ème</t>
    </r>
  </si>
  <si>
    <t>A RETOURNER POUR LE 11 FEVRIER 2021</t>
  </si>
  <si>
    <t>UTILISATION DE LA DHG COLLEGE</t>
  </si>
  <si>
    <t xml:space="preserve">N° </t>
  </si>
  <si>
    <t>Civilité</t>
  </si>
  <si>
    <t>Nom</t>
  </si>
  <si>
    <t>Prénom</t>
  </si>
  <si>
    <t>Apport</t>
  </si>
  <si>
    <t>AHE (Académie)</t>
  </si>
  <si>
    <t>Mme</t>
  </si>
  <si>
    <t>AUDIGOU</t>
  </si>
  <si>
    <t>MAELLE</t>
  </si>
  <si>
    <t>18h00</t>
  </si>
  <si>
    <t>0h00</t>
  </si>
  <si>
    <t>L0426   ESPAGNOL</t>
  </si>
  <si>
    <t>M.</t>
  </si>
  <si>
    <t>CARPENTIER</t>
  </si>
  <si>
    <t>YOHANN</t>
  </si>
  <si>
    <t>L1300   MATHEMATIQ</t>
  </si>
  <si>
    <t>CRAQUELIN</t>
  </si>
  <si>
    <t>MICHELE</t>
  </si>
  <si>
    <t>7h30</t>
  </si>
  <si>
    <t>L0422   ANGLAIS</t>
  </si>
  <si>
    <t>DELAHAIS</t>
  </si>
  <si>
    <t>GABRIELLE</t>
  </si>
  <si>
    <t>G0145   OPTION D</t>
  </si>
  <si>
    <t>DELAMOTTE</t>
  </si>
  <si>
    <t>ELISE</t>
  </si>
  <si>
    <t>DUMOUCHEL</t>
  </si>
  <si>
    <t>SANDRA</t>
  </si>
  <si>
    <t>20h00</t>
  </si>
  <si>
    <t>L1900   E. P. S</t>
  </si>
  <si>
    <t>EUDIER</t>
  </si>
  <si>
    <t>JONATHAN</t>
  </si>
  <si>
    <t>GIRARD</t>
  </si>
  <si>
    <t>QUENTIN</t>
  </si>
  <si>
    <t>5h21</t>
  </si>
  <si>
    <t>GUILLEMOT</t>
  </si>
  <si>
    <t>NATHALIE</t>
  </si>
  <si>
    <t>L1000   HIST. GEO.</t>
  </si>
  <si>
    <t>HASSE</t>
  </si>
  <si>
    <t>CHRISTOPHE</t>
  </si>
  <si>
    <t>L1400   TECHNOLOGI</t>
  </si>
  <si>
    <t>HERVE</t>
  </si>
  <si>
    <t>KORNYLO</t>
  </si>
  <si>
    <t>STEPHANIE</t>
  </si>
  <si>
    <t>14h24</t>
  </si>
  <si>
    <t>L0202   LET MODERN</t>
  </si>
  <si>
    <t>LEGROS</t>
  </si>
  <si>
    <t>VALERIE</t>
  </si>
  <si>
    <t>LETELLIER</t>
  </si>
  <si>
    <t>PAUL ERIC</t>
  </si>
  <si>
    <t>LEVESQUE</t>
  </si>
  <si>
    <t>DYLAN</t>
  </si>
  <si>
    <t>16h00</t>
  </si>
  <si>
    <t>L1700   EDU MUSICA</t>
  </si>
  <si>
    <t>MATISSE</t>
  </si>
  <si>
    <t>DAMIEN</t>
  </si>
  <si>
    <t>12h00</t>
  </si>
  <si>
    <t>L1800   ARTS PLAST</t>
  </si>
  <si>
    <t>PAME</t>
  </si>
  <si>
    <t>AMADOU</t>
  </si>
  <si>
    <t>L0201   LETT CLASS</t>
  </si>
  <si>
    <t>PAUMELLE</t>
  </si>
  <si>
    <t>MARIE</t>
  </si>
  <si>
    <t>PESON</t>
  </si>
  <si>
    <t>VERONIQUE</t>
  </si>
  <si>
    <t>L0421   ALLEMAND</t>
  </si>
  <si>
    <t>POLLET</t>
  </si>
  <si>
    <t>LEA</t>
  </si>
  <si>
    <t>5h00</t>
  </si>
  <si>
    <t>SABATE</t>
  </si>
  <si>
    <t>FREDERIC</t>
  </si>
  <si>
    <t>L1500   PHY.CHIMIE</t>
  </si>
  <si>
    <t>TIPHAGNE</t>
  </si>
  <si>
    <t>15h00</t>
  </si>
  <si>
    <t>TOCQUEVILLE</t>
  </si>
  <si>
    <t>ANNE</t>
  </si>
  <si>
    <t>L1600   S. V. T.</t>
  </si>
  <si>
    <t>VANNIER</t>
  </si>
  <si>
    <t>CECILE</t>
  </si>
  <si>
    <t>BMP Lettres</t>
  </si>
  <si>
    <t>BMP Maths</t>
  </si>
  <si>
    <t>Contractuel</t>
  </si>
  <si>
    <t>UNSS 3H</t>
  </si>
  <si>
    <t>UNSS3H</t>
  </si>
  <si>
    <t>CHORALE 1H</t>
  </si>
  <si>
    <t>BILANGUE</t>
  </si>
  <si>
    <t xml:space="preserve">       TRMD PREVISIONNEL POUR UNE DHG 12 DIVISIONS </t>
  </si>
  <si>
    <t>Année scolaire 2025-2026</t>
  </si>
  <si>
    <t>Prévision de structure en divisions</t>
  </si>
  <si>
    <t>Nombre groupes</t>
  </si>
  <si>
    <t>Coût DC</t>
  </si>
  <si>
    <t>5e, 4e, 3e</t>
  </si>
  <si>
    <r>
      <t xml:space="preserve">Dotation de base
</t>
    </r>
    <r>
      <rPr>
        <sz val="10"/>
        <rFont val="Arial"/>
        <family val="2"/>
      </rPr>
      <t>(25 en 6e)  (26 autres niveaux)</t>
    </r>
  </si>
  <si>
    <t>Dotation complémentaire (12x3)</t>
  </si>
  <si>
    <t>Dotation Heures d'enseignement</t>
  </si>
  <si>
    <t>marge supplémentaire</t>
  </si>
  <si>
    <t xml:space="preserve">Total </t>
  </si>
  <si>
    <t>Dont HP</t>
  </si>
  <si>
    <t>et HSA</t>
  </si>
  <si>
    <t>IMP</t>
  </si>
  <si>
    <t>HSE BOP 141 (RCD)</t>
  </si>
  <si>
    <t>HSE BOP 230 (Devoirs faits)</t>
  </si>
  <si>
    <t>Total dotation complémentaire</t>
  </si>
  <si>
    <t>Différence dotation</t>
  </si>
  <si>
    <t>DHG RS 2025</t>
  </si>
  <si>
    <t>Dotation par niveaux</t>
  </si>
  <si>
    <t>Groupes de niveaux 6e (61 élèves)</t>
  </si>
  <si>
    <t>Groupes de niveaux 5e (59 élèves)</t>
  </si>
  <si>
    <t>Bilangue Allemand</t>
  </si>
  <si>
    <t>+</t>
  </si>
  <si>
    <t>Besoins 12 divisions</t>
  </si>
  <si>
    <t xml:space="preserve">Hypothèse basée sur une structure à 12 divisions
Marge de Manoeuvre : 3
</t>
  </si>
  <si>
    <t>0761698h</t>
  </si>
  <si>
    <t>RENTREE SCOLAIRE 2025</t>
  </si>
  <si>
    <t>Parcours avenir</t>
  </si>
  <si>
    <t>Prépa CFG</t>
  </si>
  <si>
    <t>Fluence 6°</t>
  </si>
  <si>
    <t>Fluence 3° FLS</t>
  </si>
  <si>
    <t>Groupes sciences 4°</t>
  </si>
  <si>
    <t>8-18h</t>
  </si>
  <si>
    <t>Option chant</t>
  </si>
  <si>
    <t>Devoirs faits 6e</t>
  </si>
  <si>
    <t>Devoirs faits 5e</t>
  </si>
  <si>
    <t>Simulations 
2025-2026</t>
  </si>
  <si>
    <t>TOTAL BESOINS 12 divisions</t>
  </si>
  <si>
    <t>2024-2025</t>
  </si>
  <si>
    <t>2025-2026</t>
  </si>
  <si>
    <t>Agrègés</t>
  </si>
  <si>
    <t>Statut</t>
  </si>
  <si>
    <t>32 hsa</t>
  </si>
  <si>
    <t>Dotation = 377,0</t>
  </si>
  <si>
    <t>345 HP</t>
  </si>
  <si>
    <t>Groupes Espagnol</t>
  </si>
  <si>
    <t>Devoirs faits autres</t>
  </si>
  <si>
    <t>Nb élèves</t>
  </si>
  <si>
    <t>Marge supplémentaire</t>
  </si>
  <si>
    <t>8 en 6e, 8 en 5e, 14 en 4e</t>
  </si>
  <si>
    <t>12 en 4e</t>
  </si>
  <si>
    <t>Classe</t>
  </si>
  <si>
    <t>Classe entière par quinzaine</t>
  </si>
  <si>
    <t>5 en 5e + 11 en 4e</t>
  </si>
  <si>
    <t>Pacte</t>
  </si>
  <si>
    <t>Remédiation français</t>
  </si>
  <si>
    <t>Remédiation maths</t>
  </si>
  <si>
    <t>Allocation du 30/01/2025</t>
  </si>
  <si>
    <t>3gr / 3 CLASSES</t>
  </si>
  <si>
    <t>CSD</t>
  </si>
  <si>
    <t>CSR</t>
  </si>
  <si>
    <t>Écart Besoins - Apports</t>
  </si>
  <si>
    <t>Dispositifs financés sur dotation complémentaire RS 2024-2025
Dotation = 39h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</si>
</sst>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[$-F800]dddd\,\ mmmm\ dd\,\ yyyy"/>
  </numFmts>
  <fonts count="89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i/>
      <sz val="8"/>
      <name val="Arial"/>
      <family val="2"/>
    </font>
    <font>
      <b/>
      <i/>
      <sz val="8"/>
      <name val="Arial"/>
      <family val="2"/>
    </font>
    <font>
      <b/>
      <sz val="10"/>
      <color theme="0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i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10"/>
      <color rgb="FFFF0000"/>
      <name val="Arial"/>
      <family val="2"/>
    </font>
    <font>
      <sz val="16"/>
      <color rgb="FFFF0000"/>
      <name val="Arial"/>
      <family val="2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b/>
      <i/>
      <sz val="14"/>
      <color rgb="FFFF0000"/>
      <name val="Arial"/>
      <family val="2"/>
    </font>
    <font>
      <b/>
      <u/>
      <sz val="24"/>
      <name val="Arial"/>
      <family val="2"/>
    </font>
    <font>
      <sz val="8"/>
      <name val="Arial"/>
      <family val="2"/>
      <charset val="1"/>
    </font>
    <font>
      <sz val="14"/>
      <color rgb="FF00B050"/>
      <name val="Arial"/>
      <family val="2"/>
      <charset val="1"/>
    </font>
    <font>
      <sz val="14"/>
      <color rgb="FF0000FF"/>
      <name val="Arial"/>
      <family val="2"/>
      <charset val="1"/>
    </font>
    <font>
      <b/>
      <sz val="12"/>
      <color rgb="FFFFC000"/>
      <name val="Arial"/>
      <family val="2"/>
      <charset val="1"/>
    </font>
    <font>
      <b/>
      <sz val="8"/>
      <name val="Arial"/>
      <family val="2"/>
      <charset val="1"/>
    </font>
    <font>
      <b/>
      <sz val="10"/>
      <color rgb="FFFF0000"/>
      <name val="Arial"/>
      <family val="2"/>
      <charset val="1"/>
    </font>
    <font>
      <b/>
      <sz val="10"/>
      <name val="Arial"/>
      <family val="2"/>
      <charset val="1"/>
    </font>
    <font>
      <b/>
      <sz val="11"/>
      <color rgb="FFFF0000"/>
      <name val="Calibri"/>
      <family val="2"/>
      <charset val="1"/>
    </font>
    <font>
      <b/>
      <sz val="11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0"/>
      <color rgb="FFFF0000"/>
      <name val="Calibri"/>
      <family val="2"/>
      <charset val="1"/>
    </font>
    <font>
      <b/>
      <sz val="11"/>
      <name val="Arial"/>
      <family val="2"/>
      <charset val="1"/>
    </font>
    <font>
      <b/>
      <sz val="12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20"/>
      <name val="Arial"/>
      <family val="2"/>
    </font>
    <font>
      <b/>
      <sz val="8"/>
      <color theme="0"/>
      <name val="Arial"/>
      <family val="2"/>
    </font>
    <font>
      <b/>
      <sz val="16"/>
      <name val="Arial"/>
      <family val="2"/>
    </font>
    <font>
      <i/>
      <sz val="10"/>
      <name val="Arial"/>
      <family val="2"/>
    </font>
    <font>
      <sz val="10"/>
      <color theme="0"/>
      <name val="Arial"/>
      <family val="2"/>
    </font>
    <font>
      <b/>
      <u/>
      <sz val="10"/>
      <name val="Arial"/>
      <family val="2"/>
    </font>
    <font>
      <b/>
      <sz val="10"/>
      <color rgb="FF00B050"/>
      <name val="Arial"/>
      <family val="2"/>
    </font>
    <font>
      <b/>
      <i/>
      <sz val="10"/>
      <color rgb="FFFF0000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sz val="12"/>
      <color theme="0"/>
      <name val="Arial"/>
      <family val="2"/>
    </font>
    <font>
      <b/>
      <sz val="8"/>
      <color rgb="FFFF0000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b/>
      <sz val="6"/>
      <name val="Arial"/>
      <family val="2"/>
    </font>
    <font>
      <b/>
      <sz val="5"/>
      <name val="Arial"/>
      <family val="2"/>
    </font>
    <font>
      <b/>
      <vertAlign val="superscript"/>
      <sz val="10"/>
      <name val="Arial"/>
      <family val="2"/>
    </font>
    <font>
      <b/>
      <sz val="7"/>
      <color rgb="FFFF0000"/>
      <name val="Arial"/>
      <family val="2"/>
    </font>
    <font>
      <sz val="8"/>
      <name val="Mangal"/>
      <family val="2"/>
    </font>
    <font>
      <b/>
      <sz val="12"/>
      <name val="Arial"/>
      <family val="2"/>
    </font>
    <font>
      <b/>
      <sz val="7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indexed="8"/>
      <name val="Calibri"/>
      <family val="2"/>
    </font>
    <font>
      <sz val="11"/>
      <name val="Calibri"/>
      <family val="2"/>
      <scheme val="minor"/>
    </font>
    <font>
      <b/>
      <sz val="14"/>
      <color indexed="8"/>
      <name val="Calibri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8"/>
      <color rgb="FF366D92"/>
      <name val="Arial"/>
      <family val="2"/>
    </font>
    <font>
      <b/>
      <sz val="9"/>
      <color indexed="9"/>
      <name val="Arial"/>
      <family val="2"/>
    </font>
    <font>
      <sz val="8"/>
      <color rgb="FF366D92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b/>
      <vertAlign val="superscript"/>
      <sz val="9"/>
      <color indexed="9"/>
      <name val="Arial"/>
      <family val="2"/>
    </font>
    <font>
      <b/>
      <sz val="9"/>
      <color indexed="10"/>
      <name val="Arial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2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name val="Calibri"/>
      <family val="2"/>
      <scheme val="minor"/>
    </font>
    <font>
      <b/>
      <i/>
      <sz val="10"/>
      <color theme="0"/>
      <name val="Arial"/>
      <family val="2"/>
    </font>
    <font>
      <b/>
      <sz val="16"/>
      <color rgb="FFFF0000"/>
      <name val="Calibri"/>
      <family val="2"/>
      <scheme val="minor"/>
    </font>
  </fonts>
  <fills count="61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indexed="26"/>
      </patternFill>
    </fill>
    <fill>
      <patternFill patternType="solid">
        <fgColor rgb="FFCCFF33"/>
        <bgColor rgb="FFFFFF00"/>
      </patternFill>
    </fill>
    <fill>
      <patternFill patternType="solid">
        <fgColor rgb="FF99FF99"/>
        <bgColor rgb="FF92D050"/>
      </patternFill>
    </fill>
    <fill>
      <patternFill patternType="solid">
        <fgColor rgb="FFCCFFFF"/>
        <bgColor rgb="FFDCEBEF"/>
      </patternFill>
    </fill>
    <fill>
      <patternFill patternType="solid">
        <fgColor rgb="FFFFFFFF"/>
        <bgColor rgb="FFF2F2EF"/>
      </patternFill>
    </fill>
    <fill>
      <patternFill patternType="solid">
        <fgColor rgb="FFD9D9D9"/>
        <bgColor rgb="FFE2E3DC"/>
      </patternFill>
    </fill>
    <fill>
      <patternFill patternType="solid">
        <fgColor rgb="FFFFFF99"/>
        <bgColor rgb="FFEBE8D5"/>
      </patternFill>
    </fill>
    <fill>
      <patternFill patternType="solid">
        <fgColor rgb="FF00FF00"/>
        <bgColor rgb="FF00FFF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BEF313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0DCEA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66003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D0E3EA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rgb="FF003300"/>
      </patternFill>
    </fill>
    <fill>
      <patternFill patternType="solid">
        <fgColor rgb="FFFF0000"/>
        <bgColor rgb="FFB80047"/>
      </patternFill>
    </fill>
    <fill>
      <patternFill patternType="solid">
        <fgColor rgb="FF00B05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9FF66"/>
        <bgColor indexed="64"/>
      </patternFill>
    </fill>
  </fills>
  <borders count="296">
    <border>
      <left/>
      <right/>
      <top/>
      <bottom/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ck">
        <color indexed="8"/>
      </right>
      <top/>
      <bottom style="medium">
        <color indexed="8"/>
      </bottom>
      <diagonal/>
    </border>
    <border>
      <left style="thick">
        <color indexed="8"/>
      </left>
      <right style="thick">
        <color indexed="8"/>
      </right>
      <top/>
      <bottom style="medium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ck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 style="thick">
        <color indexed="8"/>
      </top>
      <bottom style="thick">
        <color auto="1"/>
      </bottom>
      <diagonal/>
    </border>
    <border>
      <left/>
      <right style="double">
        <color auto="1"/>
      </right>
      <top style="thick">
        <color indexed="8"/>
      </top>
      <bottom style="thick">
        <color auto="1"/>
      </bottom>
      <diagonal/>
    </border>
    <border>
      <left style="double">
        <color auto="1"/>
      </left>
      <right style="thick">
        <color auto="1"/>
      </right>
      <top style="thick">
        <color indexed="8"/>
      </top>
      <bottom style="thick">
        <color auto="1"/>
      </bottom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/>
      <top/>
      <bottom/>
      <diagonal/>
    </border>
    <border>
      <left style="double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 style="double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double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 style="double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double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double">
        <color auto="1"/>
      </left>
      <right/>
      <top style="thick">
        <color auto="1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n">
        <color auto="1"/>
      </left>
      <right/>
      <top style="dashed">
        <color auto="1"/>
      </top>
      <bottom style="hair">
        <color auto="1"/>
      </bottom>
      <diagonal/>
    </border>
    <border>
      <left/>
      <right/>
      <top style="dashed">
        <color auto="1"/>
      </top>
      <bottom style="hair">
        <color auto="1"/>
      </bottom>
      <diagonal/>
    </border>
    <border>
      <left/>
      <right style="thin">
        <color auto="1"/>
      </right>
      <top style="dashed">
        <color auto="1"/>
      </top>
      <bottom style="hair">
        <color auto="1"/>
      </bottom>
      <diagonal/>
    </border>
    <border>
      <left/>
      <right style="thick">
        <color auto="1"/>
      </right>
      <top style="dashed">
        <color auto="1"/>
      </top>
      <bottom style="hair">
        <color auto="1"/>
      </bottom>
      <diagonal/>
    </border>
    <border>
      <left style="double">
        <color auto="1"/>
      </left>
      <right/>
      <top style="dashed">
        <color auto="1"/>
      </top>
      <bottom style="hair">
        <color auto="1"/>
      </bottom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double">
        <color auto="1"/>
      </left>
      <right/>
      <top/>
      <bottom style="thick">
        <color auto="1"/>
      </bottom>
      <diagonal/>
    </border>
    <border>
      <left/>
      <right/>
      <top style="thick">
        <color auto="1"/>
      </top>
      <bottom style="dotted">
        <color indexed="64"/>
      </bottom>
      <diagonal/>
    </border>
    <border>
      <left/>
      <right style="thin">
        <color auto="1"/>
      </right>
      <top style="thick">
        <color auto="1"/>
      </top>
      <bottom style="dotted">
        <color auto="1"/>
      </bottom>
      <diagonal/>
    </border>
    <border>
      <left style="double">
        <color auto="1"/>
      </left>
      <right/>
      <top/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auto="1"/>
      </left>
      <right/>
      <top style="dotted">
        <color indexed="64"/>
      </top>
      <bottom style="dotted">
        <color indexed="64"/>
      </bottom>
      <diagonal/>
    </border>
    <border>
      <left style="thick">
        <color auto="1"/>
      </left>
      <right style="double">
        <color auto="1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/>
      <top style="dotted">
        <color indexed="64"/>
      </top>
      <bottom style="dotted">
        <color indexed="64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tted">
        <color indexed="64"/>
      </top>
      <bottom style="thick">
        <color auto="1"/>
      </bottom>
      <diagonal/>
    </border>
    <border>
      <left/>
      <right style="thin">
        <color auto="1"/>
      </right>
      <top style="dotted">
        <color indexed="64"/>
      </top>
      <bottom style="thick">
        <color auto="1"/>
      </bottom>
      <diagonal/>
    </border>
    <border>
      <left style="thick">
        <color rgb="FFFF0000"/>
      </left>
      <right style="thin">
        <color auto="1"/>
      </right>
      <top/>
      <bottom/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rgb="FFFF0000"/>
      </right>
      <top style="thick">
        <color auto="1"/>
      </top>
      <bottom style="thick">
        <color auto="1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otted">
        <color auto="1"/>
      </right>
      <top style="dashed">
        <color auto="1"/>
      </top>
      <bottom style="dashed">
        <color auto="1"/>
      </bottom>
      <diagonal/>
    </border>
    <border>
      <left style="dotted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ck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tted">
        <color auto="1"/>
      </right>
      <top/>
      <bottom style="double">
        <color auto="1"/>
      </bottom>
      <diagonal/>
    </border>
    <border>
      <left style="dotted">
        <color auto="1"/>
      </left>
      <right style="thin">
        <color auto="1"/>
      </right>
      <top/>
      <bottom/>
      <diagonal/>
    </border>
    <border>
      <left style="thick">
        <color auto="1"/>
      </left>
      <right/>
      <top style="hair">
        <color auto="1"/>
      </top>
      <bottom style="thick">
        <color auto="1"/>
      </bottom>
      <diagonal/>
    </border>
    <border>
      <left/>
      <right/>
      <top style="hair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double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tted">
        <color auto="1"/>
      </right>
      <top style="double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hair">
        <color auto="1"/>
      </bottom>
      <diagonal/>
    </border>
    <border>
      <left/>
      <right/>
      <top style="thick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double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double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 diagonalUp="1" diagonalDown="1"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ck">
        <color auto="1"/>
      </left>
      <right/>
      <top style="thin">
        <color auto="1"/>
      </top>
      <bottom/>
      <diagonal/>
    </border>
    <border diagonalUp="1" diagonalDown="1">
      <left style="medium">
        <color auto="1"/>
      </left>
      <right style="thick">
        <color auto="1"/>
      </right>
      <top style="thin">
        <color auto="1"/>
      </top>
      <bottom/>
      <diagonal style="thin">
        <color auto="1"/>
      </diagonal>
    </border>
    <border>
      <left style="double">
        <color auto="1"/>
      </left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double">
        <color auto="1"/>
      </left>
      <right style="medium">
        <color auto="1"/>
      </right>
      <top/>
      <bottom/>
      <diagonal/>
    </border>
    <border>
      <left style="thick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ck">
        <color auto="1"/>
      </bottom>
      <diagonal/>
    </border>
    <border>
      <left/>
      <right style="thick">
        <color auto="1"/>
      </right>
      <top style="double">
        <color auto="1"/>
      </top>
      <bottom style="thick">
        <color auto="1"/>
      </bottom>
      <diagonal/>
    </border>
    <border>
      <left style="double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double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double">
        <color auto="1"/>
      </left>
      <right style="thick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ck">
        <color auto="1"/>
      </right>
      <top/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8"/>
      </top>
      <bottom style="thick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5">
    <xf numFmtId="0" fontId="0" fillId="0" borderId="0"/>
    <xf numFmtId="0" fontId="5" fillId="0" borderId="0"/>
    <xf numFmtId="0" fontId="59" fillId="50" borderId="0" applyBorder="0" applyProtection="0">
      <alignment horizontal="center" vertical="center"/>
    </xf>
    <xf numFmtId="0" fontId="3" fillId="0" borderId="0"/>
    <xf numFmtId="0" fontId="2" fillId="0" borderId="0"/>
  </cellStyleXfs>
  <cellXfs count="1249">
    <xf numFmtId="0" fontId="0" fillId="0" borderId="0" xfId="0"/>
    <xf numFmtId="0" fontId="6" fillId="2" borderId="0" xfId="0" applyFont="1" applyFill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1" xfId="0" applyFont="1" applyFill="1" applyBorder="1" applyAlignment="1">
      <alignment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vertical="center"/>
    </xf>
    <xf numFmtId="0" fontId="5" fillId="2" borderId="13" xfId="0" applyFont="1" applyFill="1" applyBorder="1" applyAlignment="1">
      <alignment vertical="center"/>
    </xf>
    <xf numFmtId="0" fontId="8" fillId="2" borderId="0" xfId="0" applyFont="1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5" fillId="2" borderId="17" xfId="0" applyFont="1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8" fillId="2" borderId="22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12" fillId="2" borderId="0" xfId="0" applyFont="1" applyFill="1" applyBorder="1" applyAlignment="1">
      <alignment vertical="center"/>
    </xf>
    <xf numFmtId="0" fontId="0" fillId="2" borderId="0" xfId="0" applyFill="1" applyBorder="1" applyAlignment="1">
      <alignment horizontal="center" vertical="center" wrapText="1"/>
    </xf>
    <xf numFmtId="0" fontId="0" fillId="0" borderId="0" xfId="0" applyBorder="1"/>
    <xf numFmtId="0" fontId="13" fillId="2" borderId="0" xfId="0" applyFont="1" applyFill="1" applyBorder="1" applyAlignment="1" applyProtection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0" fillId="2" borderId="23" xfId="0" applyFill="1" applyBorder="1" applyAlignment="1">
      <alignment vertical="center"/>
    </xf>
    <xf numFmtId="0" fontId="0" fillId="2" borderId="24" xfId="0" applyFill="1" applyBorder="1" applyAlignment="1">
      <alignment vertical="center"/>
    </xf>
    <xf numFmtId="0" fontId="0" fillId="2" borderId="25" xfId="0" applyFill="1" applyBorder="1" applyAlignment="1">
      <alignment vertical="center"/>
    </xf>
    <xf numFmtId="49" fontId="14" fillId="2" borderId="0" xfId="0" applyNumberFormat="1" applyFont="1" applyFill="1" applyAlignment="1">
      <alignment horizontal="center" vertical="center"/>
    </xf>
    <xf numFmtId="0" fontId="15" fillId="2" borderId="0" xfId="0" applyFont="1" applyFill="1" applyAlignment="1">
      <alignment horizontal="right" vertical="center"/>
    </xf>
    <xf numFmtId="0" fontId="8" fillId="2" borderId="29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18" fillId="0" borderId="0" xfId="0" applyFont="1" applyAlignment="1">
      <alignment horizontal="right" vertical="center"/>
    </xf>
    <xf numFmtId="0" fontId="8" fillId="2" borderId="35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  <xf numFmtId="0" fontId="8" fillId="2" borderId="43" xfId="0" applyFont="1" applyFill="1" applyBorder="1" applyAlignment="1">
      <alignment horizontal="center" vertical="center"/>
    </xf>
    <xf numFmtId="0" fontId="16" fillId="2" borderId="23" xfId="0" applyFont="1" applyFill="1" applyBorder="1" applyAlignment="1">
      <alignment horizontal="center" vertical="center"/>
    </xf>
    <xf numFmtId="0" fontId="21" fillId="2" borderId="24" xfId="0" applyFont="1" applyFill="1" applyBorder="1" applyAlignment="1">
      <alignment horizontal="center" vertical="center"/>
    </xf>
    <xf numFmtId="0" fontId="22" fillId="3" borderId="46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right" vertical="center"/>
    </xf>
    <xf numFmtId="0" fontId="23" fillId="3" borderId="49" xfId="0" applyFont="1" applyFill="1" applyBorder="1" applyAlignment="1">
      <alignment horizontal="center" vertical="center"/>
    </xf>
    <xf numFmtId="10" fontId="24" fillId="2" borderId="50" xfId="0" applyNumberFormat="1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164" fontId="0" fillId="2" borderId="51" xfId="0" applyNumberFormat="1" applyFill="1" applyBorder="1" applyAlignment="1">
      <alignment horizontal="center" vertical="center"/>
    </xf>
    <xf numFmtId="10" fontId="15" fillId="2" borderId="0" xfId="0" applyNumberFormat="1" applyFont="1" applyFill="1" applyAlignment="1">
      <alignment horizontal="right" vertical="center"/>
    </xf>
    <xf numFmtId="22" fontId="0" fillId="2" borderId="0" xfId="0" applyNumberFormat="1" applyFill="1" applyAlignment="1">
      <alignment horizontal="center"/>
    </xf>
    <xf numFmtId="164" fontId="0" fillId="2" borderId="54" xfId="0" applyNumberFormat="1" applyFill="1" applyBorder="1" applyAlignment="1">
      <alignment horizontal="center" vertical="center"/>
    </xf>
    <xf numFmtId="10" fontId="17" fillId="2" borderId="0" xfId="0" applyNumberFormat="1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6" fillId="0" borderId="0" xfId="0" applyFont="1" applyAlignment="1"/>
    <xf numFmtId="0" fontId="26" fillId="0" borderId="0" xfId="0" applyFont="1" applyAlignment="1">
      <alignment horizontal="center"/>
    </xf>
    <xf numFmtId="0" fontId="26" fillId="0" borderId="0" xfId="0" applyFont="1" applyAlignment="1">
      <alignment horizontal="center" wrapText="1"/>
    </xf>
    <xf numFmtId="0" fontId="0" fillId="0" borderId="58" xfId="0" applyFont="1" applyBorder="1" applyAlignment="1">
      <alignment horizontal="center"/>
    </xf>
    <xf numFmtId="0" fontId="26" fillId="0" borderId="59" xfId="0" applyFont="1" applyBorder="1" applyAlignment="1" applyProtection="1">
      <alignment horizontal="center" vertical="center" wrapText="1"/>
      <protection locked="0"/>
    </xf>
    <xf numFmtId="0" fontId="26" fillId="0" borderId="60" xfId="0" applyFont="1" applyBorder="1" applyAlignment="1" applyProtection="1">
      <alignment horizontal="center" vertical="center" wrapText="1"/>
      <protection locked="0"/>
    </xf>
    <xf numFmtId="0" fontId="26" fillId="0" borderId="61" xfId="0" applyFont="1" applyBorder="1" applyAlignment="1" applyProtection="1">
      <alignment horizontal="center" vertical="center" wrapText="1"/>
      <protection locked="0"/>
    </xf>
    <xf numFmtId="0" fontId="26" fillId="0" borderId="62" xfId="0" applyFont="1" applyBorder="1" applyAlignment="1" applyProtection="1">
      <alignment horizontal="center" vertical="center" wrapText="1"/>
      <protection locked="0"/>
    </xf>
    <xf numFmtId="0" fontId="26" fillId="0" borderId="63" xfId="0" applyFont="1" applyBorder="1" applyAlignment="1" applyProtection="1">
      <alignment horizontal="center" vertical="center" wrapText="1"/>
      <protection locked="0"/>
    </xf>
    <xf numFmtId="0" fontId="26" fillId="0" borderId="64" xfId="0" applyFont="1" applyBorder="1" applyAlignment="1" applyProtection="1">
      <alignment horizontal="center" vertical="center" wrapText="1"/>
      <protection locked="0"/>
    </xf>
    <xf numFmtId="0" fontId="26" fillId="0" borderId="65" xfId="0" applyFont="1" applyBorder="1" applyAlignment="1" applyProtection="1">
      <alignment horizontal="center" vertical="center" wrapText="1"/>
      <protection locked="0"/>
    </xf>
    <xf numFmtId="2" fontId="26" fillId="0" borderId="63" xfId="0" applyNumberFormat="1" applyFont="1" applyBorder="1" applyAlignment="1" applyProtection="1">
      <alignment horizontal="center" vertical="center" wrapText="1"/>
      <protection locked="0"/>
    </xf>
    <xf numFmtId="2" fontId="26" fillId="0" borderId="66" xfId="0" applyNumberFormat="1" applyFont="1" applyBorder="1" applyAlignment="1" applyProtection="1">
      <alignment horizontal="center" vertical="center" wrapText="1"/>
      <protection locked="0"/>
    </xf>
    <xf numFmtId="2" fontId="26" fillId="0" borderId="66" xfId="0" applyNumberFormat="1" applyFont="1" applyBorder="1" applyAlignment="1">
      <alignment horizontal="center" vertical="center" wrapText="1"/>
    </xf>
    <xf numFmtId="0" fontId="26" fillId="0" borderId="63" xfId="0" applyFont="1" applyBorder="1" applyAlignment="1">
      <alignment horizontal="center" wrapText="1"/>
    </xf>
    <xf numFmtId="0" fontId="26" fillId="5" borderId="67" xfId="0" applyFont="1" applyFill="1" applyBorder="1" applyAlignment="1" applyProtection="1">
      <alignment horizontal="center" vertical="center"/>
      <protection locked="0"/>
    </xf>
    <xf numFmtId="0" fontId="26" fillId="5" borderId="61" xfId="0" applyFont="1" applyFill="1" applyBorder="1" applyAlignment="1" applyProtection="1">
      <alignment horizontal="center" vertical="center"/>
      <protection locked="0"/>
    </xf>
    <xf numFmtId="0" fontId="26" fillId="5" borderId="60" xfId="0" applyFont="1" applyFill="1" applyBorder="1" applyAlignment="1" applyProtection="1">
      <alignment horizontal="center" vertical="center"/>
      <protection locked="0"/>
    </xf>
    <xf numFmtId="0" fontId="26" fillId="5" borderId="62" xfId="0" applyFont="1" applyFill="1" applyBorder="1" applyAlignment="1" applyProtection="1">
      <alignment horizontal="center" vertical="center"/>
      <protection locked="0"/>
    </xf>
    <xf numFmtId="0" fontId="26" fillId="5" borderId="63" xfId="0" applyFont="1" applyFill="1" applyBorder="1" applyAlignment="1" applyProtection="1">
      <alignment horizontal="center" vertical="center"/>
      <protection locked="0"/>
    </xf>
    <xf numFmtId="0" fontId="26" fillId="5" borderId="59" xfId="0" applyFont="1" applyFill="1" applyBorder="1" applyAlignment="1" applyProtection="1">
      <alignment horizontal="center" vertical="center"/>
      <protection locked="0"/>
    </xf>
    <xf numFmtId="0" fontId="26" fillId="5" borderId="64" xfId="0" applyFont="1" applyFill="1" applyBorder="1" applyAlignment="1" applyProtection="1">
      <alignment horizontal="center" vertical="center"/>
      <protection locked="0"/>
    </xf>
    <xf numFmtId="0" fontId="26" fillId="5" borderId="68" xfId="0" applyFont="1" applyFill="1" applyBorder="1" applyAlignment="1" applyProtection="1">
      <alignment horizontal="center" vertical="center"/>
      <protection locked="0"/>
    </xf>
    <xf numFmtId="0" fontId="0" fillId="5" borderId="69" xfId="0" applyFill="1" applyBorder="1"/>
    <xf numFmtId="0" fontId="0" fillId="5" borderId="70" xfId="0" applyFill="1" applyBorder="1"/>
    <xf numFmtId="0" fontId="0" fillId="5" borderId="71" xfId="0" applyFill="1" applyBorder="1"/>
    <xf numFmtId="0" fontId="0" fillId="5" borderId="72" xfId="0" applyFill="1" applyBorder="1"/>
    <xf numFmtId="0" fontId="30" fillId="7" borderId="63" xfId="0" applyFont="1" applyFill="1" applyBorder="1" applyAlignment="1" applyProtection="1">
      <alignment horizontal="center" vertical="center"/>
      <protection locked="0"/>
    </xf>
    <xf numFmtId="0" fontId="30" fillId="7" borderId="61" xfId="0" applyFont="1" applyFill="1" applyBorder="1" applyAlignment="1" applyProtection="1">
      <alignment horizontal="center" vertical="center"/>
      <protection locked="0"/>
    </xf>
    <xf numFmtId="0" fontId="30" fillId="7" borderId="60" xfId="0" applyFont="1" applyFill="1" applyBorder="1" applyAlignment="1" applyProtection="1">
      <alignment horizontal="center" vertical="center"/>
      <protection locked="0"/>
    </xf>
    <xf numFmtId="0" fontId="30" fillId="7" borderId="62" xfId="0" applyFont="1" applyFill="1" applyBorder="1" applyAlignment="1" applyProtection="1">
      <alignment horizontal="center" vertical="center"/>
      <protection locked="0"/>
    </xf>
    <xf numFmtId="0" fontId="32" fillId="0" borderId="59" xfId="0" applyFont="1" applyBorder="1" applyAlignment="1" applyProtection="1">
      <alignment horizontal="center" vertical="center"/>
      <protection locked="0"/>
    </xf>
    <xf numFmtId="0" fontId="32" fillId="7" borderId="64" xfId="0" applyFont="1" applyFill="1" applyBorder="1" applyAlignment="1" applyProtection="1">
      <alignment horizontal="center" vertical="center"/>
      <protection locked="0"/>
    </xf>
    <xf numFmtId="0" fontId="32" fillId="7" borderId="62" xfId="0" applyFont="1" applyFill="1" applyBorder="1" applyAlignment="1" applyProtection="1">
      <alignment horizontal="center" vertical="center"/>
      <protection locked="0"/>
    </xf>
    <xf numFmtId="2" fontId="30" fillId="0" borderId="55" xfId="0" applyNumberFormat="1" applyFont="1" applyBorder="1" applyAlignment="1">
      <alignment horizontal="center" vertical="center"/>
    </xf>
    <xf numFmtId="0" fontId="0" fillId="0" borderId="73" xfId="0" applyBorder="1"/>
    <xf numFmtId="0" fontId="0" fillId="0" borderId="74" xfId="0" applyBorder="1"/>
    <xf numFmtId="2" fontId="33" fillId="0" borderId="73" xfId="0" applyNumberFormat="1" applyFont="1" applyBorder="1"/>
    <xf numFmtId="0" fontId="30" fillId="8" borderId="57" xfId="0" applyFont="1" applyFill="1" applyBorder="1" applyAlignment="1" applyProtection="1">
      <alignment horizontal="center" vertical="center"/>
      <protection locked="0"/>
    </xf>
    <xf numFmtId="0" fontId="30" fillId="8" borderId="75" xfId="0" applyFont="1" applyFill="1" applyBorder="1" applyAlignment="1">
      <alignment horizontal="center" vertical="center"/>
    </xf>
    <xf numFmtId="0" fontId="30" fillId="8" borderId="76" xfId="0" applyFont="1" applyFill="1" applyBorder="1" applyAlignment="1" applyProtection="1">
      <alignment horizontal="center" vertical="center"/>
      <protection locked="0"/>
    </xf>
    <xf numFmtId="0" fontId="31" fillId="8" borderId="57" xfId="0" applyFont="1" applyFill="1" applyBorder="1" applyAlignment="1" applyProtection="1">
      <alignment horizontal="center" vertical="center"/>
      <protection locked="0"/>
    </xf>
    <xf numFmtId="0" fontId="32" fillId="8" borderId="78" xfId="0" applyFont="1" applyFill="1" applyBorder="1" applyAlignment="1">
      <alignment horizontal="center" vertical="center"/>
    </xf>
    <xf numFmtId="0" fontId="32" fillId="8" borderId="31" xfId="0" applyFont="1" applyFill="1" applyBorder="1" applyAlignment="1">
      <alignment horizontal="center" vertical="center"/>
    </xf>
    <xf numFmtId="0" fontId="0" fillId="8" borderId="73" xfId="0" applyFill="1" applyBorder="1"/>
    <xf numFmtId="0" fontId="0" fillId="8" borderId="74" xfId="0" applyFill="1" applyBorder="1"/>
    <xf numFmtId="2" fontId="33" fillId="8" borderId="73" xfId="0" applyNumberFormat="1" applyFont="1" applyFill="1" applyBorder="1"/>
    <xf numFmtId="49" fontId="30" fillId="6" borderId="57" xfId="0" applyNumberFormat="1" applyFont="1" applyFill="1" applyBorder="1" applyAlignment="1" applyProtection="1">
      <alignment horizontal="center" vertical="center"/>
      <protection locked="0"/>
    </xf>
    <xf numFmtId="0" fontId="30" fillId="7" borderId="57" xfId="0" applyFont="1" applyFill="1" applyBorder="1" applyAlignment="1">
      <alignment horizontal="center"/>
    </xf>
    <xf numFmtId="0" fontId="30" fillId="7" borderId="75" xfId="0" applyFont="1" applyFill="1" applyBorder="1" applyAlignment="1">
      <alignment horizontal="center"/>
    </xf>
    <xf numFmtId="0" fontId="30" fillId="7" borderId="76" xfId="0" applyFont="1" applyFill="1" applyBorder="1" applyAlignment="1" applyProtection="1">
      <alignment horizontal="center" vertical="center"/>
      <protection locked="0"/>
    </xf>
    <xf numFmtId="0" fontId="32" fillId="7" borderId="78" xfId="0" applyFont="1" applyFill="1" applyBorder="1" applyAlignment="1">
      <alignment horizontal="center"/>
    </xf>
    <xf numFmtId="0" fontId="32" fillId="7" borderId="31" xfId="0" applyFont="1" applyFill="1" applyBorder="1" applyAlignment="1">
      <alignment horizontal="center"/>
    </xf>
    <xf numFmtId="2" fontId="35" fillId="0" borderId="79" xfId="0" applyNumberFormat="1" applyFont="1" applyBorder="1"/>
    <xf numFmtId="2" fontId="33" fillId="0" borderId="58" xfId="0" applyNumberFormat="1" applyFont="1" applyBorder="1"/>
    <xf numFmtId="0" fontId="30" fillId="6" borderId="63" xfId="0" applyFont="1" applyFill="1" applyBorder="1" applyAlignment="1">
      <alignment horizontal="center" vertical="center" wrapText="1"/>
    </xf>
    <xf numFmtId="0" fontId="30" fillId="8" borderId="80" xfId="0" applyFont="1" applyFill="1" applyBorder="1" applyAlignment="1">
      <alignment horizontal="center"/>
    </xf>
    <xf numFmtId="0" fontId="30" fillId="8" borderId="69" xfId="0" applyFont="1" applyFill="1" applyBorder="1" applyAlignment="1">
      <alignment horizontal="center"/>
    </xf>
    <xf numFmtId="0" fontId="30" fillId="8" borderId="70" xfId="0" applyFont="1" applyFill="1" applyBorder="1" applyAlignment="1" applyProtection="1">
      <alignment horizontal="center" vertical="center"/>
      <protection locked="0"/>
    </xf>
    <xf numFmtId="0" fontId="32" fillId="8" borderId="71" xfId="0" applyFont="1" applyFill="1" applyBorder="1" applyAlignment="1">
      <alignment horizontal="center"/>
    </xf>
    <xf numFmtId="0" fontId="32" fillId="8" borderId="72" xfId="0" applyFont="1" applyFill="1" applyBorder="1" applyAlignment="1">
      <alignment horizontal="center"/>
    </xf>
    <xf numFmtId="2" fontId="35" fillId="8" borderId="79" xfId="0" applyNumberFormat="1" applyFont="1" applyFill="1" applyBorder="1"/>
    <xf numFmtId="2" fontId="33" fillId="8" borderId="58" xfId="0" applyNumberFormat="1" applyFont="1" applyFill="1" applyBorder="1"/>
    <xf numFmtId="0" fontId="30" fillId="7" borderId="80" xfId="0" applyFont="1" applyFill="1" applyBorder="1" applyAlignment="1" applyProtection="1">
      <alignment horizontal="center" vertical="center"/>
      <protection locked="0"/>
    </xf>
    <xf numFmtId="0" fontId="30" fillId="7" borderId="69" xfId="0" applyFont="1" applyFill="1" applyBorder="1" applyAlignment="1" applyProtection="1">
      <alignment horizontal="center" vertical="center"/>
      <protection locked="0"/>
    </xf>
    <xf numFmtId="0" fontId="32" fillId="7" borderId="71" xfId="0" applyFont="1" applyFill="1" applyBorder="1" applyAlignment="1">
      <alignment horizontal="center"/>
    </xf>
    <xf numFmtId="0" fontId="32" fillId="7" borderId="72" xfId="0" applyFont="1" applyFill="1" applyBorder="1" applyAlignment="1">
      <alignment horizontal="center"/>
    </xf>
    <xf numFmtId="0" fontId="30" fillId="8" borderId="82" xfId="0" applyFont="1" applyFill="1" applyBorder="1" applyAlignment="1" applyProtection="1">
      <alignment horizontal="center" vertical="center"/>
      <protection locked="0"/>
    </xf>
    <xf numFmtId="0" fontId="30" fillId="8" borderId="73" xfId="0" applyFont="1" applyFill="1" applyBorder="1" applyAlignment="1" applyProtection="1">
      <alignment horizontal="center" vertical="center"/>
      <protection locked="0"/>
    </xf>
    <xf numFmtId="0" fontId="30" fillId="8" borderId="74" xfId="0" applyFont="1" applyFill="1" applyBorder="1" applyAlignment="1" applyProtection="1">
      <alignment horizontal="center" vertical="center"/>
      <protection locked="0"/>
    </xf>
    <xf numFmtId="0" fontId="30" fillId="8" borderId="73" xfId="0" applyFont="1" applyFill="1" applyBorder="1" applyAlignment="1">
      <alignment horizontal="center"/>
    </xf>
    <xf numFmtId="0" fontId="32" fillId="8" borderId="79" xfId="0" applyFont="1" applyFill="1" applyBorder="1" applyAlignment="1">
      <alignment horizontal="center"/>
    </xf>
    <xf numFmtId="0" fontId="32" fillId="8" borderId="58" xfId="0" applyFont="1" applyFill="1" applyBorder="1" applyAlignment="1">
      <alignment horizontal="center"/>
    </xf>
    <xf numFmtId="0" fontId="30" fillId="7" borderId="84" xfId="0" applyFont="1" applyFill="1" applyBorder="1" applyAlignment="1" applyProtection="1">
      <alignment horizontal="center" vertical="center"/>
      <protection locked="0"/>
    </xf>
    <xf numFmtId="0" fontId="30" fillId="7" borderId="85" xfId="0" applyFont="1" applyFill="1" applyBorder="1" applyAlignment="1" applyProtection="1">
      <alignment horizontal="center" vertical="center"/>
      <protection locked="0"/>
    </xf>
    <xf numFmtId="0" fontId="30" fillId="7" borderId="86" xfId="0" applyFont="1" applyFill="1" applyBorder="1" applyAlignment="1" applyProtection="1">
      <alignment horizontal="center" vertical="center"/>
      <protection locked="0"/>
    </xf>
    <xf numFmtId="0" fontId="30" fillId="7" borderId="85" xfId="0" applyFont="1" applyFill="1" applyBorder="1" applyAlignment="1">
      <alignment horizontal="center"/>
    </xf>
    <xf numFmtId="0" fontId="32" fillId="7" borderId="88" xfId="0" applyFont="1" applyFill="1" applyBorder="1" applyAlignment="1">
      <alignment horizontal="center"/>
    </xf>
    <xf numFmtId="0" fontId="32" fillId="7" borderId="89" xfId="0" applyFont="1" applyFill="1" applyBorder="1" applyAlignment="1">
      <alignment horizontal="center"/>
    </xf>
    <xf numFmtId="0" fontId="31" fillId="7" borderId="89" xfId="0" applyFont="1" applyFill="1" applyBorder="1" applyAlignment="1">
      <alignment horizontal="center"/>
    </xf>
    <xf numFmtId="0" fontId="8" fillId="0" borderId="73" xfId="0" applyFont="1" applyBorder="1"/>
    <xf numFmtId="0" fontId="30" fillId="6" borderId="57" xfId="0" applyFont="1" applyFill="1" applyBorder="1" applyAlignment="1">
      <alignment horizontal="center" vertical="center"/>
    </xf>
    <xf numFmtId="0" fontId="30" fillId="8" borderId="80" xfId="0" applyFont="1" applyFill="1" applyBorder="1" applyAlignment="1">
      <alignment horizontal="center" vertical="center"/>
    </xf>
    <xf numFmtId="0" fontId="30" fillId="0" borderId="84" xfId="0" applyFont="1" applyBorder="1" applyAlignment="1" applyProtection="1">
      <alignment horizontal="center" vertical="center"/>
      <protection locked="0"/>
    </xf>
    <xf numFmtId="0" fontId="30" fillId="0" borderId="85" xfId="0" applyFont="1" applyBorder="1" applyAlignment="1" applyProtection="1">
      <alignment horizontal="center" vertical="center"/>
      <protection locked="0"/>
    </xf>
    <xf numFmtId="0" fontId="30" fillId="0" borderId="86" xfId="0" applyFont="1" applyBorder="1" applyAlignment="1" applyProtection="1">
      <alignment horizontal="center" vertical="center"/>
      <protection locked="0"/>
    </xf>
    <xf numFmtId="2" fontId="32" fillId="0" borderId="88" xfId="0" applyNumberFormat="1" applyFont="1" applyBorder="1" applyAlignment="1" applyProtection="1">
      <alignment horizontal="center" vertical="center"/>
      <protection locked="0"/>
    </xf>
    <xf numFmtId="0" fontId="32" fillId="0" borderId="89" xfId="0" applyFont="1" applyBorder="1" applyAlignment="1">
      <alignment horizontal="center"/>
    </xf>
    <xf numFmtId="0" fontId="30" fillId="8" borderId="80" xfId="0" applyFont="1" applyFill="1" applyBorder="1" applyAlignment="1" applyProtection="1">
      <alignment horizontal="center" vertical="center"/>
      <protection locked="0"/>
    </xf>
    <xf numFmtId="0" fontId="30" fillId="8" borderId="69" xfId="0" applyFont="1" applyFill="1" applyBorder="1" applyAlignment="1" applyProtection="1">
      <alignment horizontal="center" vertical="center"/>
      <protection locked="0"/>
    </xf>
    <xf numFmtId="0" fontId="30" fillId="7" borderId="82" xfId="0" applyFont="1" applyFill="1" applyBorder="1" applyAlignment="1" applyProtection="1">
      <alignment horizontal="center" vertical="center"/>
      <protection locked="0"/>
    </xf>
    <xf numFmtId="0" fontId="30" fillId="7" borderId="73" xfId="0" applyFont="1" applyFill="1" applyBorder="1" applyAlignment="1" applyProtection="1">
      <alignment horizontal="center" vertical="center"/>
      <protection locked="0"/>
    </xf>
    <xf numFmtId="0" fontId="30" fillId="7" borderId="74" xfId="0" applyFont="1" applyFill="1" applyBorder="1" applyAlignment="1" applyProtection="1">
      <alignment horizontal="center" vertical="center"/>
      <protection locked="0"/>
    </xf>
    <xf numFmtId="0" fontId="30" fillId="7" borderId="73" xfId="0" applyFont="1" applyFill="1" applyBorder="1" applyAlignment="1">
      <alignment horizontal="center"/>
    </xf>
    <xf numFmtId="0" fontId="30" fillId="7" borderId="83" xfId="0" applyFont="1" applyFill="1" applyBorder="1" applyAlignment="1">
      <alignment horizontal="center"/>
    </xf>
    <xf numFmtId="0" fontId="32" fillId="7" borderId="79" xfId="0" applyFont="1" applyFill="1" applyBorder="1" applyAlignment="1">
      <alignment horizontal="center"/>
    </xf>
    <xf numFmtId="0" fontId="32" fillId="7" borderId="58" xfId="0" applyFont="1" applyFill="1" applyBorder="1" applyAlignment="1">
      <alignment horizontal="center"/>
    </xf>
    <xf numFmtId="2" fontId="33" fillId="7" borderId="58" xfId="0" applyNumberFormat="1" applyFont="1" applyFill="1" applyBorder="1"/>
    <xf numFmtId="1" fontId="30" fillId="8" borderId="74" xfId="0" applyNumberFormat="1" applyFont="1" applyFill="1" applyBorder="1" applyAlignment="1" applyProtection="1">
      <alignment horizontal="center" vertical="center"/>
      <protection locked="0"/>
    </xf>
    <xf numFmtId="0" fontId="30" fillId="0" borderId="90" xfId="0" applyFont="1" applyBorder="1" applyAlignment="1" applyProtection="1">
      <alignment horizontal="center" vertical="center"/>
      <protection locked="0"/>
    </xf>
    <xf numFmtId="0" fontId="30" fillId="0" borderId="67" xfId="0" applyFont="1" applyBorder="1" applyAlignment="1">
      <alignment horizontal="center"/>
    </xf>
    <xf numFmtId="1" fontId="30" fillId="0" borderId="91" xfId="0" applyNumberFormat="1" applyFont="1" applyBorder="1" applyAlignment="1" applyProtection="1">
      <alignment horizontal="center" vertical="center"/>
      <protection locked="0"/>
    </xf>
    <xf numFmtId="0" fontId="30" fillId="0" borderId="92" xfId="0" applyFont="1" applyBorder="1" applyAlignment="1">
      <alignment horizontal="center"/>
    </xf>
    <xf numFmtId="0" fontId="32" fillId="0" borderId="95" xfId="0" applyFont="1" applyBorder="1" applyAlignment="1">
      <alignment horizontal="center"/>
    </xf>
    <xf numFmtId="0" fontId="32" fillId="0" borderId="96" xfId="0" applyFont="1" applyBorder="1" applyAlignment="1">
      <alignment horizontal="center"/>
    </xf>
    <xf numFmtId="2" fontId="30" fillId="7" borderId="97" xfId="0" applyNumberFormat="1" applyFont="1" applyFill="1" applyBorder="1" applyAlignment="1">
      <alignment horizontal="center" vertical="center"/>
    </xf>
    <xf numFmtId="0" fontId="0" fillId="0" borderId="92" xfId="0" applyBorder="1"/>
    <xf numFmtId="0" fontId="0" fillId="0" borderId="91" xfId="0" applyBorder="1"/>
    <xf numFmtId="2" fontId="33" fillId="0" borderId="92" xfId="0" applyNumberFormat="1" applyFont="1" applyBorder="1"/>
    <xf numFmtId="2" fontId="35" fillId="0" borderId="95" xfId="0" applyNumberFormat="1" applyFont="1" applyBorder="1"/>
    <xf numFmtId="2" fontId="33" fillId="0" borderId="96" xfId="0" applyNumberFormat="1" applyFont="1" applyBorder="1"/>
    <xf numFmtId="0" fontId="30" fillId="9" borderId="94" xfId="0" applyFont="1" applyFill="1" applyBorder="1" applyAlignment="1" applyProtection="1">
      <alignment horizontal="center" vertical="center"/>
      <protection locked="0"/>
    </xf>
    <xf numFmtId="0" fontId="30" fillId="9" borderId="92" xfId="0" applyFont="1" applyFill="1" applyBorder="1" applyAlignment="1">
      <alignment horizontal="center"/>
    </xf>
    <xf numFmtId="0" fontId="0" fillId="9" borderId="98" xfId="0" applyFill="1" applyBorder="1"/>
    <xf numFmtId="1" fontId="30" fillId="9" borderId="74" xfId="0" applyNumberFormat="1" applyFont="1" applyFill="1" applyBorder="1" applyAlignment="1" applyProtection="1">
      <alignment horizontal="center" vertical="center"/>
      <protection locked="0"/>
    </xf>
    <xf numFmtId="0" fontId="30" fillId="9" borderId="98" xfId="0" applyFont="1" applyFill="1" applyBorder="1" applyAlignment="1">
      <alignment horizontal="center"/>
    </xf>
    <xf numFmtId="0" fontId="30" fillId="9" borderId="95" xfId="0" applyFont="1" applyFill="1" applyBorder="1" applyAlignment="1">
      <alignment horizontal="center"/>
    </xf>
    <xf numFmtId="0" fontId="30" fillId="9" borderId="96" xfId="0" applyFont="1" applyFill="1" applyBorder="1" applyAlignment="1">
      <alignment horizontal="center"/>
    </xf>
    <xf numFmtId="2" fontId="30" fillId="9" borderId="99" xfId="0" applyNumberFormat="1" applyFont="1" applyFill="1" applyBorder="1" applyAlignment="1">
      <alignment horizontal="center" vertical="center"/>
    </xf>
    <xf numFmtId="0" fontId="0" fillId="9" borderId="92" xfId="0" applyFill="1" applyBorder="1"/>
    <xf numFmtId="0" fontId="0" fillId="9" borderId="91" xfId="0" applyFill="1" applyBorder="1"/>
    <xf numFmtId="2" fontId="33" fillId="9" borderId="92" xfId="0" applyNumberFormat="1" applyFont="1" applyFill="1" applyBorder="1"/>
    <xf numFmtId="2" fontId="35" fillId="9" borderId="95" xfId="0" applyNumberFormat="1" applyFont="1" applyFill="1" applyBorder="1"/>
    <xf numFmtId="2" fontId="33" fillId="9" borderId="96" xfId="0" applyNumberFormat="1" applyFont="1" applyFill="1" applyBorder="1"/>
    <xf numFmtId="0" fontId="30" fillId="0" borderId="100" xfId="0" applyFont="1" applyBorder="1" applyAlignment="1">
      <alignment horizontal="center"/>
    </xf>
    <xf numFmtId="0" fontId="32" fillId="7" borderId="75" xfId="0" applyFont="1" applyFill="1" applyBorder="1" applyAlignment="1">
      <alignment horizontal="center"/>
    </xf>
    <xf numFmtId="0" fontId="32" fillId="7" borderId="76" xfId="0" applyFont="1" applyFill="1" applyBorder="1" applyAlignment="1">
      <alignment horizontal="center"/>
    </xf>
    <xf numFmtId="0" fontId="32" fillId="7" borderId="55" xfId="0" applyFont="1" applyFill="1" applyBorder="1" applyAlignment="1">
      <alignment horizontal="center"/>
    </xf>
    <xf numFmtId="0" fontId="31" fillId="7" borderId="57" xfId="0" applyFont="1" applyFill="1" applyBorder="1" applyAlignment="1">
      <alignment horizontal="center"/>
    </xf>
    <xf numFmtId="2" fontId="32" fillId="7" borderId="77" xfId="0" applyNumberFormat="1" applyFont="1" applyFill="1" applyBorder="1" applyAlignment="1">
      <alignment horizontal="center"/>
    </xf>
    <xf numFmtId="0" fontId="36" fillId="0" borderId="85" xfId="0" applyFont="1" applyBorder="1"/>
    <xf numFmtId="0" fontId="36" fillId="0" borderId="86" xfId="0" applyFont="1" applyBorder="1"/>
    <xf numFmtId="2" fontId="33" fillId="0" borderId="85" xfId="0" applyNumberFormat="1" applyFont="1" applyBorder="1"/>
    <xf numFmtId="2" fontId="35" fillId="0" borderId="88" xfId="0" applyNumberFormat="1" applyFont="1" applyBorder="1"/>
    <xf numFmtId="2" fontId="37" fillId="0" borderId="89" xfId="0" applyNumberFormat="1" applyFont="1" applyBorder="1"/>
    <xf numFmtId="0" fontId="30" fillId="10" borderId="100" xfId="0" applyFont="1" applyFill="1" applyBorder="1" applyAlignment="1">
      <alignment horizontal="center"/>
    </xf>
    <xf numFmtId="0" fontId="30" fillId="7" borderId="27" xfId="0" applyFont="1" applyFill="1" applyBorder="1" applyAlignment="1">
      <alignment horizontal="center"/>
    </xf>
    <xf numFmtId="0" fontId="32" fillId="7" borderId="27" xfId="0" applyFont="1" applyFill="1" applyBorder="1" applyAlignment="1">
      <alignment horizontal="center"/>
    </xf>
    <xf numFmtId="2" fontId="32" fillId="7" borderId="27" xfId="0" applyNumberFormat="1" applyFont="1" applyFill="1" applyBorder="1" applyAlignment="1">
      <alignment horizontal="center"/>
    </xf>
    <xf numFmtId="0" fontId="36" fillId="0" borderId="101" xfId="0" applyFont="1" applyBorder="1"/>
    <xf numFmtId="0" fontId="36" fillId="0" borderId="27" xfId="0" applyFont="1" applyBorder="1"/>
    <xf numFmtId="2" fontId="33" fillId="0" borderId="27" xfId="0" applyNumberFormat="1" applyFont="1" applyBorder="1"/>
    <xf numFmtId="2" fontId="35" fillId="0" borderId="27" xfId="0" applyNumberFormat="1" applyFont="1" applyBorder="1"/>
    <xf numFmtId="2" fontId="37" fillId="10" borderId="27" xfId="0" applyNumberFormat="1" applyFont="1" applyFill="1" applyBorder="1"/>
    <xf numFmtId="0" fontId="36" fillId="0" borderId="102" xfId="0" applyFont="1" applyBorder="1"/>
    <xf numFmtId="0" fontId="30" fillId="9" borderId="103" xfId="0" applyFont="1" applyFill="1" applyBorder="1" applyAlignment="1">
      <alignment horizontal="center" vertical="center"/>
    </xf>
    <xf numFmtId="0" fontId="0" fillId="9" borderId="27" xfId="0" applyFill="1" applyBorder="1"/>
    <xf numFmtId="2" fontId="39" fillId="9" borderId="56" xfId="0" applyNumberFormat="1" applyFont="1" applyFill="1" applyBorder="1"/>
    <xf numFmtId="0" fontId="41" fillId="11" borderId="0" xfId="1" applyFont="1" applyFill="1" applyBorder="1" applyAlignment="1">
      <alignment vertical="center"/>
    </xf>
    <xf numFmtId="164" fontId="41" fillId="11" borderId="0" xfId="1" applyNumberFormat="1" applyFont="1" applyFill="1" applyBorder="1" applyAlignment="1">
      <alignment vertical="center"/>
    </xf>
    <xf numFmtId="164" fontId="41" fillId="11" borderId="104" xfId="1" applyNumberFormat="1" applyFont="1" applyFill="1" applyBorder="1" applyAlignment="1">
      <alignment vertical="center"/>
    </xf>
    <xf numFmtId="0" fontId="5" fillId="12" borderId="0" xfId="1" applyFill="1" applyAlignment="1">
      <alignment horizontal="center" vertical="center"/>
    </xf>
    <xf numFmtId="0" fontId="13" fillId="13" borderId="108" xfId="1" applyFont="1" applyFill="1" applyBorder="1" applyAlignment="1">
      <alignment horizontal="center" vertical="center"/>
    </xf>
    <xf numFmtId="0" fontId="13" fillId="22" borderId="109" xfId="1" applyFont="1" applyFill="1" applyBorder="1" applyAlignment="1">
      <alignment horizontal="center" vertical="center"/>
    </xf>
    <xf numFmtId="0" fontId="5" fillId="12" borderId="0" xfId="1" applyFill="1" applyAlignment="1">
      <alignment horizontal="center" vertical="center" textRotation="90" wrapText="1"/>
    </xf>
    <xf numFmtId="164" fontId="8" fillId="24" borderId="113" xfId="1" applyNumberFormat="1" applyFont="1" applyFill="1" applyBorder="1" applyAlignment="1">
      <alignment horizontal="center" vertical="center" textRotation="90" wrapText="1" shrinkToFit="1"/>
    </xf>
    <xf numFmtId="164" fontId="8" fillId="24" borderId="96" xfId="1" applyNumberFormat="1" applyFont="1" applyFill="1" applyBorder="1" applyAlignment="1">
      <alignment horizontal="center" vertical="center" textRotation="90" wrapText="1" shrinkToFit="1"/>
    </xf>
    <xf numFmtId="164" fontId="8" fillId="24" borderId="93" xfId="1" applyNumberFormat="1" applyFont="1" applyFill="1" applyBorder="1" applyAlignment="1">
      <alignment horizontal="center" vertical="center" textRotation="90" wrapText="1" shrinkToFit="1"/>
    </xf>
    <xf numFmtId="164" fontId="8" fillId="24" borderId="114" xfId="1" applyNumberFormat="1" applyFont="1" applyFill="1" applyBorder="1" applyAlignment="1">
      <alignment horizontal="center" vertical="center" textRotation="90" wrapText="1" shrinkToFit="1"/>
    </xf>
    <xf numFmtId="164" fontId="8" fillId="24" borderId="105" xfId="1" applyNumberFormat="1" applyFont="1" applyFill="1" applyBorder="1" applyAlignment="1">
      <alignment horizontal="center" vertical="center" textRotation="90" wrapText="1" shrinkToFit="1"/>
    </xf>
    <xf numFmtId="164" fontId="8" fillId="25" borderId="113" xfId="1" applyNumberFormat="1" applyFont="1" applyFill="1" applyBorder="1" applyAlignment="1">
      <alignment horizontal="center" vertical="center" textRotation="90" wrapText="1" shrinkToFit="1"/>
    </xf>
    <xf numFmtId="164" fontId="8" fillId="26" borderId="113" xfId="1" applyNumberFormat="1" applyFont="1" applyFill="1" applyBorder="1" applyAlignment="1">
      <alignment horizontal="center" vertical="center" textRotation="90" wrapText="1" shrinkToFit="1"/>
    </xf>
    <xf numFmtId="164" fontId="8" fillId="27" borderId="113" xfId="1" applyNumberFormat="1" applyFont="1" applyFill="1" applyBorder="1" applyAlignment="1">
      <alignment horizontal="center" vertical="center" textRotation="90" wrapText="1" shrinkToFit="1"/>
    </xf>
    <xf numFmtId="164" fontId="8" fillId="24" borderId="115" xfId="1" applyNumberFormat="1" applyFont="1" applyFill="1" applyBorder="1" applyAlignment="1">
      <alignment horizontal="center" vertical="center" textRotation="90" wrapText="1" shrinkToFit="1"/>
    </xf>
    <xf numFmtId="0" fontId="8" fillId="28" borderId="72" xfId="1" applyFont="1" applyFill="1" applyBorder="1" applyAlignment="1">
      <alignment horizontal="center" vertical="center"/>
    </xf>
    <xf numFmtId="0" fontId="5" fillId="28" borderId="72" xfId="1" applyFill="1" applyBorder="1" applyAlignment="1">
      <alignment horizontal="center" vertical="center"/>
    </xf>
    <xf numFmtId="0" fontId="5" fillId="28" borderId="62" xfId="1" applyFill="1" applyBorder="1" applyAlignment="1">
      <alignment horizontal="center" vertical="center"/>
    </xf>
    <xf numFmtId="0" fontId="44" fillId="28" borderId="62" xfId="1" applyFont="1" applyFill="1" applyBorder="1" applyAlignment="1">
      <alignment horizontal="center" vertical="center"/>
    </xf>
    <xf numFmtId="164" fontId="8" fillId="29" borderId="117" xfId="1" applyNumberFormat="1" applyFont="1" applyFill="1" applyBorder="1" applyAlignment="1">
      <alignment horizontal="center" vertical="center"/>
    </xf>
    <xf numFmtId="164" fontId="8" fillId="30" borderId="83" xfId="1" applyNumberFormat="1" applyFont="1" applyFill="1" applyBorder="1" applyAlignment="1">
      <alignment vertical="center"/>
    </xf>
    <xf numFmtId="164" fontId="8" fillId="31" borderId="81" xfId="1" applyNumberFormat="1" applyFont="1" applyFill="1" applyBorder="1" applyAlignment="1">
      <alignment vertical="center"/>
    </xf>
    <xf numFmtId="164" fontId="8" fillId="32" borderId="117" xfId="1" applyNumberFormat="1" applyFont="1" applyFill="1" applyBorder="1" applyAlignment="1">
      <alignment horizontal="center" vertical="center"/>
    </xf>
    <xf numFmtId="164" fontId="8" fillId="30" borderId="119" xfId="1" applyNumberFormat="1" applyFont="1" applyFill="1" applyBorder="1" applyAlignment="1">
      <alignment horizontal="center" vertical="center"/>
    </xf>
    <xf numFmtId="164" fontId="8" fillId="31" borderId="120" xfId="1" applyNumberFormat="1" applyFont="1" applyFill="1" applyBorder="1" applyAlignment="1">
      <alignment vertical="center"/>
    </xf>
    <xf numFmtId="164" fontId="8" fillId="33" borderId="117" xfId="1" applyNumberFormat="1" applyFont="1" applyFill="1" applyBorder="1" applyAlignment="1">
      <alignment horizontal="center" vertical="center"/>
    </xf>
    <xf numFmtId="164" fontId="8" fillId="31" borderId="72" xfId="1" applyNumberFormat="1" applyFont="1" applyFill="1" applyBorder="1" applyAlignment="1">
      <alignment vertical="center"/>
    </xf>
    <xf numFmtId="164" fontId="8" fillId="34" borderId="121" xfId="1" applyNumberFormat="1" applyFont="1" applyFill="1" applyBorder="1" applyAlignment="1">
      <alignment horizontal="center" vertical="center"/>
    </xf>
    <xf numFmtId="164" fontId="8" fillId="35" borderId="117" xfId="1" applyNumberFormat="1" applyFont="1" applyFill="1" applyBorder="1" applyAlignment="1">
      <alignment horizontal="center" vertical="center"/>
    </xf>
    <xf numFmtId="164" fontId="8" fillId="0" borderId="64" xfId="1" applyNumberFormat="1" applyFont="1" applyFill="1" applyBorder="1" applyAlignment="1">
      <alignment vertical="center"/>
    </xf>
    <xf numFmtId="164" fontId="8" fillId="30" borderId="72" xfId="1" applyNumberFormat="1" applyFont="1" applyFill="1" applyBorder="1" applyAlignment="1">
      <alignment horizontal="center" vertical="center"/>
    </xf>
    <xf numFmtId="164" fontId="8" fillId="26" borderId="117" xfId="1" applyNumberFormat="1" applyFont="1" applyFill="1" applyBorder="1" applyAlignment="1">
      <alignment horizontal="center" vertical="center"/>
    </xf>
    <xf numFmtId="164" fontId="8" fillId="36" borderId="117" xfId="1" applyNumberFormat="1" applyFont="1" applyFill="1" applyBorder="1" applyAlignment="1">
      <alignment horizontal="center" vertical="center"/>
    </xf>
    <xf numFmtId="164" fontId="5" fillId="0" borderId="72" xfId="1" applyNumberFormat="1" applyBorder="1" applyAlignment="1">
      <alignment horizontal="center" vertical="center"/>
    </xf>
    <xf numFmtId="164" fontId="8" fillId="0" borderId="72" xfId="1" applyNumberFormat="1" applyFont="1" applyFill="1" applyBorder="1" applyAlignment="1">
      <alignment horizontal="center" vertical="center"/>
    </xf>
    <xf numFmtId="164" fontId="5" fillId="0" borderId="120" xfId="1" applyNumberFormat="1" applyBorder="1" applyAlignment="1">
      <alignment horizontal="center" vertical="center"/>
    </xf>
    <xf numFmtId="164" fontId="8" fillId="27" borderId="117" xfId="1" applyNumberFormat="1" applyFont="1" applyFill="1" applyBorder="1" applyAlignment="1">
      <alignment horizontal="center" vertical="center"/>
    </xf>
    <xf numFmtId="164" fontId="8" fillId="31" borderId="123" xfId="1" applyNumberFormat="1" applyFont="1" applyFill="1" applyBorder="1" applyAlignment="1">
      <alignment vertical="center"/>
    </xf>
    <xf numFmtId="164" fontId="8" fillId="0" borderId="124" xfId="1" applyNumberFormat="1" applyFont="1" applyFill="1" applyBorder="1" applyAlignment="1">
      <alignment horizontal="center" vertical="center"/>
    </xf>
    <xf numFmtId="0" fontId="8" fillId="28" borderId="58" xfId="1" applyFont="1" applyFill="1" applyBorder="1" applyAlignment="1">
      <alignment horizontal="center" vertical="center"/>
    </xf>
    <xf numFmtId="0" fontId="5" fillId="28" borderId="58" xfId="1" applyFill="1" applyBorder="1" applyAlignment="1">
      <alignment horizontal="center" vertical="center"/>
    </xf>
    <xf numFmtId="0" fontId="5" fillId="28" borderId="65" xfId="1" applyFill="1" applyBorder="1" applyAlignment="1">
      <alignment horizontal="center" vertical="center"/>
    </xf>
    <xf numFmtId="0" fontId="44" fillId="28" borderId="65" xfId="1" applyFont="1" applyFill="1" applyBorder="1" applyAlignment="1">
      <alignment horizontal="center" vertical="center"/>
    </xf>
    <xf numFmtId="164" fontId="8" fillId="29" borderId="125" xfId="1" applyNumberFormat="1" applyFont="1" applyFill="1" applyBorder="1" applyAlignment="1">
      <alignment horizontal="center" vertical="center"/>
    </xf>
    <xf numFmtId="164" fontId="8" fillId="31" borderId="83" xfId="1" applyNumberFormat="1" applyFont="1" applyFill="1" applyBorder="1" applyAlignment="1">
      <alignment vertical="center"/>
    </xf>
    <xf numFmtId="164" fontId="8" fillId="32" borderId="125" xfId="1" applyNumberFormat="1" applyFont="1" applyFill="1" applyBorder="1" applyAlignment="1">
      <alignment horizontal="center" vertical="center"/>
    </xf>
    <xf numFmtId="164" fontId="8" fillId="31" borderId="126" xfId="1" applyNumberFormat="1" applyFont="1" applyFill="1" applyBorder="1" applyAlignment="1">
      <alignment vertical="center"/>
    </xf>
    <xf numFmtId="164" fontId="8" fillId="33" borderId="125" xfId="1" applyNumberFormat="1" applyFont="1" applyFill="1" applyBorder="1" applyAlignment="1">
      <alignment horizontal="center" vertical="center"/>
    </xf>
    <xf numFmtId="164" fontId="8" fillId="31" borderId="58" xfId="1" applyNumberFormat="1" applyFont="1" applyFill="1" applyBorder="1" applyAlignment="1">
      <alignment vertical="center"/>
    </xf>
    <xf numFmtId="164" fontId="8" fillId="34" borderId="13" xfId="1" applyNumberFormat="1" applyFont="1" applyFill="1" applyBorder="1" applyAlignment="1">
      <alignment horizontal="center" vertical="center"/>
    </xf>
    <xf numFmtId="164" fontId="8" fillId="34" borderId="0" xfId="1" applyNumberFormat="1" applyFont="1" applyFill="1" applyBorder="1" applyAlignment="1">
      <alignment horizontal="center" vertical="center"/>
    </xf>
    <xf numFmtId="164" fontId="8" fillId="35" borderId="125" xfId="1" applyNumberFormat="1" applyFont="1" applyFill="1" applyBorder="1" applyAlignment="1">
      <alignment horizontal="center" vertical="center"/>
    </xf>
    <xf numFmtId="164" fontId="8" fillId="0" borderId="58" xfId="1" applyNumberFormat="1" applyFont="1" applyFill="1" applyBorder="1" applyAlignment="1">
      <alignment vertical="center"/>
    </xf>
    <xf numFmtId="164" fontId="8" fillId="30" borderId="58" xfId="1" applyNumberFormat="1" applyFont="1" applyFill="1" applyBorder="1" applyAlignment="1">
      <alignment horizontal="center" vertical="center"/>
    </xf>
    <xf numFmtId="164" fontId="8" fillId="26" borderId="125" xfId="1" applyNumberFormat="1" applyFont="1" applyFill="1" applyBorder="1" applyAlignment="1">
      <alignment horizontal="center" vertical="center"/>
    </xf>
    <xf numFmtId="164" fontId="8" fillId="36" borderId="125" xfId="1" applyNumberFormat="1" applyFont="1" applyFill="1" applyBorder="1" applyAlignment="1">
      <alignment horizontal="center" vertical="center"/>
    </xf>
    <xf numFmtId="164" fontId="5" fillId="0" borderId="58" xfId="1" applyNumberFormat="1" applyBorder="1" applyAlignment="1">
      <alignment horizontal="center" vertical="center"/>
    </xf>
    <xf numFmtId="164" fontId="8" fillId="0" borderId="58" xfId="1" applyNumberFormat="1" applyFont="1" applyFill="1" applyBorder="1" applyAlignment="1">
      <alignment horizontal="center" vertical="center"/>
    </xf>
    <xf numFmtId="164" fontId="5" fillId="0" borderId="126" xfId="1" applyNumberFormat="1" applyBorder="1" applyAlignment="1">
      <alignment horizontal="center" vertical="center"/>
    </xf>
    <xf numFmtId="164" fontId="8" fillId="27" borderId="125" xfId="1" applyNumberFormat="1" applyFont="1" applyFill="1" applyBorder="1" applyAlignment="1">
      <alignment horizontal="center" vertical="center"/>
    </xf>
    <xf numFmtId="164" fontId="8" fillId="31" borderId="127" xfId="1" applyNumberFormat="1" applyFont="1" applyFill="1" applyBorder="1" applyAlignment="1">
      <alignment vertical="center"/>
    </xf>
    <xf numFmtId="164" fontId="8" fillId="0" borderId="128" xfId="1" applyNumberFormat="1" applyFont="1" applyFill="1" applyBorder="1" applyAlignment="1">
      <alignment horizontal="center" vertical="center"/>
    </xf>
    <xf numFmtId="164" fontId="8" fillId="0" borderId="129" xfId="1" applyNumberFormat="1" applyFont="1" applyFill="1" applyBorder="1" applyAlignment="1">
      <alignment vertical="center"/>
    </xf>
    <xf numFmtId="164" fontId="8" fillId="31" borderId="129" xfId="1" applyNumberFormat="1" applyFont="1" applyFill="1" applyBorder="1" applyAlignment="1">
      <alignment vertical="center"/>
    </xf>
    <xf numFmtId="164" fontId="5" fillId="0" borderId="119" xfId="1" applyNumberFormat="1" applyBorder="1" applyAlignment="1">
      <alignment horizontal="center" vertical="center"/>
    </xf>
    <xf numFmtId="164" fontId="8" fillId="31" borderId="130" xfId="1" applyNumberFormat="1" applyFont="1" applyFill="1" applyBorder="1" applyAlignment="1">
      <alignment vertical="center"/>
    </xf>
    <xf numFmtId="164" fontId="8" fillId="31" borderId="131" xfId="1" applyNumberFormat="1" applyFont="1" applyFill="1" applyBorder="1" applyAlignment="1">
      <alignment vertical="center"/>
    </xf>
    <xf numFmtId="164" fontId="8" fillId="31" borderId="132" xfId="1" applyNumberFormat="1" applyFont="1" applyFill="1" applyBorder="1" applyAlignment="1">
      <alignment vertical="center"/>
    </xf>
    <xf numFmtId="164" fontId="8" fillId="0" borderId="133" xfId="1" applyNumberFormat="1" applyFont="1" applyFill="1" applyBorder="1" applyAlignment="1">
      <alignment vertical="center"/>
    </xf>
    <xf numFmtId="0" fontId="8" fillId="28" borderId="65" xfId="1" applyFont="1" applyFill="1" applyBorder="1" applyAlignment="1">
      <alignment horizontal="center" vertical="center"/>
    </xf>
    <xf numFmtId="164" fontId="8" fillId="0" borderId="74" xfId="1" applyNumberFormat="1" applyFont="1" applyFill="1" applyBorder="1" applyAlignment="1">
      <alignment vertical="center"/>
    </xf>
    <xf numFmtId="164" fontId="5" fillId="0" borderId="134" xfId="1" applyNumberFormat="1" applyBorder="1" applyAlignment="1">
      <alignment horizontal="center" vertical="center"/>
    </xf>
    <xf numFmtId="0" fontId="5" fillId="37" borderId="0" xfId="1" applyFill="1" applyAlignment="1">
      <alignment horizontal="center" vertical="center"/>
    </xf>
    <xf numFmtId="164" fontId="12" fillId="0" borderId="58" xfId="1" applyNumberFormat="1" applyFont="1" applyFill="1" applyBorder="1" applyAlignment="1">
      <alignment vertical="center"/>
    </xf>
    <xf numFmtId="164" fontId="8" fillId="0" borderId="126" xfId="1" applyNumberFormat="1" applyFont="1" applyBorder="1" applyAlignment="1">
      <alignment horizontal="center" vertical="center"/>
    </xf>
    <xf numFmtId="164" fontId="8" fillId="0" borderId="126" xfId="1" applyNumberFormat="1" applyFont="1" applyFill="1" applyBorder="1" applyAlignment="1">
      <alignment vertical="center"/>
    </xf>
    <xf numFmtId="164" fontId="8" fillId="25" borderId="135" xfId="1" applyNumberFormat="1" applyFont="1" applyFill="1" applyBorder="1" applyAlignment="1">
      <alignment horizontal="center" vertical="center"/>
    </xf>
    <xf numFmtId="164" fontId="5" fillId="31" borderId="130" xfId="1" applyNumberFormat="1" applyFill="1" applyBorder="1" applyAlignment="1">
      <alignment vertical="center"/>
    </xf>
    <xf numFmtId="164" fontId="8" fillId="31" borderId="58" xfId="1" applyNumberFormat="1" applyFont="1" applyFill="1" applyBorder="1" applyAlignment="1">
      <alignment horizontal="right" vertical="center"/>
    </xf>
    <xf numFmtId="164" fontId="8" fillId="30" borderId="131" xfId="1" applyNumberFormat="1" applyFont="1" applyFill="1" applyBorder="1" applyAlignment="1">
      <alignment vertical="center"/>
    </xf>
    <xf numFmtId="164" fontId="8" fillId="0" borderId="131" xfId="1" applyNumberFormat="1" applyFont="1" applyFill="1" applyBorder="1" applyAlignment="1">
      <alignment vertical="center"/>
    </xf>
    <xf numFmtId="164" fontId="12" fillId="38" borderId="125" xfId="1" applyNumberFormat="1" applyFont="1" applyFill="1" applyBorder="1" applyAlignment="1">
      <alignment horizontal="center" vertical="center"/>
    </xf>
    <xf numFmtId="164" fontId="12" fillId="38" borderId="58" xfId="1" applyNumberFormat="1" applyFont="1" applyFill="1" applyBorder="1" applyAlignment="1">
      <alignment horizontal="center" vertical="center"/>
    </xf>
    <xf numFmtId="164" fontId="45" fillId="38" borderId="0" xfId="1" applyNumberFormat="1" applyFont="1" applyFill="1" applyBorder="1" applyAlignment="1">
      <alignment horizontal="center" vertical="center"/>
    </xf>
    <xf numFmtId="164" fontId="12" fillId="38" borderId="137" xfId="1" applyNumberFormat="1" applyFont="1" applyFill="1" applyBorder="1" applyAlignment="1">
      <alignment horizontal="center" vertical="center"/>
    </xf>
    <xf numFmtId="164" fontId="12" fillId="38" borderId="126" xfId="1" applyNumberFormat="1" applyFont="1" applyFill="1" applyBorder="1" applyAlignment="1">
      <alignment horizontal="center" vertical="center"/>
    </xf>
    <xf numFmtId="164" fontId="12" fillId="38" borderId="58" xfId="1" applyNumberFormat="1" applyFont="1" applyFill="1" applyBorder="1" applyAlignment="1">
      <alignment vertical="center"/>
    </xf>
    <xf numFmtId="164" fontId="12" fillId="38" borderId="83" xfId="1" applyNumberFormat="1" applyFont="1" applyFill="1" applyBorder="1" applyAlignment="1">
      <alignment horizontal="center" vertical="center"/>
    </xf>
    <xf numFmtId="164" fontId="12" fillId="38" borderId="127" xfId="1" applyNumberFormat="1" applyFont="1" applyFill="1" applyBorder="1" applyAlignment="1">
      <alignment horizontal="center" vertical="center"/>
    </xf>
    <xf numFmtId="164" fontId="12" fillId="38" borderId="128" xfId="1" applyNumberFormat="1" applyFont="1" applyFill="1" applyBorder="1" applyAlignment="1">
      <alignment horizontal="center" vertical="center"/>
    </xf>
    <xf numFmtId="0" fontId="8" fillId="39" borderId="72" xfId="1" applyFont="1" applyFill="1" applyBorder="1" applyAlignment="1">
      <alignment horizontal="center" vertical="center"/>
    </xf>
    <xf numFmtId="0" fontId="5" fillId="39" borderId="72" xfId="1" applyFill="1" applyBorder="1" applyAlignment="1">
      <alignment horizontal="center" vertical="center"/>
    </xf>
    <xf numFmtId="0" fontId="5" fillId="39" borderId="62" xfId="1" applyFill="1" applyBorder="1" applyAlignment="1">
      <alignment horizontal="center" vertical="center"/>
    </xf>
    <xf numFmtId="0" fontId="44" fillId="39" borderId="62" xfId="1" applyFont="1" applyFill="1" applyBorder="1" applyAlignment="1">
      <alignment horizontal="center" vertical="center"/>
    </xf>
    <xf numFmtId="164" fontId="8" fillId="31" borderId="64" xfId="1" applyNumberFormat="1" applyFont="1" applyFill="1" applyBorder="1" applyAlignment="1">
      <alignment vertical="center"/>
    </xf>
    <xf numFmtId="164" fontId="8" fillId="0" borderId="81" xfId="1" applyNumberFormat="1" applyFont="1" applyFill="1" applyBorder="1" applyAlignment="1">
      <alignment vertical="center"/>
    </xf>
    <xf numFmtId="164" fontId="5" fillId="0" borderId="118" xfId="1" applyNumberFormat="1" applyBorder="1" applyAlignment="1">
      <alignment horizontal="center" vertical="center"/>
    </xf>
    <xf numFmtId="164" fontId="8" fillId="0" borderId="120" xfId="1" applyNumberFormat="1" applyFont="1" applyFill="1" applyBorder="1" applyAlignment="1">
      <alignment vertical="center"/>
    </xf>
    <xf numFmtId="164" fontId="5" fillId="31" borderId="72" xfId="1" applyNumberFormat="1" applyFill="1" applyBorder="1" applyAlignment="1">
      <alignment vertical="center"/>
    </xf>
    <xf numFmtId="164" fontId="8" fillId="0" borderId="120" xfId="1" applyNumberFormat="1" applyFont="1" applyFill="1" applyBorder="1" applyAlignment="1">
      <alignment horizontal="center" vertical="center"/>
    </xf>
    <xf numFmtId="164" fontId="8" fillId="25" borderId="117" xfId="1" applyNumberFormat="1" applyFont="1" applyFill="1" applyBorder="1" applyAlignment="1">
      <alignment horizontal="center" vertical="center"/>
    </xf>
    <xf numFmtId="0" fontId="8" fillId="39" borderId="58" xfId="1" applyFont="1" applyFill="1" applyBorder="1" applyAlignment="1">
      <alignment horizontal="center" vertical="center"/>
    </xf>
    <xf numFmtId="0" fontId="5" fillId="39" borderId="58" xfId="1" applyFill="1" applyBorder="1" applyAlignment="1">
      <alignment horizontal="center" vertical="center"/>
    </xf>
    <xf numFmtId="0" fontId="5" fillId="39" borderId="65" xfId="1" applyFill="1" applyBorder="1" applyAlignment="1">
      <alignment horizontal="center" vertical="center"/>
    </xf>
    <xf numFmtId="0" fontId="44" fillId="39" borderId="65" xfId="1" applyFont="1" applyFill="1" applyBorder="1" applyAlignment="1">
      <alignment horizontal="center" vertical="center"/>
    </xf>
    <xf numFmtId="164" fontId="8" fillId="30" borderId="58" xfId="1" applyNumberFormat="1" applyFont="1" applyFill="1" applyBorder="1" applyAlignment="1">
      <alignment vertical="center"/>
    </xf>
    <xf numFmtId="164" fontId="8" fillId="0" borderId="83" xfId="1" applyNumberFormat="1" applyFont="1" applyFill="1" applyBorder="1" applyAlignment="1">
      <alignment vertical="center"/>
    </xf>
    <xf numFmtId="164" fontId="5" fillId="31" borderId="58" xfId="1" applyNumberFormat="1" applyFill="1" applyBorder="1" applyAlignment="1">
      <alignment vertical="center"/>
    </xf>
    <xf numFmtId="164" fontId="8" fillId="0" borderId="126" xfId="1" applyNumberFormat="1" applyFont="1" applyFill="1" applyBorder="1" applyAlignment="1">
      <alignment horizontal="center" vertical="center"/>
    </xf>
    <xf numFmtId="164" fontId="8" fillId="25" borderId="125" xfId="1" applyNumberFormat="1" applyFont="1" applyFill="1" applyBorder="1" applyAlignment="1">
      <alignment horizontal="center" vertical="center"/>
    </xf>
    <xf numFmtId="164" fontId="8" fillId="0" borderId="130" xfId="1" applyNumberFormat="1" applyFont="1" applyFill="1" applyBorder="1" applyAlignment="1">
      <alignment horizontal="center" vertical="center"/>
    </xf>
    <xf numFmtId="0" fontId="8" fillId="39" borderId="65" xfId="1" applyFont="1" applyFill="1" applyBorder="1" applyAlignment="1">
      <alignment horizontal="center" vertical="center"/>
    </xf>
    <xf numFmtId="164" fontId="8" fillId="30" borderId="126" xfId="1" applyNumberFormat="1" applyFont="1" applyFill="1" applyBorder="1" applyAlignment="1">
      <alignment vertical="center"/>
    </xf>
    <xf numFmtId="164" fontId="5" fillId="33" borderId="125" xfId="1" applyNumberFormat="1" applyFill="1" applyBorder="1" applyAlignment="1">
      <alignment horizontal="center" vertical="center"/>
    </xf>
    <xf numFmtId="164" fontId="5" fillId="31" borderId="126" xfId="1" applyNumberFormat="1" applyFill="1" applyBorder="1" applyAlignment="1">
      <alignment vertical="center"/>
    </xf>
    <xf numFmtId="164" fontId="12" fillId="38" borderId="141" xfId="1" applyNumberFormat="1" applyFont="1" applyFill="1" applyBorder="1" applyAlignment="1">
      <alignment vertical="center"/>
    </xf>
    <xf numFmtId="0" fontId="8" fillId="40" borderId="72" xfId="1" applyFont="1" applyFill="1" applyBorder="1" applyAlignment="1">
      <alignment horizontal="center" vertical="center"/>
    </xf>
    <xf numFmtId="0" fontId="5" fillId="40" borderId="72" xfId="1" applyFill="1" applyBorder="1" applyAlignment="1">
      <alignment horizontal="center" vertical="center"/>
    </xf>
    <xf numFmtId="0" fontId="5" fillId="40" borderId="62" xfId="1" applyFill="1" applyBorder="1" applyAlignment="1">
      <alignment horizontal="center" vertical="center"/>
    </xf>
    <xf numFmtId="0" fontId="44" fillId="40" borderId="62" xfId="1" applyFont="1" applyFill="1" applyBorder="1" applyAlignment="1">
      <alignment horizontal="center" vertical="center"/>
    </xf>
    <xf numFmtId="164" fontId="8" fillId="0" borderId="81" xfId="1" applyNumberFormat="1" applyFont="1" applyFill="1" applyBorder="1" applyAlignment="1">
      <alignment horizontal="center" vertical="center"/>
    </xf>
    <xf numFmtId="0" fontId="8" fillId="40" borderId="58" xfId="1" applyFont="1" applyFill="1" applyBorder="1" applyAlignment="1">
      <alignment horizontal="center" vertical="center"/>
    </xf>
    <xf numFmtId="0" fontId="5" fillId="40" borderId="58" xfId="1" applyFill="1" applyBorder="1" applyAlignment="1">
      <alignment horizontal="center" vertical="center"/>
    </xf>
    <xf numFmtId="0" fontId="5" fillId="40" borderId="65" xfId="1" applyFill="1" applyBorder="1" applyAlignment="1">
      <alignment horizontal="center" vertical="center"/>
    </xf>
    <xf numFmtId="0" fontId="44" fillId="40" borderId="65" xfId="1" applyFont="1" applyFill="1" applyBorder="1" applyAlignment="1">
      <alignment horizontal="center" vertical="center"/>
    </xf>
    <xf numFmtId="164" fontId="8" fillId="0" borderId="83" xfId="1" applyNumberFormat="1" applyFont="1" applyFill="1" applyBorder="1" applyAlignment="1">
      <alignment horizontal="center" vertical="center"/>
    </xf>
    <xf numFmtId="164" fontId="5" fillId="0" borderId="129" xfId="1" applyNumberFormat="1" applyBorder="1" applyAlignment="1">
      <alignment horizontal="center" vertical="center"/>
    </xf>
    <xf numFmtId="164" fontId="8" fillId="0" borderId="131" xfId="1" applyNumberFormat="1" applyFont="1" applyFill="1" applyBorder="1" applyAlignment="1">
      <alignment horizontal="center" vertical="center"/>
    </xf>
    <xf numFmtId="0" fontId="8" fillId="40" borderId="131" xfId="1" applyFont="1" applyFill="1" applyBorder="1" applyAlignment="1">
      <alignment horizontal="center" vertical="center"/>
    </xf>
    <xf numFmtId="0" fontId="44" fillId="40" borderId="131" xfId="1" applyFont="1" applyFill="1" applyBorder="1" applyAlignment="1">
      <alignment horizontal="center" vertical="center"/>
    </xf>
    <xf numFmtId="0" fontId="8" fillId="35" borderId="72" xfId="1" applyFont="1" applyFill="1" applyBorder="1" applyAlignment="1">
      <alignment horizontal="center" vertical="center"/>
    </xf>
    <xf numFmtId="0" fontId="5" fillId="35" borderId="72" xfId="1" applyFill="1" applyBorder="1" applyAlignment="1">
      <alignment horizontal="center" vertical="center"/>
    </xf>
    <xf numFmtId="0" fontId="5" fillId="35" borderId="62" xfId="1" applyFill="1" applyBorder="1" applyAlignment="1">
      <alignment horizontal="center" vertical="center"/>
    </xf>
    <xf numFmtId="0" fontId="44" fillId="35" borderId="62" xfId="1" applyFont="1" applyFill="1" applyBorder="1" applyAlignment="1">
      <alignment horizontal="center" vertical="center"/>
    </xf>
    <xf numFmtId="164" fontId="8" fillId="30" borderId="81" xfId="1" applyNumberFormat="1" applyFont="1" applyFill="1" applyBorder="1" applyAlignment="1">
      <alignment horizontal="center" vertical="center"/>
    </xf>
    <xf numFmtId="164" fontId="8" fillId="0" borderId="70" xfId="1" applyNumberFormat="1" applyFont="1" applyFill="1" applyBorder="1" applyAlignment="1">
      <alignment horizontal="center" vertical="center"/>
    </xf>
    <xf numFmtId="164" fontId="5" fillId="0" borderId="146" xfId="1" applyNumberFormat="1" applyBorder="1" applyAlignment="1">
      <alignment horizontal="center" vertical="center"/>
    </xf>
    <xf numFmtId="164" fontId="8" fillId="30" borderId="72" xfId="1" applyNumberFormat="1" applyFont="1" applyFill="1" applyBorder="1" applyAlignment="1">
      <alignment vertical="center"/>
    </xf>
    <xf numFmtId="164" fontId="8" fillId="0" borderId="146" xfId="1" applyNumberFormat="1" applyFont="1" applyFill="1" applyBorder="1" applyAlignment="1">
      <alignment horizontal="center" vertical="center"/>
    </xf>
    <xf numFmtId="0" fontId="5" fillId="0" borderId="0" xfId="1" applyAlignment="1">
      <alignment horizontal="center" vertical="center"/>
    </xf>
    <xf numFmtId="0" fontId="8" fillId="35" borderId="58" xfId="1" applyFont="1" applyFill="1" applyBorder="1" applyAlignment="1">
      <alignment horizontal="center" vertical="center"/>
    </xf>
    <xf numFmtId="0" fontId="5" fillId="35" borderId="58" xfId="1" applyFill="1" applyBorder="1" applyAlignment="1">
      <alignment horizontal="center" vertical="center"/>
    </xf>
    <xf numFmtId="0" fontId="5" fillId="35" borderId="65" xfId="1" applyFill="1" applyBorder="1" applyAlignment="1">
      <alignment horizontal="center" vertical="center"/>
    </xf>
    <xf numFmtId="0" fontId="44" fillId="35" borderId="65" xfId="1" applyFont="1" applyFill="1" applyBorder="1" applyAlignment="1">
      <alignment horizontal="center" vertical="center"/>
    </xf>
    <xf numFmtId="164" fontId="8" fillId="30" borderId="83" xfId="1" applyNumberFormat="1" applyFont="1" applyFill="1" applyBorder="1" applyAlignment="1">
      <alignment horizontal="center" vertical="center"/>
    </xf>
    <xf numFmtId="164" fontId="8" fillId="0" borderId="74" xfId="1" applyNumberFormat="1" applyFont="1" applyFill="1" applyBorder="1" applyAlignment="1">
      <alignment horizontal="center" vertical="center"/>
    </xf>
    <xf numFmtId="164" fontId="8" fillId="0" borderId="134" xfId="1" applyNumberFormat="1" applyFont="1" applyFill="1" applyBorder="1" applyAlignment="1">
      <alignment horizontal="center" vertical="center"/>
    </xf>
    <xf numFmtId="164" fontId="8" fillId="30" borderId="129" xfId="1" applyNumberFormat="1" applyFont="1" applyFill="1" applyBorder="1" applyAlignment="1">
      <alignment horizontal="center" vertical="center"/>
    </xf>
    <xf numFmtId="0" fontId="8" fillId="35" borderId="131" xfId="1" applyFont="1" applyFill="1" applyBorder="1" applyAlignment="1">
      <alignment horizontal="center" vertical="center"/>
    </xf>
    <xf numFmtId="0" fontId="44" fillId="35" borderId="131" xfId="1" applyFont="1" applyFill="1" applyBorder="1" applyAlignment="1">
      <alignment horizontal="center" vertical="center"/>
    </xf>
    <xf numFmtId="164" fontId="8" fillId="0" borderId="58" xfId="1" applyNumberFormat="1" applyFont="1" applyFill="1" applyBorder="1" applyAlignment="1">
      <alignment horizontal="right" vertical="center"/>
    </xf>
    <xf numFmtId="164" fontId="8" fillId="30" borderId="58" xfId="1" applyNumberFormat="1" applyFont="1" applyFill="1" applyBorder="1" applyAlignment="1">
      <alignment horizontal="right" vertical="center"/>
    </xf>
    <xf numFmtId="164" fontId="8" fillId="29" borderId="153" xfId="1" applyNumberFormat="1" applyFont="1" applyFill="1" applyBorder="1" applyAlignment="1">
      <alignment horizontal="center" vertical="center"/>
    </xf>
    <xf numFmtId="164" fontId="8" fillId="31" borderId="154" xfId="1" applyNumberFormat="1" applyFont="1" applyFill="1" applyBorder="1" applyAlignment="1">
      <alignment vertical="center"/>
    </xf>
    <xf numFmtId="164" fontId="8" fillId="31" borderId="155" xfId="1" applyNumberFormat="1" applyFont="1" applyFill="1" applyBorder="1" applyAlignment="1">
      <alignment vertical="center"/>
    </xf>
    <xf numFmtId="164" fontId="8" fillId="0" borderId="156" xfId="1" applyNumberFormat="1" applyFont="1" applyFill="1" applyBorder="1" applyAlignment="1">
      <alignment horizontal="center" vertical="center"/>
    </xf>
    <xf numFmtId="164" fontId="8" fillId="32" borderId="153" xfId="1" applyNumberFormat="1" applyFont="1" applyFill="1" applyBorder="1" applyAlignment="1">
      <alignment horizontal="center" vertical="center"/>
    </xf>
    <xf numFmtId="164" fontId="5" fillId="31" borderId="152" xfId="1" applyNumberFormat="1" applyFill="1" applyBorder="1" applyAlignment="1">
      <alignment vertical="center"/>
    </xf>
    <xf numFmtId="164" fontId="8" fillId="33" borderId="153" xfId="1" applyNumberFormat="1" applyFont="1" applyFill="1" applyBorder="1" applyAlignment="1">
      <alignment horizontal="center" vertical="center"/>
    </xf>
    <xf numFmtId="164" fontId="8" fillId="30" borderId="155" xfId="1" applyNumberFormat="1" applyFont="1" applyFill="1" applyBorder="1" applyAlignment="1">
      <alignment vertical="center"/>
    </xf>
    <xf numFmtId="164" fontId="8" fillId="0" borderId="152" xfId="1" applyNumberFormat="1" applyFont="1" applyFill="1" applyBorder="1" applyAlignment="1">
      <alignment vertical="center"/>
    </xf>
    <xf numFmtId="164" fontId="8" fillId="31" borderId="152" xfId="1" applyNumberFormat="1" applyFont="1" applyFill="1" applyBorder="1" applyAlignment="1">
      <alignment vertical="center"/>
    </xf>
    <xf numFmtId="164" fontId="5" fillId="33" borderId="153" xfId="1" applyNumberFormat="1" applyFill="1" applyBorder="1" applyAlignment="1">
      <alignment horizontal="center" vertical="center"/>
    </xf>
    <xf numFmtId="164" fontId="5" fillId="0" borderId="154" xfId="1" applyNumberFormat="1" applyBorder="1" applyAlignment="1">
      <alignment horizontal="center" vertical="center"/>
    </xf>
    <xf numFmtId="164" fontId="8" fillId="35" borderId="153" xfId="1" applyNumberFormat="1" applyFont="1" applyFill="1" applyBorder="1" applyAlignment="1">
      <alignment horizontal="center" vertical="center"/>
    </xf>
    <xf numFmtId="164" fontId="8" fillId="25" borderId="153" xfId="1" applyNumberFormat="1" applyFont="1" applyFill="1" applyBorder="1" applyAlignment="1">
      <alignment horizontal="center" vertical="center"/>
    </xf>
    <xf numFmtId="164" fontId="8" fillId="0" borderId="154" xfId="1" applyNumberFormat="1" applyFont="1" applyFill="1" applyBorder="1" applyAlignment="1">
      <alignment horizontal="center" vertical="center"/>
    </xf>
    <xf numFmtId="164" fontId="8" fillId="26" borderId="153" xfId="1" applyNumberFormat="1" applyFont="1" applyFill="1" applyBorder="1" applyAlignment="1">
      <alignment horizontal="center" vertical="center"/>
    </xf>
    <xf numFmtId="164" fontId="8" fillId="36" borderId="153" xfId="1" applyNumberFormat="1" applyFont="1" applyFill="1" applyBorder="1" applyAlignment="1">
      <alignment horizontal="center" vertical="center"/>
    </xf>
    <xf numFmtId="164" fontId="5" fillId="0" borderId="152" xfId="1" applyNumberFormat="1" applyBorder="1" applyAlignment="1">
      <alignment horizontal="center" vertical="center"/>
    </xf>
    <xf numFmtId="164" fontId="8" fillId="31" borderId="154" xfId="1" applyNumberFormat="1" applyFont="1" applyFill="1" applyBorder="1" applyAlignment="1">
      <alignment horizontal="center" vertical="center"/>
    </xf>
    <xf numFmtId="164" fontId="8" fillId="27" borderId="153" xfId="1" applyNumberFormat="1" applyFont="1" applyFill="1" applyBorder="1" applyAlignment="1">
      <alignment horizontal="center" vertical="center"/>
    </xf>
    <xf numFmtId="164" fontId="8" fillId="0" borderId="155" xfId="1" applyNumberFormat="1" applyFont="1" applyFill="1" applyBorder="1" applyAlignment="1">
      <alignment vertical="center"/>
    </xf>
    <xf numFmtId="164" fontId="8" fillId="0" borderId="157" xfId="1" applyNumberFormat="1" applyFont="1" applyFill="1" applyBorder="1" applyAlignment="1">
      <alignment horizontal="center" vertical="center"/>
    </xf>
    <xf numFmtId="164" fontId="8" fillId="0" borderId="158" xfId="1" applyNumberFormat="1" applyFont="1" applyFill="1" applyBorder="1" applyAlignment="1">
      <alignment horizontal="center" vertical="center"/>
    </xf>
    <xf numFmtId="164" fontId="9" fillId="0" borderId="151" xfId="1" applyNumberFormat="1" applyFont="1" applyFill="1" applyBorder="1" applyAlignment="1">
      <alignment horizontal="center" vertical="center"/>
    </xf>
    <xf numFmtId="0" fontId="8" fillId="41" borderId="154" xfId="1" applyFont="1" applyFill="1" applyBorder="1" applyAlignment="1">
      <alignment horizontal="center" vertical="center"/>
    </xf>
    <xf numFmtId="0" fontId="8" fillId="41" borderId="159" xfId="1" applyFont="1" applyFill="1" applyBorder="1" applyAlignment="1">
      <alignment horizontal="center" vertical="center"/>
    </xf>
    <xf numFmtId="0" fontId="44" fillId="41" borderId="0" xfId="1" applyFont="1" applyFill="1" applyBorder="1" applyAlignment="1">
      <alignment horizontal="center" vertical="center"/>
    </xf>
    <xf numFmtId="0" fontId="5" fillId="42" borderId="0" xfId="1" applyFill="1" applyBorder="1" applyAlignment="1">
      <alignment horizontal="center" vertical="center"/>
    </xf>
    <xf numFmtId="164" fontId="8" fillId="21" borderId="6" xfId="1" applyNumberFormat="1" applyFont="1" applyFill="1" applyBorder="1" applyAlignment="1">
      <alignment horizontal="center" vertical="center"/>
    </xf>
    <xf numFmtId="164" fontId="8" fillId="28" borderId="164" xfId="1" applyNumberFormat="1" applyFont="1" applyFill="1" applyBorder="1" applyAlignment="1">
      <alignment horizontal="center" vertical="center" shrinkToFit="1"/>
    </xf>
    <xf numFmtId="164" fontId="12" fillId="30" borderId="167" xfId="1" applyNumberFormat="1" applyFont="1" applyFill="1" applyBorder="1" applyAlignment="1">
      <alignment horizontal="center" vertical="center"/>
    </xf>
    <xf numFmtId="164" fontId="12" fillId="30" borderId="170" xfId="1" applyNumberFormat="1" applyFont="1" applyFill="1" applyBorder="1" applyAlignment="1">
      <alignment horizontal="center" vertical="center" shrinkToFit="1"/>
    </xf>
    <xf numFmtId="10" fontId="9" fillId="43" borderId="24" xfId="1" applyNumberFormat="1" applyFont="1" applyFill="1" applyBorder="1" applyAlignment="1">
      <alignment horizontal="center" vertical="center"/>
    </xf>
    <xf numFmtId="10" fontId="9" fillId="43" borderId="174" xfId="1" applyNumberFormat="1" applyFont="1" applyFill="1" applyBorder="1" applyAlignment="1">
      <alignment horizontal="center" vertical="center" shrinkToFit="1"/>
    </xf>
    <xf numFmtId="164" fontId="8" fillId="44" borderId="0" xfId="1" applyNumberFormat="1" applyFont="1" applyFill="1" applyBorder="1" applyAlignment="1">
      <alignment horizontal="center" vertical="center"/>
    </xf>
    <xf numFmtId="164" fontId="8" fillId="44" borderId="177" xfId="1" applyNumberFormat="1" applyFont="1" applyFill="1" applyBorder="1" applyAlignment="1">
      <alignment horizontal="center" vertical="center"/>
    </xf>
    <xf numFmtId="164" fontId="12" fillId="45" borderId="181" xfId="1" applyNumberFormat="1" applyFont="1" applyFill="1" applyBorder="1" applyAlignment="1">
      <alignment horizontal="center" vertical="center"/>
    </xf>
    <xf numFmtId="164" fontId="12" fillId="45" borderId="182" xfId="1" applyNumberFormat="1" applyFont="1" applyFill="1" applyBorder="1" applyAlignment="1">
      <alignment horizontal="center" vertical="center"/>
    </xf>
    <xf numFmtId="2" fontId="8" fillId="0" borderId="183" xfId="1" applyNumberFormat="1" applyFont="1" applyFill="1" applyBorder="1" applyAlignment="1">
      <alignment horizontal="center" vertical="center"/>
    </xf>
    <xf numFmtId="164" fontId="8" fillId="0" borderId="14" xfId="1" applyNumberFormat="1" applyFont="1" applyFill="1" applyBorder="1" applyAlignment="1">
      <alignment horizontal="center" vertical="center"/>
    </xf>
    <xf numFmtId="164" fontId="8" fillId="0" borderId="0" xfId="1" applyNumberFormat="1" applyFont="1" applyFill="1" applyBorder="1" applyAlignment="1">
      <alignment horizontal="center" vertical="center"/>
    </xf>
    <xf numFmtId="164" fontId="8" fillId="0" borderId="177" xfId="1" applyNumberFormat="1" applyFont="1" applyFill="1" applyBorder="1" applyAlignment="1">
      <alignment horizontal="center" vertical="center"/>
    </xf>
    <xf numFmtId="2" fontId="8" fillId="0" borderId="186" xfId="1" applyNumberFormat="1" applyFont="1" applyFill="1" applyBorder="1" applyAlignment="1">
      <alignment horizontal="center" vertical="center"/>
    </xf>
    <xf numFmtId="0" fontId="5" fillId="13" borderId="150" xfId="1" applyFill="1" applyBorder="1" applyAlignment="1">
      <alignment horizontal="center" vertical="center"/>
    </xf>
    <xf numFmtId="164" fontId="8" fillId="13" borderId="151" xfId="1" applyNumberFormat="1" applyFont="1" applyFill="1" applyBorder="1" applyAlignment="1">
      <alignment vertical="center"/>
    </xf>
    <xf numFmtId="164" fontId="8" fillId="14" borderId="150" xfId="1" applyNumberFormat="1" applyFont="1" applyFill="1" applyBorder="1" applyAlignment="1">
      <alignment vertical="center"/>
    </xf>
    <xf numFmtId="164" fontId="8" fillId="14" borderId="151" xfId="1" applyNumberFormat="1" applyFont="1" applyFill="1" applyBorder="1" applyAlignment="1">
      <alignment vertical="center"/>
    </xf>
    <xf numFmtId="164" fontId="8" fillId="15" borderId="150" xfId="1" applyNumberFormat="1" applyFont="1" applyFill="1" applyBorder="1" applyAlignment="1">
      <alignment vertical="center"/>
    </xf>
    <xf numFmtId="164" fontId="8" fillId="15" borderId="151" xfId="1" applyNumberFormat="1" applyFont="1" applyFill="1" applyBorder="1" applyAlignment="1">
      <alignment vertical="center"/>
    </xf>
    <xf numFmtId="164" fontId="8" fillId="15" borderId="187" xfId="1" applyNumberFormat="1" applyFont="1" applyFill="1" applyBorder="1" applyAlignment="1">
      <alignment vertical="center"/>
    </xf>
    <xf numFmtId="164" fontId="12" fillId="16" borderId="150" xfId="1" applyNumberFormat="1" applyFont="1" applyFill="1" applyBorder="1" applyAlignment="1">
      <alignment vertical="center"/>
    </xf>
    <xf numFmtId="164" fontId="12" fillId="16" borderId="151" xfId="1" applyNumberFormat="1" applyFont="1" applyFill="1" applyBorder="1" applyAlignment="1">
      <alignment vertical="center"/>
    </xf>
    <xf numFmtId="164" fontId="12" fillId="17" borderId="150" xfId="1" applyNumberFormat="1" applyFont="1" applyFill="1" applyBorder="1" applyAlignment="1">
      <alignment vertical="center"/>
    </xf>
    <xf numFmtId="164" fontId="12" fillId="17" borderId="151" xfId="1" applyNumberFormat="1" applyFont="1" applyFill="1" applyBorder="1" applyAlignment="1">
      <alignment vertical="center"/>
    </xf>
    <xf numFmtId="164" fontId="8" fillId="18" borderId="150" xfId="1" applyNumberFormat="1" applyFont="1" applyFill="1" applyBorder="1" applyAlignment="1">
      <alignment vertical="center"/>
    </xf>
    <xf numFmtId="164" fontId="8" fillId="18" borderId="151" xfId="1" applyNumberFormat="1" applyFont="1" applyFill="1" applyBorder="1" applyAlignment="1">
      <alignment vertical="center"/>
    </xf>
    <xf numFmtId="164" fontId="12" fillId="19" borderId="150" xfId="1" applyNumberFormat="1" applyFont="1" applyFill="1" applyBorder="1" applyAlignment="1">
      <alignment vertical="center"/>
    </xf>
    <xf numFmtId="164" fontId="12" fillId="19" borderId="151" xfId="1" applyNumberFormat="1" applyFont="1" applyFill="1" applyBorder="1" applyAlignment="1">
      <alignment vertical="center"/>
    </xf>
    <xf numFmtId="164" fontId="8" fillId="20" borderId="150" xfId="1" applyNumberFormat="1" applyFont="1" applyFill="1" applyBorder="1" applyAlignment="1">
      <alignment vertical="center"/>
    </xf>
    <xf numFmtId="164" fontId="8" fillId="20" borderId="151" xfId="1" applyNumberFormat="1" applyFont="1" applyFill="1" applyBorder="1" applyAlignment="1">
      <alignment vertical="center"/>
    </xf>
    <xf numFmtId="164" fontId="8" fillId="20" borderId="187" xfId="1" applyNumberFormat="1" applyFont="1" applyFill="1" applyBorder="1" applyAlignment="1">
      <alignment vertical="center"/>
    </xf>
    <xf numFmtId="164" fontId="46" fillId="21" borderId="155" xfId="1" applyNumberFormat="1" applyFont="1" applyFill="1" applyBorder="1" applyAlignment="1">
      <alignment vertical="center"/>
    </xf>
    <xf numFmtId="164" fontId="8" fillId="21" borderId="151" xfId="1" applyNumberFormat="1" applyFont="1" applyFill="1" applyBorder="1" applyAlignment="1">
      <alignment vertical="center"/>
    </xf>
    <xf numFmtId="164" fontId="46" fillId="21" borderId="188" xfId="1" applyNumberFormat="1" applyFont="1" applyFill="1" applyBorder="1" applyAlignment="1">
      <alignment vertical="center"/>
    </xf>
    <xf numFmtId="164" fontId="8" fillId="21" borderId="189" xfId="1" applyNumberFormat="1" applyFont="1" applyFill="1" applyBorder="1" applyAlignment="1">
      <alignment horizontal="center" vertical="center"/>
    </xf>
    <xf numFmtId="0" fontId="8" fillId="0" borderId="186" xfId="1" applyFont="1" applyFill="1" applyBorder="1" applyAlignment="1">
      <alignment horizontal="center" vertical="center"/>
    </xf>
    <xf numFmtId="0" fontId="5" fillId="42" borderId="0" xfId="1" applyFill="1" applyBorder="1" applyAlignment="1">
      <alignment vertical="center"/>
    </xf>
    <xf numFmtId="0" fontId="8" fillId="47" borderId="150" xfId="1" applyFont="1" applyFill="1" applyBorder="1" applyAlignment="1">
      <alignment horizontal="center" vertical="center"/>
    </xf>
    <xf numFmtId="0" fontId="8" fillId="47" borderId="151" xfId="1" applyFont="1" applyFill="1" applyBorder="1" applyAlignment="1">
      <alignment horizontal="center" vertical="center"/>
    </xf>
    <xf numFmtId="0" fontId="8" fillId="47" borderId="188" xfId="1" applyFont="1" applyFill="1" applyBorder="1" applyAlignment="1">
      <alignment horizontal="center" vertical="center"/>
    </xf>
    <xf numFmtId="0" fontId="8" fillId="47" borderId="192" xfId="1" applyFont="1" applyFill="1" applyBorder="1" applyAlignment="1">
      <alignment horizontal="center" vertical="center"/>
    </xf>
    <xf numFmtId="0" fontId="22" fillId="0" borderId="104" xfId="1" applyFont="1" applyFill="1" applyBorder="1" applyAlignment="1">
      <alignment horizontal="center" vertical="center"/>
    </xf>
    <xf numFmtId="0" fontId="8" fillId="0" borderId="96" xfId="1" applyFont="1" applyFill="1" applyBorder="1" applyAlignment="1">
      <alignment horizontal="center" vertical="center"/>
    </xf>
    <xf numFmtId="164" fontId="22" fillId="0" borderId="196" xfId="1" applyNumberFormat="1" applyFont="1" applyFill="1" applyBorder="1" applyAlignment="1">
      <alignment horizontal="center" vertical="center"/>
    </xf>
    <xf numFmtId="2" fontId="49" fillId="0" borderId="104" xfId="1" applyNumberFormat="1" applyFont="1" applyFill="1" applyBorder="1" applyAlignment="1">
      <alignment horizontal="center" vertical="center"/>
    </xf>
    <xf numFmtId="0" fontId="5" fillId="31" borderId="0" xfId="1" applyFont="1" applyFill="1"/>
    <xf numFmtId="164" fontId="8" fillId="0" borderId="0" xfId="1" applyNumberFormat="1" applyFont="1" applyFill="1" applyBorder="1" applyAlignment="1">
      <alignment horizontal="center" vertical="center" shrinkToFit="1"/>
    </xf>
    <xf numFmtId="0" fontId="22" fillId="0" borderId="0" xfId="1" applyFont="1" applyFill="1" applyBorder="1" applyAlignment="1">
      <alignment horizontal="center" vertical="center"/>
    </xf>
    <xf numFmtId="0" fontId="47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2" fontId="8" fillId="0" borderId="0" xfId="1" applyNumberFormat="1" applyFont="1" applyFill="1" applyBorder="1" applyAlignment="1">
      <alignment horizontal="center" vertical="center"/>
    </xf>
    <xf numFmtId="2" fontId="52" fillId="0" borderId="0" xfId="1" applyNumberFormat="1" applyFont="1" applyFill="1" applyBorder="1" applyAlignment="1">
      <alignment horizontal="center" vertical="center"/>
    </xf>
    <xf numFmtId="0" fontId="22" fillId="0" borderId="58" xfId="1" applyFont="1" applyFill="1" applyBorder="1" applyAlignment="1">
      <alignment horizontal="center" vertical="center"/>
    </xf>
    <xf numFmtId="0" fontId="5" fillId="0" borderId="0" xfId="1" applyFill="1" applyAlignment="1">
      <alignment horizontal="center" vertical="center"/>
    </xf>
    <xf numFmtId="0" fontId="53" fillId="0" borderId="0" xfId="1" applyFont="1" applyFill="1" applyAlignment="1">
      <alignment horizontal="center" vertical="center"/>
    </xf>
    <xf numFmtId="164" fontId="44" fillId="0" borderId="203" xfId="1" applyNumberFormat="1" applyFont="1" applyFill="1" applyBorder="1" applyAlignment="1">
      <alignment horizontal="right" vertical="center"/>
    </xf>
    <xf numFmtId="0" fontId="54" fillId="0" borderId="58" xfId="1" applyFont="1" applyFill="1" applyBorder="1" applyAlignment="1">
      <alignment horizontal="center" vertical="center"/>
    </xf>
    <xf numFmtId="0" fontId="5" fillId="0" borderId="0" xfId="1"/>
    <xf numFmtId="164" fontId="44" fillId="0" borderId="210" xfId="1" applyNumberFormat="1" applyFont="1" applyFill="1" applyBorder="1" applyAlignment="1">
      <alignment horizontal="right" vertical="center"/>
    </xf>
    <xf numFmtId="0" fontId="5" fillId="37" borderId="23" xfId="1" applyFont="1" applyFill="1" applyBorder="1" applyAlignment="1">
      <alignment horizontal="center" vertical="center"/>
    </xf>
    <xf numFmtId="0" fontId="5" fillId="37" borderId="213" xfId="1" applyFont="1" applyFill="1" applyBorder="1" applyAlignment="1">
      <alignment horizontal="center" vertical="center"/>
    </xf>
    <xf numFmtId="0" fontId="55" fillId="0" borderId="214" xfId="1" applyFont="1" applyFill="1" applyBorder="1" applyAlignment="1">
      <alignment horizontal="center" vertical="center" wrapText="1"/>
    </xf>
    <xf numFmtId="0" fontId="55" fillId="0" borderId="187" xfId="1" applyFont="1" applyFill="1" applyBorder="1" applyAlignment="1">
      <alignment horizontal="center" vertical="center" wrapText="1"/>
    </xf>
    <xf numFmtId="0" fontId="55" fillId="0" borderId="155" xfId="1" applyFont="1" applyFill="1" applyBorder="1" applyAlignment="1">
      <alignment horizontal="center" vertical="center" wrapText="1"/>
    </xf>
    <xf numFmtId="0" fontId="8" fillId="0" borderId="215" xfId="1" applyFont="1" applyBorder="1" applyAlignment="1">
      <alignment horizontal="center" vertical="center"/>
    </xf>
    <xf numFmtId="0" fontId="56" fillId="0" borderId="156" xfId="1" applyFont="1" applyFill="1" applyBorder="1" applyAlignment="1">
      <alignment horizontal="center" vertical="center" wrapText="1"/>
    </xf>
    <xf numFmtId="164" fontId="48" fillId="13" borderId="221" xfId="1" applyNumberFormat="1" applyFont="1" applyFill="1" applyBorder="1" applyAlignment="1">
      <alignment horizontal="right" vertical="center"/>
    </xf>
    <xf numFmtId="0" fontId="5" fillId="41" borderId="222" xfId="1" applyFont="1" applyFill="1" applyBorder="1" applyAlignment="1">
      <alignment horizontal="center" vertical="center"/>
    </xf>
    <xf numFmtId="0" fontId="17" fillId="41" borderId="224" xfId="1" applyFont="1" applyFill="1" applyBorder="1" applyAlignment="1">
      <alignment horizontal="center" vertical="center" wrapText="1"/>
    </xf>
    <xf numFmtId="0" fontId="5" fillId="0" borderId="0" xfId="1" applyFill="1" applyAlignment="1">
      <alignment horizontal="center"/>
    </xf>
    <xf numFmtId="0" fontId="44" fillId="0" borderId="225" xfId="1" applyFont="1" applyBorder="1" applyAlignment="1">
      <alignment horizontal="center" vertical="center"/>
    </xf>
    <xf numFmtId="0" fontId="44" fillId="0" borderId="136" xfId="1" applyFont="1" applyBorder="1" applyAlignment="1">
      <alignment horizontal="center" vertical="center"/>
    </xf>
    <xf numFmtId="0" fontId="44" fillId="0" borderId="131" xfId="1" applyFont="1" applyBorder="1" applyAlignment="1">
      <alignment horizontal="center" vertical="center"/>
    </xf>
    <xf numFmtId="0" fontId="8" fillId="33" borderId="226" xfId="1" applyFont="1" applyFill="1" applyBorder="1" applyAlignment="1">
      <alignment horizontal="center" vertical="center"/>
    </xf>
    <xf numFmtId="0" fontId="5" fillId="33" borderId="137" xfId="1" applyFont="1" applyFill="1" applyBorder="1" applyAlignment="1">
      <alignment horizontal="center" vertical="center"/>
    </xf>
    <xf numFmtId="0" fontId="44" fillId="0" borderId="136" xfId="2" applyFont="1" applyFill="1" applyBorder="1" applyAlignment="1">
      <alignment horizontal="center" vertical="center"/>
    </xf>
    <xf numFmtId="0" fontId="5" fillId="33" borderId="233" xfId="1" applyFont="1" applyFill="1" applyBorder="1" applyAlignment="1">
      <alignment horizontal="center" vertical="center"/>
    </xf>
    <xf numFmtId="0" fontId="44" fillId="0" borderId="74" xfId="1" applyFont="1" applyBorder="1" applyAlignment="1">
      <alignment horizontal="center" vertical="center"/>
    </xf>
    <xf numFmtId="0" fontId="44" fillId="0" borderId="79" xfId="2" applyFont="1" applyFill="1" applyBorder="1" applyAlignment="1">
      <alignment horizontal="center" vertical="center"/>
    </xf>
    <xf numFmtId="0" fontId="44" fillId="0" borderId="83" xfId="1" applyFont="1" applyBorder="1" applyAlignment="1">
      <alignment horizontal="center" vertical="center"/>
    </xf>
    <xf numFmtId="0" fontId="8" fillId="33" borderId="236" xfId="1" applyFont="1" applyFill="1" applyBorder="1" applyAlignment="1">
      <alignment horizontal="center" vertical="center"/>
    </xf>
    <xf numFmtId="0" fontId="5" fillId="33" borderId="237" xfId="1" applyFill="1" applyBorder="1" applyAlignment="1">
      <alignment horizontal="center" vertical="center"/>
    </xf>
    <xf numFmtId="0" fontId="44" fillId="0" borderId="91" xfId="1" applyFont="1" applyBorder="1" applyAlignment="1">
      <alignment horizontal="center" vertical="center"/>
    </xf>
    <xf numFmtId="0" fontId="44" fillId="0" borderId="95" xfId="2" applyFont="1" applyFill="1" applyBorder="1" applyAlignment="1">
      <alignment horizontal="center" vertical="center" wrapText="1"/>
    </xf>
    <xf numFmtId="0" fontId="44" fillId="0" borderId="93" xfId="1" applyFont="1" applyBorder="1" applyAlignment="1">
      <alignment horizontal="center" vertical="center"/>
    </xf>
    <xf numFmtId="0" fontId="5" fillId="33" borderId="239" xfId="1" applyFill="1" applyBorder="1" applyAlignment="1">
      <alignment horizontal="center" vertical="center"/>
    </xf>
    <xf numFmtId="0" fontId="8" fillId="33" borderId="242" xfId="1" applyFont="1" applyFill="1" applyBorder="1" applyAlignment="1">
      <alignment horizontal="center" vertical="center"/>
    </xf>
    <xf numFmtId="0" fontId="8" fillId="0" borderId="245" xfId="1" applyFont="1" applyFill="1" applyBorder="1" applyAlignment="1">
      <alignment horizontal="center" vertical="center"/>
    </xf>
    <xf numFmtId="0" fontId="8" fillId="0" borderId="244" xfId="2" applyFont="1" applyFill="1" applyBorder="1" applyAlignment="1">
      <alignment horizontal="center" vertical="center" wrapText="1"/>
    </xf>
    <xf numFmtId="0" fontId="8" fillId="0" borderId="218" xfId="1" applyFont="1" applyFill="1" applyBorder="1" applyAlignment="1">
      <alignment horizontal="center" vertical="center"/>
    </xf>
    <xf numFmtId="0" fontId="13" fillId="0" borderId="246" xfId="1" applyFont="1" applyFill="1" applyBorder="1" applyAlignment="1">
      <alignment horizontal="center" vertical="center"/>
    </xf>
    <xf numFmtId="0" fontId="8" fillId="0" borderId="247" xfId="1" applyFont="1" applyFill="1" applyBorder="1" applyAlignment="1">
      <alignment horizontal="center" vertical="center"/>
    </xf>
    <xf numFmtId="0" fontId="53" fillId="0" borderId="0" xfId="1" applyFont="1" applyBorder="1" applyAlignment="1"/>
    <xf numFmtId="0" fontId="5" fillId="0" borderId="0" xfId="1" applyFont="1" applyBorder="1" applyAlignment="1">
      <alignment horizontal="center" vertical="center"/>
    </xf>
    <xf numFmtId="0" fontId="8" fillId="51" borderId="222" xfId="1" applyFont="1" applyFill="1" applyBorder="1" applyAlignment="1">
      <alignment horizontal="center" vertical="center"/>
    </xf>
    <xf numFmtId="0" fontId="17" fillId="51" borderId="224" xfId="1" applyFont="1" applyFill="1" applyBorder="1" applyAlignment="1">
      <alignment horizontal="center" vertical="center" wrapText="1"/>
    </xf>
    <xf numFmtId="0" fontId="8" fillId="37" borderId="23" xfId="1" applyFont="1" applyFill="1" applyBorder="1" applyAlignment="1">
      <alignment horizontal="center" vertical="center"/>
    </xf>
    <xf numFmtId="0" fontId="8" fillId="37" borderId="213" xfId="1" applyFont="1" applyFill="1" applyBorder="1" applyAlignment="1">
      <alignment horizontal="center" vertical="center"/>
    </xf>
    <xf numFmtId="165" fontId="5" fillId="0" borderId="0" xfId="1" applyNumberFormat="1" applyAlignment="1">
      <alignment vertical="center"/>
    </xf>
    <xf numFmtId="0" fontId="5" fillId="0" borderId="0" xfId="0" applyFont="1"/>
    <xf numFmtId="0" fontId="8" fillId="0" borderId="0" xfId="0" applyFont="1"/>
    <xf numFmtId="49" fontId="8" fillId="0" borderId="0" xfId="0" applyNumberFormat="1" applyFont="1"/>
    <xf numFmtId="0" fontId="3" fillId="0" borderId="0" xfId="3"/>
    <xf numFmtId="0" fontId="3" fillId="0" borderId="0" xfId="3" applyFont="1"/>
    <xf numFmtId="0" fontId="64" fillId="31" borderId="6" xfId="3" applyFont="1" applyFill="1" applyBorder="1" applyAlignment="1">
      <alignment horizontal="center" vertical="center" wrapText="1"/>
    </xf>
    <xf numFmtId="0" fontId="3" fillId="34" borderId="250" xfId="3" applyFont="1" applyFill="1" applyBorder="1" applyAlignment="1">
      <alignment horizontal="center" wrapText="1"/>
    </xf>
    <xf numFmtId="0" fontId="3" fillId="34" borderId="251" xfId="3" applyFont="1" applyFill="1" applyBorder="1" applyAlignment="1">
      <alignment horizontal="center" vertical="center" wrapText="1"/>
    </xf>
    <xf numFmtId="0" fontId="3" fillId="34" borderId="172" xfId="3" applyFont="1" applyFill="1" applyBorder="1" applyAlignment="1">
      <alignment horizontal="center" vertical="center" wrapText="1"/>
    </xf>
    <xf numFmtId="0" fontId="3" fillId="34" borderId="195" xfId="3" applyFont="1" applyFill="1" applyBorder="1" applyAlignment="1">
      <alignment horizontal="center" vertical="center" wrapText="1"/>
    </xf>
    <xf numFmtId="0" fontId="3" fillId="34" borderId="172" xfId="3" applyFill="1" applyBorder="1" applyAlignment="1">
      <alignment horizontal="center" vertical="center" wrapText="1"/>
    </xf>
    <xf numFmtId="0" fontId="3" fillId="34" borderId="195" xfId="3" applyFill="1" applyBorder="1" applyAlignment="1">
      <alignment horizontal="center" vertical="center" wrapText="1"/>
    </xf>
    <xf numFmtId="0" fontId="65" fillId="35" borderId="196" xfId="3" applyFont="1" applyFill="1" applyBorder="1" applyAlignment="1">
      <alignment horizontal="center" vertical="center" wrapText="1"/>
    </xf>
    <xf numFmtId="0" fontId="66" fillId="35" borderId="252" xfId="3" applyFont="1" applyFill="1" applyBorder="1" applyAlignment="1">
      <alignment horizontal="center" vertical="center"/>
    </xf>
    <xf numFmtId="0" fontId="3" fillId="34" borderId="128" xfId="3" applyFont="1" applyFill="1" applyBorder="1" applyAlignment="1">
      <alignment horizontal="center" wrapText="1"/>
    </xf>
    <xf numFmtId="0" fontId="3" fillId="34" borderId="235" xfId="3" applyFont="1" applyFill="1" applyBorder="1" applyAlignment="1">
      <alignment horizontal="center" vertical="center" wrapText="1"/>
    </xf>
    <xf numFmtId="0" fontId="3" fillId="34" borderId="83" xfId="3" applyFont="1" applyFill="1" applyBorder="1" applyAlignment="1">
      <alignment horizontal="center" vertical="center" wrapText="1"/>
    </xf>
    <xf numFmtId="0" fontId="3" fillId="34" borderId="58" xfId="3" applyFont="1" applyFill="1" applyBorder="1" applyAlignment="1">
      <alignment horizontal="center" vertical="center" wrapText="1"/>
    </xf>
    <xf numFmtId="0" fontId="65" fillId="35" borderId="83" xfId="3" applyFont="1" applyFill="1" applyBorder="1" applyAlignment="1">
      <alignment horizontal="center" vertical="center" wrapText="1"/>
    </xf>
    <xf numFmtId="0" fontId="66" fillId="35" borderId="125" xfId="3" applyFont="1" applyFill="1" applyBorder="1" applyAlignment="1">
      <alignment horizontal="center" vertical="center"/>
    </xf>
    <xf numFmtId="0" fontId="3" fillId="34" borderId="93" xfId="3" applyFont="1" applyFill="1" applyBorder="1" applyAlignment="1">
      <alignment horizontal="center" vertical="center" wrapText="1"/>
    </xf>
    <xf numFmtId="0" fontId="3" fillId="0" borderId="58" xfId="3" applyFont="1" applyBorder="1" applyAlignment="1">
      <alignment horizontal="center" vertical="center" wrapText="1"/>
    </xf>
    <xf numFmtId="0" fontId="3" fillId="31" borderId="58" xfId="3" applyFont="1" applyFill="1" applyBorder="1" applyAlignment="1">
      <alignment horizontal="center" vertical="center" wrapText="1"/>
    </xf>
    <xf numFmtId="0" fontId="67" fillId="0" borderId="58" xfId="3" applyFont="1" applyBorder="1" applyAlignment="1">
      <alignment horizontal="center" vertical="center" wrapText="1"/>
    </xf>
    <xf numFmtId="0" fontId="68" fillId="35" borderId="125" xfId="3" applyFont="1" applyFill="1" applyBorder="1" applyAlignment="1">
      <alignment horizontal="center" vertical="center"/>
    </xf>
    <xf numFmtId="0" fontId="69" fillId="0" borderId="0" xfId="3" applyFont="1" applyAlignment="1">
      <alignment horizontal="center" vertical="center" wrapText="1"/>
    </xf>
    <xf numFmtId="0" fontId="3" fillId="0" borderId="58" xfId="3" applyFont="1" applyFill="1" applyBorder="1" applyAlignment="1">
      <alignment horizontal="center" vertical="center" wrapText="1"/>
    </xf>
    <xf numFmtId="0" fontId="67" fillId="0" borderId="96" xfId="3" applyFont="1" applyBorder="1" applyAlignment="1">
      <alignment horizontal="center" vertical="center" wrapText="1"/>
    </xf>
    <xf numFmtId="0" fontId="70" fillId="0" borderId="0" xfId="3" applyFont="1"/>
    <xf numFmtId="0" fontId="70" fillId="0" borderId="0" xfId="3" applyFont="1" applyBorder="1" applyAlignment="1">
      <alignment horizontal="center" vertical="center" wrapText="1"/>
    </xf>
    <xf numFmtId="0" fontId="70" fillId="35" borderId="141" xfId="3" applyFont="1" applyFill="1" applyBorder="1"/>
    <xf numFmtId="0" fontId="70" fillId="35" borderId="256" xfId="3" applyFont="1" applyFill="1" applyBorder="1"/>
    <xf numFmtId="0" fontId="67" fillId="0" borderId="0" xfId="3" applyFont="1" applyBorder="1" applyAlignment="1">
      <alignment horizontal="center" vertical="center" wrapText="1"/>
    </xf>
    <xf numFmtId="0" fontId="67" fillId="31" borderId="0" xfId="3" applyFont="1" applyFill="1" applyBorder="1" applyAlignment="1">
      <alignment horizontal="center" vertical="center" wrapText="1"/>
    </xf>
    <xf numFmtId="0" fontId="3" fillId="31" borderId="0" xfId="3" applyFill="1" applyBorder="1" applyAlignment="1">
      <alignment horizontal="center" vertical="center" wrapText="1"/>
    </xf>
    <xf numFmtId="0" fontId="66" fillId="31" borderId="0" xfId="3" applyFont="1" applyFill="1" applyBorder="1" applyAlignment="1">
      <alignment horizontal="center" vertical="center"/>
    </xf>
    <xf numFmtId="0" fontId="65" fillId="40" borderId="196" xfId="3" applyFont="1" applyFill="1" applyBorder="1" applyAlignment="1">
      <alignment horizontal="center" vertical="center" wrapText="1"/>
    </xf>
    <xf numFmtId="0" fontId="66" fillId="40" borderId="252" xfId="3" applyFont="1" applyFill="1" applyBorder="1" applyAlignment="1">
      <alignment horizontal="center" vertical="center"/>
    </xf>
    <xf numFmtId="0" fontId="65" fillId="40" borderId="83" xfId="3" applyFont="1" applyFill="1" applyBorder="1" applyAlignment="1">
      <alignment horizontal="center" vertical="center" wrapText="1"/>
    </xf>
    <xf numFmtId="0" fontId="66" fillId="40" borderId="125" xfId="3" applyFont="1" applyFill="1" applyBorder="1" applyAlignment="1">
      <alignment horizontal="center" vertical="center"/>
    </xf>
    <xf numFmtId="0" fontId="66" fillId="40" borderId="125" xfId="3" applyFont="1" applyFill="1" applyBorder="1" applyAlignment="1">
      <alignment horizontal="center" vertical="center" wrapText="1"/>
    </xf>
    <xf numFmtId="0" fontId="68" fillId="40" borderId="125" xfId="3" applyFont="1" applyFill="1" applyBorder="1" applyAlignment="1">
      <alignment horizontal="center" vertical="center"/>
    </xf>
    <xf numFmtId="0" fontId="53" fillId="0" borderId="0" xfId="0" applyFont="1" applyAlignment="1">
      <alignment vertical="center"/>
    </xf>
    <xf numFmtId="0" fontId="3" fillId="34" borderId="96" xfId="3" applyFont="1" applyFill="1" applyBorder="1" applyAlignment="1">
      <alignment vertical="center" wrapText="1"/>
    </xf>
    <xf numFmtId="0" fontId="70" fillId="40" borderId="141" xfId="3" applyFont="1" applyFill="1" applyBorder="1"/>
    <xf numFmtId="0" fontId="70" fillId="40" borderId="256" xfId="3" applyFont="1" applyFill="1" applyBorder="1"/>
    <xf numFmtId="0" fontId="3" fillId="0" borderId="0" xfId="3" applyFont="1" applyBorder="1" applyAlignment="1">
      <alignment horizontal="center" vertical="center"/>
    </xf>
    <xf numFmtId="0" fontId="3" fillId="0" borderId="6" xfId="3" applyFont="1" applyBorder="1" applyAlignment="1">
      <alignment horizontal="center" vertical="center" wrapText="1"/>
    </xf>
    <xf numFmtId="0" fontId="3" fillId="0" borderId="0" xfId="3" applyFont="1" applyBorder="1" applyAlignment="1">
      <alignment horizontal="center" vertical="center" wrapText="1"/>
    </xf>
    <xf numFmtId="0" fontId="3" fillId="0" borderId="0" xfId="3" applyBorder="1" applyAlignment="1">
      <alignment horizontal="center" vertical="center" wrapText="1"/>
    </xf>
    <xf numFmtId="0" fontId="3" fillId="0" borderId="0" xfId="3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center" vertical="center" wrapText="1"/>
    </xf>
    <xf numFmtId="0" fontId="66" fillId="0" borderId="0" xfId="3" applyFont="1" applyFill="1" applyBorder="1" applyAlignment="1">
      <alignment horizontal="center" vertical="center" wrapText="1"/>
    </xf>
    <xf numFmtId="0" fontId="3" fillId="34" borderId="194" xfId="3" applyFont="1" applyFill="1" applyBorder="1" applyAlignment="1">
      <alignment horizontal="center" vertical="center" wrapText="1"/>
    </xf>
    <xf numFmtId="0" fontId="3" fillId="34" borderId="252" xfId="3" applyFont="1" applyFill="1" applyBorder="1" applyAlignment="1">
      <alignment horizontal="center" vertical="center" wrapText="1"/>
    </xf>
    <xf numFmtId="0" fontId="65" fillId="39" borderId="196" xfId="3" applyFont="1" applyFill="1" applyBorder="1" applyAlignment="1">
      <alignment horizontal="center" vertical="center" wrapText="1"/>
    </xf>
    <xf numFmtId="0" fontId="66" fillId="39" borderId="252" xfId="3" applyFont="1" applyFill="1" applyBorder="1" applyAlignment="1">
      <alignment horizontal="center" vertical="center" wrapText="1"/>
    </xf>
    <xf numFmtId="0" fontId="3" fillId="0" borderId="0" xfId="3" applyFont="1" applyBorder="1"/>
    <xf numFmtId="0" fontId="3" fillId="34" borderId="79" xfId="3" applyFont="1" applyFill="1" applyBorder="1" applyAlignment="1">
      <alignment horizontal="center" vertical="center" wrapText="1"/>
    </xf>
    <xf numFmtId="0" fontId="3" fillId="34" borderId="125" xfId="3" applyFont="1" applyFill="1" applyBorder="1" applyAlignment="1">
      <alignment horizontal="center" vertical="center" wrapText="1"/>
    </xf>
    <xf numFmtId="0" fontId="65" fillId="39" borderId="83" xfId="3" applyFont="1" applyFill="1" applyBorder="1" applyAlignment="1">
      <alignment horizontal="center" vertical="center" wrapText="1"/>
    </xf>
    <xf numFmtId="0" fontId="66" fillId="39" borderId="125" xfId="3" applyFont="1" applyFill="1" applyBorder="1" applyAlignment="1">
      <alignment horizontal="center" vertical="center" wrapText="1"/>
    </xf>
    <xf numFmtId="0" fontId="68" fillId="39" borderId="125" xfId="3" applyFont="1" applyFill="1" applyBorder="1" applyAlignment="1">
      <alignment horizontal="center" vertical="center" wrapText="1"/>
    </xf>
    <xf numFmtId="0" fontId="3" fillId="0" borderId="79" xfId="3" applyFont="1" applyBorder="1" applyAlignment="1">
      <alignment horizontal="center" vertical="center" wrapText="1"/>
    </xf>
    <xf numFmtId="0" fontId="67" fillId="0" borderId="129" xfId="3" applyFont="1" applyBorder="1" applyAlignment="1">
      <alignment horizontal="center" vertical="center" wrapText="1"/>
    </xf>
    <xf numFmtId="0" fontId="3" fillId="0" borderId="125" xfId="3" applyFont="1" applyBorder="1" applyAlignment="1">
      <alignment horizontal="center" vertical="center" wrapText="1"/>
    </xf>
    <xf numFmtId="0" fontId="70" fillId="39" borderId="141" xfId="3" applyFont="1" applyFill="1" applyBorder="1"/>
    <xf numFmtId="0" fontId="70" fillId="39" borderId="256" xfId="3" applyFont="1" applyFill="1" applyBorder="1"/>
    <xf numFmtId="0" fontId="3" fillId="0" borderId="0" xfId="3" applyBorder="1"/>
    <xf numFmtId="0" fontId="73" fillId="31" borderId="0" xfId="3" applyFont="1" applyFill="1" applyBorder="1" applyAlignment="1">
      <alignment horizontal="center" vertical="center" wrapText="1"/>
    </xf>
    <xf numFmtId="0" fontId="66" fillId="31" borderId="0" xfId="3" applyFont="1" applyFill="1" applyBorder="1" applyAlignment="1">
      <alignment horizontal="center" vertical="center" wrapText="1"/>
    </xf>
    <xf numFmtId="0" fontId="3" fillId="34" borderId="250" xfId="3" applyFont="1" applyFill="1" applyBorder="1" applyAlignment="1">
      <alignment horizontal="center" vertical="center" wrapText="1"/>
    </xf>
    <xf numFmtId="0" fontId="3" fillId="34" borderId="257" xfId="3" applyFont="1" applyFill="1" applyBorder="1" applyAlignment="1">
      <alignment horizontal="center" vertical="center" wrapText="1"/>
    </xf>
    <xf numFmtId="0" fontId="3" fillId="34" borderId="196" xfId="3" applyFont="1" applyFill="1" applyBorder="1" applyAlignment="1">
      <alignment horizontal="center" vertical="center" wrapText="1"/>
    </xf>
    <xf numFmtId="0" fontId="65" fillId="28" borderId="196" xfId="3" applyFont="1" applyFill="1" applyBorder="1" applyAlignment="1">
      <alignment horizontal="center" vertical="center" wrapText="1"/>
    </xf>
    <xf numFmtId="0" fontId="66" fillId="28" borderId="252" xfId="3" applyFont="1" applyFill="1" applyBorder="1" applyAlignment="1">
      <alignment horizontal="center" vertical="center" wrapText="1"/>
    </xf>
    <xf numFmtId="0" fontId="3" fillId="34" borderId="128" xfId="3" applyFill="1" applyBorder="1" applyAlignment="1">
      <alignment horizontal="center" vertical="center" wrapText="1"/>
    </xf>
    <xf numFmtId="0" fontId="3" fillId="34" borderId="258" xfId="3" applyFont="1" applyFill="1" applyBorder="1" applyAlignment="1">
      <alignment horizontal="center" vertical="center" wrapText="1"/>
    </xf>
    <xf numFmtId="0" fontId="3" fillId="34" borderId="58" xfId="3" applyFill="1" applyBorder="1" applyAlignment="1">
      <alignment horizontal="center" vertical="center" wrapText="1"/>
    </xf>
    <xf numFmtId="0" fontId="65" fillId="28" borderId="83" xfId="3" applyFont="1" applyFill="1" applyBorder="1" applyAlignment="1">
      <alignment horizontal="center" vertical="center" wrapText="1"/>
    </xf>
    <xf numFmtId="0" fontId="66" fillId="28" borderId="125" xfId="3" applyFont="1" applyFill="1" applyBorder="1" applyAlignment="1">
      <alignment horizontal="center" vertical="center" wrapText="1"/>
    </xf>
    <xf numFmtId="0" fontId="3" fillId="0" borderId="83" xfId="3" applyFont="1" applyFill="1" applyBorder="1" applyAlignment="1">
      <alignment horizontal="center" vertical="center" wrapText="1"/>
    </xf>
    <xf numFmtId="0" fontId="3" fillId="31" borderId="79" xfId="3" applyFont="1" applyFill="1" applyBorder="1" applyAlignment="1">
      <alignment horizontal="center" vertical="center" wrapText="1"/>
    </xf>
    <xf numFmtId="0" fontId="65" fillId="28" borderId="131" xfId="3" applyFont="1" applyFill="1" applyBorder="1" applyAlignment="1">
      <alignment horizontal="center" vertical="center" wrapText="1"/>
    </xf>
    <xf numFmtId="0" fontId="68" fillId="28" borderId="125" xfId="3" applyFont="1" applyFill="1" applyBorder="1" applyAlignment="1">
      <alignment horizontal="center" vertical="center"/>
    </xf>
    <xf numFmtId="0" fontId="3" fillId="0" borderId="128" xfId="3" applyFill="1" applyBorder="1" applyAlignment="1">
      <alignment horizontal="center" vertical="center" wrapText="1"/>
    </xf>
    <xf numFmtId="0" fontId="3" fillId="0" borderId="258" xfId="3" applyFont="1" applyFill="1" applyBorder="1" applyAlignment="1">
      <alignment horizontal="center" vertical="center" wrapText="1"/>
    </xf>
    <xf numFmtId="0" fontId="3" fillId="0" borderId="136" xfId="3" applyFont="1" applyFill="1" applyBorder="1" applyAlignment="1">
      <alignment horizontal="center" vertical="center" wrapText="1"/>
    </xf>
    <xf numFmtId="0" fontId="3" fillId="0" borderId="253" xfId="3" applyFont="1" applyFill="1" applyBorder="1" applyAlignment="1">
      <alignment horizontal="center" vertical="center" wrapText="1"/>
    </xf>
    <xf numFmtId="0" fontId="3" fillId="34" borderId="129" xfId="3" applyFont="1" applyFill="1" applyBorder="1" applyAlignment="1">
      <alignment horizontal="center" vertical="center" wrapText="1"/>
    </xf>
    <xf numFmtId="0" fontId="3" fillId="0" borderId="128" xfId="3" applyFont="1" applyFill="1" applyBorder="1" applyAlignment="1">
      <alignment horizontal="center" vertical="center" wrapText="1"/>
    </xf>
    <xf numFmtId="0" fontId="3" fillId="0" borderId="259" xfId="3" applyFont="1" applyFill="1" applyBorder="1" applyAlignment="1">
      <alignment vertical="center" wrapText="1"/>
    </xf>
    <xf numFmtId="0" fontId="65" fillId="28" borderId="83" xfId="3" applyFont="1" applyFill="1" applyBorder="1" applyAlignment="1">
      <alignment horizontal="center" vertical="center"/>
    </xf>
    <xf numFmtId="0" fontId="70" fillId="28" borderId="141" xfId="3" applyFont="1" applyFill="1" applyBorder="1"/>
    <xf numFmtId="0" fontId="70" fillId="28" borderId="256" xfId="3" applyFont="1" applyFill="1" applyBorder="1"/>
    <xf numFmtId="0" fontId="17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7" fillId="0" borderId="0" xfId="0" applyFont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16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6" fillId="0" borderId="0" xfId="0" applyFont="1" applyFill="1" applyBorder="1" applyAlignment="1">
      <alignment vertical="center"/>
    </xf>
    <xf numFmtId="2" fontId="74" fillId="0" borderId="58" xfId="0" applyNumberFormat="1" applyFont="1" applyFill="1" applyBorder="1" applyAlignment="1">
      <alignment horizontal="right" vertical="center"/>
    </xf>
    <xf numFmtId="2" fontId="75" fillId="52" borderId="58" xfId="0" applyNumberFormat="1" applyFont="1" applyFill="1" applyBorder="1" applyAlignment="1">
      <alignment horizontal="right" vertical="center"/>
    </xf>
    <xf numFmtId="2" fontId="75" fillId="0" borderId="0" xfId="0" applyNumberFormat="1" applyFont="1" applyFill="1" applyBorder="1" applyAlignment="1">
      <alignment horizontal="right" vertical="center"/>
    </xf>
    <xf numFmtId="2" fontId="75" fillId="0" borderId="65" xfId="0" applyNumberFormat="1" applyFont="1" applyFill="1" applyBorder="1" applyAlignment="1">
      <alignment horizontal="right" vertical="center"/>
    </xf>
    <xf numFmtId="2" fontId="75" fillId="0" borderId="9" xfId="0" applyNumberFormat="1" applyFont="1" applyFill="1" applyBorder="1" applyAlignment="1">
      <alignment horizontal="right" vertical="center"/>
    </xf>
    <xf numFmtId="2" fontId="76" fillId="0" borderId="58" xfId="0" applyNumberFormat="1" applyFont="1" applyFill="1" applyBorder="1" applyAlignment="1">
      <alignment horizontal="right" vertical="center" wrapText="1"/>
    </xf>
    <xf numFmtId="2" fontId="75" fillId="52" borderId="58" xfId="0" applyNumberFormat="1" applyFont="1" applyFill="1" applyBorder="1" applyAlignment="1">
      <alignment horizontal="right" vertical="center" wrapText="1"/>
    </xf>
    <xf numFmtId="2" fontId="16" fillId="0" borderId="0" xfId="0" applyNumberFormat="1" applyFont="1" applyFill="1" applyBorder="1" applyAlignment="1">
      <alignment horizontal="right" vertical="center"/>
    </xf>
    <xf numFmtId="2" fontId="16" fillId="0" borderId="58" xfId="0" applyNumberFormat="1" applyFont="1" applyBorder="1" applyAlignment="1">
      <alignment horizontal="right" vertical="center"/>
    </xf>
    <xf numFmtId="2" fontId="16" fillId="0" borderId="65" xfId="0" applyNumberFormat="1" applyFont="1" applyFill="1" applyBorder="1" applyAlignment="1">
      <alignment horizontal="right" vertical="center"/>
    </xf>
    <xf numFmtId="2" fontId="16" fillId="0" borderId="9" xfId="0" applyNumberFormat="1" applyFont="1" applyFill="1" applyBorder="1" applyAlignment="1">
      <alignment horizontal="right" vertical="center"/>
    </xf>
    <xf numFmtId="2" fontId="16" fillId="0" borderId="0" xfId="0" applyNumberFormat="1" applyFont="1" applyBorder="1" applyAlignment="1">
      <alignment horizontal="right" vertical="center"/>
    </xf>
    <xf numFmtId="0" fontId="17" fillId="0" borderId="58" xfId="0" applyFont="1" applyFill="1" applyBorder="1" applyAlignment="1">
      <alignment vertical="center"/>
    </xf>
    <xf numFmtId="0" fontId="16" fillId="0" borderId="58" xfId="0" applyFont="1" applyFill="1" applyBorder="1" applyAlignment="1">
      <alignment vertical="center"/>
    </xf>
    <xf numFmtId="2" fontId="76" fillId="0" borderId="58" xfId="0" applyNumberFormat="1" applyFont="1" applyBorder="1" applyAlignment="1">
      <alignment horizontal="right" vertical="center"/>
    </xf>
    <xf numFmtId="2" fontId="75" fillId="52" borderId="129" xfId="0" applyNumberFormat="1" applyFont="1" applyFill="1" applyBorder="1" applyAlignment="1">
      <alignment horizontal="right" vertical="center" wrapText="1"/>
    </xf>
    <xf numFmtId="2" fontId="16" fillId="0" borderId="58" xfId="0" applyNumberFormat="1" applyFont="1" applyFill="1" applyBorder="1" applyAlignment="1">
      <alignment horizontal="right" vertical="center"/>
    </xf>
    <xf numFmtId="2" fontId="16" fillId="0" borderId="58" xfId="0" applyNumberFormat="1" applyFont="1" applyBorder="1" applyAlignment="1">
      <alignment horizontal="right" vertical="center" wrapText="1"/>
    </xf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horizontal="center" vertical="center" wrapText="1"/>
    </xf>
    <xf numFmtId="0" fontId="78" fillId="0" borderId="65" xfId="0" applyFont="1" applyFill="1" applyBorder="1" applyAlignment="1">
      <alignment horizontal="center" vertical="center" wrapText="1"/>
    </xf>
    <xf numFmtId="0" fontId="77" fillId="52" borderId="58" xfId="0" applyFont="1" applyFill="1" applyBorder="1" applyAlignment="1">
      <alignment horizontal="center" vertical="center" wrapText="1"/>
    </xf>
    <xf numFmtId="0" fontId="77" fillId="0" borderId="9" xfId="0" applyFont="1" applyFill="1" applyBorder="1" applyAlignment="1">
      <alignment horizontal="center" vertical="center" wrapText="1"/>
    </xf>
    <xf numFmtId="0" fontId="16" fillId="0" borderId="104" xfId="0" applyFont="1" applyFill="1" applyBorder="1" applyAlignment="1">
      <alignment horizontal="center" vertical="center" wrapText="1"/>
    </xf>
    <xf numFmtId="0" fontId="16" fillId="0" borderId="133" xfId="0" applyFont="1" applyBorder="1" applyAlignment="1">
      <alignment vertical="center" wrapText="1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65" xfId="0" applyFont="1" applyFill="1" applyBorder="1" applyAlignment="1">
      <alignment horizontal="center" vertical="center"/>
    </xf>
    <xf numFmtId="0" fontId="77" fillId="0" borderId="9" xfId="0" applyFont="1" applyFill="1" applyBorder="1" applyAlignment="1">
      <alignment horizontal="center" vertical="center"/>
    </xf>
    <xf numFmtId="0" fontId="16" fillId="0" borderId="10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80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50" fillId="0" borderId="0" xfId="0" applyFont="1" applyAlignment="1">
      <alignment vertical="center"/>
    </xf>
    <xf numFmtId="0" fontId="14" fillId="0" borderId="58" xfId="0" applyFont="1" applyBorder="1" applyAlignment="1">
      <alignment horizontal="center" vertical="center"/>
    </xf>
    <xf numFmtId="0" fontId="14" fillId="0" borderId="104" xfId="0" applyFont="1" applyFill="1" applyBorder="1" applyAlignment="1">
      <alignment vertical="center"/>
    </xf>
    <xf numFmtId="0" fontId="12" fillId="38" borderId="131" xfId="1" applyFont="1" applyFill="1" applyBorder="1" applyAlignment="1">
      <alignment horizontal="center" vertical="center"/>
    </xf>
    <xf numFmtId="0" fontId="12" fillId="38" borderId="133" xfId="1" applyFont="1" applyFill="1" applyBorder="1" applyAlignment="1">
      <alignment horizontal="center" vertical="center"/>
    </xf>
    <xf numFmtId="0" fontId="12" fillId="38" borderId="136" xfId="1" applyFont="1" applyFill="1" applyBorder="1" applyAlignment="1">
      <alignment horizontal="center" vertical="center"/>
    </xf>
    <xf numFmtId="0" fontId="2" fillId="0" borderId="68" xfId="4" applyBorder="1"/>
    <xf numFmtId="0" fontId="2" fillId="0" borderId="0" xfId="4"/>
    <xf numFmtId="0" fontId="2" fillId="0" borderId="0" xfId="4" applyBorder="1"/>
    <xf numFmtId="0" fontId="2" fillId="0" borderId="100" xfId="4" applyBorder="1"/>
    <xf numFmtId="0" fontId="0" fillId="47" borderId="151" xfId="1" applyFont="1" applyFill="1" applyBorder="1" applyAlignment="1">
      <alignment horizontal="center" vertical="center"/>
    </xf>
    <xf numFmtId="0" fontId="22" fillId="47" borderId="188" xfId="1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8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0" fontId="8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vertical="center"/>
    </xf>
    <xf numFmtId="0" fontId="10" fillId="0" borderId="12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vertical="center"/>
    </xf>
    <xf numFmtId="0" fontId="0" fillId="0" borderId="16" xfId="0" applyFill="1" applyBorder="1" applyAlignment="1">
      <alignment horizontal="center" vertical="center"/>
    </xf>
    <xf numFmtId="0" fontId="8" fillId="0" borderId="18" xfId="0" applyFont="1" applyFill="1" applyBorder="1" applyAlignment="1">
      <alignment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vertical="center"/>
    </xf>
    <xf numFmtId="0" fontId="11" fillId="0" borderId="21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8" fillId="0" borderId="39" xfId="0" applyFont="1" applyFill="1" applyBorder="1" applyAlignment="1">
      <alignment vertical="center"/>
    </xf>
    <xf numFmtId="0" fontId="8" fillId="0" borderId="4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vertical="center"/>
    </xf>
    <xf numFmtId="2" fontId="12" fillId="54" borderId="152" xfId="1" applyNumberFormat="1" applyFont="1" applyFill="1" applyBorder="1" applyAlignment="1">
      <alignment horizontal="center" vertical="center"/>
    </xf>
    <xf numFmtId="164" fontId="8" fillId="38" borderId="138" xfId="1" applyNumberFormat="1" applyFont="1" applyFill="1" applyBorder="1" applyAlignment="1">
      <alignment horizontal="center" vertical="center"/>
    </xf>
    <xf numFmtId="164" fontId="8" fillId="38" borderId="133" xfId="1" applyNumberFormat="1" applyFont="1" applyFill="1" applyBorder="1" applyAlignment="1">
      <alignment horizontal="center" vertical="center"/>
    </xf>
    <xf numFmtId="164" fontId="8" fillId="38" borderId="139" xfId="1" applyNumberFormat="1" applyFont="1" applyFill="1" applyBorder="1" applyAlignment="1">
      <alignment horizontal="center" vertical="center"/>
    </xf>
    <xf numFmtId="164" fontId="8" fillId="0" borderId="122" xfId="1" applyNumberFormat="1" applyFont="1" applyFill="1" applyBorder="1" applyAlignment="1">
      <alignment horizontal="center" vertical="center"/>
    </xf>
    <xf numFmtId="164" fontId="8" fillId="30" borderId="14" xfId="1" applyNumberFormat="1" applyFont="1" applyFill="1" applyBorder="1" applyAlignment="1">
      <alignment horizontal="center" vertical="center"/>
    </xf>
    <xf numFmtId="0" fontId="0" fillId="0" borderId="266" xfId="0" applyFill="1" applyBorder="1" applyAlignment="1">
      <alignment vertical="center"/>
    </xf>
    <xf numFmtId="0" fontId="8" fillId="0" borderId="267" xfId="0" applyFont="1" applyFill="1" applyBorder="1" applyAlignment="1">
      <alignment vertical="center"/>
    </xf>
    <xf numFmtId="0" fontId="0" fillId="0" borderId="268" xfId="0" applyFill="1" applyBorder="1" applyAlignment="1">
      <alignment vertical="center"/>
    </xf>
    <xf numFmtId="0" fontId="8" fillId="0" borderId="266" xfId="0" applyFont="1" applyFill="1" applyBorder="1" applyAlignment="1">
      <alignment vertical="center"/>
    </xf>
    <xf numFmtId="0" fontId="8" fillId="0" borderId="265" xfId="0" applyFont="1" applyFill="1" applyBorder="1" applyAlignment="1">
      <alignment vertical="center"/>
    </xf>
    <xf numFmtId="0" fontId="8" fillId="0" borderId="265" xfId="0" applyFont="1" applyFill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23" fillId="2" borderId="47" xfId="0" applyFont="1" applyFill="1" applyBorder="1" applyAlignment="1">
      <alignment horizontal="center" vertical="center"/>
    </xf>
    <xf numFmtId="0" fontId="8" fillId="2" borderId="270" xfId="0" applyFont="1" applyFill="1" applyBorder="1" applyAlignment="1">
      <alignment horizontal="center" vertical="center"/>
    </xf>
    <xf numFmtId="0" fontId="23" fillId="2" borderId="0" xfId="0" applyFont="1" applyFill="1" applyBorder="1" applyAlignment="1">
      <alignment horizontal="center" vertical="center"/>
    </xf>
    <xf numFmtId="0" fontId="8" fillId="0" borderId="271" xfId="0" applyFont="1" applyFill="1" applyBorder="1" applyAlignment="1">
      <alignment horizontal="center" vertical="center"/>
    </xf>
    <xf numFmtId="0" fontId="8" fillId="0" borderId="272" xfId="0" applyFont="1" applyFill="1" applyBorder="1" applyAlignment="1">
      <alignment vertical="center"/>
    </xf>
    <xf numFmtId="0" fontId="8" fillId="0" borderId="273" xfId="0" applyFont="1" applyFill="1" applyBorder="1" applyAlignment="1">
      <alignment horizontal="center" vertical="center"/>
    </xf>
    <xf numFmtId="0" fontId="8" fillId="0" borderId="269" xfId="0" applyFont="1" applyFill="1" applyBorder="1" applyAlignment="1">
      <alignment horizontal="center" vertical="center"/>
    </xf>
    <xf numFmtId="0" fontId="8" fillId="0" borderId="274" xfId="0" applyFont="1" applyFill="1" applyBorder="1" applyAlignment="1">
      <alignment vertical="center"/>
    </xf>
    <xf numFmtId="0" fontId="8" fillId="0" borderId="273" xfId="0" applyFont="1" applyFill="1" applyBorder="1" applyAlignment="1">
      <alignment vertical="center"/>
    </xf>
    <xf numFmtId="0" fontId="8" fillId="0" borderId="57" xfId="0" applyFont="1" applyFill="1" applyBorder="1" applyAlignment="1">
      <alignment horizontal="center" vertical="center"/>
    </xf>
    <xf numFmtId="0" fontId="8" fillId="0" borderId="275" xfId="0" applyFont="1" applyFill="1" applyBorder="1" applyAlignment="1">
      <alignment vertical="center"/>
    </xf>
    <xf numFmtId="0" fontId="8" fillId="0" borderId="90" xfId="0" applyFont="1" applyBorder="1" applyAlignment="1">
      <alignment vertical="top"/>
    </xf>
    <xf numFmtId="0" fontId="8" fillId="0" borderId="63" xfId="0" applyFont="1" applyBorder="1" applyAlignment="1">
      <alignment vertical="top"/>
    </xf>
    <xf numFmtId="1" fontId="31" fillId="8" borderId="57" xfId="0" applyNumberFormat="1" applyFont="1" applyFill="1" applyBorder="1" applyAlignment="1" applyProtection="1">
      <alignment horizontal="center" vertical="center"/>
      <protection locked="0"/>
    </xf>
    <xf numFmtId="2" fontId="40" fillId="9" borderId="30" xfId="0" applyNumberFormat="1" applyFont="1" applyFill="1" applyBorder="1"/>
    <xf numFmtId="164" fontId="8" fillId="0" borderId="14" xfId="1" applyNumberFormat="1" applyFont="1" applyFill="1" applyBorder="1" applyAlignment="1">
      <alignment horizontal="center" vertical="center"/>
    </xf>
    <xf numFmtId="0" fontId="84" fillId="0" borderId="276" xfId="4" applyFont="1" applyBorder="1"/>
    <xf numFmtId="0" fontId="81" fillId="39" borderId="276" xfId="4" applyFont="1" applyFill="1" applyBorder="1" applyAlignment="1">
      <alignment vertical="center" wrapText="1"/>
    </xf>
    <xf numFmtId="0" fontId="81" fillId="25" borderId="276" xfId="4" applyFont="1" applyFill="1" applyBorder="1" applyAlignment="1">
      <alignment vertical="center" wrapText="1"/>
    </xf>
    <xf numFmtId="0" fontId="81" fillId="0" borderId="277" xfId="4" applyFont="1" applyBorder="1" applyAlignment="1">
      <alignment vertical="center" wrapText="1"/>
    </xf>
    <xf numFmtId="0" fontId="81" fillId="25" borderId="278" xfId="4" applyFont="1" applyFill="1" applyBorder="1" applyAlignment="1">
      <alignment vertical="center" wrapText="1"/>
    </xf>
    <xf numFmtId="0" fontId="81" fillId="0" borderId="276" xfId="4" applyFont="1" applyFill="1" applyBorder="1" applyAlignment="1">
      <alignment vertical="center" wrapText="1"/>
    </xf>
    <xf numFmtId="0" fontId="81" fillId="0" borderId="278" xfId="4" applyFont="1" applyFill="1" applyBorder="1" applyAlignment="1">
      <alignment vertical="center" wrapText="1"/>
    </xf>
    <xf numFmtId="0" fontId="84" fillId="0" borderId="277" xfId="4" applyFont="1" applyFill="1" applyBorder="1"/>
    <xf numFmtId="0" fontId="84" fillId="0" borderId="276" xfId="4" applyFont="1" applyFill="1" applyBorder="1"/>
    <xf numFmtId="0" fontId="84" fillId="0" borderId="278" xfId="4" applyFont="1" applyFill="1" applyBorder="1"/>
    <xf numFmtId="0" fontId="85" fillId="0" borderId="276" xfId="4" applyFont="1" applyFill="1" applyBorder="1"/>
    <xf numFmtId="0" fontId="85" fillId="0" borderId="278" xfId="4" applyFont="1" applyFill="1" applyBorder="1"/>
    <xf numFmtId="0" fontId="84" fillId="0" borderId="277" xfId="4" applyFont="1" applyBorder="1"/>
    <xf numFmtId="0" fontId="81" fillId="13" borderId="277" xfId="4" applyFont="1" applyFill="1" applyBorder="1" applyAlignment="1">
      <alignment wrapText="1"/>
    </xf>
    <xf numFmtId="0" fontId="81" fillId="42" borderId="276" xfId="4" applyFont="1" applyFill="1" applyBorder="1" applyAlignment="1">
      <alignment wrapText="1"/>
    </xf>
    <xf numFmtId="0" fontId="81" fillId="13" borderId="276" xfId="4" applyFont="1" applyFill="1" applyBorder="1"/>
    <xf numFmtId="0" fontId="81" fillId="13" borderId="278" xfId="4" applyFont="1" applyFill="1" applyBorder="1"/>
    <xf numFmtId="0" fontId="81" fillId="53" borderId="279" xfId="4" applyFont="1" applyFill="1" applyBorder="1"/>
    <xf numFmtId="0" fontId="81" fillId="53" borderId="280" xfId="4" applyFont="1" applyFill="1" applyBorder="1"/>
    <xf numFmtId="2" fontId="82" fillId="51" borderId="280" xfId="4" applyNumberFormat="1" applyFont="1" applyFill="1" applyBorder="1"/>
    <xf numFmtId="2" fontId="82" fillId="51" borderId="281" xfId="4" applyNumberFormat="1" applyFont="1" applyFill="1" applyBorder="1"/>
    <xf numFmtId="0" fontId="81" fillId="0" borderId="282" xfId="4" applyFont="1" applyBorder="1" applyAlignment="1">
      <alignment vertical="center" wrapText="1"/>
    </xf>
    <xf numFmtId="0" fontId="81" fillId="39" borderId="129" xfId="4" applyFont="1" applyFill="1" applyBorder="1" applyAlignment="1">
      <alignment vertical="center" wrapText="1"/>
    </xf>
    <xf numFmtId="0" fontId="81" fillId="25" borderId="129" xfId="4" applyFont="1" applyFill="1" applyBorder="1" applyAlignment="1">
      <alignment vertical="center" wrapText="1"/>
    </xf>
    <xf numFmtId="0" fontId="81" fillId="25" borderId="225" xfId="4" applyFont="1" applyFill="1" applyBorder="1" applyAlignment="1">
      <alignment vertical="center" wrapText="1"/>
    </xf>
    <xf numFmtId="0" fontId="81" fillId="0" borderId="75" xfId="4" applyFont="1" applyBorder="1" applyAlignment="1">
      <alignment horizontal="center" vertical="center" wrapText="1"/>
    </xf>
    <xf numFmtId="0" fontId="81" fillId="39" borderId="31" xfId="4" applyFont="1" applyFill="1" applyBorder="1" applyAlignment="1">
      <alignment vertical="center" wrapText="1"/>
    </xf>
    <xf numFmtId="0" fontId="81" fillId="39" borderId="31" xfId="4" applyFont="1" applyFill="1" applyBorder="1" applyAlignment="1">
      <alignment horizontal="center" vertical="center"/>
    </xf>
    <xf numFmtId="0" fontId="81" fillId="25" borderId="31" xfId="4" applyFont="1" applyFill="1" applyBorder="1" applyAlignment="1">
      <alignment vertical="center" wrapText="1"/>
    </xf>
    <xf numFmtId="0" fontId="81" fillId="25" borderId="76" xfId="4" applyFont="1" applyFill="1" applyBorder="1" applyAlignment="1">
      <alignment horizontal="center" vertical="center"/>
    </xf>
    <xf numFmtId="164" fontId="8" fillId="13" borderId="117" xfId="1" applyNumberFormat="1" applyFont="1" applyFill="1" applyBorder="1" applyAlignment="1">
      <alignment horizontal="center" vertical="center"/>
    </xf>
    <xf numFmtId="164" fontId="8" fillId="13" borderId="125" xfId="1" applyNumberFormat="1" applyFont="1" applyFill="1" applyBorder="1" applyAlignment="1">
      <alignment horizontal="center" vertical="center"/>
    </xf>
    <xf numFmtId="164" fontId="8" fillId="0" borderId="118" xfId="1" applyNumberFormat="1" applyFont="1" applyFill="1" applyBorder="1" applyAlignment="1">
      <alignment horizontal="center" vertical="center"/>
    </xf>
    <xf numFmtId="164" fontId="8" fillId="0" borderId="119" xfId="1" applyNumberFormat="1" applyFont="1" applyFill="1" applyBorder="1" applyAlignment="1">
      <alignment horizontal="center" vertical="center"/>
    </xf>
    <xf numFmtId="0" fontId="5" fillId="0" borderId="283" xfId="1" applyFill="1" applyBorder="1" applyAlignment="1">
      <alignment horizontal="center" vertical="center"/>
    </xf>
    <xf numFmtId="0" fontId="5" fillId="0" borderId="284" xfId="1" applyBorder="1" applyAlignment="1">
      <alignment horizontal="center" vertical="center"/>
    </xf>
    <xf numFmtId="0" fontId="83" fillId="0" borderId="0" xfId="4" applyFont="1" applyBorder="1" applyAlignment="1"/>
    <xf numFmtId="0" fontId="84" fillId="0" borderId="287" xfId="4" applyFont="1" applyBorder="1"/>
    <xf numFmtId="0" fontId="84" fillId="0" borderId="288" xfId="4" applyFont="1" applyBorder="1"/>
    <xf numFmtId="0" fontId="84" fillId="0" borderId="289" xfId="4" applyFont="1" applyBorder="1"/>
    <xf numFmtId="0" fontId="84" fillId="0" borderId="287" xfId="4" applyFont="1" applyBorder="1" applyAlignment="1">
      <alignment wrapText="1"/>
    </xf>
    <xf numFmtId="0" fontId="84" fillId="0" borderId="288" xfId="4" quotePrefix="1" applyFont="1" applyBorder="1"/>
    <xf numFmtId="0" fontId="84" fillId="0" borderId="288" xfId="4" applyFont="1" applyBorder="1" applyAlignment="1">
      <alignment wrapText="1"/>
    </xf>
    <xf numFmtId="0" fontId="84" fillId="0" borderId="289" xfId="4" applyFont="1" applyBorder="1" applyAlignment="1">
      <alignment wrapText="1"/>
    </xf>
    <xf numFmtId="0" fontId="4" fillId="0" borderId="287" xfId="4" applyFont="1" applyBorder="1"/>
    <xf numFmtId="0" fontId="82" fillId="0" borderId="288" xfId="4" applyFont="1" applyBorder="1"/>
    <xf numFmtId="0" fontId="81" fillId="48" borderId="287" xfId="4" applyFont="1" applyFill="1" applyBorder="1"/>
    <xf numFmtId="0" fontId="81" fillId="48" borderId="288" xfId="4" applyFont="1" applyFill="1" applyBorder="1"/>
    <xf numFmtId="0" fontId="81" fillId="0" borderId="288" xfId="4" applyFont="1" applyBorder="1"/>
    <xf numFmtId="0" fontId="84" fillId="0" borderId="287" xfId="4" applyFont="1" applyFill="1" applyBorder="1"/>
    <xf numFmtId="0" fontId="84" fillId="0" borderId="288" xfId="4" applyFont="1" applyFill="1" applyBorder="1"/>
    <xf numFmtId="0" fontId="81" fillId="16" borderId="287" xfId="4" applyFont="1" applyFill="1" applyBorder="1"/>
    <xf numFmtId="0" fontId="84" fillId="16" borderId="288" xfId="4" applyFont="1" applyFill="1" applyBorder="1"/>
    <xf numFmtId="0" fontId="84" fillId="16" borderId="289" xfId="4" applyFont="1" applyFill="1" applyBorder="1"/>
    <xf numFmtId="0" fontId="84" fillId="0" borderId="290" xfId="4" applyFont="1" applyBorder="1"/>
    <xf numFmtId="0" fontId="84" fillId="0" borderId="285" xfId="4" applyFont="1" applyBorder="1"/>
    <xf numFmtId="0" fontId="2" fillId="0" borderId="285" xfId="4" applyBorder="1"/>
    <xf numFmtId="0" fontId="2" fillId="0" borderId="286" xfId="4" applyBorder="1"/>
    <xf numFmtId="0" fontId="84" fillId="0" borderId="287" xfId="4" applyFont="1" applyBorder="1" applyAlignment="1">
      <alignment horizontal="center" vertical="center"/>
    </xf>
    <xf numFmtId="0" fontId="84" fillId="0" borderId="288" xfId="4" applyFont="1" applyBorder="1" applyAlignment="1">
      <alignment horizontal="center" vertical="center"/>
    </xf>
    <xf numFmtId="0" fontId="84" fillId="0" borderId="289" xfId="4" applyFont="1" applyBorder="1" applyAlignment="1">
      <alignment horizontal="center" vertical="center"/>
    </xf>
    <xf numFmtId="0" fontId="81" fillId="39" borderId="288" xfId="4" applyFont="1" applyFill="1" applyBorder="1" applyAlignment="1">
      <alignment vertical="center" wrapText="1"/>
    </xf>
    <xf numFmtId="0" fontId="81" fillId="0" borderId="288" xfId="4" applyFont="1" applyFill="1" applyBorder="1" applyAlignment="1">
      <alignment vertical="center" wrapText="1"/>
    </xf>
    <xf numFmtId="0" fontId="81" fillId="13" borderId="288" xfId="4" applyFont="1" applyFill="1" applyBorder="1"/>
    <xf numFmtId="2" fontId="82" fillId="51" borderId="285" xfId="4" applyNumberFormat="1" applyFont="1" applyFill="1" applyBorder="1"/>
    <xf numFmtId="0" fontId="81" fillId="13" borderId="292" xfId="4" applyFont="1" applyFill="1" applyBorder="1" applyAlignment="1">
      <alignment wrapText="1"/>
    </xf>
    <xf numFmtId="0" fontId="81" fillId="42" borderId="293" xfId="4" applyFont="1" applyFill="1" applyBorder="1" applyAlignment="1">
      <alignment wrapText="1"/>
    </xf>
    <xf numFmtId="0" fontId="81" fillId="13" borderId="293" xfId="4" applyFont="1" applyFill="1" applyBorder="1"/>
    <xf numFmtId="0" fontId="81" fillId="13" borderId="294" xfId="4" applyFont="1" applyFill="1" applyBorder="1"/>
    <xf numFmtId="0" fontId="84" fillId="0" borderId="288" xfId="4" applyFont="1" applyFill="1" applyBorder="1" applyAlignment="1">
      <alignment horizontal="center" wrapText="1"/>
    </xf>
    <xf numFmtId="0" fontId="84" fillId="0" borderId="289" xfId="4" applyFont="1" applyFill="1" applyBorder="1"/>
    <xf numFmtId="0" fontId="81" fillId="48" borderId="31" xfId="4" applyFont="1" applyFill="1" applyBorder="1" applyAlignment="1">
      <alignment vertical="center" wrapText="1"/>
    </xf>
    <xf numFmtId="0" fontId="81" fillId="48" borderId="76" xfId="4" applyFont="1" applyFill="1" applyBorder="1" applyAlignment="1">
      <alignment horizontal="center" vertical="center"/>
    </xf>
    <xf numFmtId="0" fontId="81" fillId="48" borderId="129" xfId="4" applyFont="1" applyFill="1" applyBorder="1" applyAlignment="1">
      <alignment vertical="center" wrapText="1"/>
    </xf>
    <xf numFmtId="0" fontId="81" fillId="48" borderId="225" xfId="4" applyFont="1" applyFill="1" applyBorder="1" applyAlignment="1">
      <alignment vertical="center" wrapText="1"/>
    </xf>
    <xf numFmtId="0" fontId="81" fillId="48" borderId="276" xfId="4" applyFont="1" applyFill="1" applyBorder="1" applyAlignment="1">
      <alignment vertical="center" wrapText="1"/>
    </xf>
    <xf numFmtId="0" fontId="81" fillId="48" borderId="278" xfId="4" applyFont="1" applyFill="1" applyBorder="1" applyAlignment="1">
      <alignment vertical="center" wrapText="1"/>
    </xf>
    <xf numFmtId="0" fontId="81" fillId="57" borderId="31" xfId="4" applyFont="1" applyFill="1" applyBorder="1" applyAlignment="1">
      <alignment vertical="center" wrapText="1"/>
    </xf>
    <xf numFmtId="0" fontId="81" fillId="57" borderId="76" xfId="4" applyFont="1" applyFill="1" applyBorder="1" applyAlignment="1">
      <alignment horizontal="center" vertical="center"/>
    </xf>
    <xf numFmtId="0" fontId="81" fillId="57" borderId="129" xfId="4" applyFont="1" applyFill="1" applyBorder="1" applyAlignment="1">
      <alignment vertical="center" wrapText="1"/>
    </xf>
    <xf numFmtId="0" fontId="81" fillId="57" borderId="225" xfId="4" applyFont="1" applyFill="1" applyBorder="1" applyAlignment="1">
      <alignment vertical="center" wrapText="1"/>
    </xf>
    <xf numFmtId="0" fontId="81" fillId="57" borderId="276" xfId="4" applyFont="1" applyFill="1" applyBorder="1" applyAlignment="1">
      <alignment vertical="center" wrapText="1"/>
    </xf>
    <xf numFmtId="0" fontId="81" fillId="57" borderId="278" xfId="4" applyFont="1" applyFill="1" applyBorder="1" applyAlignment="1">
      <alignment vertical="center" wrapText="1"/>
    </xf>
    <xf numFmtId="0" fontId="81" fillId="58" borderId="31" xfId="4" applyFont="1" applyFill="1" applyBorder="1" applyAlignment="1">
      <alignment vertical="center" wrapText="1"/>
    </xf>
    <xf numFmtId="0" fontId="81" fillId="58" borderId="76" xfId="4" applyFont="1" applyFill="1" applyBorder="1" applyAlignment="1">
      <alignment horizontal="center" vertical="center"/>
    </xf>
    <xf numFmtId="0" fontId="81" fillId="58" borderId="129" xfId="4" applyFont="1" applyFill="1" applyBorder="1" applyAlignment="1">
      <alignment vertical="center" wrapText="1"/>
    </xf>
    <xf numFmtId="0" fontId="81" fillId="58" borderId="225" xfId="4" applyFont="1" applyFill="1" applyBorder="1" applyAlignment="1">
      <alignment vertical="center" wrapText="1"/>
    </xf>
    <xf numFmtId="0" fontId="81" fillId="58" borderId="276" xfId="4" applyFont="1" applyFill="1" applyBorder="1" applyAlignment="1">
      <alignment vertical="center" wrapText="1"/>
    </xf>
    <xf numFmtId="0" fontId="81" fillId="58" borderId="278" xfId="4" applyFont="1" applyFill="1" applyBorder="1" applyAlignment="1">
      <alignment vertical="center" wrapText="1"/>
    </xf>
    <xf numFmtId="0" fontId="81" fillId="23" borderId="69" xfId="4" applyFont="1" applyFill="1" applyBorder="1"/>
    <xf numFmtId="0" fontId="81" fillId="23" borderId="72" xfId="4" applyFont="1" applyFill="1" applyBorder="1"/>
    <xf numFmtId="0" fontId="82" fillId="23" borderId="72" xfId="4" applyFont="1" applyFill="1" applyBorder="1" applyAlignment="1">
      <alignment horizontal="center"/>
    </xf>
    <xf numFmtId="0" fontId="82" fillId="23" borderId="70" xfId="4" applyFont="1" applyFill="1" applyBorder="1" applyAlignment="1">
      <alignment horizontal="center"/>
    </xf>
    <xf numFmtId="0" fontId="2" fillId="11" borderId="288" xfId="4" applyFill="1" applyBorder="1"/>
    <xf numFmtId="0" fontId="2" fillId="11" borderId="289" xfId="4" applyFill="1" applyBorder="1"/>
    <xf numFmtId="0" fontId="84" fillId="11" borderId="288" xfId="4" applyFont="1" applyFill="1" applyBorder="1"/>
    <xf numFmtId="0" fontId="81" fillId="11" borderId="289" xfId="4" applyFont="1" applyFill="1" applyBorder="1"/>
    <xf numFmtId="0" fontId="84" fillId="11" borderId="289" xfId="4" applyFont="1" applyFill="1" applyBorder="1"/>
    <xf numFmtId="0" fontId="86" fillId="0" borderId="288" xfId="4" applyFont="1" applyFill="1" applyBorder="1"/>
    <xf numFmtId="164" fontId="12" fillId="45" borderId="119" xfId="1" applyNumberFormat="1" applyFont="1" applyFill="1" applyBorder="1" applyAlignment="1">
      <alignment horizontal="center" vertical="center"/>
    </xf>
    <xf numFmtId="0" fontId="8" fillId="9" borderId="27" xfId="0" applyFont="1" applyFill="1" applyBorder="1"/>
    <xf numFmtId="2" fontId="8" fillId="9" borderId="30" xfId="0" applyNumberFormat="1" applyFont="1" applyFill="1" applyBorder="1"/>
    <xf numFmtId="0" fontId="0" fillId="9" borderId="56" xfId="0" applyFill="1" applyBorder="1"/>
    <xf numFmtId="164" fontId="8" fillId="54" borderId="93" xfId="1" applyNumberFormat="1" applyFont="1" applyFill="1" applyBorder="1" applyAlignment="1">
      <alignment horizontal="center" vertical="center"/>
    </xf>
    <xf numFmtId="164" fontId="8" fillId="58" borderId="107" xfId="1" applyNumberFormat="1" applyFont="1" applyFill="1" applyBorder="1" applyAlignment="1">
      <alignment horizontal="center" vertical="center"/>
    </xf>
    <xf numFmtId="164" fontId="8" fillId="58" borderId="130" xfId="1" applyNumberFormat="1" applyFont="1" applyFill="1" applyBorder="1" applyAlignment="1">
      <alignment horizontal="center" vertical="center"/>
    </xf>
    <xf numFmtId="164" fontId="8" fillId="54" borderId="126" xfId="1" applyNumberFormat="1" applyFont="1" applyFill="1" applyBorder="1" applyAlignment="1">
      <alignment horizontal="center" vertical="center"/>
    </xf>
    <xf numFmtId="164" fontId="5" fillId="0" borderId="0" xfId="1" applyNumberFormat="1" applyFill="1" applyAlignment="1">
      <alignment horizontal="center" vertical="center"/>
    </xf>
    <xf numFmtId="2" fontId="12" fillId="41" borderId="197" xfId="1" applyNumberFormat="1" applyFont="1" applyFill="1" applyBorder="1" applyAlignment="1">
      <alignment horizontal="center" vertical="center"/>
    </xf>
    <xf numFmtId="2" fontId="12" fillId="16" borderId="0" xfId="1" applyNumberFormat="1" applyFont="1" applyFill="1" applyBorder="1" applyAlignment="1">
      <alignment horizontal="center" vertical="center"/>
    </xf>
    <xf numFmtId="0" fontId="44" fillId="0" borderId="199" xfId="1" applyNumberFormat="1" applyFont="1" applyFill="1" applyBorder="1" applyAlignment="1">
      <alignment horizontal="right" vertical="center"/>
    </xf>
    <xf numFmtId="0" fontId="12" fillId="30" borderId="87" xfId="1" applyNumberFormat="1" applyFont="1" applyFill="1" applyBorder="1" applyAlignment="1">
      <alignment horizontal="center" vertical="center"/>
    </xf>
    <xf numFmtId="0" fontId="12" fillId="30" borderId="105" xfId="1" applyNumberFormat="1" applyFont="1" applyFill="1" applyBorder="1" applyAlignment="1">
      <alignment horizontal="center" vertical="center"/>
    </xf>
    <xf numFmtId="0" fontId="12" fillId="30" borderId="24" xfId="1" applyNumberFormat="1" applyFont="1" applyFill="1" applyBorder="1" applyAlignment="1">
      <alignment horizontal="center" vertical="center"/>
    </xf>
    <xf numFmtId="2" fontId="12" fillId="30" borderId="87" xfId="1" applyNumberFormat="1" applyFont="1" applyFill="1" applyBorder="1" applyAlignment="1">
      <alignment horizontal="center" vertical="center"/>
    </xf>
    <xf numFmtId="0" fontId="88" fillId="58" borderId="262" xfId="4" applyFont="1" applyFill="1" applyBorder="1" applyAlignment="1">
      <alignment horizontal="center" vertical="center" wrapText="1"/>
    </xf>
    <xf numFmtId="0" fontId="82" fillId="57" borderId="295" xfId="4" applyFont="1" applyFill="1" applyBorder="1" applyAlignment="1">
      <alignment horizontal="center" vertical="center" wrapText="1"/>
    </xf>
    <xf numFmtId="0" fontId="82" fillId="57" borderId="262" xfId="4" applyFont="1" applyFill="1" applyBorder="1" applyAlignment="1">
      <alignment horizontal="center" vertical="center" wrapText="1"/>
    </xf>
    <xf numFmtId="0" fontId="82" fillId="60" borderId="65" xfId="4" applyFont="1" applyFill="1" applyBorder="1" applyAlignment="1">
      <alignment horizontal="center" vertical="center" wrapText="1"/>
    </xf>
    <xf numFmtId="0" fontId="82" fillId="60" borderId="0" xfId="4" applyFont="1" applyFill="1" applyBorder="1" applyAlignment="1">
      <alignment horizontal="center" vertical="center" wrapText="1"/>
    </xf>
    <xf numFmtId="0" fontId="1" fillId="56" borderId="97" xfId="4" applyFont="1" applyFill="1" applyBorder="1" applyAlignment="1">
      <alignment horizontal="center" vertical="top"/>
    </xf>
    <xf numFmtId="0" fontId="2" fillId="56" borderId="68" xfId="4" applyFill="1" applyBorder="1" applyAlignment="1">
      <alignment horizontal="center" vertical="top"/>
    </xf>
    <xf numFmtId="0" fontId="2" fillId="56" borderId="66" xfId="4" applyFill="1" applyBorder="1" applyAlignment="1">
      <alignment horizontal="center" vertical="top"/>
    </xf>
    <xf numFmtId="0" fontId="83" fillId="56" borderId="97" xfId="4" applyFont="1" applyFill="1" applyBorder="1" applyAlignment="1">
      <alignment horizontal="center"/>
    </xf>
    <xf numFmtId="0" fontId="83" fillId="56" borderId="68" xfId="4" applyFont="1" applyFill="1" applyBorder="1" applyAlignment="1">
      <alignment horizontal="center"/>
    </xf>
    <xf numFmtId="0" fontId="83" fillId="56" borderId="66" xfId="4" applyFont="1" applyFill="1" applyBorder="1" applyAlignment="1">
      <alignment horizontal="center"/>
    </xf>
    <xf numFmtId="0" fontId="83" fillId="56" borderId="263" xfId="4" applyFont="1" applyFill="1" applyBorder="1" applyAlignment="1">
      <alignment horizontal="center"/>
    </xf>
    <xf numFmtId="0" fontId="83" fillId="56" borderId="262" xfId="4" applyFont="1" applyFill="1" applyBorder="1" applyAlignment="1">
      <alignment horizontal="center"/>
    </xf>
    <xf numFmtId="0" fontId="83" fillId="56" borderId="264" xfId="4" applyFont="1" applyFill="1" applyBorder="1" applyAlignment="1">
      <alignment horizontal="center"/>
    </xf>
    <xf numFmtId="0" fontId="82" fillId="59" borderId="97" xfId="4" applyFont="1" applyFill="1" applyBorder="1" applyAlignment="1">
      <alignment horizontal="center" vertical="center" wrapText="1"/>
    </xf>
    <xf numFmtId="0" fontId="82" fillId="59" borderId="68" xfId="4" applyFont="1" applyFill="1" applyBorder="1" applyAlignment="1">
      <alignment horizontal="center" vertical="center" wrapText="1"/>
    </xf>
    <xf numFmtId="0" fontId="82" fillId="59" borderId="59" xfId="4" applyFont="1" applyFill="1" applyBorder="1" applyAlignment="1">
      <alignment horizontal="center" vertical="center" wrapText="1"/>
    </xf>
    <xf numFmtId="0" fontId="82" fillId="59" borderId="100" xfId="4" applyFont="1" applyFill="1" applyBorder="1" applyAlignment="1">
      <alignment horizontal="center" vertical="center" wrapText="1"/>
    </xf>
    <xf numFmtId="0" fontId="82" fillId="59" borderId="0" xfId="4" applyFont="1" applyFill="1" applyBorder="1" applyAlignment="1">
      <alignment horizontal="center" vertical="center" wrapText="1"/>
    </xf>
    <xf numFmtId="0" fontId="82" fillId="59" borderId="104" xfId="4" applyFont="1" applyFill="1" applyBorder="1" applyAlignment="1">
      <alignment horizontal="center" vertical="center" wrapText="1"/>
    </xf>
    <xf numFmtId="0" fontId="82" fillId="59" borderId="263" xfId="4" applyFont="1" applyFill="1" applyBorder="1" applyAlignment="1">
      <alignment horizontal="center" vertical="center" wrapText="1"/>
    </xf>
    <xf numFmtId="0" fontId="82" fillId="59" borderId="262" xfId="4" applyFont="1" applyFill="1" applyBorder="1" applyAlignment="1">
      <alignment horizontal="center" vertical="center" wrapText="1"/>
    </xf>
    <xf numFmtId="0" fontId="82" fillId="59" borderId="291" xfId="4" applyFont="1" applyFill="1" applyBorder="1" applyAlignment="1">
      <alignment horizontal="center" vertical="center" wrapText="1"/>
    </xf>
    <xf numFmtId="0" fontId="82" fillId="25" borderId="295" xfId="4" applyFont="1" applyFill="1" applyBorder="1" applyAlignment="1">
      <alignment horizontal="center" vertical="center" wrapText="1"/>
    </xf>
    <xf numFmtId="0" fontId="82" fillId="25" borderId="262" xfId="4" applyFont="1" applyFill="1" applyBorder="1" applyAlignment="1">
      <alignment horizontal="center" vertical="center" wrapText="1"/>
    </xf>
    <xf numFmtId="0" fontId="82" fillId="48" borderId="262" xfId="4" applyFont="1" applyFill="1" applyBorder="1" applyAlignment="1">
      <alignment horizontal="center" vertical="center" wrapText="1"/>
    </xf>
    <xf numFmtId="0" fontId="5" fillId="2" borderId="52" xfId="0" applyFont="1" applyFill="1" applyBorder="1" applyAlignment="1">
      <alignment horizontal="center" vertical="center"/>
    </xf>
    <xf numFmtId="0" fontId="0" fillId="2" borderId="53" xfId="0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8" fillId="2" borderId="26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19" fillId="2" borderId="38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47" xfId="0" applyFont="1" applyFill="1" applyBorder="1" applyAlignment="1">
      <alignment horizontal="center" vertical="center"/>
    </xf>
    <xf numFmtId="0" fontId="6" fillId="2" borderId="48" xfId="0" applyFont="1" applyFill="1" applyBorder="1" applyAlignment="1">
      <alignment horizontal="center" vertical="center"/>
    </xf>
    <xf numFmtId="0" fontId="22" fillId="3" borderId="44" xfId="0" applyFont="1" applyFill="1" applyBorder="1" applyAlignment="1">
      <alignment horizontal="center" vertical="center"/>
    </xf>
    <xf numFmtId="0" fontId="0" fillId="2" borderId="45" xfId="0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13" fillId="13" borderId="227" xfId="1" applyFont="1" applyFill="1" applyBorder="1" applyAlignment="1">
      <alignment horizontal="center" vertical="center"/>
    </xf>
    <xf numFmtId="0" fontId="13" fillId="13" borderId="228" xfId="1" applyFont="1" applyFill="1" applyBorder="1" applyAlignment="1">
      <alignment horizontal="center" vertical="center"/>
    </xf>
    <xf numFmtId="0" fontId="13" fillId="13" borderId="261" xfId="1" applyFont="1" applyFill="1" applyBorder="1" applyAlignment="1">
      <alignment horizontal="center" vertical="center"/>
    </xf>
    <xf numFmtId="0" fontId="5" fillId="0" borderId="105" xfId="1" applyFont="1" applyFill="1" applyBorder="1" applyAlignment="1">
      <alignment horizontal="center" vertical="center" wrapText="1"/>
    </xf>
    <xf numFmtId="0" fontId="5" fillId="0" borderId="112" xfId="1" applyFont="1" applyFill="1" applyBorder="1" applyAlignment="1">
      <alignment horizontal="center" vertical="center" wrapText="1"/>
    </xf>
    <xf numFmtId="0" fontId="15" fillId="0" borderId="96" xfId="1" applyFont="1" applyFill="1" applyBorder="1" applyAlignment="1">
      <alignment horizontal="center" vertical="center" textRotation="255" shrinkToFit="1"/>
    </xf>
    <xf numFmtId="0" fontId="15" fillId="0" borderId="111" xfId="1" applyFont="1" applyFill="1" applyBorder="1" applyAlignment="1">
      <alignment horizontal="center" vertical="center" textRotation="255" shrinkToFit="1"/>
    </xf>
    <xf numFmtId="0" fontId="5" fillId="0" borderId="96" xfId="1" applyFont="1" applyFill="1" applyBorder="1" applyAlignment="1">
      <alignment horizontal="center" vertical="center" textRotation="45"/>
    </xf>
    <xf numFmtId="0" fontId="5" fillId="0" borderId="111" xfId="1" applyFont="1" applyFill="1" applyBorder="1" applyAlignment="1">
      <alignment horizontal="center" vertical="center" textRotation="45"/>
    </xf>
    <xf numFmtId="0" fontId="8" fillId="0" borderId="96" xfId="1" applyFont="1" applyFill="1" applyBorder="1" applyAlignment="1">
      <alignment horizontal="center" vertical="center" textRotation="43"/>
    </xf>
    <xf numFmtId="0" fontId="8" fillId="0" borderId="111" xfId="1" applyFont="1" applyFill="1" applyBorder="1" applyAlignment="1">
      <alignment horizontal="center" vertical="center" textRotation="43"/>
    </xf>
    <xf numFmtId="0" fontId="8" fillId="51" borderId="222" xfId="1" applyFont="1" applyFill="1" applyBorder="1" applyAlignment="1">
      <alignment horizontal="center" vertical="center"/>
    </xf>
    <xf numFmtId="0" fontId="8" fillId="51" borderId="223" xfId="1" applyFont="1" applyFill="1" applyBorder="1" applyAlignment="1">
      <alignment horizontal="center" vertical="center"/>
    </xf>
    <xf numFmtId="0" fontId="60" fillId="41" borderId="150" xfId="1" applyFont="1" applyFill="1" applyBorder="1" applyAlignment="1">
      <alignment horizontal="center" vertical="center"/>
    </xf>
    <xf numFmtId="0" fontId="60" fillId="41" borderId="151" xfId="1" applyFont="1" applyFill="1" applyBorder="1" applyAlignment="1">
      <alignment horizontal="center" vertical="center"/>
    </xf>
    <xf numFmtId="0" fontId="60" fillId="41" borderId="216" xfId="1" applyFont="1" applyFill="1" applyBorder="1" applyAlignment="1">
      <alignment horizontal="center" vertical="center"/>
    </xf>
    <xf numFmtId="164" fontId="61" fillId="51" borderId="248" xfId="1" applyNumberFormat="1" applyFont="1" applyFill="1" applyBorder="1" applyAlignment="1">
      <alignment horizontal="center" vertical="center"/>
    </xf>
    <xf numFmtId="164" fontId="61" fillId="51" borderId="249" xfId="1" applyNumberFormat="1" applyFont="1" applyFill="1" applyBorder="1" applyAlignment="1">
      <alignment horizontal="center" vertical="center"/>
    </xf>
    <xf numFmtId="2" fontId="58" fillId="0" borderId="235" xfId="1" applyNumberFormat="1" applyFont="1" applyBorder="1" applyAlignment="1">
      <alignment horizontal="center" vertical="center"/>
    </xf>
    <xf numFmtId="2" fontId="58" fillId="0" borderId="134" xfId="1" applyNumberFormat="1" applyFont="1" applyBorder="1" applyAlignment="1">
      <alignment horizontal="center" vertical="center"/>
    </xf>
    <xf numFmtId="0" fontId="5" fillId="37" borderId="211" xfId="1" applyFont="1" applyFill="1" applyBorder="1" applyAlignment="1">
      <alignment horizontal="center" vertical="center"/>
    </xf>
    <xf numFmtId="0" fontId="5" fillId="37" borderId="212" xfId="1" applyFont="1" applyFill="1" applyBorder="1" applyAlignment="1">
      <alignment horizontal="center" vertical="center"/>
    </xf>
    <xf numFmtId="0" fontId="8" fillId="49" borderId="238" xfId="1" applyFont="1" applyFill="1" applyBorder="1" applyAlignment="1">
      <alignment horizontal="center" vertical="center"/>
    </xf>
    <xf numFmtId="0" fontId="8" fillId="49" borderId="95" xfId="1" applyFont="1" applyFill="1" applyBorder="1" applyAlignment="1">
      <alignment horizontal="center" vertical="center"/>
    </xf>
    <xf numFmtId="0" fontId="5" fillId="33" borderId="135" xfId="1" applyFill="1" applyBorder="1" applyAlignment="1">
      <alignment horizontal="center"/>
    </xf>
    <xf numFmtId="0" fontId="5" fillId="33" borderId="193" xfId="1" applyFill="1" applyBorder="1" applyAlignment="1">
      <alignment horizontal="center"/>
    </xf>
    <xf numFmtId="0" fontId="5" fillId="33" borderId="79" xfId="1" applyFill="1" applyBorder="1" applyAlignment="1">
      <alignment horizontal="center"/>
    </xf>
    <xf numFmtId="0" fontId="5" fillId="33" borderId="83" xfId="1" applyFill="1" applyBorder="1" applyAlignment="1">
      <alignment horizontal="center"/>
    </xf>
    <xf numFmtId="0" fontId="5" fillId="33" borderId="234" xfId="1" applyFill="1" applyBorder="1" applyAlignment="1">
      <alignment horizontal="center"/>
    </xf>
    <xf numFmtId="2" fontId="58" fillId="0" borderId="240" xfId="1" applyNumberFormat="1" applyFont="1" applyBorder="1" applyAlignment="1">
      <alignment horizontal="center" vertical="center"/>
    </xf>
    <xf numFmtId="2" fontId="58" fillId="0" borderId="241" xfId="1" applyNumberFormat="1" applyFont="1" applyBorder="1" applyAlignment="1">
      <alignment horizontal="center" vertical="center"/>
    </xf>
    <xf numFmtId="0" fontId="8" fillId="49" borderId="135" xfId="1" applyFont="1" applyFill="1" applyBorder="1" applyAlignment="1">
      <alignment horizontal="center" vertical="center"/>
    </xf>
    <xf numFmtId="0" fontId="8" fillId="49" borderId="79" xfId="1" applyFont="1" applyFill="1" applyBorder="1" applyAlignment="1">
      <alignment horizontal="center" vertical="center"/>
    </xf>
    <xf numFmtId="0" fontId="5" fillId="41" borderId="222" xfId="1" applyFont="1" applyFill="1" applyBorder="1" applyAlignment="1">
      <alignment horizontal="center" vertical="center"/>
    </xf>
    <xf numFmtId="0" fontId="5" fillId="41" borderId="223" xfId="1" applyFont="1" applyFill="1" applyBorder="1" applyAlignment="1">
      <alignment horizontal="center" vertical="center"/>
    </xf>
    <xf numFmtId="0" fontId="8" fillId="49" borderId="5" xfId="1" applyFont="1" applyFill="1" applyBorder="1" applyAlignment="1">
      <alignment horizontal="center" vertical="center"/>
    </xf>
    <xf numFmtId="0" fontId="8" fillId="49" borderId="161" xfId="1" applyFont="1" applyFill="1" applyBorder="1" applyAlignment="1">
      <alignment horizontal="center" vertical="center"/>
    </xf>
    <xf numFmtId="0" fontId="5" fillId="33" borderId="227" xfId="1" applyFill="1" applyBorder="1" applyAlignment="1">
      <alignment horizontal="center"/>
    </xf>
    <xf numFmtId="0" fontId="5" fillId="33" borderId="228" xfId="1" applyFill="1" applyBorder="1" applyAlignment="1">
      <alignment horizontal="center"/>
    </xf>
    <xf numFmtId="0" fontId="5" fillId="33" borderId="229" xfId="1" applyFill="1" applyBorder="1" applyAlignment="1">
      <alignment horizontal="center"/>
    </xf>
    <xf numFmtId="0" fontId="5" fillId="33" borderId="107" xfId="1" applyFill="1" applyBorder="1" applyAlignment="1">
      <alignment horizontal="center"/>
    </xf>
    <xf numFmtId="0" fontId="5" fillId="33" borderId="230" xfId="1" applyFill="1" applyBorder="1" applyAlignment="1">
      <alignment horizontal="center"/>
    </xf>
    <xf numFmtId="0" fontId="8" fillId="37" borderId="211" xfId="1" applyFont="1" applyFill="1" applyBorder="1" applyAlignment="1">
      <alignment horizontal="center" vertical="center"/>
    </xf>
    <xf numFmtId="0" fontId="8" fillId="37" borderId="212" xfId="1" applyFont="1" applyFill="1" applyBorder="1" applyAlignment="1">
      <alignment horizontal="center" vertical="center"/>
    </xf>
    <xf numFmtId="165" fontId="15" fillId="0" borderId="6" xfId="1" applyNumberFormat="1" applyFont="1" applyBorder="1" applyAlignment="1">
      <alignment horizontal="center"/>
    </xf>
    <xf numFmtId="165" fontId="15" fillId="0" borderId="0" xfId="1" applyNumberFormat="1" applyFont="1" applyAlignment="1">
      <alignment horizontal="left"/>
    </xf>
    <xf numFmtId="0" fontId="8" fillId="0" borderId="243" xfId="1" applyFont="1" applyFill="1" applyBorder="1" applyAlignment="1">
      <alignment horizontal="center" vertical="center"/>
    </xf>
    <xf numFmtId="0" fontId="8" fillId="0" borderId="244" xfId="1" applyFont="1" applyFill="1" applyBorder="1" applyAlignment="1">
      <alignment horizontal="center" vertical="center"/>
    </xf>
    <xf numFmtId="0" fontId="5" fillId="33" borderId="135" xfId="1" applyFill="1" applyBorder="1" applyAlignment="1">
      <alignment horizontal="center" vertical="center"/>
    </xf>
    <xf numFmtId="0" fontId="5" fillId="33" borderId="193" xfId="1" applyFill="1" applyBorder="1" applyAlignment="1">
      <alignment horizontal="center" vertical="center"/>
    </xf>
    <xf numFmtId="0" fontId="5" fillId="33" borderId="79" xfId="1" applyFill="1" applyBorder="1" applyAlignment="1">
      <alignment horizontal="center" vertical="center"/>
    </xf>
    <xf numFmtId="0" fontId="5" fillId="33" borderId="83" xfId="1" applyFill="1" applyBorder="1" applyAlignment="1">
      <alignment horizontal="center" vertical="center"/>
    </xf>
    <xf numFmtId="0" fontId="5" fillId="33" borderId="234" xfId="1" applyFill="1" applyBorder="1" applyAlignment="1">
      <alignment horizontal="center" vertical="center"/>
    </xf>
    <xf numFmtId="0" fontId="50" fillId="0" borderId="13" xfId="1" applyFont="1" applyBorder="1" applyAlignment="1">
      <alignment horizontal="center" vertical="center" wrapText="1"/>
    </xf>
    <xf numFmtId="0" fontId="50" fillId="0" borderId="0" xfId="1" applyFont="1" applyBorder="1" applyAlignment="1">
      <alignment horizontal="center" vertical="center" wrapText="1"/>
    </xf>
    <xf numFmtId="0" fontId="50" fillId="0" borderId="14" xfId="1" applyFont="1" applyBorder="1" applyAlignment="1">
      <alignment horizontal="center" vertical="center" wrapText="1"/>
    </xf>
    <xf numFmtId="0" fontId="50" fillId="0" borderId="23" xfId="1" applyFont="1" applyBorder="1" applyAlignment="1">
      <alignment horizontal="center" vertical="center" wrapText="1"/>
    </xf>
    <xf numFmtId="0" fontId="50" fillId="0" borderId="24" xfId="1" applyFont="1" applyBorder="1" applyAlignment="1">
      <alignment horizontal="center" vertical="center" wrapText="1"/>
    </xf>
    <xf numFmtId="0" fontId="50" fillId="0" borderId="25" xfId="1" applyFont="1" applyBorder="1" applyAlignment="1">
      <alignment horizontal="center" vertical="center" wrapText="1"/>
    </xf>
    <xf numFmtId="2" fontId="58" fillId="0" borderId="231" xfId="1" applyNumberFormat="1" applyFont="1" applyBorder="1" applyAlignment="1">
      <alignment horizontal="center" vertical="center"/>
    </xf>
    <xf numFmtId="2" fontId="58" fillId="0" borderId="232" xfId="1" applyNumberFormat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44" fillId="0" borderId="200" xfId="1" applyFont="1" applyFill="1" applyBorder="1" applyAlignment="1">
      <alignment horizontal="center" vertical="center"/>
    </xf>
    <xf numFmtId="0" fontId="44" fillId="0" borderId="201" xfId="1" applyFont="1" applyFill="1" applyBorder="1" applyAlignment="1">
      <alignment horizontal="center" vertical="center"/>
    </xf>
    <xf numFmtId="0" fontId="44" fillId="0" borderId="202" xfId="1" applyFont="1" applyFill="1" applyBorder="1" applyAlignment="1">
      <alignment horizontal="center" vertical="center"/>
    </xf>
    <xf numFmtId="164" fontId="48" fillId="0" borderId="93" xfId="1" applyNumberFormat="1" applyFont="1" applyFill="1" applyBorder="1" applyAlignment="1">
      <alignment horizontal="center" vertical="center"/>
    </xf>
    <xf numFmtId="0" fontId="48" fillId="0" borderId="129" xfId="1" applyFont="1" applyFill="1" applyBorder="1" applyAlignment="1">
      <alignment horizontal="center" vertical="center"/>
    </xf>
    <xf numFmtId="164" fontId="44" fillId="0" borderId="207" xfId="1" applyNumberFormat="1" applyFont="1" applyFill="1" applyBorder="1" applyAlignment="1">
      <alignment horizontal="center" vertical="center"/>
    </xf>
    <xf numFmtId="0" fontId="44" fillId="0" borderId="208" xfId="1" applyFont="1" applyFill="1" applyBorder="1" applyAlignment="1">
      <alignment horizontal="center" vertical="center"/>
    </xf>
    <xf numFmtId="0" fontId="44" fillId="0" borderId="209" xfId="1" applyFont="1" applyFill="1" applyBorder="1" applyAlignment="1">
      <alignment horizontal="center" vertical="center"/>
    </xf>
    <xf numFmtId="0" fontId="17" fillId="0" borderId="150" xfId="1" applyFont="1" applyBorder="1" applyAlignment="1">
      <alignment horizontal="center" vertical="center" wrapText="1"/>
    </xf>
    <xf numFmtId="0" fontId="17" fillId="0" borderId="151" xfId="1" applyFont="1" applyBorder="1" applyAlignment="1">
      <alignment horizontal="center" vertical="center" wrapText="1"/>
    </xf>
    <xf numFmtId="0" fontId="17" fillId="0" borderId="187" xfId="1" applyFont="1" applyBorder="1" applyAlignment="1">
      <alignment horizontal="center" vertical="center" wrapText="1"/>
    </xf>
    <xf numFmtId="0" fontId="17" fillId="0" borderId="155" xfId="1" applyFont="1" applyBorder="1" applyAlignment="1">
      <alignment horizontal="center" vertical="center" wrapText="1"/>
    </xf>
    <xf numFmtId="0" fontId="17" fillId="0" borderId="216" xfId="1" applyFont="1" applyBorder="1" applyAlignment="1">
      <alignment horizontal="center" vertical="center" wrapText="1"/>
    </xf>
    <xf numFmtId="0" fontId="5" fillId="0" borderId="217" xfId="1" applyFont="1" applyFill="1" applyBorder="1" applyAlignment="1">
      <alignment horizontal="center" vertical="center" wrapText="1"/>
    </xf>
    <xf numFmtId="0" fontId="5" fillId="0" borderId="188" xfId="1" applyFont="1" applyFill="1" applyBorder="1" applyAlignment="1">
      <alignment horizontal="center" vertical="center" wrapText="1"/>
    </xf>
    <xf numFmtId="0" fontId="48" fillId="13" borderId="218" xfId="1" applyFont="1" applyFill="1" applyBorder="1" applyAlignment="1">
      <alignment horizontal="center" vertical="center"/>
    </xf>
    <xf numFmtId="0" fontId="48" fillId="13" borderId="219" xfId="1" applyFont="1" applyFill="1" applyBorder="1" applyAlignment="1">
      <alignment horizontal="center" vertical="center"/>
    </xf>
    <xf numFmtId="0" fontId="48" fillId="13" borderId="220" xfId="1" applyFont="1" applyFill="1" applyBorder="1" applyAlignment="1">
      <alignment horizontal="center" vertical="center"/>
    </xf>
    <xf numFmtId="164" fontId="12" fillId="41" borderId="23" xfId="1" applyNumberFormat="1" applyFont="1" applyFill="1" applyBorder="1" applyAlignment="1">
      <alignment horizontal="center" vertical="center" shrinkToFit="1"/>
    </xf>
    <xf numFmtId="164" fontId="12" fillId="41" borderId="24" xfId="1" applyNumberFormat="1" applyFont="1" applyFill="1" applyBorder="1" applyAlignment="1">
      <alignment horizontal="center" vertical="center" shrinkToFit="1"/>
    </xf>
    <xf numFmtId="164" fontId="12" fillId="16" borderId="24" xfId="1" applyNumberFormat="1" applyFont="1" applyFill="1" applyBorder="1" applyAlignment="1">
      <alignment horizontal="center" vertical="center" shrinkToFit="1"/>
    </xf>
    <xf numFmtId="164" fontId="12" fillId="16" borderId="25" xfId="1" applyNumberFormat="1" applyFont="1" applyFill="1" applyBorder="1" applyAlignment="1">
      <alignment horizontal="center" vertical="center" shrinkToFit="1"/>
    </xf>
    <xf numFmtId="0" fontId="45" fillId="30" borderId="5" xfId="1" applyFont="1" applyFill="1" applyBorder="1" applyAlignment="1">
      <alignment horizontal="center" vertical="center"/>
    </xf>
    <xf numFmtId="0" fontId="45" fillId="30" borderId="6" xfId="1" applyFont="1" applyFill="1" applyBorder="1" applyAlignment="1">
      <alignment horizontal="center" vertical="center"/>
    </xf>
    <xf numFmtId="0" fontId="45" fillId="30" borderId="161" xfId="1" applyFont="1" applyFill="1" applyBorder="1" applyAlignment="1">
      <alignment horizontal="center" vertical="center"/>
    </xf>
    <xf numFmtId="0" fontId="50" fillId="0" borderId="160" xfId="1" applyFont="1" applyFill="1" applyBorder="1" applyAlignment="1">
      <alignment horizontal="center" vertical="center"/>
    </xf>
    <xf numFmtId="0" fontId="50" fillId="0" borderId="6" xfId="1" applyFont="1" applyFill="1" applyBorder="1" applyAlignment="1">
      <alignment horizontal="center" vertical="center"/>
    </xf>
    <xf numFmtId="2" fontId="51" fillId="30" borderId="6" xfId="1" applyNumberFormat="1" applyFont="1" applyFill="1" applyBorder="1" applyAlignment="1">
      <alignment horizontal="center" vertical="center"/>
    </xf>
    <xf numFmtId="2" fontId="51" fillId="30" borderId="7" xfId="1" applyNumberFormat="1" applyFont="1" applyFill="1" applyBorder="1" applyAlignment="1">
      <alignment horizontal="center" vertical="center"/>
    </xf>
    <xf numFmtId="0" fontId="44" fillId="0" borderId="93" xfId="1" applyFont="1" applyFill="1" applyBorder="1" applyAlignment="1">
      <alignment horizontal="center" vertical="center"/>
    </xf>
    <xf numFmtId="0" fontId="44" fillId="0" borderId="98" xfId="1" applyFont="1" applyFill="1" applyBorder="1" applyAlignment="1">
      <alignment horizontal="center" vertical="center"/>
    </xf>
    <xf numFmtId="0" fontId="44" fillId="0" borderId="198" xfId="1" applyFont="1" applyFill="1" applyBorder="1" applyAlignment="1">
      <alignment horizontal="center" vertical="center"/>
    </xf>
    <xf numFmtId="0" fontId="5" fillId="41" borderId="5" xfId="1" applyFont="1" applyFill="1" applyBorder="1" applyAlignment="1">
      <alignment horizontal="center" vertical="center"/>
    </xf>
    <xf numFmtId="0" fontId="5" fillId="41" borderId="6" xfId="1" applyFont="1" applyFill="1" applyBorder="1" applyAlignment="1">
      <alignment horizontal="center" vertical="center"/>
    </xf>
    <xf numFmtId="0" fontId="5" fillId="41" borderId="204" xfId="1" applyFont="1" applyFill="1" applyBorder="1" applyAlignment="1">
      <alignment horizontal="center" vertical="center"/>
    </xf>
    <xf numFmtId="0" fontId="5" fillId="41" borderId="205" xfId="1" applyFont="1" applyFill="1" applyBorder="1" applyAlignment="1">
      <alignment horizontal="center" vertical="center"/>
    </xf>
    <xf numFmtId="0" fontId="17" fillId="41" borderId="5" xfId="1" applyFont="1" applyFill="1" applyBorder="1" applyAlignment="1">
      <alignment horizontal="center" vertical="center" wrapText="1"/>
    </xf>
    <xf numFmtId="0" fontId="17" fillId="41" borderId="204" xfId="1" applyFont="1" applyFill="1" applyBorder="1" applyAlignment="1">
      <alignment horizontal="center" vertical="center" wrapText="1"/>
    </xf>
    <xf numFmtId="0" fontId="17" fillId="41" borderId="163" xfId="1" applyFont="1" applyFill="1" applyBorder="1" applyAlignment="1">
      <alignment horizontal="center" vertical="center" wrapText="1"/>
    </xf>
    <xf numFmtId="0" fontId="17" fillId="41" borderId="206" xfId="1" applyFont="1" applyFill="1" applyBorder="1" applyAlignment="1">
      <alignment horizontal="center" vertical="center" wrapText="1"/>
    </xf>
    <xf numFmtId="0" fontId="45" fillId="45" borderId="23" xfId="1" applyFont="1" applyFill="1" applyBorder="1" applyAlignment="1">
      <alignment horizontal="center" vertical="center"/>
    </xf>
    <xf numFmtId="0" fontId="45" fillId="45" borderId="24" xfId="1" applyFont="1" applyFill="1" applyBorder="1" applyAlignment="1">
      <alignment horizontal="center" vertical="center"/>
    </xf>
    <xf numFmtId="0" fontId="45" fillId="45" borderId="173" xfId="1" applyFont="1" applyFill="1" applyBorder="1" applyAlignment="1">
      <alignment horizontal="center" vertical="center"/>
    </xf>
    <xf numFmtId="0" fontId="50" fillId="0" borderId="172" xfId="1" applyFont="1" applyFill="1" applyBorder="1" applyAlignment="1">
      <alignment horizontal="center" vertical="center"/>
    </xf>
    <xf numFmtId="0" fontId="50" fillId="0" borderId="24" xfId="1" applyFont="1" applyFill="1" applyBorder="1" applyAlignment="1">
      <alignment horizontal="center" vertical="center"/>
    </xf>
    <xf numFmtId="2" fontId="51" fillId="45" borderId="24" xfId="1" applyNumberFormat="1" applyFont="1" applyFill="1" applyBorder="1" applyAlignment="1">
      <alignment horizontal="center" vertical="center"/>
    </xf>
    <xf numFmtId="2" fontId="51" fillId="45" borderId="25" xfId="1" applyNumberFormat="1" applyFont="1" applyFill="1" applyBorder="1" applyAlignment="1">
      <alignment horizontal="center" vertical="center"/>
    </xf>
    <xf numFmtId="164" fontId="12" fillId="16" borderId="194" xfId="1" applyNumberFormat="1" applyFont="1" applyFill="1" applyBorder="1" applyAlignment="1">
      <alignment horizontal="center" vertical="center"/>
    </xf>
    <xf numFmtId="164" fontId="12" fillId="16" borderId="195" xfId="1" applyNumberFormat="1" applyFont="1" applyFill="1" applyBorder="1" applyAlignment="1">
      <alignment horizontal="center" vertical="center"/>
    </xf>
    <xf numFmtId="164" fontId="44" fillId="0" borderId="194" xfId="1" applyNumberFormat="1" applyFont="1" applyFill="1" applyBorder="1" applyAlignment="1">
      <alignment horizontal="center" vertical="center"/>
    </xf>
    <xf numFmtId="164" fontId="44" fillId="0" borderId="195" xfId="1" applyNumberFormat="1" applyFont="1" applyFill="1" applyBorder="1" applyAlignment="1">
      <alignment horizontal="center" vertical="center"/>
    </xf>
    <xf numFmtId="164" fontId="87" fillId="16" borderId="194" xfId="1" applyNumberFormat="1" applyFont="1" applyFill="1" applyBorder="1" applyAlignment="1">
      <alignment horizontal="center" vertical="center"/>
    </xf>
    <xf numFmtId="164" fontId="87" fillId="16" borderId="195" xfId="1" applyNumberFormat="1" applyFont="1" applyFill="1" applyBorder="1" applyAlignment="1">
      <alignment horizontal="center" vertical="center"/>
    </xf>
    <xf numFmtId="164" fontId="12" fillId="41" borderId="194" xfId="1" applyNumberFormat="1" applyFont="1" applyFill="1" applyBorder="1" applyAlignment="1">
      <alignment horizontal="center" vertical="center"/>
    </xf>
    <xf numFmtId="164" fontId="12" fillId="41" borderId="195" xfId="1" applyNumberFormat="1" applyFont="1" applyFill="1" applyBorder="1" applyAlignment="1">
      <alignment horizontal="center" vertical="center"/>
    </xf>
    <xf numFmtId="164" fontId="87" fillId="41" borderId="194" xfId="1" applyNumberFormat="1" applyFont="1" applyFill="1" applyBorder="1" applyAlignment="1">
      <alignment horizontal="center" vertical="center"/>
    </xf>
    <xf numFmtId="164" fontId="87" fillId="41" borderId="195" xfId="1" applyNumberFormat="1" applyFont="1" applyFill="1" applyBorder="1" applyAlignment="1">
      <alignment horizontal="center" vertical="center"/>
    </xf>
    <xf numFmtId="0" fontId="5" fillId="31" borderId="6" xfId="1" applyFont="1" applyFill="1" applyBorder="1" applyAlignment="1">
      <alignment horizontal="center"/>
    </xf>
    <xf numFmtId="0" fontId="5" fillId="31" borderId="7" xfId="1" applyFont="1" applyFill="1" applyBorder="1" applyAlignment="1">
      <alignment horizontal="center"/>
    </xf>
    <xf numFmtId="164" fontId="8" fillId="54" borderId="83" xfId="1" applyNumberFormat="1" applyFont="1" applyFill="1" applyBorder="1" applyAlignment="1">
      <alignment horizontal="center" vertical="center"/>
    </xf>
    <xf numFmtId="164" fontId="8" fillId="54" borderId="193" xfId="1" applyNumberFormat="1" applyFont="1" applyFill="1" applyBorder="1" applyAlignment="1">
      <alignment horizontal="center" vertical="center"/>
    </xf>
    <xf numFmtId="164" fontId="8" fillId="54" borderId="79" xfId="1" applyNumberFormat="1" applyFont="1" applyFill="1" applyBorder="1" applyAlignment="1">
      <alignment horizontal="center" vertical="center"/>
    </xf>
    <xf numFmtId="164" fontId="8" fillId="54" borderId="13" xfId="1" applyNumberFormat="1" applyFont="1" applyFill="1" applyBorder="1" applyAlignment="1">
      <alignment horizontal="center" vertical="center"/>
    </xf>
    <xf numFmtId="164" fontId="8" fillId="54" borderId="0" xfId="1" applyNumberFormat="1" applyFont="1" applyFill="1" applyBorder="1" applyAlignment="1">
      <alignment horizontal="center" vertical="center"/>
    </xf>
    <xf numFmtId="164" fontId="8" fillId="54" borderId="14" xfId="1" applyNumberFormat="1" applyFont="1" applyFill="1" applyBorder="1" applyAlignment="1">
      <alignment horizontal="center" vertical="center"/>
    </xf>
    <xf numFmtId="164" fontId="8" fillId="54" borderId="135" xfId="1" applyNumberFormat="1" applyFont="1" applyFill="1" applyBorder="1" applyAlignment="1">
      <alignment horizontal="center" vertical="center" wrapText="1"/>
    </xf>
    <xf numFmtId="164" fontId="8" fillId="54" borderId="193" xfId="1" applyNumberFormat="1" applyFont="1" applyFill="1" applyBorder="1" applyAlignment="1">
      <alignment horizontal="center" vertical="center" wrapText="1"/>
    </xf>
    <xf numFmtId="164" fontId="8" fillId="54" borderId="79" xfId="1" applyNumberFormat="1" applyFont="1" applyFill="1" applyBorder="1" applyAlignment="1">
      <alignment horizontal="center" vertical="center" wrapText="1"/>
    </xf>
    <xf numFmtId="164" fontId="8" fillId="0" borderId="58" xfId="1" applyNumberFormat="1" applyFont="1" applyFill="1" applyBorder="1" applyAlignment="1">
      <alignment horizontal="center" vertical="center"/>
    </xf>
    <xf numFmtId="164" fontId="8" fillId="0" borderId="83" xfId="1" applyNumberFormat="1" applyFont="1" applyFill="1" applyBorder="1" applyAlignment="1">
      <alignment horizontal="center" vertical="center"/>
    </xf>
    <xf numFmtId="164" fontId="8" fillId="0" borderId="193" xfId="1" applyNumberFormat="1" applyFont="1" applyFill="1" applyBorder="1" applyAlignment="1">
      <alignment horizontal="center" vertical="center"/>
    </xf>
    <xf numFmtId="164" fontId="8" fillId="0" borderId="79" xfId="1" applyNumberFormat="1" applyFont="1" applyFill="1" applyBorder="1" applyAlignment="1">
      <alignment horizontal="center" vertical="center"/>
    </xf>
    <xf numFmtId="164" fontId="8" fillId="0" borderId="9" xfId="1" applyNumberFormat="1" applyFont="1" applyFill="1" applyBorder="1" applyAlignment="1">
      <alignment horizontal="center" vertical="center"/>
    </xf>
    <xf numFmtId="0" fontId="8" fillId="0" borderId="129" xfId="1" applyFont="1" applyFill="1" applyBorder="1" applyAlignment="1">
      <alignment horizontal="center" vertical="center"/>
    </xf>
    <xf numFmtId="164" fontId="8" fillId="58" borderId="106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04" xfId="1" applyFont="1" applyBorder="1" applyAlignment="1">
      <alignment horizontal="center" vertical="center"/>
    </xf>
    <xf numFmtId="164" fontId="8" fillId="0" borderId="58" xfId="1" applyNumberFormat="1" applyFont="1" applyFill="1" applyBorder="1" applyAlignment="1">
      <alignment horizontal="center" vertical="center" wrapText="1"/>
    </xf>
    <xf numFmtId="0" fontId="8" fillId="47" borderId="150" xfId="1" applyFont="1" applyFill="1" applyBorder="1" applyAlignment="1">
      <alignment horizontal="center" vertical="center"/>
    </xf>
    <xf numFmtId="0" fontId="8" fillId="47" borderId="151" xfId="1" applyFont="1" applyFill="1" applyBorder="1" applyAlignment="1">
      <alignment horizontal="center" vertical="center"/>
    </xf>
    <xf numFmtId="0" fontId="8" fillId="47" borderId="188" xfId="1" applyFont="1" applyFill="1" applyBorder="1" applyAlignment="1">
      <alignment horizontal="center" vertical="center"/>
    </xf>
    <xf numFmtId="164" fontId="8" fillId="58" borderId="5" xfId="1" applyNumberFormat="1" applyFont="1" applyFill="1" applyBorder="1" applyAlignment="1">
      <alignment horizontal="center" vertical="center"/>
    </xf>
    <xf numFmtId="164" fontId="8" fillId="58" borderId="6" xfId="1" applyNumberFormat="1" applyFont="1" applyFill="1" applyBorder="1" applyAlignment="1">
      <alignment horizontal="center" vertical="center"/>
    </xf>
    <xf numFmtId="164" fontId="8" fillId="58" borderId="7" xfId="1" applyNumberFormat="1" applyFont="1" applyFill="1" applyBorder="1" applyAlignment="1">
      <alignment horizontal="center" vertical="center"/>
    </xf>
    <xf numFmtId="164" fontId="8" fillId="0" borderId="65" xfId="1" applyNumberFormat="1" applyFont="1" applyFill="1" applyBorder="1" applyAlignment="1">
      <alignment horizontal="center" vertical="center"/>
    </xf>
    <xf numFmtId="164" fontId="8" fillId="0" borderId="0" xfId="1" applyNumberFormat="1" applyFont="1" applyFill="1" applyBorder="1" applyAlignment="1">
      <alignment horizontal="center" vertical="center"/>
    </xf>
    <xf numFmtId="164" fontId="8" fillId="0" borderId="104" xfId="1" applyNumberFormat="1" applyFont="1" applyFill="1" applyBorder="1" applyAlignment="1">
      <alignment horizontal="center" vertical="center"/>
    </xf>
    <xf numFmtId="164" fontId="8" fillId="0" borderId="14" xfId="1" applyNumberFormat="1" applyFont="1" applyFill="1" applyBorder="1" applyAlignment="1">
      <alignment horizontal="center" vertical="center"/>
    </xf>
    <xf numFmtId="164" fontId="19" fillId="46" borderId="150" xfId="1" applyNumberFormat="1" applyFont="1" applyFill="1" applyBorder="1" applyAlignment="1">
      <alignment horizontal="center" vertical="center" wrapText="1"/>
    </xf>
    <xf numFmtId="164" fontId="19" fillId="46" borderId="151" xfId="1" applyNumberFormat="1" applyFont="1" applyFill="1" applyBorder="1" applyAlignment="1">
      <alignment horizontal="center" vertical="center" wrapText="1"/>
    </xf>
    <xf numFmtId="164" fontId="22" fillId="0" borderId="190" xfId="1" applyNumberFormat="1" applyFont="1" applyFill="1" applyBorder="1" applyAlignment="1">
      <alignment horizontal="center" vertical="center"/>
    </xf>
    <xf numFmtId="164" fontId="22" fillId="0" borderId="191" xfId="1" applyNumberFormat="1" applyFont="1" applyFill="1" applyBorder="1" applyAlignment="1">
      <alignment horizontal="center" vertical="center"/>
    </xf>
    <xf numFmtId="164" fontId="12" fillId="30" borderId="180" xfId="1" applyNumberFormat="1" applyFont="1" applyFill="1" applyBorder="1" applyAlignment="1">
      <alignment horizontal="center" vertical="center"/>
    </xf>
    <xf numFmtId="164" fontId="12" fillId="30" borderId="178" xfId="1" applyNumberFormat="1" applyFont="1" applyFill="1" applyBorder="1" applyAlignment="1">
      <alignment horizontal="center" vertical="center"/>
    </xf>
    <xf numFmtId="164" fontId="13" fillId="0" borderId="184" xfId="1" applyNumberFormat="1" applyFont="1" applyFill="1" applyBorder="1" applyAlignment="1">
      <alignment horizontal="center" vertical="center" wrapText="1"/>
    </xf>
    <xf numFmtId="164" fontId="13" fillId="0" borderId="185" xfId="1" applyNumberFormat="1" applyFont="1" applyFill="1" applyBorder="1" applyAlignment="1">
      <alignment horizontal="center" vertical="center" wrapText="1"/>
    </xf>
    <xf numFmtId="0" fontId="8" fillId="0" borderId="180" xfId="1" applyFont="1" applyFill="1" applyBorder="1" applyAlignment="1">
      <alignment horizontal="center" vertical="center"/>
    </xf>
    <xf numFmtId="0" fontId="8" fillId="0" borderId="178" xfId="1" applyFont="1" applyFill="1" applyBorder="1" applyAlignment="1">
      <alignment horizontal="center" vertical="center"/>
    </xf>
    <xf numFmtId="0" fontId="8" fillId="0" borderId="179" xfId="1" applyFont="1" applyFill="1" applyBorder="1" applyAlignment="1">
      <alignment horizontal="center" vertical="center"/>
    </xf>
    <xf numFmtId="164" fontId="8" fillId="0" borderId="180" xfId="1" applyNumberFormat="1" applyFont="1" applyFill="1" applyBorder="1" applyAlignment="1">
      <alignment horizontal="center" vertical="center"/>
    </xf>
    <xf numFmtId="164" fontId="8" fillId="0" borderId="178" xfId="1" applyNumberFormat="1" applyFont="1" applyFill="1" applyBorder="1" applyAlignment="1">
      <alignment horizontal="center" vertical="center"/>
    </xf>
    <xf numFmtId="164" fontId="8" fillId="0" borderId="179" xfId="1" applyNumberFormat="1" applyFont="1" applyFill="1" applyBorder="1" applyAlignment="1">
      <alignment horizontal="center" vertical="center"/>
    </xf>
    <xf numFmtId="164" fontId="12" fillId="45" borderId="180" xfId="1" applyNumberFormat="1" applyFont="1" applyFill="1" applyBorder="1" applyAlignment="1">
      <alignment horizontal="center" vertical="center"/>
    </xf>
    <xf numFmtId="164" fontId="12" fillId="45" borderId="178" xfId="1" applyNumberFormat="1" applyFont="1" applyFill="1" applyBorder="1" applyAlignment="1">
      <alignment horizontal="center" vertical="center"/>
    </xf>
    <xf numFmtId="164" fontId="12" fillId="45" borderId="179" xfId="1" applyNumberFormat="1" applyFont="1" applyFill="1" applyBorder="1" applyAlignment="1">
      <alignment horizontal="center" vertical="center"/>
    </xf>
    <xf numFmtId="0" fontId="8" fillId="44" borderId="9" xfId="1" applyFont="1" applyFill="1" applyBorder="1" applyAlignment="1">
      <alignment horizontal="center" vertical="center"/>
    </xf>
    <xf numFmtId="164" fontId="8" fillId="44" borderId="9" xfId="1" applyNumberFormat="1" applyFont="1" applyFill="1" applyBorder="1" applyAlignment="1">
      <alignment horizontal="center" vertical="center"/>
    </xf>
    <xf numFmtId="164" fontId="8" fillId="44" borderId="145" xfId="1" applyNumberFormat="1" applyFont="1" applyFill="1" applyBorder="1" applyAlignment="1">
      <alignment horizontal="center" vertical="center"/>
    </xf>
    <xf numFmtId="164" fontId="8" fillId="0" borderId="178" xfId="1" applyNumberFormat="1" applyFont="1" applyFill="1" applyBorder="1" applyAlignment="1">
      <alignment horizontal="center" vertical="center" wrapText="1"/>
    </xf>
    <xf numFmtId="164" fontId="8" fillId="0" borderId="179" xfId="1" applyNumberFormat="1" applyFont="1" applyFill="1" applyBorder="1" applyAlignment="1">
      <alignment horizontal="center" vertical="center" wrapText="1"/>
    </xf>
    <xf numFmtId="164" fontId="8" fillId="44" borderId="175" xfId="1" applyNumberFormat="1" applyFont="1" applyFill="1" applyBorder="1" applyAlignment="1">
      <alignment horizontal="center" vertical="center" wrapText="1"/>
    </xf>
    <xf numFmtId="164" fontId="8" fillId="44" borderId="176" xfId="1" applyNumberFormat="1" applyFont="1" applyFill="1" applyBorder="1" applyAlignment="1">
      <alignment horizontal="center" vertical="center" wrapText="1"/>
    </xf>
    <xf numFmtId="0" fontId="8" fillId="44" borderId="65" xfId="1" applyFont="1" applyFill="1" applyBorder="1" applyAlignment="1">
      <alignment horizontal="center" vertical="center"/>
    </xf>
    <xf numFmtId="0" fontId="8" fillId="44" borderId="0" xfId="1" applyFont="1" applyFill="1" applyBorder="1" applyAlignment="1">
      <alignment horizontal="center" vertical="center"/>
    </xf>
    <xf numFmtId="0" fontId="8" fillId="44" borderId="104" xfId="1" applyFont="1" applyFill="1" applyBorder="1" applyAlignment="1">
      <alignment horizontal="center" vertical="center"/>
    </xf>
    <xf numFmtId="164" fontId="12" fillId="30" borderId="166" xfId="1" applyNumberFormat="1" applyFont="1" applyFill="1" applyBorder="1" applyAlignment="1">
      <alignment horizontal="center" vertical="center"/>
    </xf>
    <xf numFmtId="164" fontId="12" fillId="30" borderId="167" xfId="1" applyNumberFormat="1" applyFont="1" applyFill="1" applyBorder="1" applyAlignment="1">
      <alignment horizontal="center" vertical="center"/>
    </xf>
    <xf numFmtId="164" fontId="12" fillId="30" borderId="168" xfId="1" applyNumberFormat="1" applyFont="1" applyFill="1" applyBorder="1" applyAlignment="1">
      <alignment horizontal="center" vertical="center"/>
    </xf>
    <xf numFmtId="164" fontId="12" fillId="30" borderId="169" xfId="1" applyNumberFormat="1" applyFont="1" applyFill="1" applyBorder="1" applyAlignment="1">
      <alignment horizontal="center" vertical="center"/>
    </xf>
    <xf numFmtId="164" fontId="44" fillId="43" borderId="23" xfId="1" applyNumberFormat="1" applyFont="1" applyFill="1" applyBorder="1" applyAlignment="1">
      <alignment horizontal="center" vertical="center"/>
    </xf>
    <xf numFmtId="164" fontId="44" fillId="43" borderId="24" xfId="1" applyNumberFormat="1" applyFont="1" applyFill="1" applyBorder="1" applyAlignment="1">
      <alignment horizontal="center" vertical="center"/>
    </xf>
    <xf numFmtId="164" fontId="44" fillId="43" borderId="25" xfId="1" applyNumberFormat="1" applyFont="1" applyFill="1" applyBorder="1" applyAlignment="1">
      <alignment horizontal="center" vertical="center"/>
    </xf>
    <xf numFmtId="10" fontId="9" fillId="43" borderId="172" xfId="1" applyNumberFormat="1" applyFont="1" applyFill="1" applyBorder="1" applyAlignment="1">
      <alignment horizontal="center" vertical="center"/>
    </xf>
    <xf numFmtId="10" fontId="9" fillId="43" borderId="24" xfId="1" applyNumberFormat="1" applyFont="1" applyFill="1" applyBorder="1" applyAlignment="1">
      <alignment horizontal="center" vertical="center"/>
    </xf>
    <xf numFmtId="10" fontId="9" fillId="43" borderId="173" xfId="1" applyNumberFormat="1" applyFont="1" applyFill="1" applyBorder="1" applyAlignment="1">
      <alignment horizontal="center" vertical="center"/>
    </xf>
    <xf numFmtId="10" fontId="9" fillId="43" borderId="25" xfId="1" applyNumberFormat="1" applyFont="1" applyFill="1" applyBorder="1" applyAlignment="1">
      <alignment horizontal="center" vertical="center"/>
    </xf>
    <xf numFmtId="164" fontId="8" fillId="21" borderId="162" xfId="1" applyNumberFormat="1" applyFont="1" applyFill="1" applyBorder="1" applyAlignment="1">
      <alignment horizontal="center" vertical="center"/>
    </xf>
    <xf numFmtId="164" fontId="8" fillId="21" borderId="163" xfId="1" applyNumberFormat="1" applyFont="1" applyFill="1" applyBorder="1" applyAlignment="1">
      <alignment horizontal="center" vertical="center"/>
    </xf>
    <xf numFmtId="164" fontId="22" fillId="0" borderId="165" xfId="1" applyNumberFormat="1" applyFont="1" applyFill="1" applyBorder="1" applyAlignment="1">
      <alignment horizontal="center" vertical="center"/>
    </xf>
    <xf numFmtId="164" fontId="22" fillId="0" borderId="171" xfId="1" applyNumberFormat="1" applyFont="1" applyFill="1" applyBorder="1" applyAlignment="1">
      <alignment horizontal="center" vertical="center"/>
    </xf>
    <xf numFmtId="2" fontId="9" fillId="0" borderId="95" xfId="1" applyNumberFormat="1" applyFont="1" applyFill="1" applyBorder="1" applyAlignment="1">
      <alignment horizontal="center" vertical="center"/>
    </xf>
    <xf numFmtId="2" fontId="9" fillId="0" borderId="104" xfId="1" applyNumberFormat="1" applyFont="1" applyFill="1" applyBorder="1" applyAlignment="1">
      <alignment horizontal="center" vertical="center"/>
    </xf>
    <xf numFmtId="2" fontId="9" fillId="0" borderId="136" xfId="1" applyNumberFormat="1" applyFont="1" applyFill="1" applyBorder="1" applyAlignment="1">
      <alignment horizontal="center" vertical="center"/>
    </xf>
    <xf numFmtId="164" fontId="19" fillId="30" borderId="13" xfId="1" applyNumberFormat="1" applyFont="1" applyFill="1" applyBorder="1" applyAlignment="1">
      <alignment horizontal="center" vertical="center"/>
    </xf>
    <xf numFmtId="164" fontId="19" fillId="30" borderId="0" xfId="1" applyNumberFormat="1" applyFont="1" applyFill="1" applyBorder="1" applyAlignment="1">
      <alignment horizontal="center" vertical="center"/>
    </xf>
    <xf numFmtId="164" fontId="19" fillId="30" borderId="14" xfId="1" applyNumberFormat="1" applyFont="1" applyFill="1" applyBorder="1" applyAlignment="1">
      <alignment horizontal="center" vertical="center"/>
    </xf>
    <xf numFmtId="164" fontId="12" fillId="16" borderId="162" xfId="1" applyNumberFormat="1" applyFont="1" applyFill="1" applyBorder="1" applyAlignment="1">
      <alignment horizontal="center" vertical="center"/>
    </xf>
    <xf numFmtId="164" fontId="12" fillId="17" borderId="162" xfId="1" applyNumberFormat="1" applyFont="1" applyFill="1" applyBorder="1" applyAlignment="1">
      <alignment horizontal="center" vertical="center"/>
    </xf>
    <xf numFmtId="164" fontId="8" fillId="18" borderId="162" xfId="1" applyNumberFormat="1" applyFont="1" applyFill="1" applyBorder="1" applyAlignment="1">
      <alignment horizontal="center" vertical="center"/>
    </xf>
    <xf numFmtId="164" fontId="12" fillId="19" borderId="162" xfId="1" applyNumberFormat="1" applyFont="1" applyFill="1" applyBorder="1" applyAlignment="1">
      <alignment horizontal="center" vertical="center"/>
    </xf>
    <xf numFmtId="164" fontId="8" fillId="20" borderId="162" xfId="1" applyNumberFormat="1" applyFont="1" applyFill="1" applyBorder="1" applyAlignment="1">
      <alignment horizontal="center" vertical="center"/>
    </xf>
    <xf numFmtId="164" fontId="8" fillId="0" borderId="5" xfId="1" applyNumberFormat="1" applyFont="1" applyFill="1" applyBorder="1" applyAlignment="1">
      <alignment horizontal="center" vertical="center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7" xfId="1" applyNumberFormat="1" applyFont="1" applyFill="1" applyBorder="1" applyAlignment="1">
      <alignment horizontal="center" vertical="center"/>
    </xf>
    <xf numFmtId="164" fontId="8" fillId="13" borderId="160" xfId="1" applyNumberFormat="1" applyFont="1" applyFill="1" applyBorder="1" applyAlignment="1">
      <alignment horizontal="center" vertical="center"/>
    </xf>
    <xf numFmtId="164" fontId="8" fillId="13" borderId="6" xfId="1" applyNumberFormat="1" applyFont="1" applyFill="1" applyBorder="1" applyAlignment="1">
      <alignment horizontal="center" vertical="center"/>
    </xf>
    <xf numFmtId="164" fontId="8" fillId="13" borderId="161" xfId="1" applyNumberFormat="1" applyFont="1" applyFill="1" applyBorder="1" applyAlignment="1">
      <alignment horizontal="center" vertical="center"/>
    </xf>
    <xf numFmtId="164" fontId="8" fillId="14" borderId="162" xfId="1" applyNumberFormat="1" applyFont="1" applyFill="1" applyBorder="1" applyAlignment="1">
      <alignment horizontal="center" vertical="center"/>
    </xf>
    <xf numFmtId="164" fontId="8" fillId="15" borderId="160" xfId="1" applyNumberFormat="1" applyFont="1" applyFill="1" applyBorder="1" applyAlignment="1">
      <alignment horizontal="center" vertical="center"/>
    </xf>
    <xf numFmtId="164" fontId="8" fillId="15" borderId="6" xfId="1" applyNumberFormat="1" applyFont="1" applyFill="1" applyBorder="1" applyAlignment="1">
      <alignment horizontal="center" vertical="center"/>
    </xf>
    <xf numFmtId="164" fontId="8" fillId="15" borderId="161" xfId="1" applyNumberFormat="1" applyFont="1" applyFill="1" applyBorder="1" applyAlignment="1">
      <alignment horizontal="center" vertical="center"/>
    </xf>
    <xf numFmtId="164" fontId="8" fillId="15" borderId="162" xfId="1" applyNumberFormat="1" applyFont="1" applyFill="1" applyBorder="1" applyAlignment="1">
      <alignment horizontal="center" vertical="center"/>
    </xf>
    <xf numFmtId="2" fontId="9" fillId="0" borderId="110" xfId="1" applyNumberFormat="1" applyFont="1" applyFill="1" applyBorder="1" applyAlignment="1">
      <alignment horizontal="center" vertical="center"/>
    </xf>
    <xf numFmtId="0" fontId="9" fillId="0" borderId="116" xfId="1" applyFont="1" applyFill="1" applyBorder="1" applyAlignment="1">
      <alignment horizontal="center" vertical="center"/>
    </xf>
    <xf numFmtId="49" fontId="11" fillId="0" borderId="93" xfId="1" applyNumberFormat="1" applyFont="1" applyFill="1" applyBorder="1" applyAlignment="1">
      <alignment horizontal="center" vertical="center" wrapText="1"/>
    </xf>
    <xf numFmtId="49" fontId="11" fillId="0" borderId="148" xfId="1" applyNumberFormat="1" applyFont="1" applyFill="1" applyBorder="1" applyAlignment="1">
      <alignment horizontal="center" vertical="center" wrapText="1"/>
    </xf>
    <xf numFmtId="49" fontId="11" fillId="0" borderId="194" xfId="1" applyNumberFormat="1" applyFont="1" applyFill="1" applyBorder="1" applyAlignment="1">
      <alignment horizontal="center" vertical="center" wrapText="1"/>
    </xf>
    <xf numFmtId="2" fontId="8" fillId="0" borderId="147" xfId="1" applyNumberFormat="1" applyFont="1" applyFill="1" applyBorder="1" applyAlignment="1">
      <alignment horizontal="center" vertical="center"/>
    </xf>
    <xf numFmtId="2" fontId="8" fillId="0" borderId="148" xfId="1" applyNumberFormat="1" applyFont="1" applyFill="1" applyBorder="1" applyAlignment="1">
      <alignment horizontal="center" vertical="center"/>
    </xf>
    <xf numFmtId="2" fontId="8" fillId="0" borderId="149" xfId="1" applyNumberFormat="1" applyFont="1" applyFill="1" applyBorder="1" applyAlignment="1">
      <alignment horizontal="center" vertical="center"/>
    </xf>
    <xf numFmtId="0" fontId="8" fillId="0" borderId="150" xfId="1" applyFont="1" applyBorder="1" applyAlignment="1">
      <alignment horizontal="center" vertical="center"/>
    </xf>
    <xf numFmtId="0" fontId="8" fillId="0" borderId="151" xfId="1" applyFont="1" applyBorder="1" applyAlignment="1">
      <alignment horizontal="center" vertical="center"/>
    </xf>
    <xf numFmtId="0" fontId="8" fillId="0" borderId="187" xfId="1" applyFont="1" applyBorder="1" applyAlignment="1">
      <alignment horizontal="center" vertical="center"/>
    </xf>
    <xf numFmtId="0" fontId="5" fillId="41" borderId="151" xfId="1" applyFill="1" applyBorder="1" applyAlignment="1">
      <alignment horizontal="center" vertical="center"/>
    </xf>
    <xf numFmtId="0" fontId="43" fillId="0" borderId="64" xfId="1" applyFont="1" applyBorder="1" applyAlignment="1">
      <alignment horizontal="center" vertical="center" textRotation="90"/>
    </xf>
    <xf numFmtId="0" fontId="43" fillId="0" borderId="9" xfId="1" applyFont="1" applyBorder="1" applyAlignment="1">
      <alignment horizontal="center" vertical="center" textRotation="90"/>
    </xf>
    <xf numFmtId="0" fontId="8" fillId="0" borderId="64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/>
    </xf>
    <xf numFmtId="0" fontId="9" fillId="0" borderId="140" xfId="1" applyFont="1" applyFill="1" applyBorder="1" applyAlignment="1">
      <alignment horizontal="center" vertical="center"/>
    </xf>
    <xf numFmtId="49" fontId="11" fillId="0" borderId="87" xfId="1" applyNumberFormat="1" applyFont="1" applyFill="1" applyBorder="1" applyAlignment="1">
      <alignment horizontal="center" vertical="center" wrapText="1"/>
    </xf>
    <xf numFmtId="49" fontId="11" fillId="0" borderId="99" xfId="1" applyNumberFormat="1" applyFont="1" applyFill="1" applyBorder="1" applyAlignment="1">
      <alignment horizontal="center" vertical="center" wrapText="1"/>
    </xf>
    <xf numFmtId="49" fontId="11" fillId="0" borderId="88" xfId="1" applyNumberFormat="1" applyFont="1" applyFill="1" applyBorder="1" applyAlignment="1">
      <alignment horizontal="center" vertical="center" wrapText="1"/>
    </xf>
    <xf numFmtId="164" fontId="8" fillId="0" borderId="142" xfId="1" applyNumberFormat="1" applyFont="1" applyFill="1" applyBorder="1" applyAlignment="1">
      <alignment horizontal="center" vertical="center"/>
    </xf>
    <xf numFmtId="164" fontId="8" fillId="0" borderId="99" xfId="1" applyNumberFormat="1" applyFont="1" applyFill="1" applyBorder="1" applyAlignment="1">
      <alignment horizontal="center" vertical="center"/>
    </xf>
    <xf numFmtId="164" fontId="8" fillId="0" borderId="143" xfId="1" applyNumberFormat="1" applyFont="1" applyFill="1" applyBorder="1" applyAlignment="1">
      <alignment horizontal="center" vertical="center"/>
    </xf>
    <xf numFmtId="0" fontId="8" fillId="0" borderId="144" xfId="1" applyFont="1" applyFill="1" applyBorder="1" applyAlignment="1">
      <alignment horizontal="center" vertical="center"/>
    </xf>
    <xf numFmtId="0" fontId="8" fillId="0" borderId="145" xfId="1" applyFont="1" applyFill="1" applyBorder="1" applyAlignment="1">
      <alignment horizontal="center" vertical="center"/>
    </xf>
    <xf numFmtId="0" fontId="8" fillId="0" borderId="130" xfId="1" applyFont="1" applyFill="1" applyBorder="1" applyAlignment="1">
      <alignment horizontal="center" vertical="center"/>
    </xf>
    <xf numFmtId="164" fontId="8" fillId="55" borderId="142" xfId="1" applyNumberFormat="1" applyFont="1" applyFill="1" applyBorder="1" applyAlignment="1">
      <alignment horizontal="center" vertical="center"/>
    </xf>
    <xf numFmtId="164" fontId="8" fillId="55" borderId="99" xfId="1" applyNumberFormat="1" applyFont="1" applyFill="1" applyBorder="1" applyAlignment="1">
      <alignment horizontal="center" vertical="center"/>
    </xf>
    <xf numFmtId="164" fontId="8" fillId="55" borderId="143" xfId="1" applyNumberFormat="1" applyFont="1" applyFill="1" applyBorder="1" applyAlignment="1">
      <alignment horizontal="center" vertical="center"/>
    </xf>
    <xf numFmtId="0" fontId="41" fillId="11" borderId="0" xfId="1" applyFont="1" applyFill="1" applyBorder="1" applyAlignment="1">
      <alignment horizontal="center" vertical="center"/>
    </xf>
    <xf numFmtId="0" fontId="41" fillId="11" borderId="24" xfId="1" applyFont="1" applyFill="1" applyBorder="1" applyAlignment="1">
      <alignment horizontal="center" vertical="center"/>
    </xf>
    <xf numFmtId="164" fontId="41" fillId="11" borderId="24" xfId="1" applyNumberFormat="1" applyFont="1" applyFill="1" applyBorder="1" applyAlignment="1">
      <alignment horizontal="right" vertical="center"/>
    </xf>
    <xf numFmtId="0" fontId="9" fillId="23" borderId="110" xfId="1" applyFont="1" applyFill="1" applyBorder="1" applyAlignment="1">
      <alignment horizontal="center" vertical="center" wrapText="1"/>
    </xf>
    <xf numFmtId="0" fontId="9" fillId="23" borderId="140" xfId="1" applyFont="1" applyFill="1" applyBorder="1" applyAlignment="1">
      <alignment horizontal="center" vertical="center" wrapText="1"/>
    </xf>
    <xf numFmtId="0" fontId="6" fillId="0" borderId="64" xfId="1" applyFont="1" applyBorder="1" applyAlignment="1">
      <alignment horizontal="center" vertical="center" textRotation="90"/>
    </xf>
    <xf numFmtId="0" fontId="6" fillId="0" borderId="9" xfId="1" applyFont="1" applyBorder="1" applyAlignment="1">
      <alignment horizontal="center" vertical="center" textRotation="90"/>
    </xf>
    <xf numFmtId="0" fontId="6" fillId="0" borderId="111" xfId="1" applyFont="1" applyBorder="1" applyAlignment="1">
      <alignment horizontal="center" vertical="center" textRotation="90"/>
    </xf>
    <xf numFmtId="164" fontId="5" fillId="34" borderId="121" xfId="1" applyNumberFormat="1" applyFill="1" applyBorder="1" applyAlignment="1">
      <alignment horizontal="center" vertical="center"/>
    </xf>
    <xf numFmtId="164" fontId="5" fillId="34" borderId="68" xfId="1" applyNumberFormat="1" applyFill="1" applyBorder="1" applyAlignment="1">
      <alignment horizontal="center" vertical="center"/>
    </xf>
    <xf numFmtId="164" fontId="5" fillId="34" borderId="122" xfId="1" applyNumberFormat="1" applyFill="1" applyBorder="1" applyAlignment="1">
      <alignment horizontal="center" vertical="center"/>
    </xf>
    <xf numFmtId="164" fontId="5" fillId="34" borderId="13" xfId="1" applyNumberFormat="1" applyFill="1" applyBorder="1" applyAlignment="1">
      <alignment horizontal="center" vertical="center"/>
    </xf>
    <xf numFmtId="164" fontId="5" fillId="34" borderId="0" xfId="1" applyNumberFormat="1" applyFill="1" applyBorder="1" applyAlignment="1">
      <alignment horizontal="center" vertical="center"/>
    </xf>
    <xf numFmtId="164" fontId="5" fillId="34" borderId="14" xfId="1" applyNumberFormat="1" applyFill="1" applyBorder="1" applyAlignment="1">
      <alignment horizontal="center" vertical="center"/>
    </xf>
    <xf numFmtId="164" fontId="5" fillId="34" borderId="138" xfId="1" applyNumberFormat="1" applyFill="1" applyBorder="1" applyAlignment="1">
      <alignment horizontal="center" vertical="center"/>
    </xf>
    <xf numFmtId="164" fontId="5" fillId="34" borderId="133" xfId="1" applyNumberFormat="1" applyFill="1" applyBorder="1" applyAlignment="1">
      <alignment horizontal="center" vertical="center"/>
    </xf>
    <xf numFmtId="164" fontId="5" fillId="34" borderId="139" xfId="1" applyNumberFormat="1" applyFill="1" applyBorder="1" applyAlignment="1">
      <alignment horizontal="center" vertical="center"/>
    </xf>
    <xf numFmtId="164" fontId="8" fillId="0" borderId="26" xfId="1" applyNumberFormat="1" applyFont="1" applyFill="1" applyBorder="1" applyAlignment="1">
      <alignment horizontal="center" vertical="center"/>
    </xf>
    <xf numFmtId="164" fontId="8" fillId="0" borderId="27" xfId="1" applyNumberFormat="1" applyFont="1" applyFill="1" applyBorder="1" applyAlignment="1">
      <alignment horizontal="center" vertical="center"/>
    </xf>
    <xf numFmtId="164" fontId="8" fillId="0" borderId="28" xfId="1" applyNumberFormat="1" applyFont="1" applyFill="1" applyBorder="1" applyAlignment="1">
      <alignment horizontal="center" vertical="center"/>
    </xf>
    <xf numFmtId="0" fontId="13" fillId="14" borderId="227" xfId="1" applyFont="1" applyFill="1" applyBorder="1" applyAlignment="1">
      <alignment horizontal="center" vertical="center"/>
    </xf>
    <xf numFmtId="0" fontId="13" fillId="14" borderId="228" xfId="1" applyFont="1" applyFill="1" applyBorder="1" applyAlignment="1">
      <alignment horizontal="center" vertical="center"/>
    </xf>
    <xf numFmtId="0" fontId="13" fillId="14" borderId="232" xfId="1" applyFont="1" applyFill="1" applyBorder="1" applyAlignment="1">
      <alignment horizontal="center" vertical="center"/>
    </xf>
    <xf numFmtId="0" fontId="42" fillId="19" borderId="227" xfId="1" applyFont="1" applyFill="1" applyBorder="1" applyAlignment="1">
      <alignment horizontal="center" vertical="center"/>
    </xf>
    <xf numFmtId="0" fontId="42" fillId="19" borderId="228" xfId="1" applyFont="1" applyFill="1" applyBorder="1" applyAlignment="1">
      <alignment horizontal="center" vertical="center"/>
    </xf>
    <xf numFmtId="0" fontId="42" fillId="19" borderId="232" xfId="1" applyFont="1" applyFill="1" applyBorder="1" applyAlignment="1">
      <alignment horizontal="center" vertical="center"/>
    </xf>
    <xf numFmtId="0" fontId="13" fillId="20" borderId="227" xfId="1" applyFont="1" applyFill="1" applyBorder="1" applyAlignment="1">
      <alignment horizontal="center" vertical="center"/>
    </xf>
    <xf numFmtId="0" fontId="13" fillId="20" borderId="228" xfId="1" applyFont="1" applyFill="1" applyBorder="1" applyAlignment="1">
      <alignment horizontal="center" vertical="center"/>
    </xf>
    <xf numFmtId="0" fontId="13" fillId="20" borderId="232" xfId="1" applyFont="1" applyFill="1" applyBorder="1" applyAlignment="1">
      <alignment horizontal="center" vertical="center"/>
    </xf>
    <xf numFmtId="0" fontId="13" fillId="21" borderId="227" xfId="1" applyFont="1" applyFill="1" applyBorder="1" applyAlignment="1">
      <alignment horizontal="center" vertical="center"/>
    </xf>
    <xf numFmtId="0" fontId="13" fillId="21" borderId="228" xfId="1" applyFont="1" applyFill="1" applyBorder="1" applyAlignment="1">
      <alignment horizontal="center" vertical="center"/>
    </xf>
    <xf numFmtId="0" fontId="13" fillId="21" borderId="232" xfId="1" applyFont="1" applyFill="1" applyBorder="1" applyAlignment="1">
      <alignment horizontal="center" vertical="center"/>
    </xf>
    <xf numFmtId="0" fontId="5" fillId="0" borderId="51" xfId="1" applyFont="1" applyFill="1" applyBorder="1" applyAlignment="1">
      <alignment horizontal="center" vertical="center"/>
    </xf>
    <xf numFmtId="0" fontId="5" fillId="0" borderId="260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5" fillId="0" borderId="139" xfId="1" applyFont="1" applyFill="1" applyBorder="1" applyAlignment="1">
      <alignment horizontal="center" vertical="center" wrapText="1"/>
    </xf>
    <xf numFmtId="0" fontId="13" fillId="15" borderId="227" xfId="1" applyFont="1" applyFill="1" applyBorder="1" applyAlignment="1">
      <alignment horizontal="center" vertical="center"/>
    </xf>
    <xf numFmtId="0" fontId="13" fillId="15" borderId="228" xfId="1" applyFont="1" applyFill="1" applyBorder="1" applyAlignment="1">
      <alignment horizontal="center" vertical="center"/>
    </xf>
    <xf numFmtId="0" fontId="13" fillId="15" borderId="232" xfId="1" applyFont="1" applyFill="1" applyBorder="1" applyAlignment="1">
      <alignment horizontal="center" vertical="center"/>
    </xf>
    <xf numFmtId="0" fontId="42" fillId="16" borderId="227" xfId="1" applyFont="1" applyFill="1" applyBorder="1" applyAlignment="1">
      <alignment horizontal="center" vertical="center"/>
    </xf>
    <xf numFmtId="0" fontId="42" fillId="16" borderId="228" xfId="1" applyFont="1" applyFill="1" applyBorder="1" applyAlignment="1">
      <alignment horizontal="center" vertical="center"/>
    </xf>
    <xf numFmtId="0" fontId="42" fillId="16" borderId="232" xfId="1" applyFont="1" applyFill="1" applyBorder="1" applyAlignment="1">
      <alignment horizontal="center" vertical="center"/>
    </xf>
    <xf numFmtId="0" fontId="42" fillId="17" borderId="227" xfId="1" applyFont="1" applyFill="1" applyBorder="1" applyAlignment="1">
      <alignment horizontal="center" vertical="center"/>
    </xf>
    <xf numFmtId="0" fontId="42" fillId="17" borderId="228" xfId="1" applyFont="1" applyFill="1" applyBorder="1" applyAlignment="1">
      <alignment horizontal="center" vertical="center"/>
    </xf>
    <xf numFmtId="0" fontId="42" fillId="17" borderId="232" xfId="1" applyFont="1" applyFill="1" applyBorder="1" applyAlignment="1">
      <alignment horizontal="center" vertical="center"/>
    </xf>
    <xf numFmtId="0" fontId="13" fillId="18" borderId="227" xfId="1" applyFont="1" applyFill="1" applyBorder="1" applyAlignment="1">
      <alignment horizontal="center" vertical="center"/>
    </xf>
    <xf numFmtId="0" fontId="13" fillId="18" borderId="228" xfId="1" applyFont="1" applyFill="1" applyBorder="1" applyAlignment="1">
      <alignment horizontal="center" vertical="center"/>
    </xf>
    <xf numFmtId="0" fontId="13" fillId="18" borderId="232" xfId="1" applyFont="1" applyFill="1" applyBorder="1" applyAlignment="1">
      <alignment horizontal="center" vertical="center"/>
    </xf>
    <xf numFmtId="0" fontId="30" fillId="6" borderId="57" xfId="0" applyFont="1" applyFill="1" applyBorder="1" applyAlignment="1">
      <alignment horizontal="center" vertical="center"/>
    </xf>
    <xf numFmtId="0" fontId="38" fillId="9" borderId="55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29" fillId="0" borderId="57" xfId="0" applyFont="1" applyBorder="1" applyAlignment="1">
      <alignment horizontal="center"/>
    </xf>
    <xf numFmtId="0" fontId="30" fillId="4" borderId="57" xfId="0" applyFont="1" applyFill="1" applyBorder="1" applyAlignment="1">
      <alignment horizontal="center"/>
    </xf>
    <xf numFmtId="49" fontId="30" fillId="6" borderId="57" xfId="0" applyNumberFormat="1" applyFont="1" applyFill="1" applyBorder="1" applyAlignment="1">
      <alignment horizontal="center" vertical="center"/>
    </xf>
    <xf numFmtId="2" fontId="34" fillId="0" borderId="58" xfId="0" applyNumberFormat="1" applyFont="1" applyBorder="1" applyAlignment="1">
      <alignment horizontal="right" vertical="center"/>
    </xf>
    <xf numFmtId="2" fontId="33" fillId="0" borderId="58" xfId="0" applyNumberFormat="1" applyFont="1" applyBorder="1" applyAlignment="1">
      <alignment horizontal="center" vertical="center"/>
    </xf>
    <xf numFmtId="0" fontId="27" fillId="0" borderId="263" xfId="0" applyFont="1" applyBorder="1" applyAlignment="1">
      <alignment horizontal="center" vertical="center" wrapText="1"/>
    </xf>
    <xf numFmtId="0" fontId="27" fillId="0" borderId="262" xfId="0" applyFont="1" applyBorder="1" applyAlignment="1">
      <alignment horizontal="center" vertical="center" wrapText="1"/>
    </xf>
    <xf numFmtId="0" fontId="27" fillId="0" borderId="264" xfId="0" applyFont="1" applyBorder="1" applyAlignment="1">
      <alignment horizontal="center" vertical="center" wrapText="1"/>
    </xf>
    <xf numFmtId="0" fontId="28" fillId="0" borderId="55" xfId="0" applyFont="1" applyBorder="1" applyAlignment="1">
      <alignment horizontal="center" vertical="center" wrapText="1"/>
    </xf>
    <xf numFmtId="0" fontId="28" fillId="0" borderId="30" xfId="0" applyFont="1" applyBorder="1" applyAlignment="1">
      <alignment horizontal="center" vertical="center" wrapText="1"/>
    </xf>
    <xf numFmtId="0" fontId="28" fillId="0" borderId="56" xfId="0" applyFont="1" applyBorder="1" applyAlignment="1">
      <alignment horizontal="center" vertical="center" wrapText="1"/>
    </xf>
    <xf numFmtId="0" fontId="16" fillId="0" borderId="58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0" borderId="193" xfId="0" applyFont="1" applyBorder="1" applyAlignment="1">
      <alignment horizontal="center" vertical="center"/>
    </xf>
    <xf numFmtId="0" fontId="14" fillId="0" borderId="58" xfId="0" applyFont="1" applyFill="1" applyBorder="1" applyAlignment="1">
      <alignment horizontal="center" vertical="center"/>
    </xf>
    <xf numFmtId="0" fontId="77" fillId="52" borderId="58" xfId="0" applyFont="1" applyFill="1" applyBorder="1" applyAlignment="1">
      <alignment horizontal="center" vertical="center"/>
    </xf>
    <xf numFmtId="49" fontId="14" fillId="0" borderId="58" xfId="0" applyNumberFormat="1" applyFont="1" applyBorder="1" applyAlignment="1">
      <alignment horizontal="center" vertical="center"/>
    </xf>
    <xf numFmtId="0" fontId="75" fillId="52" borderId="0" xfId="0" applyFont="1" applyFill="1" applyAlignment="1">
      <alignment horizontal="center" vertical="center"/>
    </xf>
    <xf numFmtId="0" fontId="80" fillId="0" borderId="0" xfId="0" applyFont="1" applyAlignment="1">
      <alignment horizontal="center" vertical="center"/>
    </xf>
    <xf numFmtId="0" fontId="77" fillId="52" borderId="96" xfId="0" applyFont="1" applyFill="1" applyBorder="1" applyAlignment="1">
      <alignment horizontal="center" vertical="center" textRotation="90" wrapText="1"/>
    </xf>
    <xf numFmtId="0" fontId="77" fillId="52" borderId="9" xfId="0" applyFont="1" applyFill="1" applyBorder="1" applyAlignment="1">
      <alignment horizontal="center" vertical="center" textRotation="90" wrapText="1"/>
    </xf>
    <xf numFmtId="0" fontId="77" fillId="52" borderId="129" xfId="0" applyFont="1" applyFill="1" applyBorder="1" applyAlignment="1">
      <alignment horizontal="center" vertical="center" textRotation="90" wrapText="1"/>
    </xf>
    <xf numFmtId="0" fontId="75" fillId="52" borderId="58" xfId="0" applyFont="1" applyFill="1" applyBorder="1" applyAlignment="1">
      <alignment horizontal="center" vertical="center" wrapText="1"/>
    </xf>
    <xf numFmtId="0" fontId="76" fillId="0" borderId="58" xfId="0" applyFont="1" applyFill="1" applyBorder="1" applyAlignment="1">
      <alignment horizontal="center" vertical="center" wrapText="1"/>
    </xf>
    <xf numFmtId="0" fontId="16" fillId="0" borderId="58" xfId="0" applyFont="1" applyBorder="1" applyAlignment="1">
      <alignment horizontal="left" vertical="center"/>
    </xf>
    <xf numFmtId="0" fontId="16" fillId="0" borderId="58" xfId="0" applyFont="1" applyFill="1" applyBorder="1" applyAlignment="1">
      <alignment horizontal="left" vertical="center"/>
    </xf>
    <xf numFmtId="0" fontId="16" fillId="0" borderId="58" xfId="0" applyFont="1" applyFill="1" applyBorder="1" applyAlignment="1">
      <alignment horizontal="left" vertical="top"/>
    </xf>
    <xf numFmtId="2" fontId="16" fillId="0" borderId="58" xfId="0" applyNumberFormat="1" applyFont="1" applyBorder="1" applyAlignment="1">
      <alignment horizontal="right" vertical="center"/>
    </xf>
    <xf numFmtId="2" fontId="76" fillId="0" borderId="58" xfId="0" applyNumberFormat="1" applyFont="1" applyBorder="1" applyAlignment="1">
      <alignment horizontal="right" vertical="center"/>
    </xf>
    <xf numFmtId="2" fontId="75" fillId="52" borderId="58" xfId="0" applyNumberFormat="1" applyFont="1" applyFill="1" applyBorder="1" applyAlignment="1">
      <alignment horizontal="right" vertical="center"/>
    </xf>
    <xf numFmtId="2" fontId="19" fillId="52" borderId="58" xfId="0" applyNumberFormat="1" applyFont="1" applyFill="1" applyBorder="1" applyAlignment="1">
      <alignment horizontal="right"/>
    </xf>
    <xf numFmtId="0" fontId="75" fillId="52" borderId="58" xfId="0" applyFont="1" applyFill="1" applyBorder="1" applyAlignment="1">
      <alignment horizontal="left" vertical="center"/>
    </xf>
    <xf numFmtId="0" fontId="16" fillId="0" borderId="96" xfId="0" applyFont="1" applyFill="1" applyBorder="1" applyAlignment="1">
      <alignment horizontal="left" vertical="top" wrapText="1"/>
    </xf>
    <xf numFmtId="0" fontId="16" fillId="0" borderId="9" xfId="0" applyFont="1" applyFill="1" applyBorder="1" applyAlignment="1">
      <alignment horizontal="left" vertical="top" wrapText="1"/>
    </xf>
    <xf numFmtId="0" fontId="4" fillId="31" borderId="162" xfId="3" applyFont="1" applyFill="1" applyBorder="1" applyAlignment="1">
      <alignment horizontal="center" vertical="center" wrapText="1"/>
    </xf>
    <xf numFmtId="0" fontId="4" fillId="31" borderId="129" xfId="3" applyFont="1" applyFill="1" applyBorder="1" applyAlignment="1">
      <alignment horizontal="center" vertical="center" wrapText="1"/>
    </xf>
    <xf numFmtId="0" fontId="4" fillId="34" borderId="162" xfId="3" applyFont="1" applyFill="1" applyBorder="1" applyAlignment="1">
      <alignment horizontal="center" vertical="center"/>
    </xf>
    <xf numFmtId="0" fontId="4" fillId="34" borderId="129" xfId="3" applyFont="1" applyFill="1" applyBorder="1" applyAlignment="1">
      <alignment horizontal="center" vertical="center"/>
    </xf>
    <xf numFmtId="0" fontId="4" fillId="0" borderId="162" xfId="3" applyFont="1" applyBorder="1" applyAlignment="1">
      <alignment horizontal="center" vertical="center" wrapText="1"/>
    </xf>
    <xf numFmtId="0" fontId="4" fillId="0" borderId="129" xfId="3" applyFont="1" applyBorder="1" applyAlignment="1">
      <alignment horizontal="center" vertical="center" wrapText="1"/>
    </xf>
    <xf numFmtId="0" fontId="4" fillId="0" borderId="162" xfId="3" applyFont="1" applyFill="1" applyBorder="1" applyAlignment="1">
      <alignment horizontal="center" vertical="center" wrapText="1"/>
    </xf>
    <xf numFmtId="0" fontId="4" fillId="0" borderId="129" xfId="3" applyFont="1" applyFill="1" applyBorder="1" applyAlignment="1">
      <alignment horizontal="center" vertical="center" wrapText="1"/>
    </xf>
    <xf numFmtId="0" fontId="4" fillId="34" borderId="162" xfId="3" applyFont="1" applyFill="1" applyBorder="1" applyAlignment="1">
      <alignment horizontal="center" vertical="center" wrapText="1"/>
    </xf>
    <xf numFmtId="0" fontId="4" fillId="34" borderId="129" xfId="3" applyFont="1" applyFill="1" applyBorder="1" applyAlignment="1">
      <alignment horizontal="center" vertical="center" wrapText="1"/>
    </xf>
    <xf numFmtId="0" fontId="4" fillId="0" borderId="162" xfId="3" applyFont="1" applyBorder="1" applyAlignment="1">
      <alignment horizontal="center" vertical="center"/>
    </xf>
    <xf numFmtId="0" fontId="4" fillId="0" borderId="129" xfId="3" applyFont="1" applyBorder="1" applyAlignment="1">
      <alignment horizontal="center" vertical="center"/>
    </xf>
    <xf numFmtId="0" fontId="3" fillId="31" borderId="113" xfId="3" applyFont="1" applyFill="1" applyBorder="1" applyAlignment="1">
      <alignment horizontal="center" vertical="center" wrapText="1"/>
    </xf>
    <xf numFmtId="0" fontId="3" fillId="31" borderId="141" xfId="3" applyFont="1" applyFill="1" applyBorder="1" applyAlignment="1">
      <alignment horizontal="center" vertical="center" wrapText="1"/>
    </xf>
    <xf numFmtId="0" fontId="3" fillId="31" borderId="96" xfId="3" applyFont="1" applyFill="1" applyBorder="1" applyAlignment="1">
      <alignment horizontal="center" vertical="center" wrapText="1"/>
    </xf>
    <xf numFmtId="0" fontId="3" fillId="31" borderId="129" xfId="3" applyFont="1" applyFill="1" applyBorder="1" applyAlignment="1">
      <alignment horizontal="center" vertical="center" wrapText="1"/>
    </xf>
    <xf numFmtId="0" fontId="3" fillId="0" borderId="93" xfId="3" applyFont="1" applyFill="1" applyBorder="1" applyAlignment="1">
      <alignment horizontal="center" vertical="center" wrapText="1"/>
    </xf>
    <xf numFmtId="0" fontId="3" fillId="0" borderId="131" xfId="3" applyFont="1" applyFill="1" applyBorder="1" applyAlignment="1">
      <alignment horizontal="center" vertical="center" wrapText="1"/>
    </xf>
    <xf numFmtId="0" fontId="67" fillId="0" borderId="96" xfId="3" applyFont="1" applyBorder="1" applyAlignment="1">
      <alignment horizontal="center" vertical="center" wrapText="1"/>
    </xf>
    <xf numFmtId="0" fontId="67" fillId="0" borderId="129" xfId="3" applyFont="1" applyBorder="1" applyAlignment="1">
      <alignment horizontal="center" vertical="center" wrapText="1"/>
    </xf>
    <xf numFmtId="0" fontId="3" fillId="0" borderId="135" xfId="3" applyFont="1" applyBorder="1" applyAlignment="1">
      <alignment horizontal="center" vertical="center" wrapText="1"/>
    </xf>
    <xf numFmtId="0" fontId="3" fillId="0" borderId="79" xfId="3" applyFont="1" applyBorder="1" applyAlignment="1">
      <alignment horizontal="center" vertical="center" wrapText="1"/>
    </xf>
    <xf numFmtId="0" fontId="3" fillId="0" borderId="83" xfId="3" applyFont="1" applyBorder="1" applyAlignment="1">
      <alignment horizontal="center" vertical="center" wrapText="1"/>
    </xf>
    <xf numFmtId="0" fontId="3" fillId="0" borderId="96" xfId="3" applyFont="1" applyFill="1" applyBorder="1" applyAlignment="1">
      <alignment horizontal="center" vertical="center" wrapText="1"/>
    </xf>
    <xf numFmtId="0" fontId="3" fillId="0" borderId="129" xfId="3" applyFont="1" applyFill="1" applyBorder="1" applyAlignment="1">
      <alignment horizontal="center" vertical="center" wrapText="1"/>
    </xf>
    <xf numFmtId="0" fontId="4" fillId="31" borderId="160" xfId="3" applyFont="1" applyFill="1" applyBorder="1" applyAlignment="1">
      <alignment horizontal="center" vertical="center" wrapText="1"/>
    </xf>
    <xf numFmtId="0" fontId="4" fillId="31" borderId="161" xfId="3" applyFont="1" applyFill="1" applyBorder="1" applyAlignment="1">
      <alignment horizontal="center" vertical="center" wrapText="1"/>
    </xf>
    <xf numFmtId="0" fontId="4" fillId="31" borderId="131" xfId="3" applyFont="1" applyFill="1" applyBorder="1" applyAlignment="1">
      <alignment horizontal="center" vertical="center" wrapText="1"/>
    </xf>
    <xf numFmtId="0" fontId="4" fillId="31" borderId="136" xfId="3" applyFont="1" applyFill="1" applyBorder="1" applyAlignment="1">
      <alignment horizontal="center" vertical="center" wrapText="1"/>
    </xf>
    <xf numFmtId="0" fontId="70" fillId="40" borderId="160" xfId="3" applyFont="1" applyFill="1" applyBorder="1" applyAlignment="1">
      <alignment horizontal="center" vertical="center" wrapText="1"/>
    </xf>
    <xf numFmtId="0" fontId="70" fillId="40" borderId="131" xfId="3" applyFont="1" applyFill="1" applyBorder="1" applyAlignment="1">
      <alignment horizontal="center" vertical="center" wrapText="1"/>
    </xf>
    <xf numFmtId="0" fontId="3" fillId="34" borderId="147" xfId="3" applyFont="1" applyFill="1" applyBorder="1" applyAlignment="1">
      <alignment horizontal="center" vertical="center" wrapText="1"/>
    </xf>
    <xf numFmtId="0" fontId="3" fillId="34" borderId="194" xfId="3" applyFont="1" applyFill="1" applyBorder="1" applyAlignment="1">
      <alignment horizontal="center" vertical="center" wrapText="1"/>
    </xf>
    <xf numFmtId="0" fontId="3" fillId="34" borderId="196" xfId="3" applyFont="1" applyFill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0" fontId="4" fillId="0" borderId="161" xfId="3" applyFont="1" applyBorder="1" applyAlignment="1">
      <alignment horizontal="center" vertical="center" wrapText="1"/>
    </xf>
    <xf numFmtId="0" fontId="4" fillId="0" borderId="138" xfId="3" applyFont="1" applyBorder="1" applyAlignment="1">
      <alignment horizontal="center" vertical="center" wrapText="1"/>
    </xf>
    <xf numFmtId="0" fontId="4" fillId="0" borderId="136" xfId="3" applyFont="1" applyBorder="1" applyAlignment="1">
      <alignment horizontal="center" vertical="center" wrapText="1"/>
    </xf>
    <xf numFmtId="0" fontId="3" fillId="34" borderId="135" xfId="3" applyFont="1" applyFill="1" applyBorder="1" applyAlignment="1">
      <alignment horizontal="center" vertical="center" wrapText="1"/>
    </xf>
    <xf numFmtId="0" fontId="3" fillId="34" borderId="79" xfId="3" applyFont="1" applyFill="1" applyBorder="1" applyAlignment="1">
      <alignment horizontal="center" vertical="center" wrapText="1"/>
    </xf>
    <xf numFmtId="0" fontId="3" fillId="34" borderId="83" xfId="3" applyFont="1" applyFill="1" applyBorder="1" applyAlignment="1">
      <alignment horizontal="center" vertical="center" wrapText="1"/>
    </xf>
    <xf numFmtId="0" fontId="3" fillId="31" borderId="93" xfId="3" applyFont="1" applyFill="1" applyBorder="1" applyAlignment="1">
      <alignment horizontal="center" vertical="center" wrapText="1"/>
    </xf>
    <xf numFmtId="0" fontId="3" fillId="31" borderId="131" xfId="3" applyFont="1" applyFill="1" applyBorder="1" applyAlignment="1">
      <alignment horizontal="center" vertical="center" wrapText="1"/>
    </xf>
    <xf numFmtId="0" fontId="4" fillId="0" borderId="160" xfId="3" applyFont="1" applyFill="1" applyBorder="1" applyAlignment="1">
      <alignment horizontal="center" vertical="center" wrapText="1"/>
    </xf>
    <xf numFmtId="0" fontId="4" fillId="0" borderId="131" xfId="3" applyFont="1" applyFill="1" applyBorder="1" applyAlignment="1">
      <alignment horizontal="center" vertical="center" wrapText="1"/>
    </xf>
    <xf numFmtId="0" fontId="71" fillId="0" borderId="24" xfId="3" applyFont="1" applyBorder="1" applyAlignment="1">
      <alignment horizontal="center" vertical="center"/>
    </xf>
    <xf numFmtId="0" fontId="70" fillId="39" borderId="160" xfId="3" applyFont="1" applyFill="1" applyBorder="1" applyAlignment="1">
      <alignment horizontal="center" vertical="center" wrapText="1"/>
    </xf>
    <xf numFmtId="0" fontId="70" fillId="39" borderId="131" xfId="3" applyFont="1" applyFill="1" applyBorder="1" applyAlignment="1">
      <alignment horizontal="center" vertical="center" wrapText="1"/>
    </xf>
    <xf numFmtId="0" fontId="4" fillId="0" borderId="256" xfId="3" applyFont="1" applyBorder="1" applyAlignment="1">
      <alignment horizontal="center" vertical="center" wrapText="1"/>
    </xf>
    <xf numFmtId="0" fontId="4" fillId="0" borderId="141" xfId="3" applyFont="1" applyBorder="1" applyAlignment="1">
      <alignment horizontal="center" vertical="center" wrapText="1"/>
    </xf>
    <xf numFmtId="0" fontId="70" fillId="28" borderId="160" xfId="3" applyFont="1" applyFill="1" applyBorder="1" applyAlignment="1">
      <alignment horizontal="center" vertical="center" wrapText="1"/>
    </xf>
    <xf numFmtId="0" fontId="70" fillId="28" borderId="131" xfId="3" applyFont="1" applyFill="1" applyBorder="1" applyAlignment="1">
      <alignment horizontal="center" vertical="center" wrapText="1"/>
    </xf>
    <xf numFmtId="0" fontId="4" fillId="0" borderId="255" xfId="3" applyFont="1" applyBorder="1" applyAlignment="1">
      <alignment horizontal="center" vertical="center" wrapText="1"/>
    </xf>
    <xf numFmtId="0" fontId="4" fillId="0" borderId="254" xfId="3" applyFont="1" applyBorder="1" applyAlignment="1">
      <alignment horizontal="center" vertical="center" wrapText="1"/>
    </xf>
    <xf numFmtId="0" fontId="4" fillId="0" borderId="51" xfId="3" applyFont="1" applyBorder="1" applyAlignment="1">
      <alignment horizontal="center" vertical="center" wrapText="1"/>
    </xf>
    <xf numFmtId="0" fontId="4" fillId="0" borderId="253" xfId="3" applyFont="1" applyBorder="1" applyAlignment="1">
      <alignment horizontal="center" vertical="center" wrapText="1"/>
    </xf>
    <xf numFmtId="0" fontId="70" fillId="35" borderId="160" xfId="3" applyFont="1" applyFill="1" applyBorder="1" applyAlignment="1">
      <alignment horizontal="center" vertical="center" wrapText="1"/>
    </xf>
    <xf numFmtId="0" fontId="70" fillId="35" borderId="131" xfId="3" applyFont="1" applyFill="1" applyBorder="1" applyAlignment="1">
      <alignment horizontal="center" vertical="center" wrapText="1"/>
    </xf>
  </cellXfs>
  <cellStyles count="5">
    <cellStyle name="Normal" xfId="0" builtinId="0"/>
    <cellStyle name="Normal 2" xfId="4"/>
    <cellStyle name="Normal 3" xfId="3"/>
    <cellStyle name="Normal 5" xfId="1"/>
    <cellStyle name="TableStyleLight1" xfId="2"/>
  </cellStyles>
  <dxfs count="4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9900"/>
      <color rgb="FFCC99FF"/>
      <color rgb="FF660033"/>
      <color rgb="FF99FF66"/>
      <color rgb="FFFF6699"/>
      <color rgb="FF99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22</xdr:row>
      <xdr:rowOff>38100</xdr:rowOff>
    </xdr:from>
    <xdr:to>
      <xdr:col>10</xdr:col>
      <xdr:colOff>627906</xdr:colOff>
      <xdr:row>38</xdr:row>
      <xdr:rowOff>76567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4671060"/>
          <a:ext cx="8621286" cy="272070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66674</xdr:colOff>
      <xdr:row>0</xdr:row>
      <xdr:rowOff>121226</xdr:rowOff>
    </xdr:from>
    <xdr:ext cx="5198053" cy="4875069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66674" y="121226"/>
          <a:ext cx="5198053" cy="48750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 rtl="0" eaLnBrk="1" latinLnBrk="0" hangingPunct="1"/>
          <a:r>
            <a:rPr lang="fr-FR" sz="2800">
              <a:effectLst/>
            </a:rPr>
            <a:t>PETIT LEXIQUE DES</a:t>
          </a:r>
          <a:r>
            <a:rPr lang="fr-FR" sz="2800" baseline="0">
              <a:effectLst/>
            </a:rPr>
            <a:t> ACRONYMES</a:t>
          </a:r>
        </a:p>
        <a:p>
          <a:pPr algn="ctr" rtl="0" eaLnBrk="1" latinLnBrk="0" hangingPunct="1"/>
          <a:r>
            <a:rPr lang="fr-FR" sz="2800" baseline="0">
              <a:effectLst/>
            </a:rPr>
            <a:t>DE</a:t>
          </a:r>
          <a:r>
            <a:rPr lang="fr-FR" sz="2800">
              <a:effectLst/>
            </a:rPr>
            <a:t> LA DHG</a:t>
          </a:r>
        </a:p>
        <a:p>
          <a:pPr rtl="0" eaLnBrk="1" latinLnBrk="0" hangingPunct="1"/>
          <a:endParaRPr lang="fr-FR" sz="16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rtl="0" eaLnBrk="1" latinLnBrk="0" hangingPunct="1"/>
          <a:r>
            <a:rPr lang="fr-FR" sz="16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AP :	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ccompagnement 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ersonnalisé</a:t>
          </a:r>
          <a:endParaRPr lang="fr-FR" sz="1600">
            <a:effectLst/>
          </a:endParaRPr>
        </a:p>
        <a:p>
          <a:pPr rtl="0" eaLnBrk="1" latinLnBrk="0" hangingPunct="1"/>
          <a:r>
            <a:rPr lang="fr-FR" sz="16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CSD :	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omplément de 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ervice 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onné</a:t>
          </a:r>
          <a:endParaRPr lang="fr-FR" sz="1600">
            <a:effectLst/>
          </a:endParaRPr>
        </a:p>
        <a:p>
          <a:pPr rtl="0" eaLnBrk="1" latinLnBrk="0" hangingPunct="1"/>
          <a:r>
            <a:rPr lang="fr-FR" sz="16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CSR :	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omplément de 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ervice 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eçu</a:t>
          </a:r>
          <a:endParaRPr lang="fr-FR" sz="1600">
            <a:effectLst/>
          </a:endParaRPr>
        </a:p>
        <a:p>
          <a:pPr rtl="0" eaLnBrk="1" latinLnBrk="0" hangingPunct="1"/>
          <a:r>
            <a:rPr lang="fr-FR" sz="16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EPI :	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nseignement 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ratique 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nterdisciplinaire</a:t>
          </a:r>
          <a:endParaRPr lang="fr-FR" sz="1600">
            <a:effectLst/>
          </a:endParaRPr>
        </a:p>
        <a:p>
          <a:pPr rtl="0" eaLnBrk="1" latinLnBrk="0" hangingPunct="1"/>
          <a:r>
            <a:rPr lang="fr-FR" sz="16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HSA :	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H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eure 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upplémentaire 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nnée</a:t>
          </a:r>
          <a:endParaRPr lang="fr-FR" sz="1600">
            <a:effectLst/>
          </a:endParaRPr>
        </a:p>
        <a:p>
          <a:pPr rtl="0" eaLnBrk="1" latinLnBrk="0" hangingPunct="1"/>
          <a:r>
            <a:rPr lang="fr-FR" sz="16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IMP :	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ndemnité de 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ission 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articulière</a:t>
          </a:r>
          <a:endParaRPr lang="fr-FR" sz="1600">
            <a:effectLst/>
          </a:endParaRPr>
        </a:p>
        <a:p>
          <a:pPr rtl="0" eaLnBrk="1" latinLnBrk="0" hangingPunct="1"/>
          <a:r>
            <a:rPr lang="fr-FR" sz="16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LGT :	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ycée 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G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énéral et 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echnologique</a:t>
          </a:r>
          <a:endParaRPr lang="fr-FR" sz="1600">
            <a:effectLst/>
          </a:endParaRPr>
        </a:p>
        <a:p>
          <a:pPr rtl="0" eaLnBrk="1" latinLnBrk="0" hangingPunct="1"/>
          <a:r>
            <a:rPr lang="fr-FR" sz="16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ORS :	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bligation(s) 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églementaire(s) de 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ervice</a:t>
          </a:r>
          <a:endParaRPr lang="fr-FR" sz="1600">
            <a:effectLst/>
          </a:endParaRPr>
        </a:p>
        <a:p>
          <a:pPr rtl="0" eaLnBrk="1" latinLnBrk="0" hangingPunct="1"/>
          <a:r>
            <a:rPr lang="fr-FR" sz="16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TSL :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rouble 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pécifique du 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angage</a:t>
          </a:r>
          <a:endParaRPr lang="fr-FR" sz="1600">
            <a:effectLst/>
          </a:endParaRPr>
        </a:p>
        <a:p>
          <a:pPr rtl="0" eaLnBrk="1" latinLnBrk="0" hangingPunct="1"/>
          <a:r>
            <a:rPr lang="fr-FR" sz="16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LCA :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angue 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ulture de l’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ntiquité</a:t>
          </a:r>
          <a:endParaRPr lang="fr-FR" sz="1600">
            <a:effectLst/>
          </a:endParaRPr>
        </a:p>
        <a:p>
          <a:pPr rtl="0" eaLnBrk="1" latinLnBrk="0" hangingPunct="1"/>
          <a:r>
            <a:rPr lang="fr-FR" sz="16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LVE :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angue 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ivante 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trangère</a:t>
          </a:r>
          <a:endParaRPr lang="fr-FR" sz="1600">
            <a:effectLst/>
          </a:endParaRPr>
        </a:p>
        <a:p>
          <a:pPr rtl="0" eaLnBrk="1" latinLnBrk="0" hangingPunct="1"/>
          <a:r>
            <a:rPr lang="fr-FR" sz="16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TSL :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rouble 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pécifique du 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angage</a:t>
          </a:r>
          <a:endParaRPr lang="fr-FR" sz="1600">
            <a:effectLst/>
          </a:endParaRPr>
        </a:p>
        <a:p>
          <a:pPr rtl="0" eaLnBrk="1" latinLnBrk="0" hangingPunct="1"/>
          <a:r>
            <a:rPr lang="fr-FR" sz="16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TRMD :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ableau de 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épartition des 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oyens par 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iscipline</a:t>
          </a:r>
        </a:p>
        <a:p>
          <a:pPr rtl="0" eaLnBrk="1" latinLnBrk="0" hangingPunct="1"/>
          <a:r>
            <a:rPr lang="fr-FR" sz="16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ULIS :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U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nité 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ocalisée d'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nclusion </a:t>
          </a:r>
          <a:r>
            <a:rPr lang="fr-FR" sz="16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</a:t>
          </a:r>
          <a:r>
            <a:rPr lang="fr-FR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colaire</a:t>
          </a:r>
          <a:endParaRPr lang="fr-FR" sz="1600">
            <a:effectLst/>
          </a:endParaRPr>
        </a:p>
        <a:p>
          <a:endParaRPr lang="fr-FR" sz="1100"/>
        </a:p>
      </xdr:txBody>
    </xdr:sp>
    <xdr:clientData/>
  </xdr:oneCellAnchor>
  <xdr:oneCellAnchor>
    <xdr:from>
      <xdr:col>0</xdr:col>
      <xdr:colOff>17318</xdr:colOff>
      <xdr:row>29</xdr:row>
      <xdr:rowOff>34635</xdr:rowOff>
    </xdr:from>
    <xdr:ext cx="8593577" cy="2656976"/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318" y="4896195"/>
          <a:ext cx="8593577" cy="2656976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RAVAIL\Coll&#232;ge%20BACQUEVILLE\DIRECTION\A%20-%20ETABLISSEMENT\A400%20-%20ORGANISATION%20DU%20SERVICE\A410%20-%20Preparation%20de%20Rentree\A411%20-%20Moyens%20DHG\DHG%20RS%202024\DHG%20Maupassant%202024-2025%20-%20C-Peda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A%20-%20ETABLISSEMENT\A100%20-%20Identification%20&amp;%20Structure\A110%20-%20Tableau%20de%20Bord\Tableau%20de%20bord%20rentr&#233;e%20202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excel/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- PROFESSEURS"/>
      <sheetName val="Horaires officiels"/>
      <sheetName val="EFFECTIFS 2024-2025"/>
      <sheetName val="2 - DHG générale"/>
      <sheetName val="TRM"/>
      <sheetName val="IMP"/>
      <sheetName val="Acronymes"/>
      <sheetName val="Dispositifs"/>
      <sheetName val="Répartition DC &amp; MM par Niveau"/>
      <sheetName val="Lettres"/>
      <sheetName val="Hist-Géo"/>
      <sheetName val="LV"/>
      <sheetName val="Maths"/>
      <sheetName val="Phys-chimie"/>
      <sheetName val="SVT"/>
      <sheetName val="Techno"/>
      <sheetName val="ARTS"/>
      <sheetName val="EPS"/>
      <sheetName val="Récapitulatif"/>
      <sheetName val="3 - Ventilation DHG par prof"/>
      <sheetName val="4 - Barrettes"/>
      <sheetName val="5 - Equipes pédagogiques"/>
      <sheetName val="6 - TRMD DOS IA76"/>
      <sheetName val="Listes déroulantes"/>
    </sheetNames>
    <sheetDataSet>
      <sheetData sheetId="0">
        <row r="14">
          <cell r="C14">
            <v>36</v>
          </cell>
        </row>
      </sheetData>
      <sheetData sheetId="1">
        <row r="5">
          <cell r="B5">
            <v>4.5</v>
          </cell>
        </row>
      </sheetData>
      <sheetData sheetId="2"/>
      <sheetData sheetId="3">
        <row r="3">
          <cell r="L3" t="str">
            <v>AP</v>
          </cell>
        </row>
      </sheetData>
      <sheetData sheetId="4"/>
      <sheetData sheetId="5"/>
      <sheetData sheetId="6" refreshError="1"/>
      <sheetData sheetId="7"/>
      <sheetData sheetId="8"/>
      <sheetData sheetId="9"/>
      <sheetData sheetId="10">
        <row r="5">
          <cell r="J5">
            <v>3</v>
          </cell>
        </row>
        <row r="6">
          <cell r="J6">
            <v>3</v>
          </cell>
        </row>
        <row r="7">
          <cell r="J7">
            <v>3</v>
          </cell>
        </row>
        <row r="8">
          <cell r="J8">
            <v>3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2">
          <cell r="J12">
            <v>0</v>
          </cell>
        </row>
        <row r="13">
          <cell r="J13">
            <v>12</v>
          </cell>
        </row>
        <row r="14">
          <cell r="J14">
            <v>3</v>
          </cell>
        </row>
        <row r="15">
          <cell r="J15">
            <v>3</v>
          </cell>
        </row>
        <row r="16">
          <cell r="J16">
            <v>3</v>
          </cell>
        </row>
        <row r="17">
          <cell r="J17">
            <v>0</v>
          </cell>
        </row>
        <row r="18">
          <cell r="J18">
            <v>0</v>
          </cell>
        </row>
        <row r="19">
          <cell r="J19">
            <v>0</v>
          </cell>
        </row>
        <row r="20">
          <cell r="J20">
            <v>0</v>
          </cell>
        </row>
        <row r="21">
          <cell r="J21" t="e">
            <v>#REF!</v>
          </cell>
        </row>
        <row r="22">
          <cell r="J22" t="e">
            <v>#REF!</v>
          </cell>
        </row>
        <row r="23">
          <cell r="J23">
            <v>3</v>
          </cell>
        </row>
        <row r="24">
          <cell r="J24">
            <v>3</v>
          </cell>
        </row>
        <row r="25">
          <cell r="J25">
            <v>3</v>
          </cell>
        </row>
        <row r="26">
          <cell r="J26" t="e">
            <v>#REF!</v>
          </cell>
        </row>
        <row r="27">
          <cell r="J27">
            <v>0</v>
          </cell>
        </row>
        <row r="28">
          <cell r="J28">
            <v>0</v>
          </cell>
        </row>
        <row r="29">
          <cell r="J29">
            <v>0</v>
          </cell>
        </row>
        <row r="30">
          <cell r="J30">
            <v>0</v>
          </cell>
        </row>
        <row r="31">
          <cell r="J31" t="e">
            <v>#REF!</v>
          </cell>
        </row>
        <row r="32">
          <cell r="J32">
            <v>4</v>
          </cell>
        </row>
        <row r="33">
          <cell r="J33">
            <v>4</v>
          </cell>
        </row>
        <row r="34">
          <cell r="J34">
            <v>4</v>
          </cell>
        </row>
        <row r="35">
          <cell r="J35">
            <v>0</v>
          </cell>
        </row>
        <row r="37">
          <cell r="J37">
            <v>0</v>
          </cell>
        </row>
        <row r="38">
          <cell r="J38">
            <v>0</v>
          </cell>
        </row>
        <row r="39">
          <cell r="J39">
            <v>0</v>
          </cell>
        </row>
        <row r="40">
          <cell r="J40">
            <v>12</v>
          </cell>
        </row>
        <row r="41">
          <cell r="J41">
            <v>0</v>
          </cell>
        </row>
      </sheetData>
      <sheetData sheetId="11">
        <row r="5">
          <cell r="C5">
            <v>4</v>
          </cell>
        </row>
        <row r="6">
          <cell r="C6">
            <v>4</v>
          </cell>
        </row>
        <row r="7">
          <cell r="C7">
            <v>4</v>
          </cell>
        </row>
        <row r="8">
          <cell r="C8">
            <v>4</v>
          </cell>
        </row>
        <row r="9">
          <cell r="C9">
            <v>0</v>
          </cell>
        </row>
        <row r="10">
          <cell r="C10">
            <v>0</v>
          </cell>
        </row>
        <row r="12">
          <cell r="C12">
            <v>0</v>
          </cell>
        </row>
        <row r="13">
          <cell r="C13">
            <v>16</v>
          </cell>
        </row>
        <row r="14">
          <cell r="C14">
            <v>3</v>
          </cell>
          <cell r="F14">
            <v>0</v>
          </cell>
          <cell r="I14">
            <v>2.5</v>
          </cell>
        </row>
        <row r="15">
          <cell r="C15">
            <v>3</v>
          </cell>
          <cell r="F15">
            <v>0</v>
          </cell>
          <cell r="I15">
            <v>2.5</v>
          </cell>
        </row>
        <row r="16">
          <cell r="C16">
            <v>3</v>
          </cell>
          <cell r="F16">
            <v>0</v>
          </cell>
          <cell r="I16">
            <v>2.5</v>
          </cell>
        </row>
        <row r="17">
          <cell r="C17">
            <v>0</v>
          </cell>
          <cell r="F17">
            <v>0</v>
          </cell>
          <cell r="I17">
            <v>0</v>
          </cell>
        </row>
        <row r="18">
          <cell r="C18">
            <v>0</v>
          </cell>
          <cell r="F18">
            <v>0</v>
          </cell>
          <cell r="I18">
            <v>0</v>
          </cell>
        </row>
        <row r="19">
          <cell r="C19">
            <v>0</v>
          </cell>
          <cell r="F19">
            <v>0</v>
          </cell>
          <cell r="I19">
            <v>0</v>
          </cell>
        </row>
        <row r="21">
          <cell r="C21">
            <v>0</v>
          </cell>
          <cell r="F21">
            <v>2.5</v>
          </cell>
          <cell r="I21">
            <v>0</v>
          </cell>
        </row>
        <row r="22">
          <cell r="C22">
            <v>9</v>
          </cell>
          <cell r="F22">
            <v>2.5</v>
          </cell>
          <cell r="I22">
            <v>7.5</v>
          </cell>
        </row>
        <row r="23">
          <cell r="C23">
            <v>3</v>
          </cell>
          <cell r="F23">
            <v>0</v>
          </cell>
          <cell r="I23">
            <v>2.5</v>
          </cell>
        </row>
        <row r="24">
          <cell r="C24">
            <v>3</v>
          </cell>
          <cell r="F24">
            <v>0</v>
          </cell>
          <cell r="I24">
            <v>2.5</v>
          </cell>
        </row>
        <row r="25">
          <cell r="C25">
            <v>3</v>
          </cell>
          <cell r="F25">
            <v>0</v>
          </cell>
          <cell r="I25">
            <v>2.5</v>
          </cell>
        </row>
        <row r="26">
          <cell r="C26" t="e">
            <v>#REF!</v>
          </cell>
          <cell r="F26" t="e">
            <v>#REF!</v>
          </cell>
          <cell r="I26" t="e">
            <v>#REF!</v>
          </cell>
        </row>
        <row r="27">
          <cell r="C27">
            <v>0</v>
          </cell>
          <cell r="F27">
            <v>0</v>
          </cell>
          <cell r="I27">
            <v>0</v>
          </cell>
        </row>
        <row r="28">
          <cell r="C28">
            <v>0</v>
          </cell>
          <cell r="F28">
            <v>0</v>
          </cell>
          <cell r="I28">
            <v>0</v>
          </cell>
        </row>
        <row r="30">
          <cell r="C30">
            <v>0</v>
          </cell>
          <cell r="F30">
            <v>2.5</v>
          </cell>
          <cell r="I30">
            <v>0</v>
          </cell>
        </row>
        <row r="31">
          <cell r="C31" t="e">
            <v>#REF!</v>
          </cell>
          <cell r="F31" t="e">
            <v>#REF!</v>
          </cell>
          <cell r="I31" t="e">
            <v>#REF!</v>
          </cell>
        </row>
        <row r="32">
          <cell r="C32">
            <v>3</v>
          </cell>
          <cell r="F32">
            <v>0</v>
          </cell>
          <cell r="I32">
            <v>2.5</v>
          </cell>
        </row>
        <row r="33">
          <cell r="C33">
            <v>3</v>
          </cell>
          <cell r="F33">
            <v>0</v>
          </cell>
          <cell r="I33">
            <v>2.5</v>
          </cell>
        </row>
        <row r="34">
          <cell r="C34">
            <v>3</v>
          </cell>
          <cell r="F34">
            <v>0</v>
          </cell>
          <cell r="I34">
            <v>2.5</v>
          </cell>
        </row>
        <row r="35">
          <cell r="C35">
            <v>0</v>
          </cell>
          <cell r="F35">
            <v>0</v>
          </cell>
          <cell r="I35">
            <v>0</v>
          </cell>
        </row>
        <row r="36">
          <cell r="C36">
            <v>0</v>
          </cell>
          <cell r="F36">
            <v>0</v>
          </cell>
          <cell r="I36">
            <v>0</v>
          </cell>
        </row>
        <row r="37">
          <cell r="C37">
            <v>0</v>
          </cell>
          <cell r="F37">
            <v>0</v>
          </cell>
          <cell r="I37">
            <v>0</v>
          </cell>
        </row>
        <row r="39">
          <cell r="C39">
            <v>0</v>
          </cell>
          <cell r="F39">
            <v>2.5</v>
          </cell>
          <cell r="I39">
            <v>0</v>
          </cell>
        </row>
        <row r="40">
          <cell r="C40">
            <v>9</v>
          </cell>
          <cell r="F40">
            <v>2.5</v>
          </cell>
          <cell r="I40">
            <v>7.5</v>
          </cell>
        </row>
        <row r="41">
          <cell r="C41">
            <v>0</v>
          </cell>
          <cell r="F41">
            <v>0</v>
          </cell>
          <cell r="I41">
            <v>0</v>
          </cell>
        </row>
      </sheetData>
      <sheetData sheetId="12"/>
      <sheetData sheetId="13">
        <row r="5">
          <cell r="J5">
            <v>1.5</v>
          </cell>
        </row>
        <row r="6">
          <cell r="J6">
            <v>1.5</v>
          </cell>
        </row>
        <row r="7">
          <cell r="J7">
            <v>1.5</v>
          </cell>
        </row>
        <row r="8">
          <cell r="J8">
            <v>1.5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6</v>
          </cell>
        </row>
        <row r="14">
          <cell r="J14">
            <v>1.5</v>
          </cell>
        </row>
        <row r="15">
          <cell r="J15">
            <v>1.5</v>
          </cell>
        </row>
        <row r="16">
          <cell r="J16">
            <v>1.5</v>
          </cell>
        </row>
        <row r="17">
          <cell r="J17">
            <v>0</v>
          </cell>
        </row>
        <row r="18">
          <cell r="J18">
            <v>0</v>
          </cell>
        </row>
        <row r="19">
          <cell r="J19">
            <v>0</v>
          </cell>
        </row>
        <row r="20">
          <cell r="J20">
            <v>0</v>
          </cell>
        </row>
        <row r="21">
          <cell r="J21">
            <v>0</v>
          </cell>
        </row>
        <row r="22">
          <cell r="J22">
            <v>4.5</v>
          </cell>
        </row>
        <row r="23">
          <cell r="J23">
            <v>1.5</v>
          </cell>
        </row>
        <row r="24">
          <cell r="J24">
            <v>1.5</v>
          </cell>
        </row>
        <row r="25">
          <cell r="J25">
            <v>1.5</v>
          </cell>
        </row>
        <row r="26">
          <cell r="J26" t="e">
            <v>#REF!</v>
          </cell>
        </row>
        <row r="27">
          <cell r="J27">
            <v>0</v>
          </cell>
        </row>
        <row r="28">
          <cell r="J28">
            <v>0</v>
          </cell>
        </row>
        <row r="29">
          <cell r="J29">
            <v>0</v>
          </cell>
        </row>
        <row r="30">
          <cell r="J30">
            <v>0</v>
          </cell>
        </row>
        <row r="31">
          <cell r="J31" t="e">
            <v>#REF!</v>
          </cell>
        </row>
        <row r="32">
          <cell r="J32">
            <v>1.5</v>
          </cell>
        </row>
        <row r="33">
          <cell r="J33">
            <v>1.5</v>
          </cell>
        </row>
        <row r="34">
          <cell r="J34">
            <v>1.5</v>
          </cell>
        </row>
        <row r="35">
          <cell r="J35">
            <v>1.5</v>
          </cell>
        </row>
        <row r="36">
          <cell r="J36">
            <v>0</v>
          </cell>
        </row>
        <row r="37">
          <cell r="J37">
            <v>0</v>
          </cell>
        </row>
        <row r="38">
          <cell r="J38">
            <v>0</v>
          </cell>
        </row>
        <row r="39">
          <cell r="J39">
            <v>0</v>
          </cell>
        </row>
        <row r="40">
          <cell r="J40">
            <v>6</v>
          </cell>
        </row>
        <row r="41">
          <cell r="J41">
            <v>0</v>
          </cell>
        </row>
      </sheetData>
      <sheetData sheetId="14"/>
      <sheetData sheetId="15">
        <row r="5">
          <cell r="J5">
            <v>0</v>
          </cell>
        </row>
        <row r="6"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2">
          <cell r="J12">
            <v>0</v>
          </cell>
        </row>
        <row r="13">
          <cell r="J13">
            <v>0</v>
          </cell>
        </row>
        <row r="14">
          <cell r="J14">
            <v>1.5</v>
          </cell>
        </row>
        <row r="15">
          <cell r="J15">
            <v>1.5</v>
          </cell>
        </row>
        <row r="16">
          <cell r="J16">
            <v>1.5</v>
          </cell>
        </row>
        <row r="17">
          <cell r="J17">
            <v>0</v>
          </cell>
        </row>
        <row r="18">
          <cell r="J18">
            <v>0</v>
          </cell>
        </row>
        <row r="19">
          <cell r="J19">
            <v>0</v>
          </cell>
        </row>
        <row r="20">
          <cell r="J20">
            <v>0</v>
          </cell>
        </row>
        <row r="21">
          <cell r="J21">
            <v>0</v>
          </cell>
        </row>
        <row r="22">
          <cell r="J22">
            <v>4.5</v>
          </cell>
        </row>
        <row r="23">
          <cell r="J23">
            <v>1.5</v>
          </cell>
        </row>
        <row r="24">
          <cell r="J24">
            <v>1.5</v>
          </cell>
        </row>
        <row r="25">
          <cell r="J25">
            <v>1.5</v>
          </cell>
        </row>
        <row r="26">
          <cell r="J26" t="e">
            <v>#REF!</v>
          </cell>
        </row>
        <row r="27">
          <cell r="J27">
            <v>0</v>
          </cell>
        </row>
        <row r="28">
          <cell r="J28">
            <v>0</v>
          </cell>
        </row>
        <row r="29">
          <cell r="J29">
            <v>0</v>
          </cell>
        </row>
        <row r="30">
          <cell r="J30">
            <v>0</v>
          </cell>
        </row>
        <row r="31">
          <cell r="J31" t="e">
            <v>#REF!</v>
          </cell>
        </row>
        <row r="32">
          <cell r="J32">
            <v>1.5</v>
          </cell>
        </row>
        <row r="33">
          <cell r="J33">
            <v>1.5</v>
          </cell>
        </row>
        <row r="34">
          <cell r="J34">
            <v>1.5</v>
          </cell>
        </row>
        <row r="35">
          <cell r="J35">
            <v>1.5</v>
          </cell>
        </row>
        <row r="37">
          <cell r="J37">
            <v>0</v>
          </cell>
        </row>
        <row r="38">
          <cell r="J38">
            <v>0</v>
          </cell>
        </row>
        <row r="39">
          <cell r="J39">
            <v>0</v>
          </cell>
        </row>
        <row r="40">
          <cell r="J40">
            <v>6</v>
          </cell>
        </row>
        <row r="41">
          <cell r="J41">
            <v>0</v>
          </cell>
        </row>
      </sheetData>
      <sheetData sheetId="16">
        <row r="5">
          <cell r="C5">
            <v>1</v>
          </cell>
          <cell r="G5">
            <v>1</v>
          </cell>
        </row>
        <row r="6">
          <cell r="C6">
            <v>1</v>
          </cell>
          <cell r="G6">
            <v>1</v>
          </cell>
        </row>
        <row r="7">
          <cell r="C7">
            <v>1</v>
          </cell>
          <cell r="G7">
            <v>1</v>
          </cell>
        </row>
        <row r="8">
          <cell r="C8">
            <v>1</v>
          </cell>
          <cell r="G8">
            <v>1</v>
          </cell>
        </row>
        <row r="9">
          <cell r="C9">
            <v>0</v>
          </cell>
          <cell r="G9">
            <v>0</v>
          </cell>
        </row>
        <row r="10">
          <cell r="C10">
            <v>0</v>
          </cell>
          <cell r="G10">
            <v>0</v>
          </cell>
        </row>
        <row r="12">
          <cell r="C12">
            <v>0</v>
          </cell>
          <cell r="G12">
            <v>0</v>
          </cell>
        </row>
        <row r="13">
          <cell r="C13">
            <v>4</v>
          </cell>
          <cell r="G13">
            <v>4</v>
          </cell>
        </row>
        <row r="14">
          <cell r="C14">
            <v>1</v>
          </cell>
          <cell r="G14">
            <v>1</v>
          </cell>
        </row>
        <row r="15">
          <cell r="C15">
            <v>1</v>
          </cell>
          <cell r="G15">
            <v>1</v>
          </cell>
        </row>
        <row r="16">
          <cell r="C16">
            <v>1</v>
          </cell>
          <cell r="G16">
            <v>1</v>
          </cell>
        </row>
        <row r="17">
          <cell r="C17">
            <v>0</v>
          </cell>
          <cell r="G17">
            <v>0</v>
          </cell>
        </row>
        <row r="18">
          <cell r="C18">
            <v>0</v>
          </cell>
          <cell r="G18">
            <v>0</v>
          </cell>
        </row>
        <row r="19">
          <cell r="C19">
            <v>0</v>
          </cell>
          <cell r="G19">
            <v>0</v>
          </cell>
        </row>
        <row r="21">
          <cell r="C21">
            <v>0</v>
          </cell>
          <cell r="G21">
            <v>0</v>
          </cell>
        </row>
        <row r="22">
          <cell r="C22">
            <v>3</v>
          </cell>
          <cell r="G22">
            <v>3</v>
          </cell>
        </row>
        <row r="23">
          <cell r="C23">
            <v>1</v>
          </cell>
          <cell r="G23">
            <v>1</v>
          </cell>
        </row>
        <row r="24">
          <cell r="C24">
            <v>1</v>
          </cell>
          <cell r="G24">
            <v>1</v>
          </cell>
        </row>
        <row r="25">
          <cell r="C25">
            <v>1</v>
          </cell>
          <cell r="G25">
            <v>1</v>
          </cell>
        </row>
        <row r="26">
          <cell r="C26" t="e">
            <v>#REF!</v>
          </cell>
          <cell r="G26" t="e">
            <v>#REF!</v>
          </cell>
        </row>
        <row r="27">
          <cell r="C27">
            <v>0</v>
          </cell>
          <cell r="G27">
            <v>0</v>
          </cell>
        </row>
        <row r="28">
          <cell r="C28">
            <v>0</v>
          </cell>
          <cell r="G28">
            <v>0</v>
          </cell>
        </row>
        <row r="29">
          <cell r="C29">
            <v>0</v>
          </cell>
          <cell r="G29">
            <v>0</v>
          </cell>
        </row>
        <row r="30">
          <cell r="C30">
            <v>0</v>
          </cell>
          <cell r="G30">
            <v>0</v>
          </cell>
        </row>
        <row r="31">
          <cell r="C31" t="e">
            <v>#REF!</v>
          </cell>
          <cell r="G31" t="e">
            <v>#REF!</v>
          </cell>
        </row>
        <row r="32">
          <cell r="C32">
            <v>1</v>
          </cell>
          <cell r="G32">
            <v>1</v>
          </cell>
        </row>
        <row r="33">
          <cell r="C33">
            <v>1</v>
          </cell>
          <cell r="G33">
            <v>1</v>
          </cell>
        </row>
        <row r="34">
          <cell r="C34">
            <v>1</v>
          </cell>
          <cell r="G34">
            <v>1</v>
          </cell>
        </row>
        <row r="35">
          <cell r="C35">
            <v>0</v>
          </cell>
          <cell r="G35">
            <v>0</v>
          </cell>
        </row>
        <row r="36">
          <cell r="C36">
            <v>0</v>
          </cell>
          <cell r="G36">
            <v>0</v>
          </cell>
        </row>
        <row r="37">
          <cell r="C37">
            <v>0</v>
          </cell>
          <cell r="G37">
            <v>0</v>
          </cell>
        </row>
        <row r="39">
          <cell r="C39">
            <v>0</v>
          </cell>
          <cell r="G39">
            <v>0</v>
          </cell>
        </row>
        <row r="40">
          <cell r="C40">
            <v>3</v>
          </cell>
          <cell r="G40">
            <v>3</v>
          </cell>
        </row>
        <row r="41">
          <cell r="C41">
            <v>0</v>
          </cell>
          <cell r="G41">
            <v>0</v>
          </cell>
        </row>
      </sheetData>
      <sheetData sheetId="17">
        <row r="5">
          <cell r="J5">
            <v>4</v>
          </cell>
        </row>
        <row r="6">
          <cell r="J6">
            <v>4</v>
          </cell>
        </row>
        <row r="7">
          <cell r="J7">
            <v>4</v>
          </cell>
        </row>
        <row r="8">
          <cell r="J8">
            <v>4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2">
          <cell r="J12">
            <v>1</v>
          </cell>
        </row>
        <row r="13">
          <cell r="J13">
            <v>17</v>
          </cell>
        </row>
        <row r="14">
          <cell r="J14">
            <v>3</v>
          </cell>
        </row>
        <row r="15">
          <cell r="J15">
            <v>3</v>
          </cell>
        </row>
        <row r="16">
          <cell r="J16">
            <v>3</v>
          </cell>
        </row>
        <row r="17">
          <cell r="J17">
            <v>0</v>
          </cell>
        </row>
        <row r="18">
          <cell r="J18">
            <v>0</v>
          </cell>
        </row>
        <row r="19">
          <cell r="J19">
            <v>0</v>
          </cell>
        </row>
        <row r="20">
          <cell r="J20">
            <v>0</v>
          </cell>
        </row>
        <row r="21">
          <cell r="J21">
            <v>0</v>
          </cell>
        </row>
        <row r="22">
          <cell r="J22">
            <v>9</v>
          </cell>
        </row>
        <row r="23">
          <cell r="J23">
            <v>3</v>
          </cell>
        </row>
        <row r="24">
          <cell r="J24">
            <v>3</v>
          </cell>
        </row>
        <row r="25">
          <cell r="J25">
            <v>3</v>
          </cell>
        </row>
        <row r="26">
          <cell r="J26" t="e">
            <v>#REF!</v>
          </cell>
        </row>
        <row r="27">
          <cell r="J27">
            <v>0</v>
          </cell>
        </row>
        <row r="28">
          <cell r="J28">
            <v>0</v>
          </cell>
        </row>
        <row r="29">
          <cell r="J29">
            <v>0</v>
          </cell>
        </row>
        <row r="30">
          <cell r="J30">
            <v>0</v>
          </cell>
        </row>
        <row r="31">
          <cell r="J31" t="e">
            <v>#REF!</v>
          </cell>
        </row>
        <row r="32">
          <cell r="J32">
            <v>3</v>
          </cell>
        </row>
        <row r="33">
          <cell r="J33">
            <v>3</v>
          </cell>
        </row>
        <row r="34">
          <cell r="J34">
            <v>0</v>
          </cell>
        </row>
        <row r="35">
          <cell r="J35" t="e">
            <v>#REF!</v>
          </cell>
        </row>
        <row r="36">
          <cell r="J36">
            <v>0</v>
          </cell>
        </row>
        <row r="37">
          <cell r="J37">
            <v>0</v>
          </cell>
        </row>
        <row r="38">
          <cell r="J38">
            <v>0</v>
          </cell>
        </row>
        <row r="39">
          <cell r="J39">
            <v>1</v>
          </cell>
        </row>
        <row r="40">
          <cell r="J40" t="e">
            <v>#REF!</v>
          </cell>
        </row>
        <row r="41">
          <cell r="J41">
            <v>0</v>
          </cell>
        </row>
      </sheetData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énéralités"/>
      <sheetName val="Parc Immobilier"/>
      <sheetName val="Calendrier 2019-2020"/>
      <sheetName val="ABS PROFS"/>
      <sheetName val="Asie"/>
      <sheetName val="IMP"/>
      <sheetName val="Prévision effectifs"/>
      <sheetName val="Départs &amp; Arrivées"/>
      <sheetName val="Examens"/>
      <sheetName val="Profs &amp; Pers"/>
      <sheetName val="Partenaires"/>
      <sheetName val="Bloc-Notes"/>
      <sheetName val="CA Commissions CD"/>
      <sheetName val="Listes déroulantes"/>
      <sheetName val="Formules exc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G1" t="str">
            <v>Civ. P&amp;P</v>
          </cell>
        </row>
        <row r="2">
          <cell r="D2" t="str">
            <v>Français</v>
          </cell>
          <cell r="E2">
            <v>0.25</v>
          </cell>
          <cell r="G2" t="str">
            <v xml:space="preserve">Mme </v>
          </cell>
          <cell r="H2" t="str">
            <v>BARBE</v>
          </cell>
        </row>
        <row r="3">
          <cell r="D3" t="str">
            <v>Anglais</v>
          </cell>
          <cell r="E3">
            <v>0.5</v>
          </cell>
          <cell r="G3" t="str">
            <v>M.</v>
          </cell>
          <cell r="H3" t="str">
            <v>BASLEY</v>
          </cell>
        </row>
        <row r="4">
          <cell r="D4" t="str">
            <v>Allemand</v>
          </cell>
          <cell r="E4">
            <v>0.75</v>
          </cell>
          <cell r="G4" t="str">
            <v xml:space="preserve">Mme </v>
          </cell>
          <cell r="H4" t="str">
            <v>BELLEVALLÉE</v>
          </cell>
        </row>
        <row r="5">
          <cell r="D5" t="str">
            <v>Espagnol</v>
          </cell>
          <cell r="E5">
            <v>1</v>
          </cell>
          <cell r="G5" t="str">
            <v xml:space="preserve">Mme </v>
          </cell>
          <cell r="H5" t="str">
            <v>CASSIAU</v>
          </cell>
        </row>
        <row r="6">
          <cell r="D6" t="str">
            <v>Hist.-Géo-EMC</v>
          </cell>
          <cell r="E6">
            <v>1.25</v>
          </cell>
          <cell r="H6" t="str">
            <v>CATEL</v>
          </cell>
        </row>
        <row r="7">
          <cell r="D7" t="str">
            <v>Maths</v>
          </cell>
          <cell r="E7">
            <v>1.5</v>
          </cell>
          <cell r="H7" t="str">
            <v>CHAZALVIEL</v>
          </cell>
        </row>
        <row r="8">
          <cell r="D8" t="str">
            <v>Phys.-Chimie</v>
          </cell>
          <cell r="E8">
            <v>1.75</v>
          </cell>
          <cell r="H8" t="str">
            <v>CHEVIET</v>
          </cell>
        </row>
        <row r="9">
          <cell r="D9" t="str">
            <v>SVT</v>
          </cell>
          <cell r="E9">
            <v>2</v>
          </cell>
          <cell r="H9" t="str">
            <v>CLOTET</v>
          </cell>
        </row>
        <row r="10">
          <cell r="D10" t="str">
            <v>Techno</v>
          </cell>
          <cell r="E10">
            <v>2.25</v>
          </cell>
          <cell r="H10" t="str">
            <v>DECOUDRE</v>
          </cell>
        </row>
        <row r="11">
          <cell r="D11" t="str">
            <v>EPS</v>
          </cell>
          <cell r="E11">
            <v>2.5</v>
          </cell>
          <cell r="H11" t="str">
            <v>DELAMOTTE</v>
          </cell>
        </row>
        <row r="12">
          <cell r="D12" t="str">
            <v>Arts Plast.</v>
          </cell>
          <cell r="E12">
            <v>2.75</v>
          </cell>
          <cell r="H12" t="str">
            <v>DELAUNEY</v>
          </cell>
        </row>
        <row r="13">
          <cell r="D13" t="str">
            <v>Ed. Musicale</v>
          </cell>
          <cell r="E13">
            <v>3</v>
          </cell>
          <cell r="H13" t="str">
            <v>DUBUC</v>
          </cell>
        </row>
        <row r="14">
          <cell r="D14" t="str">
            <v>EMI</v>
          </cell>
          <cell r="H14" t="str">
            <v>DUCLOS</v>
          </cell>
        </row>
        <row r="15">
          <cell r="D15" t="str">
            <v>LCA</v>
          </cell>
          <cell r="H15" t="str">
            <v>GASSE</v>
          </cell>
        </row>
        <row r="16">
          <cell r="D16" t="str">
            <v>LCA - Latin</v>
          </cell>
          <cell r="H16" t="str">
            <v>GASTELAIS</v>
          </cell>
        </row>
        <row r="17">
          <cell r="D17" t="str">
            <v>LCA - Grec</v>
          </cell>
          <cell r="H17" t="str">
            <v>GODARD</v>
          </cell>
        </row>
        <row r="18">
          <cell r="D18" t="str">
            <v>CPE</v>
          </cell>
          <cell r="H18" t="str">
            <v>GONTRAN</v>
          </cell>
        </row>
        <row r="19">
          <cell r="H19" t="str">
            <v>GRÉMONT</v>
          </cell>
        </row>
        <row r="20">
          <cell r="H20" t="str">
            <v>HEBERT</v>
          </cell>
        </row>
        <row r="21">
          <cell r="H21" t="str">
            <v>KADDOUR</v>
          </cell>
        </row>
        <row r="22">
          <cell r="H22" t="str">
            <v>LEBACLE</v>
          </cell>
        </row>
        <row r="23">
          <cell r="H23" t="str">
            <v>LECOINDRE</v>
          </cell>
        </row>
        <row r="24">
          <cell r="H24" t="str">
            <v>LEFEBVRE</v>
          </cell>
        </row>
        <row r="25">
          <cell r="H25" t="str">
            <v>LEFEBVRE</v>
          </cell>
        </row>
        <row r="26">
          <cell r="H26" t="str">
            <v>LEGEAY</v>
          </cell>
        </row>
        <row r="27">
          <cell r="H27" t="str">
            <v>LEMONNIER</v>
          </cell>
        </row>
        <row r="28">
          <cell r="H28" t="str">
            <v>MARCHIONI</v>
          </cell>
        </row>
        <row r="29">
          <cell r="H29" t="str">
            <v>MÉTAIS</v>
          </cell>
        </row>
        <row r="30">
          <cell r="H30" t="str">
            <v>MIRABEL</v>
          </cell>
        </row>
        <row r="31">
          <cell r="H31" t="str">
            <v>MORICE</v>
          </cell>
        </row>
        <row r="32">
          <cell r="H32" t="str">
            <v>MORITEL</v>
          </cell>
        </row>
        <row r="33">
          <cell r="H33" t="str">
            <v>O'BRIEN</v>
          </cell>
        </row>
        <row r="34">
          <cell r="H34" t="str">
            <v>PETIT</v>
          </cell>
        </row>
        <row r="35">
          <cell r="H35" t="str">
            <v>TERRASSE</v>
          </cell>
        </row>
        <row r="36">
          <cell r="H36" t="str">
            <v>TRANCHARD</v>
          </cell>
        </row>
        <row r="37">
          <cell r="H37" t="str">
            <v>VALENTIN</v>
          </cell>
        </row>
        <row r="38">
          <cell r="H38" t="str">
            <v>VANIER</v>
          </cell>
        </row>
        <row r="39">
          <cell r="H39">
            <v>0</v>
          </cell>
        </row>
      </sheetData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SOMME_SI_COULEU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C000"/>
    <pageSetUpPr fitToPage="1"/>
  </sheetPr>
  <dimension ref="A1:Q27"/>
  <sheetViews>
    <sheetView zoomScale="90" zoomScaleNormal="90" workbookViewId="0">
      <selection activeCell="F4" sqref="F4"/>
    </sheetView>
  </sheetViews>
  <sheetFormatPr baseColWidth="10" defaultRowHeight="14.4"/>
  <cols>
    <col min="1" max="1" width="42" style="639" customWidth="1"/>
    <col min="2" max="3" width="11.5546875" style="639"/>
    <col min="4" max="4" width="13.88671875" style="639" customWidth="1"/>
    <col min="5" max="5" width="7.44140625" style="639" customWidth="1"/>
    <col min="6" max="6" width="35.6640625" style="639" customWidth="1"/>
    <col min="7" max="7" width="13" style="639" customWidth="1"/>
    <col min="8" max="8" width="11.5546875" style="639"/>
    <col min="9" max="9" width="28.109375" style="639" customWidth="1"/>
    <col min="10" max="14" width="11.5546875" style="639"/>
    <col min="15" max="15" width="13" style="639" customWidth="1"/>
    <col min="16" max="16384" width="11.5546875" style="639"/>
  </cols>
  <sheetData>
    <row r="1" spans="1:17" ht="18.75" customHeight="1">
      <c r="A1" s="821" t="s">
        <v>402</v>
      </c>
      <c r="B1" s="822"/>
      <c r="C1" s="822"/>
      <c r="D1" s="823"/>
      <c r="E1" s="638"/>
      <c r="F1" s="827" t="s">
        <v>447</v>
      </c>
      <c r="G1" s="828"/>
      <c r="H1" s="828"/>
      <c r="I1" s="829"/>
      <c r="J1" s="816" t="s">
        <v>421</v>
      </c>
      <c r="K1" s="817"/>
      <c r="L1" s="817"/>
      <c r="M1" s="817"/>
      <c r="N1" s="817"/>
      <c r="O1" s="817"/>
      <c r="P1" s="817"/>
      <c r="Q1" s="817"/>
    </row>
    <row r="2" spans="1:17" ht="34.200000000000003" thickBot="1">
      <c r="A2" s="824"/>
      <c r="B2" s="825"/>
      <c r="C2" s="825"/>
      <c r="D2" s="826"/>
      <c r="E2" s="734"/>
      <c r="F2" s="830"/>
      <c r="G2" s="831"/>
      <c r="H2" s="831"/>
      <c r="I2" s="832"/>
      <c r="J2" s="816"/>
      <c r="K2" s="817"/>
      <c r="L2" s="817"/>
      <c r="M2" s="817"/>
      <c r="N2" s="817"/>
      <c r="O2" s="817"/>
      <c r="P2" s="817"/>
      <c r="Q2" s="817"/>
    </row>
    <row r="3" spans="1:17" ht="60.75" customHeight="1" thickBot="1">
      <c r="A3" s="818" t="s">
        <v>442</v>
      </c>
      <c r="B3" s="819"/>
      <c r="C3" s="819"/>
      <c r="D3" s="820"/>
      <c r="E3" s="640"/>
      <c r="F3" s="833"/>
      <c r="G3" s="834"/>
      <c r="H3" s="834"/>
      <c r="I3" s="835"/>
      <c r="J3" s="836">
        <v>1</v>
      </c>
      <c r="K3" s="837"/>
      <c r="L3" s="814">
        <v>2</v>
      </c>
      <c r="M3" s="815"/>
      <c r="N3" s="838">
        <v>3</v>
      </c>
      <c r="O3" s="838"/>
      <c r="P3" s="813">
        <v>4</v>
      </c>
      <c r="Q3" s="813"/>
    </row>
    <row r="4" spans="1:17" ht="36" customHeight="1" thickBot="1">
      <c r="A4" s="787" t="s">
        <v>386</v>
      </c>
      <c r="B4" s="788">
        <v>12</v>
      </c>
      <c r="C4" s="789" t="s">
        <v>11</v>
      </c>
      <c r="D4" s="790" t="s">
        <v>389</v>
      </c>
      <c r="E4" s="640"/>
      <c r="F4" s="723"/>
      <c r="G4" s="724" t="s">
        <v>387</v>
      </c>
      <c r="H4" s="725" t="s">
        <v>388</v>
      </c>
      <c r="I4" s="725" t="s">
        <v>432</v>
      </c>
      <c r="J4" s="726" t="s">
        <v>387</v>
      </c>
      <c r="K4" s="727" t="s">
        <v>388</v>
      </c>
      <c r="L4" s="775" t="s">
        <v>387</v>
      </c>
      <c r="M4" s="776" t="s">
        <v>388</v>
      </c>
      <c r="N4" s="769" t="s">
        <v>387</v>
      </c>
      <c r="O4" s="770" t="s">
        <v>388</v>
      </c>
      <c r="P4" s="781" t="s">
        <v>387</v>
      </c>
      <c r="Q4" s="782" t="s">
        <v>388</v>
      </c>
    </row>
    <row r="5" spans="1:17" ht="41.25" customHeight="1">
      <c r="A5" s="756" t="s">
        <v>285</v>
      </c>
      <c r="B5" s="757"/>
      <c r="C5" s="757">
        <v>3</v>
      </c>
      <c r="D5" s="758">
        <v>9</v>
      </c>
      <c r="E5" s="640"/>
      <c r="F5" s="719" t="s">
        <v>404</v>
      </c>
      <c r="G5" s="720">
        <v>3</v>
      </c>
      <c r="H5" s="720">
        <v>0</v>
      </c>
      <c r="I5" s="720"/>
      <c r="J5" s="721">
        <v>3</v>
      </c>
      <c r="K5" s="722">
        <v>0</v>
      </c>
      <c r="L5" s="777">
        <v>3</v>
      </c>
      <c r="M5" s="778">
        <v>0</v>
      </c>
      <c r="N5" s="771">
        <v>3</v>
      </c>
      <c r="O5" s="772">
        <v>0</v>
      </c>
      <c r="P5" s="783">
        <v>3</v>
      </c>
      <c r="Q5" s="784">
        <v>0</v>
      </c>
    </row>
    <row r="6" spans="1:17" ht="45.75" customHeight="1">
      <c r="A6" s="738" t="s">
        <v>390</v>
      </c>
      <c r="B6" s="739"/>
      <c r="C6" s="740">
        <v>25</v>
      </c>
      <c r="D6" s="741">
        <v>26</v>
      </c>
      <c r="E6" s="640"/>
      <c r="F6" s="701" t="s">
        <v>405</v>
      </c>
      <c r="G6" s="699">
        <v>3</v>
      </c>
      <c r="H6" s="699">
        <v>0</v>
      </c>
      <c r="I6" s="759"/>
      <c r="J6" s="700">
        <v>3</v>
      </c>
      <c r="K6" s="702">
        <v>0</v>
      </c>
      <c r="L6" s="779">
        <v>3</v>
      </c>
      <c r="M6" s="780">
        <v>0</v>
      </c>
      <c r="N6" s="773">
        <v>3</v>
      </c>
      <c r="O6" s="774">
        <v>0</v>
      </c>
      <c r="P6" s="785">
        <v>3</v>
      </c>
      <c r="Q6" s="786">
        <v>0</v>
      </c>
    </row>
    <row r="7" spans="1:17" ht="18">
      <c r="A7" s="738" t="s">
        <v>403</v>
      </c>
      <c r="B7" s="739">
        <f>C7+D7</f>
        <v>309</v>
      </c>
      <c r="C7" s="740">
        <f>C6*C5</f>
        <v>75</v>
      </c>
      <c r="D7" s="741">
        <f>D6*D5</f>
        <v>234</v>
      </c>
      <c r="E7" s="640"/>
      <c r="F7" s="701" t="s">
        <v>416</v>
      </c>
      <c r="G7" s="703"/>
      <c r="H7" s="703">
        <v>4.5</v>
      </c>
      <c r="I7" s="760"/>
      <c r="J7" s="703"/>
      <c r="K7" s="704">
        <v>4.5</v>
      </c>
      <c r="L7" s="703"/>
      <c r="M7" s="704">
        <v>0</v>
      </c>
      <c r="N7" s="703"/>
      <c r="O7" s="704">
        <v>0</v>
      </c>
      <c r="P7" s="703"/>
      <c r="Q7" s="704">
        <v>3</v>
      </c>
    </row>
    <row r="8" spans="1:17" ht="18">
      <c r="A8" s="735" t="s">
        <v>391</v>
      </c>
      <c r="B8" s="736">
        <f>B4*3</f>
        <v>36</v>
      </c>
      <c r="C8" s="736">
        <v>9</v>
      </c>
      <c r="D8" s="737">
        <v>27</v>
      </c>
      <c r="E8" s="640"/>
      <c r="F8" s="705" t="s">
        <v>101</v>
      </c>
      <c r="G8" s="706"/>
      <c r="H8" s="706">
        <v>5</v>
      </c>
      <c r="I8" s="767" t="s">
        <v>438</v>
      </c>
      <c r="J8" s="706"/>
      <c r="K8" s="707">
        <v>0</v>
      </c>
      <c r="L8" s="706"/>
      <c r="M8" s="707">
        <v>3</v>
      </c>
      <c r="N8" s="706"/>
      <c r="O8" s="707">
        <v>3</v>
      </c>
      <c r="P8" s="706"/>
      <c r="Q8" s="707">
        <v>3</v>
      </c>
    </row>
    <row r="9" spans="1:17" ht="21">
      <c r="A9" s="742" t="s">
        <v>392</v>
      </c>
      <c r="B9" s="743">
        <f>B7+B8</f>
        <v>345</v>
      </c>
      <c r="C9" s="791"/>
      <c r="D9" s="792"/>
      <c r="E9" s="640"/>
      <c r="F9" s="705" t="s">
        <v>406</v>
      </c>
      <c r="G9" s="706"/>
      <c r="H9" s="706">
        <v>10.5</v>
      </c>
      <c r="I9" s="748" t="s">
        <v>434</v>
      </c>
      <c r="J9" s="706"/>
      <c r="K9" s="707">
        <v>10.5</v>
      </c>
      <c r="L9" s="706"/>
      <c r="M9" s="707">
        <v>8</v>
      </c>
      <c r="N9" s="706"/>
      <c r="O9" s="707">
        <v>10.5</v>
      </c>
      <c r="P9" s="706"/>
      <c r="Q9" s="707">
        <v>8</v>
      </c>
    </row>
    <row r="10" spans="1:17" ht="18">
      <c r="A10" s="735" t="s">
        <v>393</v>
      </c>
      <c r="B10" s="736">
        <v>3</v>
      </c>
      <c r="C10" s="793"/>
      <c r="D10" s="794"/>
      <c r="E10" s="640"/>
      <c r="F10" s="705" t="s">
        <v>223</v>
      </c>
      <c r="G10" s="706"/>
      <c r="H10" s="706">
        <v>4</v>
      </c>
      <c r="I10" s="748" t="s">
        <v>435</v>
      </c>
      <c r="J10" s="706"/>
      <c r="K10" s="707">
        <v>4</v>
      </c>
      <c r="L10" s="706"/>
      <c r="M10" s="707">
        <v>4</v>
      </c>
      <c r="N10" s="706"/>
      <c r="O10" s="707">
        <v>4</v>
      </c>
      <c r="P10" s="706"/>
      <c r="Q10" s="707">
        <v>4</v>
      </c>
    </row>
    <row r="11" spans="1:17" ht="18">
      <c r="A11" s="735" t="s">
        <v>56</v>
      </c>
      <c r="B11" s="736">
        <v>8</v>
      </c>
      <c r="C11" s="793"/>
      <c r="D11" s="795"/>
      <c r="E11" s="640"/>
      <c r="F11" s="705" t="s">
        <v>430</v>
      </c>
      <c r="G11" s="706"/>
      <c r="H11" s="706">
        <v>2.5</v>
      </c>
      <c r="I11" s="748"/>
      <c r="J11" s="706"/>
      <c r="K11" s="707">
        <v>5</v>
      </c>
      <c r="L11" s="706"/>
      <c r="M11" s="707">
        <v>5</v>
      </c>
      <c r="N11" s="706"/>
      <c r="O11" s="707">
        <v>5</v>
      </c>
      <c r="P11" s="706"/>
      <c r="Q11" s="707">
        <v>5</v>
      </c>
    </row>
    <row r="12" spans="1:17" ht="18">
      <c r="A12" s="735" t="s">
        <v>5</v>
      </c>
      <c r="B12" s="736">
        <v>21</v>
      </c>
      <c r="C12" s="793"/>
      <c r="D12" s="795"/>
      <c r="E12" s="640"/>
      <c r="F12" s="705" t="s">
        <v>412</v>
      </c>
      <c r="G12" s="706"/>
      <c r="H12" s="708">
        <v>3</v>
      </c>
      <c r="I12" s="796" t="s">
        <v>443</v>
      </c>
      <c r="J12" s="706"/>
      <c r="K12" s="709">
        <v>3</v>
      </c>
      <c r="L12" s="706"/>
      <c r="M12" s="709">
        <v>3</v>
      </c>
      <c r="N12" s="706"/>
      <c r="O12" s="709">
        <v>3</v>
      </c>
      <c r="P12" s="706"/>
      <c r="Q12" s="709">
        <v>3</v>
      </c>
    </row>
    <row r="13" spans="1:17" ht="18">
      <c r="A13" s="744" t="s">
        <v>394</v>
      </c>
      <c r="B13" s="745">
        <f>B9+B11+B12+B10</f>
        <v>377</v>
      </c>
      <c r="C13" s="793"/>
      <c r="D13" s="795"/>
      <c r="E13" s="640"/>
      <c r="F13" s="705" t="s">
        <v>413</v>
      </c>
      <c r="G13" s="706"/>
      <c r="H13" s="706">
        <v>0</v>
      </c>
      <c r="I13" s="748"/>
      <c r="J13" s="706"/>
      <c r="K13" s="707">
        <v>0</v>
      </c>
      <c r="L13" s="706"/>
      <c r="M13" s="707">
        <v>0</v>
      </c>
      <c r="N13" s="706"/>
      <c r="O13" s="707">
        <v>0</v>
      </c>
      <c r="P13" s="706"/>
      <c r="Q13" s="707">
        <v>0</v>
      </c>
    </row>
    <row r="14" spans="1:17" ht="18">
      <c r="A14" s="735" t="s">
        <v>395</v>
      </c>
      <c r="B14" s="746">
        <v>345</v>
      </c>
      <c r="C14" s="793"/>
      <c r="D14" s="795"/>
      <c r="E14" s="640"/>
      <c r="F14" s="705" t="s">
        <v>414</v>
      </c>
      <c r="G14" s="706"/>
      <c r="H14" s="706">
        <v>0</v>
      </c>
      <c r="I14" s="748"/>
      <c r="J14" s="706"/>
      <c r="K14" s="707"/>
      <c r="L14" s="706"/>
      <c r="M14" s="707"/>
      <c r="N14" s="706"/>
      <c r="O14" s="707"/>
      <c r="P14" s="706"/>
      <c r="Q14" s="707"/>
    </row>
    <row r="15" spans="1:17" ht="18">
      <c r="A15" s="735" t="s">
        <v>396</v>
      </c>
      <c r="B15" s="746">
        <v>32</v>
      </c>
      <c r="C15" s="793"/>
      <c r="D15" s="794"/>
      <c r="E15" s="640"/>
      <c r="F15" s="705" t="s">
        <v>415</v>
      </c>
      <c r="G15" s="706"/>
      <c r="H15" s="706">
        <v>0</v>
      </c>
      <c r="I15" s="748"/>
      <c r="J15" s="706"/>
      <c r="K15" s="707"/>
      <c r="L15" s="706"/>
      <c r="M15" s="707"/>
      <c r="N15" s="706"/>
      <c r="O15" s="707"/>
      <c r="P15" s="706"/>
      <c r="Q15" s="707"/>
    </row>
    <row r="16" spans="1:17" ht="18">
      <c r="A16" s="747" t="s">
        <v>397</v>
      </c>
      <c r="B16" s="748"/>
      <c r="C16" s="793"/>
      <c r="D16" s="795"/>
      <c r="E16" s="640"/>
      <c r="F16" s="747" t="s">
        <v>440</v>
      </c>
      <c r="G16" s="748"/>
      <c r="H16" s="748"/>
      <c r="I16" s="748"/>
      <c r="J16" s="748"/>
      <c r="K16" s="768">
        <v>6</v>
      </c>
      <c r="L16" s="748"/>
      <c r="M16" s="768">
        <v>6</v>
      </c>
      <c r="N16" s="748"/>
      <c r="O16" s="768">
        <v>3</v>
      </c>
      <c r="P16" s="748"/>
      <c r="Q16" s="768">
        <v>3</v>
      </c>
    </row>
    <row r="17" spans="1:17" ht="18">
      <c r="A17" s="747" t="s">
        <v>439</v>
      </c>
      <c r="B17" s="748"/>
      <c r="C17" s="793"/>
      <c r="D17" s="795"/>
      <c r="E17" s="640"/>
      <c r="F17" s="747" t="s">
        <v>441</v>
      </c>
      <c r="G17" s="748"/>
      <c r="H17" s="748"/>
      <c r="I17" s="748"/>
      <c r="J17" s="748"/>
      <c r="K17" s="768">
        <v>6</v>
      </c>
      <c r="L17" s="748"/>
      <c r="M17" s="768">
        <v>6</v>
      </c>
      <c r="N17" s="748"/>
      <c r="O17" s="768">
        <v>6</v>
      </c>
      <c r="P17" s="748"/>
      <c r="Q17" s="768">
        <v>6</v>
      </c>
    </row>
    <row r="18" spans="1:17" ht="18">
      <c r="A18" s="749" t="s">
        <v>423</v>
      </c>
      <c r="B18" s="750"/>
      <c r="C18" s="750"/>
      <c r="D18" s="751"/>
      <c r="E18" s="640"/>
      <c r="F18" s="705" t="s">
        <v>419</v>
      </c>
      <c r="G18" s="706"/>
      <c r="H18" s="706">
        <v>3</v>
      </c>
      <c r="I18" s="748" t="s">
        <v>436</v>
      </c>
      <c r="J18" s="706"/>
      <c r="K18" s="709">
        <v>3</v>
      </c>
      <c r="L18" s="706"/>
      <c r="M18" s="709">
        <v>3</v>
      </c>
      <c r="N18" s="706"/>
      <c r="O18" s="709">
        <v>3</v>
      </c>
      <c r="P18" s="706"/>
      <c r="Q18" s="709">
        <v>3</v>
      </c>
    </row>
    <row r="19" spans="1:17" ht="18">
      <c r="A19" s="747" t="s">
        <v>398</v>
      </c>
      <c r="B19" s="748">
        <v>172</v>
      </c>
      <c r="C19" s="736"/>
      <c r="D19" s="737"/>
      <c r="E19" s="640"/>
      <c r="F19" s="710" t="s">
        <v>420</v>
      </c>
      <c r="G19" s="698"/>
      <c r="H19" s="698">
        <v>3</v>
      </c>
      <c r="I19" s="736" t="s">
        <v>437</v>
      </c>
      <c r="J19" s="706"/>
      <c r="K19" s="707"/>
      <c r="L19" s="706"/>
      <c r="M19" s="707"/>
      <c r="N19" s="706"/>
      <c r="O19" s="707"/>
      <c r="P19" s="706"/>
      <c r="Q19" s="707"/>
    </row>
    <row r="20" spans="1:17" ht="18.600000000000001" thickBot="1">
      <c r="A20" s="752" t="s">
        <v>399</v>
      </c>
      <c r="B20" s="753">
        <v>590</v>
      </c>
      <c r="C20" s="754"/>
      <c r="D20" s="755"/>
      <c r="E20" s="640"/>
      <c r="F20" s="710" t="s">
        <v>431</v>
      </c>
      <c r="G20" s="698"/>
      <c r="H20" s="698">
        <v>0</v>
      </c>
      <c r="I20" s="736"/>
      <c r="J20" s="706"/>
      <c r="K20" s="707"/>
      <c r="L20" s="706"/>
      <c r="M20" s="707"/>
      <c r="N20" s="706"/>
      <c r="O20" s="707"/>
      <c r="P20" s="706"/>
      <c r="Q20" s="707"/>
    </row>
    <row r="21" spans="1:17" ht="21" customHeight="1">
      <c r="A21" s="641"/>
      <c r="B21" s="640"/>
      <c r="C21" s="640"/>
      <c r="D21" s="640"/>
      <c r="F21" s="705" t="s">
        <v>417</v>
      </c>
      <c r="G21" s="706"/>
      <c r="H21" s="706"/>
      <c r="I21" s="748"/>
      <c r="J21" s="706"/>
      <c r="K21" s="707"/>
      <c r="L21" s="706"/>
      <c r="M21" s="707"/>
      <c r="N21" s="706"/>
      <c r="O21" s="707"/>
      <c r="P21" s="706"/>
      <c r="Q21" s="707"/>
    </row>
    <row r="22" spans="1:17" ht="18">
      <c r="A22" s="641"/>
      <c r="B22" s="640"/>
      <c r="C22" s="640"/>
      <c r="D22" s="640"/>
      <c r="F22" s="705" t="s">
        <v>55</v>
      </c>
      <c r="G22" s="706"/>
      <c r="H22" s="706">
        <v>2</v>
      </c>
      <c r="I22" s="748"/>
      <c r="J22" s="706"/>
      <c r="K22" s="709">
        <v>1</v>
      </c>
      <c r="L22" s="706"/>
      <c r="M22" s="709">
        <v>1</v>
      </c>
      <c r="N22" s="706"/>
      <c r="O22" s="709">
        <v>1</v>
      </c>
      <c r="P22" s="706"/>
      <c r="Q22" s="709">
        <v>1</v>
      </c>
    </row>
    <row r="23" spans="1:17" ht="43.5" customHeight="1">
      <c r="F23" s="705" t="s">
        <v>418</v>
      </c>
      <c r="G23" s="706"/>
      <c r="H23" s="706">
        <v>1</v>
      </c>
      <c r="I23" s="748"/>
      <c r="J23" s="706"/>
      <c r="K23" s="707"/>
      <c r="L23" s="706"/>
      <c r="M23" s="707"/>
      <c r="N23" s="706"/>
      <c r="O23" s="707"/>
      <c r="P23" s="706"/>
      <c r="Q23" s="707"/>
    </row>
    <row r="24" spans="1:17" ht="18">
      <c r="F24" s="705"/>
      <c r="G24" s="706"/>
      <c r="H24" s="706"/>
      <c r="I24" s="748"/>
      <c r="J24" s="706"/>
      <c r="K24" s="707"/>
      <c r="L24" s="706"/>
      <c r="M24" s="707"/>
      <c r="N24" s="706"/>
      <c r="O24" s="707"/>
      <c r="P24" s="706"/>
      <c r="Q24" s="707"/>
    </row>
    <row r="25" spans="1:17" ht="18">
      <c r="F25" s="711" t="s">
        <v>400</v>
      </c>
      <c r="G25" s="712"/>
      <c r="H25" s="713">
        <f>SUM(H5:H24)</f>
        <v>38.5</v>
      </c>
      <c r="I25" s="761"/>
      <c r="J25" s="712"/>
      <c r="K25" s="714">
        <f>SUM(K5:K24)</f>
        <v>43</v>
      </c>
      <c r="L25" s="712"/>
      <c r="M25" s="714">
        <f>SUM(M5:M24)</f>
        <v>39</v>
      </c>
      <c r="N25" s="712"/>
      <c r="O25" s="714">
        <f>SUM(O5:O24)</f>
        <v>38.5</v>
      </c>
      <c r="P25" s="712"/>
      <c r="Q25" s="714">
        <f>SUM(Q5:Q24)</f>
        <v>39</v>
      </c>
    </row>
    <row r="26" spans="1:17" ht="18">
      <c r="F26" s="763" t="s">
        <v>433</v>
      </c>
      <c r="G26" s="764"/>
      <c r="H26" s="765"/>
      <c r="I26" s="765"/>
      <c r="J26" s="764"/>
      <c r="K26" s="766"/>
      <c r="L26" s="764"/>
      <c r="M26" s="766"/>
      <c r="N26" s="764"/>
      <c r="O26" s="766"/>
      <c r="P26" s="764"/>
      <c r="Q26" s="766"/>
    </row>
    <row r="27" spans="1:17" ht="21.6" thickBot="1">
      <c r="F27" s="715" t="s">
        <v>401</v>
      </c>
      <c r="G27" s="716"/>
      <c r="H27" s="717">
        <f>H25-B8</f>
        <v>2.5</v>
      </c>
      <c r="I27" s="762"/>
      <c r="J27" s="716"/>
      <c r="K27" s="718">
        <f>K25-(B8+B10)</f>
        <v>4</v>
      </c>
      <c r="L27" s="716"/>
      <c r="M27" s="718">
        <f>M25-(B8+B10)</f>
        <v>0</v>
      </c>
      <c r="N27" s="716"/>
      <c r="O27" s="718">
        <f>O25-(B8+B10)</f>
        <v>-0.5</v>
      </c>
      <c r="P27" s="716"/>
      <c r="Q27" s="718">
        <f>Q25-(B8+B10)</f>
        <v>0</v>
      </c>
    </row>
  </sheetData>
  <mergeCells count="8">
    <mergeCell ref="P3:Q3"/>
    <mergeCell ref="L3:M3"/>
    <mergeCell ref="J1:Q2"/>
    <mergeCell ref="A3:D3"/>
    <mergeCell ref="A1:D2"/>
    <mergeCell ref="F1:I3"/>
    <mergeCell ref="J3:K3"/>
    <mergeCell ref="N3:O3"/>
  </mergeCells>
  <conditionalFormatting sqref="H27:I27">
    <cfRule type="colorScale" priority="7">
      <colorScale>
        <cfvo type="num" val="-1"/>
        <cfvo type="max"/>
        <color rgb="FF92D050"/>
        <color rgb="FFFF0000"/>
      </colorScale>
    </cfRule>
  </conditionalFormatting>
  <conditionalFormatting sqref="K27">
    <cfRule type="colorScale" priority="4">
      <colorScale>
        <cfvo type="num" val="-1"/>
        <cfvo type="max"/>
        <color rgb="FF92D050"/>
        <color rgb="FFFF0000"/>
      </colorScale>
    </cfRule>
  </conditionalFormatting>
  <conditionalFormatting sqref="O27">
    <cfRule type="colorScale" priority="3">
      <colorScale>
        <cfvo type="num" val="-1"/>
        <cfvo type="max"/>
        <color rgb="FF92D050"/>
        <color rgb="FFFF0000"/>
      </colorScale>
    </cfRule>
  </conditionalFormatting>
  <conditionalFormatting sqref="Q27">
    <cfRule type="colorScale" priority="2">
      <colorScale>
        <cfvo type="num" val="-1"/>
        <cfvo type="max"/>
        <color rgb="FF92D050"/>
        <color rgb="FFFF0000"/>
      </colorScale>
    </cfRule>
  </conditionalFormatting>
  <conditionalFormatting sqref="M27">
    <cfRule type="colorScale" priority="1">
      <colorScale>
        <cfvo type="num" val="-1"/>
        <cfvo type="max"/>
        <color rgb="FF92D050"/>
        <color rgb="FFFF0000"/>
      </colorScale>
    </cfRule>
  </conditionalFormatting>
  <pageMargins left="0.7" right="0.7" top="0.75" bottom="0.75" header="0.3" footer="0.3"/>
  <pageSetup paperSize="8" scale="7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P73"/>
  <sheetViews>
    <sheetView view="pageBreakPreview" topLeftCell="A4" zoomScaleNormal="100" zoomScaleSheetLayoutView="100" workbookViewId="0">
      <selection activeCell="C7" sqref="C7"/>
    </sheetView>
  </sheetViews>
  <sheetFormatPr baseColWidth="10" defaultRowHeight="13.2"/>
  <cols>
    <col min="1" max="1" width="22.6640625" customWidth="1"/>
    <col min="2" max="2" width="20.44140625" customWidth="1"/>
    <col min="3" max="3" width="10.44140625" style="60" customWidth="1"/>
    <col min="8" max="8" width="50.6640625" style="61" bestFit="1" customWidth="1"/>
    <col min="9" max="9" width="3.6640625" customWidth="1"/>
    <col min="12" max="12" width="21.6640625" customWidth="1"/>
    <col min="15" max="15" width="6.44140625" customWidth="1"/>
    <col min="16" max="16" width="6.109375" customWidth="1"/>
  </cols>
  <sheetData>
    <row r="1" spans="1:16" ht="22.8">
      <c r="A1" s="1" t="s">
        <v>164</v>
      </c>
      <c r="B1" s="841" t="s">
        <v>165</v>
      </c>
      <c r="C1" s="841"/>
      <c r="D1" s="841"/>
      <c r="E1" s="841"/>
      <c r="F1" s="841"/>
      <c r="G1" s="841"/>
      <c r="H1" s="841"/>
      <c r="I1" s="2"/>
      <c r="J1" s="2"/>
      <c r="K1" s="2"/>
      <c r="L1" s="2"/>
      <c r="M1" s="2"/>
      <c r="N1" s="2"/>
      <c r="O1" s="2"/>
    </row>
    <row r="2" spans="1:16" ht="9" customHeight="1" thickBot="1">
      <c r="A2" s="2"/>
      <c r="B2" s="644"/>
      <c r="C2" s="645"/>
      <c r="D2" s="644"/>
      <c r="E2" s="644"/>
      <c r="F2" s="644"/>
      <c r="G2" s="644"/>
      <c r="H2" s="646"/>
      <c r="I2" s="2"/>
      <c r="J2" s="2"/>
      <c r="K2" s="2"/>
      <c r="L2" s="2"/>
      <c r="M2" s="2"/>
      <c r="N2" s="2"/>
      <c r="O2" s="2"/>
    </row>
    <row r="3" spans="1:16" ht="14.4" thickTop="1" thickBot="1">
      <c r="A3" s="5"/>
      <c r="B3" s="647" t="s">
        <v>0</v>
      </c>
      <c r="C3" s="648" t="s">
        <v>1</v>
      </c>
      <c r="D3" s="689" t="s">
        <v>2</v>
      </c>
      <c r="E3" s="691" t="s">
        <v>425</v>
      </c>
      <c r="F3" s="650" t="s">
        <v>63</v>
      </c>
      <c r="G3" s="649" t="s">
        <v>426</v>
      </c>
      <c r="H3" s="651" t="s">
        <v>3</v>
      </c>
      <c r="I3" s="2"/>
      <c r="J3" s="842" t="s">
        <v>4</v>
      </c>
      <c r="K3" s="843"/>
      <c r="L3" s="843"/>
      <c r="M3" s="843"/>
      <c r="N3" s="844"/>
      <c r="O3" s="2"/>
    </row>
    <row r="4" spans="1:16" ht="10.5" customHeight="1" thickTop="1">
      <c r="A4" s="6" t="s">
        <v>5</v>
      </c>
      <c r="B4" s="652" t="s">
        <v>319</v>
      </c>
      <c r="C4" s="653">
        <v>21</v>
      </c>
      <c r="D4" s="675"/>
      <c r="E4" s="690"/>
      <c r="F4" s="668"/>
      <c r="G4" s="654" t="s">
        <v>379</v>
      </c>
      <c r="H4" s="655"/>
      <c r="I4" s="2"/>
      <c r="J4" s="7" t="s">
        <v>6</v>
      </c>
      <c r="K4" s="8"/>
      <c r="L4" s="9" t="s">
        <v>7</v>
      </c>
      <c r="M4" s="8"/>
      <c r="N4" s="10" t="s">
        <v>8</v>
      </c>
      <c r="O4" s="2"/>
    </row>
    <row r="5" spans="1:16" ht="10.5" customHeight="1">
      <c r="A5" s="11"/>
      <c r="B5" s="656"/>
      <c r="C5" s="657"/>
      <c r="D5" s="675"/>
      <c r="E5" s="679"/>
      <c r="F5" s="668"/>
      <c r="G5" s="654"/>
      <c r="H5" s="655"/>
      <c r="I5" s="2"/>
      <c r="J5" s="12" t="s">
        <v>9</v>
      </c>
      <c r="K5" s="8"/>
      <c r="L5" s="13" t="s">
        <v>10</v>
      </c>
      <c r="M5" s="8"/>
      <c r="N5" s="14" t="s">
        <v>11</v>
      </c>
      <c r="O5" s="2"/>
    </row>
    <row r="6" spans="1:16" ht="10.5" customHeight="1" thickBot="1">
      <c r="A6" s="15"/>
      <c r="B6" s="658" t="s">
        <v>12</v>
      </c>
      <c r="C6" s="659">
        <f>SUM(C4:C5)</f>
        <v>21</v>
      </c>
      <c r="D6" s="676">
        <f>COUNTA(B4:B5)</f>
        <v>1</v>
      </c>
      <c r="E6" s="692"/>
      <c r="F6" s="660"/>
      <c r="G6" s="660"/>
      <c r="H6" s="661"/>
      <c r="I6" s="2"/>
      <c r="J6" s="16"/>
      <c r="K6" s="8"/>
      <c r="L6" s="13" t="s">
        <v>13</v>
      </c>
      <c r="M6" s="8"/>
      <c r="N6" s="14" t="s">
        <v>14</v>
      </c>
      <c r="O6" s="2"/>
    </row>
    <row r="7" spans="1:16" ht="10.5" customHeight="1">
      <c r="A7" s="17" t="s">
        <v>15</v>
      </c>
      <c r="B7" s="652" t="s">
        <v>340</v>
      </c>
      <c r="C7" s="662">
        <v>14.4</v>
      </c>
      <c r="D7" s="677"/>
      <c r="E7" s="685"/>
      <c r="F7" s="668"/>
      <c r="G7" s="654"/>
      <c r="H7" s="655"/>
      <c r="I7" s="2"/>
      <c r="J7" s="16"/>
      <c r="K7" s="8"/>
      <c r="L7" s="13" t="s">
        <v>16</v>
      </c>
      <c r="M7" s="8"/>
      <c r="N7" s="14" t="s">
        <v>17</v>
      </c>
      <c r="O7" s="2"/>
    </row>
    <row r="8" spans="1:16" ht="10.5" customHeight="1">
      <c r="A8" s="18"/>
      <c r="B8" s="663" t="s">
        <v>346</v>
      </c>
      <c r="C8" s="662">
        <v>18</v>
      </c>
      <c r="D8" s="675"/>
      <c r="E8" s="663"/>
      <c r="F8" s="668"/>
      <c r="G8" s="654"/>
      <c r="H8" s="655"/>
      <c r="I8" s="2"/>
      <c r="J8" s="16"/>
      <c r="K8" s="8"/>
      <c r="L8" s="13" t="s">
        <v>18</v>
      </c>
      <c r="M8" s="8"/>
      <c r="N8" s="14" t="s">
        <v>19</v>
      </c>
      <c r="O8" s="2"/>
    </row>
    <row r="9" spans="1:16" ht="10.5" customHeight="1">
      <c r="A9" s="18"/>
      <c r="B9" s="663"/>
      <c r="C9" s="662"/>
      <c r="D9" s="675"/>
      <c r="E9" s="663"/>
      <c r="F9" s="668"/>
      <c r="G9" s="654"/>
      <c r="H9" s="655"/>
      <c r="I9" s="2"/>
      <c r="J9" s="16"/>
      <c r="K9" s="8"/>
      <c r="L9" s="13" t="s">
        <v>20</v>
      </c>
      <c r="M9" s="8"/>
      <c r="N9" s="14" t="s">
        <v>5</v>
      </c>
      <c r="O9" s="2"/>
    </row>
    <row r="10" spans="1:16" ht="10.5" customHeight="1">
      <c r="A10" s="18"/>
      <c r="B10" s="663"/>
      <c r="C10" s="662"/>
      <c r="D10" s="675"/>
      <c r="E10" s="663"/>
      <c r="F10" s="668"/>
      <c r="G10" s="654"/>
      <c r="H10" s="655"/>
      <c r="I10" s="2"/>
      <c r="J10" s="16"/>
      <c r="K10" s="8"/>
      <c r="L10" s="13" t="s">
        <v>21</v>
      </c>
      <c r="M10" s="8"/>
      <c r="N10" s="14"/>
      <c r="O10" s="2"/>
    </row>
    <row r="11" spans="1:16" ht="10.5" customHeight="1">
      <c r="A11" s="18"/>
      <c r="B11" s="663"/>
      <c r="C11" s="662"/>
      <c r="D11" s="675"/>
      <c r="E11" s="663"/>
      <c r="F11" s="668"/>
      <c r="G11" s="654"/>
      <c r="H11" s="655"/>
      <c r="I11" s="2"/>
      <c r="J11" s="16"/>
      <c r="K11" s="8"/>
      <c r="L11" s="19" t="s">
        <v>22</v>
      </c>
      <c r="M11" s="8"/>
      <c r="N11" s="10" t="s">
        <v>23</v>
      </c>
      <c r="O11" s="2"/>
    </row>
    <row r="12" spans="1:16" ht="10.5" customHeight="1">
      <c r="A12" s="18"/>
      <c r="B12" s="663"/>
      <c r="C12" s="662"/>
      <c r="D12" s="675"/>
      <c r="E12" s="663"/>
      <c r="F12" s="668"/>
      <c r="G12" s="654"/>
      <c r="H12" s="655"/>
      <c r="I12" s="2"/>
      <c r="J12" s="16"/>
      <c r="K12" s="8"/>
      <c r="L12" s="13" t="s">
        <v>24</v>
      </c>
      <c r="M12" s="8"/>
      <c r="N12" s="14"/>
      <c r="O12" s="2"/>
    </row>
    <row r="13" spans="1:16" ht="10.5" customHeight="1">
      <c r="A13" s="18"/>
      <c r="B13" s="664"/>
      <c r="C13" s="662"/>
      <c r="D13" s="675"/>
      <c r="E13" s="663"/>
      <c r="F13" s="668"/>
      <c r="G13" s="654"/>
      <c r="H13" s="655"/>
      <c r="I13" s="2"/>
      <c r="J13" s="16"/>
      <c r="K13" s="8"/>
      <c r="L13" s="13" t="s">
        <v>25</v>
      </c>
      <c r="M13" s="8"/>
      <c r="N13" s="14"/>
      <c r="O13" s="2"/>
    </row>
    <row r="14" spans="1:16" ht="10.5" customHeight="1" thickBot="1">
      <c r="A14" s="15"/>
      <c r="B14" s="658" t="s">
        <v>12</v>
      </c>
      <c r="C14" s="659">
        <f>SUM(C7:C12)</f>
        <v>32.4</v>
      </c>
      <c r="D14" s="676">
        <f>COUNTA(B7:B13)</f>
        <v>2</v>
      </c>
      <c r="E14" s="686">
        <f>COUNTA(E7:E13)</f>
        <v>0</v>
      </c>
      <c r="F14" s="660">
        <f>SUM(F7:F13)</f>
        <v>0</v>
      </c>
      <c r="G14" s="660"/>
      <c r="H14" s="661"/>
      <c r="I14" s="2"/>
      <c r="J14" s="16"/>
      <c r="K14" s="8"/>
      <c r="L14" s="20"/>
      <c r="M14" s="8"/>
      <c r="N14" s="14"/>
      <c r="O14" s="2"/>
      <c r="P14" s="21"/>
    </row>
    <row r="15" spans="1:16" ht="10.5" customHeight="1">
      <c r="A15" s="6" t="s">
        <v>26</v>
      </c>
      <c r="B15" s="652" t="s">
        <v>377</v>
      </c>
      <c r="C15" s="653">
        <v>18</v>
      </c>
      <c r="D15" s="675"/>
      <c r="E15" s="685"/>
      <c r="F15" s="668"/>
      <c r="G15" s="654"/>
      <c r="H15" s="655"/>
      <c r="I15" s="2"/>
      <c r="J15" s="16"/>
      <c r="K15" s="8"/>
      <c r="L15" s="20"/>
      <c r="M15" s="8"/>
      <c r="N15" s="14"/>
      <c r="O15" s="2"/>
      <c r="P15" s="21"/>
    </row>
    <row r="16" spans="1:16" ht="10.5" customHeight="1">
      <c r="A16" s="18"/>
      <c r="B16" s="656"/>
      <c r="C16" s="657"/>
      <c r="D16" s="675"/>
      <c r="E16" s="663"/>
      <c r="F16" s="668"/>
      <c r="G16" s="654"/>
      <c r="H16" s="655"/>
      <c r="I16" s="2"/>
      <c r="J16" s="16"/>
      <c r="K16" s="8"/>
      <c r="L16" s="20"/>
      <c r="M16" s="8"/>
      <c r="N16" s="14"/>
      <c r="O16" s="2"/>
      <c r="P16" s="21"/>
    </row>
    <row r="17" spans="1:16" ht="10.5" customHeight="1" thickBot="1">
      <c r="A17" s="15"/>
      <c r="B17" s="658" t="s">
        <v>12</v>
      </c>
      <c r="C17" s="659">
        <f>SUM(C15:C16)</f>
        <v>18</v>
      </c>
      <c r="D17" s="676">
        <f>COUNTA(B15:B16)</f>
        <v>1</v>
      </c>
      <c r="E17" s="678">
        <f>COUNTA(E15:E16)</f>
        <v>0</v>
      </c>
      <c r="F17" s="660">
        <f>SUM(F15:F16)</f>
        <v>0</v>
      </c>
      <c r="G17" s="660"/>
      <c r="H17" s="661"/>
      <c r="I17" s="2"/>
      <c r="J17" s="16"/>
      <c r="K17" s="8"/>
      <c r="L17" s="22" t="s">
        <v>27</v>
      </c>
      <c r="M17" s="8"/>
      <c r="N17" s="14"/>
      <c r="O17" s="2"/>
      <c r="P17" s="21"/>
    </row>
    <row r="18" spans="1:16" ht="10.5" customHeight="1">
      <c r="A18" s="17" t="s">
        <v>28</v>
      </c>
      <c r="B18" s="663" t="s">
        <v>339</v>
      </c>
      <c r="C18" s="665">
        <v>18</v>
      </c>
      <c r="D18" s="677"/>
      <c r="E18" s="679" t="s">
        <v>370</v>
      </c>
      <c r="F18" s="668">
        <v>15</v>
      </c>
      <c r="G18" s="654"/>
      <c r="H18" s="655"/>
      <c r="I18" s="2"/>
      <c r="J18" s="16"/>
      <c r="K18" s="8"/>
      <c r="L18" s="8"/>
      <c r="M18" s="8"/>
      <c r="N18" s="14"/>
      <c r="O18" s="2"/>
      <c r="P18" s="23"/>
    </row>
    <row r="19" spans="1:16" ht="10.5" customHeight="1">
      <c r="A19" s="18"/>
      <c r="B19" s="663"/>
      <c r="C19" s="662"/>
      <c r="D19" s="675"/>
      <c r="E19" s="663"/>
      <c r="F19" s="668"/>
      <c r="G19" s="654"/>
      <c r="H19" s="655"/>
      <c r="I19" s="2"/>
      <c r="J19" s="16"/>
      <c r="K19" s="8"/>
      <c r="L19" s="8"/>
      <c r="M19" s="8"/>
      <c r="N19" s="14"/>
      <c r="O19" s="2"/>
      <c r="P19" s="23"/>
    </row>
    <row r="20" spans="1:16" ht="10.5" customHeight="1" thickBot="1">
      <c r="A20" s="18"/>
      <c r="B20" s="663"/>
      <c r="C20" s="662"/>
      <c r="D20" s="675"/>
      <c r="E20" s="663"/>
      <c r="F20" s="668"/>
      <c r="G20" s="654"/>
      <c r="H20" s="655"/>
      <c r="I20" s="2"/>
      <c r="J20" s="24" t="s">
        <v>29</v>
      </c>
      <c r="K20" s="25"/>
      <c r="L20" s="25"/>
      <c r="M20" s="25"/>
      <c r="N20" s="26"/>
      <c r="O20" s="2"/>
      <c r="P20" s="23"/>
    </row>
    <row r="21" spans="1:16" ht="10.5" customHeight="1" thickTop="1">
      <c r="A21" s="18"/>
      <c r="B21" s="663"/>
      <c r="C21" s="662"/>
      <c r="D21" s="675"/>
      <c r="E21" s="663"/>
      <c r="F21" s="668"/>
      <c r="G21" s="654"/>
      <c r="H21" s="655"/>
      <c r="I21" s="2"/>
      <c r="J21" s="2"/>
      <c r="K21" s="2"/>
      <c r="L21" s="2"/>
      <c r="M21" s="2"/>
      <c r="N21" s="2"/>
      <c r="O21" s="2"/>
      <c r="P21" s="23"/>
    </row>
    <row r="22" spans="1:16" ht="10.5" customHeight="1">
      <c r="A22" s="18"/>
      <c r="B22" s="663"/>
      <c r="C22" s="662"/>
      <c r="D22" s="675"/>
      <c r="E22" s="663"/>
      <c r="F22" s="668"/>
      <c r="G22" s="654"/>
      <c r="H22" s="655"/>
      <c r="I22" s="2"/>
      <c r="J22" s="2"/>
      <c r="K22" s="2"/>
      <c r="L22" s="2"/>
      <c r="M22" s="2"/>
      <c r="N22" s="2"/>
      <c r="O22" s="2"/>
      <c r="P22" s="23"/>
    </row>
    <row r="23" spans="1:16" ht="10.5" customHeight="1" thickBot="1">
      <c r="A23" s="15"/>
      <c r="B23" s="658" t="s">
        <v>12</v>
      </c>
      <c r="C23" s="659">
        <f>SUM(C18:C22)</f>
        <v>18</v>
      </c>
      <c r="D23" s="676">
        <f>COUNTA(B18:B22)</f>
        <v>1</v>
      </c>
      <c r="E23" s="686">
        <f>COUNTA(E18:E22)</f>
        <v>1</v>
      </c>
      <c r="F23" s="660">
        <f>SUM(F18:F22)</f>
        <v>15</v>
      </c>
      <c r="G23" s="660"/>
      <c r="H23" s="661"/>
      <c r="I23" s="2"/>
      <c r="J23" s="2"/>
      <c r="K23" s="2"/>
      <c r="L23" s="2"/>
      <c r="M23" s="2"/>
      <c r="N23" s="2"/>
      <c r="O23" s="2"/>
      <c r="P23" s="23"/>
    </row>
    <row r="24" spans="1:16" ht="10.5" customHeight="1">
      <c r="A24" s="17" t="s">
        <v>30</v>
      </c>
      <c r="B24" s="663" t="s">
        <v>361</v>
      </c>
      <c r="C24" s="662">
        <v>18</v>
      </c>
      <c r="D24" s="677"/>
      <c r="E24" s="685"/>
      <c r="F24" s="668"/>
      <c r="G24" s="654"/>
      <c r="H24" s="655"/>
      <c r="I24" s="2"/>
      <c r="J24" s="2"/>
      <c r="K24" s="2"/>
      <c r="L24" s="2"/>
      <c r="M24" s="2"/>
      <c r="N24" s="2"/>
      <c r="O24" s="2"/>
    </row>
    <row r="25" spans="1:16" ht="10.5" customHeight="1">
      <c r="A25" s="18"/>
      <c r="B25" s="656"/>
      <c r="C25" s="662"/>
      <c r="D25" s="675"/>
      <c r="E25" s="663"/>
      <c r="F25" s="668"/>
      <c r="G25" s="654"/>
      <c r="H25" s="655"/>
      <c r="I25" s="2"/>
      <c r="J25" s="2"/>
      <c r="K25" s="2"/>
      <c r="L25" s="2"/>
      <c r="M25" s="2"/>
      <c r="N25" s="2"/>
      <c r="O25" s="2"/>
    </row>
    <row r="26" spans="1:16" ht="10.5" customHeight="1" thickBot="1">
      <c r="A26" s="15"/>
      <c r="B26" s="658" t="s">
        <v>12</v>
      </c>
      <c r="C26" s="659">
        <f>SUM(C24:C25)</f>
        <v>18</v>
      </c>
      <c r="D26" s="676">
        <v>1</v>
      </c>
      <c r="E26" s="686">
        <f>COUNTA(E24:E25)</f>
        <v>0</v>
      </c>
      <c r="F26" s="660">
        <f>SUM(F24:F25)</f>
        <v>0</v>
      </c>
      <c r="G26" s="660"/>
      <c r="H26" s="661"/>
      <c r="I26" s="2"/>
      <c r="J26" s="2"/>
      <c r="K26" s="2"/>
      <c r="L26" s="2"/>
      <c r="M26" s="2"/>
      <c r="N26" s="2"/>
      <c r="O26" s="2"/>
    </row>
    <row r="27" spans="1:16" ht="10.5" customHeight="1">
      <c r="A27" s="17" t="s">
        <v>31</v>
      </c>
      <c r="B27" s="663" t="s">
        <v>306</v>
      </c>
      <c r="C27" s="662">
        <v>18</v>
      </c>
      <c r="D27" s="677"/>
      <c r="E27" s="685"/>
      <c r="F27" s="668"/>
      <c r="G27" s="654"/>
      <c r="H27" s="655"/>
      <c r="I27" s="2"/>
      <c r="J27" s="2"/>
      <c r="K27" s="2"/>
      <c r="L27" s="2"/>
      <c r="M27" s="2"/>
      <c r="N27" s="2"/>
      <c r="O27" s="2"/>
      <c r="P27" s="21"/>
    </row>
    <row r="28" spans="1:16" ht="10.5" customHeight="1">
      <c r="A28" s="6"/>
      <c r="B28" s="663"/>
      <c r="C28" s="662">
        <v>0</v>
      </c>
      <c r="D28" s="675"/>
      <c r="E28" s="663"/>
      <c r="F28" s="668"/>
      <c r="G28" s="654"/>
      <c r="H28" s="655"/>
      <c r="I28" s="2"/>
      <c r="J28" s="2"/>
      <c r="K28" s="2"/>
      <c r="L28" s="2"/>
      <c r="M28" s="2"/>
      <c r="N28" s="2"/>
      <c r="O28" s="2"/>
      <c r="P28" s="21"/>
    </row>
    <row r="29" spans="1:16" ht="10.5" customHeight="1">
      <c r="A29" s="18"/>
      <c r="B29" s="663"/>
      <c r="C29" s="662"/>
      <c r="D29" s="675"/>
      <c r="E29" s="663"/>
      <c r="F29" s="668"/>
      <c r="G29" s="654"/>
      <c r="H29" s="655"/>
      <c r="I29" s="2"/>
      <c r="J29" s="2"/>
      <c r="K29" s="2"/>
      <c r="L29" s="2"/>
      <c r="M29" s="2"/>
      <c r="N29" s="2"/>
      <c r="O29" s="2"/>
      <c r="P29" s="21"/>
    </row>
    <row r="30" spans="1:16" ht="10.5" customHeight="1" thickBot="1">
      <c r="A30" s="15"/>
      <c r="B30" s="658" t="s">
        <v>12</v>
      </c>
      <c r="C30" s="659">
        <f>SUM(C27:C29)</f>
        <v>18</v>
      </c>
      <c r="D30" s="676">
        <v>1</v>
      </c>
      <c r="E30" s="686">
        <f>COUNTA(E27:E29)</f>
        <v>0</v>
      </c>
      <c r="F30" s="660">
        <f>SUM(F27:F29)</f>
        <v>0</v>
      </c>
      <c r="G30" s="660"/>
      <c r="H30" s="661"/>
      <c r="I30" s="2"/>
      <c r="J30" s="2"/>
      <c r="K30" s="27"/>
      <c r="L30" s="2"/>
      <c r="M30" s="2"/>
      <c r="N30" s="2"/>
      <c r="O30" s="2"/>
      <c r="P30" s="21"/>
    </row>
    <row r="31" spans="1:16" ht="10.5" customHeight="1">
      <c r="A31" s="17" t="s">
        <v>32</v>
      </c>
      <c r="B31" s="663" t="s">
        <v>333</v>
      </c>
      <c r="C31" s="662">
        <v>18</v>
      </c>
      <c r="D31" s="677"/>
      <c r="E31" s="685"/>
      <c r="F31" s="668"/>
      <c r="G31" s="654"/>
      <c r="H31" s="655"/>
      <c r="I31" s="2"/>
      <c r="J31" s="2"/>
      <c r="K31" s="2"/>
      <c r="L31" s="2"/>
      <c r="M31" s="2"/>
      <c r="N31" s="2"/>
      <c r="O31" s="2"/>
      <c r="P31" s="21"/>
    </row>
    <row r="32" spans="1:16" ht="10.5" customHeight="1">
      <c r="A32" s="18"/>
      <c r="B32" s="663" t="s">
        <v>344</v>
      </c>
      <c r="C32" s="662">
        <v>18</v>
      </c>
      <c r="D32" s="675"/>
      <c r="E32" s="663"/>
      <c r="F32" s="668"/>
      <c r="G32" s="654"/>
      <c r="H32" s="655"/>
      <c r="I32" s="2"/>
      <c r="J32" s="2"/>
      <c r="K32" s="2"/>
      <c r="L32" s="2"/>
      <c r="M32" s="2"/>
      <c r="N32" s="2"/>
      <c r="O32" s="2"/>
      <c r="P32" s="21"/>
    </row>
    <row r="33" spans="1:16" ht="10.5" customHeight="1">
      <c r="A33" s="18"/>
      <c r="B33" s="663"/>
      <c r="C33" s="662">
        <v>0</v>
      </c>
      <c r="D33" s="675"/>
      <c r="E33" s="663"/>
      <c r="F33" s="668"/>
      <c r="G33" s="654"/>
      <c r="H33" s="655"/>
      <c r="I33" s="2"/>
      <c r="J33" s="845" t="s">
        <v>385</v>
      </c>
      <c r="K33" s="845"/>
      <c r="L33" s="845"/>
      <c r="M33" s="845"/>
      <c r="N33" s="845"/>
      <c r="O33" s="2"/>
      <c r="P33" s="21"/>
    </row>
    <row r="34" spans="1:16" ht="10.5" customHeight="1" thickBot="1">
      <c r="A34" s="18"/>
      <c r="B34" s="663"/>
      <c r="C34" s="662"/>
      <c r="D34" s="675"/>
      <c r="E34" s="663"/>
      <c r="F34" s="668"/>
      <c r="G34" s="654"/>
      <c r="H34" s="655"/>
      <c r="I34" s="2"/>
      <c r="J34" s="845"/>
      <c r="K34" s="845"/>
      <c r="L34" s="845"/>
      <c r="M34" s="845"/>
      <c r="N34" s="845"/>
      <c r="O34" s="2"/>
      <c r="P34" s="21"/>
    </row>
    <row r="35" spans="1:16" ht="10.5" customHeight="1" thickTop="1">
      <c r="A35" s="18"/>
      <c r="B35" s="663"/>
      <c r="C35" s="662"/>
      <c r="D35" s="675"/>
      <c r="E35" s="663"/>
      <c r="F35" s="668"/>
      <c r="G35" s="654"/>
      <c r="H35" s="655"/>
      <c r="I35" s="2"/>
      <c r="J35" s="842" t="s">
        <v>33</v>
      </c>
      <c r="K35" s="843"/>
      <c r="L35" s="843"/>
      <c r="M35" s="843"/>
      <c r="N35" s="844"/>
      <c r="O35" s="28"/>
      <c r="P35" s="21"/>
    </row>
    <row r="36" spans="1:16" ht="10.5" customHeight="1" thickBot="1">
      <c r="A36" s="15"/>
      <c r="B36" s="658" t="s">
        <v>12</v>
      </c>
      <c r="C36" s="659">
        <f>SUM(C31:C35)</f>
        <v>36</v>
      </c>
      <c r="D36" s="676">
        <v>2</v>
      </c>
      <c r="E36" s="686">
        <f>COUNTA(E31:E35)</f>
        <v>0</v>
      </c>
      <c r="F36" s="660">
        <f>SUM(F31:F35)</f>
        <v>0</v>
      </c>
      <c r="G36" s="660"/>
      <c r="H36" s="661"/>
      <c r="I36" s="2"/>
      <c r="J36" s="846"/>
      <c r="K36" s="847"/>
      <c r="L36" s="847"/>
      <c r="M36" s="847"/>
      <c r="N36" s="848"/>
      <c r="O36" s="28"/>
      <c r="P36" s="21"/>
    </row>
    <row r="37" spans="1:16" ht="10.5" customHeight="1" thickBot="1">
      <c r="A37" s="17" t="s">
        <v>34</v>
      </c>
      <c r="B37" s="663" t="s">
        <v>322</v>
      </c>
      <c r="C37" s="662">
        <v>18</v>
      </c>
      <c r="D37" s="677"/>
      <c r="E37" s="685"/>
      <c r="F37" s="668"/>
      <c r="G37" s="654"/>
      <c r="H37" s="655"/>
      <c r="I37" s="2"/>
      <c r="J37" s="29" t="s">
        <v>35</v>
      </c>
      <c r="K37" s="30" t="s">
        <v>36</v>
      </c>
      <c r="L37" s="31" t="s">
        <v>37</v>
      </c>
      <c r="M37" s="32" t="s">
        <v>38</v>
      </c>
      <c r="N37" s="33" t="s">
        <v>12</v>
      </c>
      <c r="O37" s="28"/>
      <c r="P37" s="21"/>
    </row>
    <row r="38" spans="1:16" ht="10.5" customHeight="1">
      <c r="A38" s="18"/>
      <c r="B38" s="663" t="s">
        <v>312</v>
      </c>
      <c r="C38" s="662">
        <v>18</v>
      </c>
      <c r="D38" s="675"/>
      <c r="E38" s="663"/>
      <c r="F38" s="668"/>
      <c r="G38" s="654"/>
      <c r="H38" s="655"/>
      <c r="I38" s="2"/>
      <c r="J38" s="34" t="s">
        <v>39</v>
      </c>
      <c r="K38" s="35" t="s">
        <v>40</v>
      </c>
      <c r="L38" s="36">
        <v>3</v>
      </c>
      <c r="M38" s="37">
        <v>25</v>
      </c>
      <c r="N38" s="38">
        <f>L38*M38</f>
        <v>75</v>
      </c>
      <c r="O38" s="28"/>
      <c r="P38" s="21"/>
    </row>
    <row r="39" spans="1:16" ht="10.5" customHeight="1">
      <c r="A39" s="18"/>
      <c r="B39" s="663" t="s">
        <v>330</v>
      </c>
      <c r="C39" s="662">
        <v>18</v>
      </c>
      <c r="D39" s="675"/>
      <c r="E39" s="663"/>
      <c r="F39" s="668"/>
      <c r="G39" s="654"/>
      <c r="H39" s="655"/>
      <c r="I39" s="2"/>
      <c r="J39" s="34" t="s">
        <v>39</v>
      </c>
      <c r="K39" s="35" t="s">
        <v>41</v>
      </c>
      <c r="L39" s="36">
        <v>3</v>
      </c>
      <c r="M39" s="37">
        <v>26</v>
      </c>
      <c r="N39" s="38">
        <f>L39*M39</f>
        <v>78</v>
      </c>
      <c r="O39" s="28"/>
    </row>
    <row r="40" spans="1:16" ht="10.5" customHeight="1">
      <c r="A40" s="18"/>
      <c r="B40" s="663"/>
      <c r="C40" s="662"/>
      <c r="D40" s="675"/>
      <c r="E40" s="663"/>
      <c r="F40" s="668"/>
      <c r="G40" s="654"/>
      <c r="H40" s="655"/>
      <c r="I40" s="2"/>
      <c r="J40" s="34" t="s">
        <v>39</v>
      </c>
      <c r="K40" s="35" t="s">
        <v>42</v>
      </c>
      <c r="L40" s="36">
        <v>3</v>
      </c>
      <c r="M40" s="37">
        <v>26</v>
      </c>
      <c r="N40" s="38">
        <f>L40*M40</f>
        <v>78</v>
      </c>
      <c r="O40" s="28"/>
    </row>
    <row r="41" spans="1:16" ht="10.5" customHeight="1" thickBot="1">
      <c r="A41" s="18"/>
      <c r="B41" s="663"/>
      <c r="C41" s="662"/>
      <c r="D41" s="675"/>
      <c r="E41" s="663"/>
      <c r="F41" s="668"/>
      <c r="G41" s="654"/>
      <c r="H41" s="655"/>
      <c r="I41" s="2"/>
      <c r="J41" s="34" t="s">
        <v>39</v>
      </c>
      <c r="K41" s="35" t="s">
        <v>43</v>
      </c>
      <c r="L41" s="39">
        <v>3</v>
      </c>
      <c r="M41" s="37">
        <v>26</v>
      </c>
      <c r="N41" s="38">
        <f>L41*M41</f>
        <v>78</v>
      </c>
      <c r="O41" s="28">
        <f>SUM(N38:N41)</f>
        <v>309</v>
      </c>
    </row>
    <row r="42" spans="1:16" ht="10.5" customHeight="1" thickTop="1">
      <c r="A42" s="18"/>
      <c r="B42" s="663"/>
      <c r="C42" s="662"/>
      <c r="D42" s="675"/>
      <c r="E42" s="663"/>
      <c r="F42" s="668"/>
      <c r="G42" s="654"/>
      <c r="H42" s="655"/>
      <c r="I42" s="2"/>
      <c r="J42" s="34"/>
      <c r="K42" s="40"/>
      <c r="L42" s="41">
        <f>SUM(L38:L41)</f>
        <v>12</v>
      </c>
      <c r="M42" s="37"/>
      <c r="N42" s="38"/>
      <c r="O42" s="28"/>
    </row>
    <row r="43" spans="1:16" ht="10.5" customHeight="1" thickBot="1">
      <c r="A43" s="15"/>
      <c r="B43" s="658" t="s">
        <v>12</v>
      </c>
      <c r="C43" s="659">
        <f>SUM(C37:C42)</f>
        <v>54</v>
      </c>
      <c r="D43" s="676">
        <f>COUNTA(B37:B42)</f>
        <v>3</v>
      </c>
      <c r="E43" s="686">
        <f>COUNTA(E37:E42)</f>
        <v>0</v>
      </c>
      <c r="F43" s="660">
        <f>SUM(F37:F42)</f>
        <v>0</v>
      </c>
      <c r="G43" s="660"/>
      <c r="H43" s="661"/>
      <c r="I43" s="2"/>
      <c r="J43" s="34"/>
      <c r="K43" s="40"/>
      <c r="L43" s="40"/>
      <c r="M43" s="37"/>
      <c r="N43" s="38"/>
      <c r="O43" s="28"/>
    </row>
    <row r="44" spans="1:16" ht="10.5" customHeight="1">
      <c r="A44" s="17" t="s">
        <v>44</v>
      </c>
      <c r="B44" s="663" t="s">
        <v>336</v>
      </c>
      <c r="C44" s="662">
        <v>18</v>
      </c>
      <c r="D44" s="675"/>
      <c r="E44" s="685"/>
      <c r="F44" s="668"/>
      <c r="G44" s="654"/>
      <c r="H44" s="655"/>
      <c r="I44" s="2"/>
      <c r="J44" s="42" t="s">
        <v>45</v>
      </c>
      <c r="K44" s="40" t="s">
        <v>40</v>
      </c>
      <c r="L44" s="36">
        <v>3</v>
      </c>
      <c r="M44" s="37">
        <v>3</v>
      </c>
      <c r="N44" s="38">
        <f>L44*M44</f>
        <v>9</v>
      </c>
      <c r="O44" s="28"/>
    </row>
    <row r="45" spans="1:16" ht="10.5" customHeight="1">
      <c r="A45" s="18"/>
      <c r="B45" s="663"/>
      <c r="C45" s="662"/>
      <c r="D45" s="675"/>
      <c r="E45" s="663"/>
      <c r="F45" s="668"/>
      <c r="G45" s="654"/>
      <c r="H45" s="655"/>
      <c r="I45" s="2"/>
      <c r="J45" s="42" t="s">
        <v>45</v>
      </c>
      <c r="K45" s="40" t="s">
        <v>41</v>
      </c>
      <c r="L45" s="36">
        <v>3</v>
      </c>
      <c r="M45" s="37">
        <v>3</v>
      </c>
      <c r="N45" s="38">
        <f>L45*M45</f>
        <v>9</v>
      </c>
      <c r="O45" s="28"/>
    </row>
    <row r="46" spans="1:16" ht="10.5" customHeight="1">
      <c r="A46" s="18"/>
      <c r="B46" s="663"/>
      <c r="C46" s="662"/>
      <c r="D46" s="675"/>
      <c r="E46" s="663"/>
      <c r="F46" s="668"/>
      <c r="G46" s="654"/>
      <c r="H46" s="655"/>
      <c r="I46" s="2"/>
      <c r="J46" s="42" t="s">
        <v>45</v>
      </c>
      <c r="K46" s="40" t="s">
        <v>42</v>
      </c>
      <c r="L46" s="36">
        <v>3</v>
      </c>
      <c r="M46" s="37">
        <v>3</v>
      </c>
      <c r="N46" s="38">
        <f>L46*M46</f>
        <v>9</v>
      </c>
      <c r="O46" s="28"/>
    </row>
    <row r="47" spans="1:16" ht="10.5" customHeight="1" thickBot="1">
      <c r="A47" s="15"/>
      <c r="B47" s="658" t="s">
        <v>12</v>
      </c>
      <c r="C47" s="659">
        <f>SUM(C44:C46)</f>
        <v>18</v>
      </c>
      <c r="D47" s="676">
        <f>COUNTA(B44:B46)</f>
        <v>1</v>
      </c>
      <c r="E47" s="686">
        <f>COUNTA(E44:E46)</f>
        <v>0</v>
      </c>
      <c r="F47" s="660">
        <f>SUM(F44:F46)</f>
        <v>0</v>
      </c>
      <c r="G47" s="660"/>
      <c r="H47" s="661"/>
      <c r="I47" s="2"/>
      <c r="J47" s="42" t="s">
        <v>45</v>
      </c>
      <c r="K47" s="40" t="s">
        <v>43</v>
      </c>
      <c r="L47" s="39">
        <v>3</v>
      </c>
      <c r="M47" s="37">
        <v>3</v>
      </c>
      <c r="N47" s="38">
        <f>L47*M47</f>
        <v>9</v>
      </c>
      <c r="O47" s="28">
        <f>SUM(N44:N47)</f>
        <v>36</v>
      </c>
      <c r="P47" s="43"/>
    </row>
    <row r="48" spans="1:16" ht="10.5" customHeight="1" thickTop="1">
      <c r="A48" s="17" t="s">
        <v>46</v>
      </c>
      <c r="B48" s="663" t="s">
        <v>367</v>
      </c>
      <c r="C48" s="662">
        <v>18</v>
      </c>
      <c r="D48" s="675"/>
      <c r="E48" s="685"/>
      <c r="F48" s="668"/>
      <c r="G48" s="654"/>
      <c r="H48" s="655"/>
      <c r="I48" s="2"/>
      <c r="J48" s="34"/>
      <c r="K48" s="40"/>
      <c r="L48" s="41">
        <f>SUM(L44:L47)</f>
        <v>12</v>
      </c>
      <c r="M48" s="37"/>
      <c r="N48" s="38"/>
      <c r="O48" s="28"/>
    </row>
    <row r="49" spans="1:16" ht="10.5" customHeight="1">
      <c r="A49" s="18"/>
      <c r="B49" s="663"/>
      <c r="C49" s="662"/>
      <c r="D49" s="675"/>
      <c r="E49" s="663"/>
      <c r="F49" s="668"/>
      <c r="G49" s="654"/>
      <c r="H49" s="655"/>
      <c r="I49" s="2"/>
      <c r="J49" s="849" t="s">
        <v>47</v>
      </c>
      <c r="K49" s="850"/>
      <c r="L49" s="850" t="s">
        <v>48</v>
      </c>
      <c r="M49" s="851"/>
      <c r="N49" s="44">
        <f>SUM(N38:N48)</f>
        <v>345</v>
      </c>
      <c r="O49" s="28"/>
    </row>
    <row r="50" spans="1:16" ht="10.5" customHeight="1">
      <c r="A50" s="18"/>
      <c r="B50" s="663"/>
      <c r="C50" s="662"/>
      <c r="D50" s="675"/>
      <c r="E50" s="663"/>
      <c r="F50" s="668"/>
      <c r="G50" s="654"/>
      <c r="H50" s="655"/>
      <c r="I50" s="2"/>
      <c r="J50" s="42"/>
      <c r="K50" s="40"/>
      <c r="L50" s="40"/>
      <c r="M50" s="37"/>
      <c r="N50" s="38"/>
      <c r="O50" s="28"/>
    </row>
    <row r="51" spans="1:16" ht="10.5" customHeight="1" thickBot="1">
      <c r="A51" s="15"/>
      <c r="B51" s="658" t="s">
        <v>12</v>
      </c>
      <c r="C51" s="659">
        <f>SUM(C48:C50)</f>
        <v>18</v>
      </c>
      <c r="D51" s="676">
        <f>COUNTA(B48:B50)</f>
        <v>1</v>
      </c>
      <c r="E51" s="686">
        <f>COUNTA(E48:E50)</f>
        <v>0</v>
      </c>
      <c r="F51" s="660">
        <f>SUM(F48:F50)</f>
        <v>0</v>
      </c>
      <c r="G51" s="660"/>
      <c r="H51" s="661"/>
      <c r="I51" s="2"/>
      <c r="J51" s="42"/>
      <c r="K51" s="40"/>
      <c r="L51" s="40"/>
      <c r="M51" s="37"/>
      <c r="N51" s="38"/>
      <c r="O51" s="2"/>
    </row>
    <row r="52" spans="1:16" ht="10.5" customHeight="1">
      <c r="A52" s="17" t="s">
        <v>21</v>
      </c>
      <c r="B52" s="663" t="s">
        <v>372</v>
      </c>
      <c r="C52" s="662">
        <v>18</v>
      </c>
      <c r="D52" s="675"/>
      <c r="E52" s="685"/>
      <c r="F52" s="668"/>
      <c r="G52" s="654"/>
      <c r="H52" s="655"/>
      <c r="I52" s="2"/>
      <c r="J52" s="42"/>
      <c r="K52" s="40"/>
      <c r="L52" s="40"/>
      <c r="M52" s="37"/>
      <c r="N52" s="38"/>
      <c r="O52" s="2"/>
    </row>
    <row r="53" spans="1:16" ht="10.5" customHeight="1">
      <c r="A53" s="18"/>
      <c r="B53" s="663"/>
      <c r="C53" s="662"/>
      <c r="D53" s="675"/>
      <c r="E53" s="663"/>
      <c r="F53" s="668"/>
      <c r="G53" s="654"/>
      <c r="H53" s="655"/>
      <c r="I53" s="2"/>
      <c r="J53" s="42"/>
      <c r="K53" s="40"/>
      <c r="L53" s="40"/>
      <c r="M53" s="37"/>
      <c r="N53" s="38"/>
      <c r="O53" s="2"/>
    </row>
    <row r="54" spans="1:16" ht="10.5" customHeight="1">
      <c r="A54" s="18"/>
      <c r="B54" s="663"/>
      <c r="C54" s="662"/>
      <c r="D54" s="675"/>
      <c r="E54" s="663"/>
      <c r="F54" s="668"/>
      <c r="G54" s="654"/>
      <c r="H54" s="655"/>
      <c r="I54" s="2"/>
      <c r="J54" s="42"/>
      <c r="K54" s="40"/>
      <c r="L54" s="40"/>
      <c r="M54" s="37"/>
      <c r="N54" s="38"/>
      <c r="O54" s="28"/>
    </row>
    <row r="55" spans="1:16" ht="10.5" customHeight="1" thickBot="1">
      <c r="A55" s="15"/>
      <c r="B55" s="658" t="s">
        <v>12</v>
      </c>
      <c r="C55" s="659">
        <f>SUM(C52:C54)</f>
        <v>18</v>
      </c>
      <c r="D55" s="676">
        <f>COUNTA(B52:B54)</f>
        <v>1</v>
      </c>
      <c r="E55" s="686">
        <f>COUNTA(E52:E54)</f>
        <v>0</v>
      </c>
      <c r="F55" s="660">
        <f>SUM(F52:F54)</f>
        <v>0</v>
      </c>
      <c r="G55" s="660"/>
      <c r="H55" s="661"/>
      <c r="I55" s="2"/>
      <c r="J55" s="849" t="s">
        <v>48</v>
      </c>
      <c r="K55" s="850"/>
      <c r="L55" s="850" t="s">
        <v>48</v>
      </c>
      <c r="M55" s="851"/>
      <c r="N55" s="44">
        <v>2</v>
      </c>
      <c r="O55" s="28">
        <f>N55</f>
        <v>2</v>
      </c>
    </row>
    <row r="56" spans="1:16" ht="10.5" customHeight="1">
      <c r="A56" s="17" t="s">
        <v>49</v>
      </c>
      <c r="B56" s="663" t="s">
        <v>352</v>
      </c>
      <c r="C56" s="662">
        <v>18</v>
      </c>
      <c r="D56" s="675"/>
      <c r="E56" s="685"/>
      <c r="F56" s="668"/>
      <c r="G56" s="654"/>
      <c r="H56" s="655"/>
      <c r="I56" s="2"/>
      <c r="J56" s="34"/>
      <c r="K56" s="40"/>
      <c r="L56" s="40"/>
      <c r="M56" s="37"/>
      <c r="N56" s="38"/>
      <c r="O56" s="28"/>
    </row>
    <row r="57" spans="1:16" ht="10.5" customHeight="1">
      <c r="A57" s="6"/>
      <c r="B57" s="663"/>
      <c r="C57" s="662"/>
      <c r="D57" s="675"/>
      <c r="E57" s="663"/>
      <c r="F57" s="668"/>
      <c r="G57" s="654"/>
      <c r="H57" s="655"/>
      <c r="I57" s="2"/>
      <c r="J57" s="34" t="s">
        <v>5</v>
      </c>
      <c r="K57" s="40"/>
      <c r="L57" s="40"/>
      <c r="M57" s="37"/>
      <c r="N57" s="38">
        <v>21</v>
      </c>
      <c r="O57" s="28"/>
    </row>
    <row r="58" spans="1:16" ht="10.5" customHeight="1">
      <c r="A58" s="18"/>
      <c r="B58" s="656"/>
      <c r="C58" s="662"/>
      <c r="D58" s="675"/>
      <c r="E58" s="663"/>
      <c r="F58" s="668"/>
      <c r="G58" s="654"/>
      <c r="H58" s="655"/>
      <c r="I58" s="2"/>
      <c r="J58" s="34"/>
      <c r="K58" s="35"/>
      <c r="L58" s="40"/>
      <c r="M58" s="37"/>
      <c r="N58" s="38">
        <v>0</v>
      </c>
      <c r="O58" s="28"/>
    </row>
    <row r="59" spans="1:16" ht="10.5" customHeight="1" thickBot="1">
      <c r="A59" s="15"/>
      <c r="B59" s="658" t="s">
        <v>12</v>
      </c>
      <c r="C59" s="659">
        <f>SUM(C56:C58)</f>
        <v>18</v>
      </c>
      <c r="D59" s="676">
        <f>COUNTA(B56:B58)</f>
        <v>1</v>
      </c>
      <c r="E59" s="686">
        <f>COUNTA(E56:E58)</f>
        <v>0</v>
      </c>
      <c r="F59" s="660">
        <f>SUM(F56:F58)</f>
        <v>0</v>
      </c>
      <c r="G59" s="660"/>
      <c r="H59" s="661"/>
      <c r="I59" s="2"/>
      <c r="J59" s="34"/>
      <c r="K59" s="35"/>
      <c r="L59" s="40"/>
      <c r="M59" s="37"/>
      <c r="N59" s="38">
        <v>0</v>
      </c>
      <c r="O59" s="28">
        <f>SUM(N58:N59)</f>
        <v>0</v>
      </c>
      <c r="P59" s="43"/>
    </row>
    <row r="60" spans="1:16" ht="10.5" customHeight="1">
      <c r="A60" s="17" t="s">
        <v>50</v>
      </c>
      <c r="B60" s="663" t="s">
        <v>348</v>
      </c>
      <c r="C60" s="662">
        <v>18</v>
      </c>
      <c r="D60" s="675"/>
      <c r="E60" s="685"/>
      <c r="F60" s="668"/>
      <c r="G60" s="654"/>
      <c r="H60" s="655" t="s">
        <v>382</v>
      </c>
      <c r="I60" s="2"/>
      <c r="J60" s="42"/>
      <c r="K60" s="40"/>
      <c r="L60" s="40"/>
      <c r="M60" s="37"/>
      <c r="N60" s="38">
        <v>0</v>
      </c>
      <c r="O60" s="28"/>
    </row>
    <row r="61" spans="1:16" ht="10.5" customHeight="1">
      <c r="A61" s="18"/>
      <c r="B61" s="663"/>
      <c r="C61" s="662"/>
      <c r="D61" s="675"/>
      <c r="E61" s="663"/>
      <c r="F61" s="668"/>
      <c r="G61" s="654"/>
      <c r="H61" s="655"/>
      <c r="I61" s="2"/>
      <c r="J61" s="849" t="s">
        <v>51</v>
      </c>
      <c r="K61" s="850"/>
      <c r="L61" s="850" t="s">
        <v>48</v>
      </c>
      <c r="M61" s="851"/>
      <c r="N61" s="44">
        <f>SUM(N56:N60)</f>
        <v>21</v>
      </c>
      <c r="O61" s="28"/>
    </row>
    <row r="62" spans="1:16" ht="10.5" customHeight="1">
      <c r="A62" s="18"/>
      <c r="B62" s="663"/>
      <c r="C62" s="662"/>
      <c r="D62" s="675"/>
      <c r="E62" s="663"/>
      <c r="F62" s="668"/>
      <c r="G62" s="654"/>
      <c r="H62" s="655"/>
      <c r="I62" s="2"/>
      <c r="J62" s="34"/>
      <c r="K62" s="35"/>
      <c r="L62" s="40"/>
      <c r="M62" s="37"/>
      <c r="N62" s="38"/>
      <c r="O62" s="28"/>
    </row>
    <row r="63" spans="1:16" ht="10.5" customHeight="1" thickBot="1">
      <c r="A63" s="15"/>
      <c r="B63" s="658" t="s">
        <v>12</v>
      </c>
      <c r="C63" s="659">
        <f>SUM(C60:C62)</f>
        <v>18</v>
      </c>
      <c r="D63" s="676">
        <f>COUNTA(B60:B62)</f>
        <v>1</v>
      </c>
      <c r="E63" s="686">
        <f>COUNTA(E60:E62)</f>
        <v>0</v>
      </c>
      <c r="F63" s="660">
        <f>SUM(F60:F62)</f>
        <v>0</v>
      </c>
      <c r="G63" s="660"/>
      <c r="H63" s="661"/>
      <c r="I63" s="2"/>
      <c r="J63" s="34" t="s">
        <v>52</v>
      </c>
      <c r="K63" s="40"/>
      <c r="L63" s="40"/>
      <c r="M63" s="37"/>
      <c r="N63" s="38">
        <v>6</v>
      </c>
      <c r="O63" s="28"/>
    </row>
    <row r="64" spans="1:16" ht="10.5" customHeight="1">
      <c r="A64" s="17" t="s">
        <v>25</v>
      </c>
      <c r="B64" s="663" t="s">
        <v>324</v>
      </c>
      <c r="C64" s="662">
        <v>20</v>
      </c>
      <c r="D64" s="677"/>
      <c r="E64" s="687" t="s">
        <v>328</v>
      </c>
      <c r="F64" s="668">
        <v>17</v>
      </c>
      <c r="G64" s="654"/>
      <c r="H64" s="655" t="s">
        <v>380</v>
      </c>
      <c r="I64" s="2"/>
      <c r="J64" s="34" t="s">
        <v>53</v>
      </c>
      <c r="K64" s="40"/>
      <c r="L64" s="40"/>
      <c r="M64" s="37"/>
      <c r="N64" s="38">
        <v>1</v>
      </c>
      <c r="O64" s="28"/>
    </row>
    <row r="65" spans="1:15" ht="10.5" customHeight="1">
      <c r="A65" s="18"/>
      <c r="B65" s="663"/>
      <c r="C65" s="662"/>
      <c r="D65" s="675"/>
      <c r="E65" s="680"/>
      <c r="F65" s="668"/>
      <c r="G65" s="654"/>
      <c r="H65" s="655" t="s">
        <v>381</v>
      </c>
      <c r="I65" s="2"/>
      <c r="J65" s="34" t="s">
        <v>54</v>
      </c>
      <c r="K65" s="40"/>
      <c r="L65" s="40"/>
      <c r="M65" s="37"/>
      <c r="N65" s="38">
        <v>1</v>
      </c>
      <c r="O65" s="2"/>
    </row>
    <row r="66" spans="1:15" ht="10.5" customHeight="1">
      <c r="A66" s="18"/>
      <c r="B66" s="663"/>
      <c r="C66" s="662"/>
      <c r="D66" s="675"/>
      <c r="E66" s="680"/>
      <c r="F66" s="668"/>
      <c r="G66" s="654"/>
      <c r="H66" s="655"/>
      <c r="I66" s="2"/>
      <c r="J66" s="34" t="s">
        <v>55</v>
      </c>
      <c r="K66" s="40"/>
      <c r="L66" s="40"/>
      <c r="M66" s="37"/>
      <c r="N66" s="38">
        <v>1</v>
      </c>
      <c r="O66" s="28"/>
    </row>
    <row r="67" spans="1:15" ht="10.5" customHeight="1">
      <c r="A67" s="18"/>
      <c r="B67" s="663"/>
      <c r="C67" s="662"/>
      <c r="D67" s="675"/>
      <c r="E67" s="680"/>
      <c r="F67" s="668"/>
      <c r="G67" s="654"/>
      <c r="H67" s="655"/>
      <c r="I67" s="2"/>
      <c r="J67" s="34"/>
      <c r="K67" s="40"/>
      <c r="L67" s="40"/>
      <c r="M67" s="37"/>
      <c r="N67" s="38"/>
      <c r="O67" s="28"/>
    </row>
    <row r="68" spans="1:15" ht="10.5" customHeight="1">
      <c r="A68" s="18"/>
      <c r="B68" s="663"/>
      <c r="C68" s="662"/>
      <c r="D68" s="675"/>
      <c r="E68" s="688"/>
      <c r="F68" s="668"/>
      <c r="G68" s="654"/>
      <c r="H68" s="655"/>
      <c r="I68" s="2"/>
      <c r="J68" s="849" t="s">
        <v>56</v>
      </c>
      <c r="K68" s="850"/>
      <c r="L68" s="850"/>
      <c r="M68" s="851"/>
      <c r="N68" s="44">
        <f>SUM(N62:N67)</f>
        <v>9</v>
      </c>
      <c r="O68" s="28"/>
    </row>
    <row r="69" spans="1:15" ht="10.5" customHeight="1" thickBot="1">
      <c r="A69" s="11"/>
      <c r="B69" s="666" t="s">
        <v>12</v>
      </c>
      <c r="C69" s="667">
        <f>SUM(C64:C68)</f>
        <v>20</v>
      </c>
      <c r="D69" s="678">
        <f>COUNTA(B64:B68)</f>
        <v>1</v>
      </c>
      <c r="E69" s="686">
        <f>COUNTA(E64:E68)</f>
        <v>1</v>
      </c>
      <c r="F69" s="660">
        <f>SUM(F64:F68)</f>
        <v>17</v>
      </c>
      <c r="G69" s="668"/>
      <c r="H69" s="661"/>
      <c r="I69" s="2"/>
      <c r="J69" s="34"/>
      <c r="K69" s="45"/>
      <c r="L69" s="40"/>
      <c r="M69" s="37"/>
      <c r="N69" s="38"/>
      <c r="O69" s="28"/>
    </row>
    <row r="70" spans="1:15" ht="25.5" customHeight="1" thickTop="1" thickBot="1">
      <c r="A70" s="852" t="s">
        <v>57</v>
      </c>
      <c r="B70" s="853"/>
      <c r="C70" s="46" t="s">
        <v>1</v>
      </c>
      <c r="D70" s="681" t="s">
        <v>58</v>
      </c>
      <c r="E70" s="693" t="s">
        <v>425</v>
      </c>
      <c r="F70" s="694" t="s">
        <v>63</v>
      </c>
      <c r="G70" s="9"/>
      <c r="H70" s="4"/>
      <c r="I70" s="2"/>
      <c r="J70" s="47"/>
      <c r="K70" s="48"/>
      <c r="L70" s="856" t="s">
        <v>59</v>
      </c>
      <c r="M70" s="857"/>
      <c r="N70" s="49">
        <f>SUM(N49,N55,N61,N68)</f>
        <v>377</v>
      </c>
      <c r="O70" s="50">
        <f>SUM(O38:O69)</f>
        <v>347</v>
      </c>
    </row>
    <row r="71" spans="1:15" ht="18.600000000000001" thickTop="1" thickBot="1">
      <c r="A71" s="854"/>
      <c r="B71" s="855"/>
      <c r="C71" s="51">
        <f>SUM(C6,C17,C14,C26,C23,C30,C36,C43,C47,C51,C55,C63,C59,C69)+F71</f>
        <v>357.4</v>
      </c>
      <c r="D71" s="682">
        <f>SUM(D4:D69)+E71</f>
        <v>20</v>
      </c>
      <c r="E71" s="683">
        <f>SUM(E7:E69)</f>
        <v>2</v>
      </c>
      <c r="F71" s="683">
        <f>F14+F17+F23+F26+F30+F36+F43+F47+F51+F55+F59+F63+F69</f>
        <v>32</v>
      </c>
      <c r="G71" s="684"/>
      <c r="H71" s="52">
        <f>C71/N70</f>
        <v>0.94801061007957554</v>
      </c>
      <c r="I71" s="2"/>
      <c r="J71" s="53"/>
      <c r="K71" s="54"/>
      <c r="L71" s="858" t="s">
        <v>60</v>
      </c>
      <c r="M71" s="859"/>
      <c r="N71" s="55">
        <v>32</v>
      </c>
      <c r="O71" s="56">
        <f>N71/N70</f>
        <v>8.4880636604774531E-2</v>
      </c>
    </row>
    <row r="72" spans="1:15" ht="14.4" thickTop="1" thickBot="1">
      <c r="A72" s="57">
        <f ca="1">NOW()</f>
        <v>46035.572899537037</v>
      </c>
      <c r="B72" s="2"/>
      <c r="C72" s="3"/>
      <c r="D72" s="2"/>
      <c r="E72" s="2"/>
      <c r="F72" s="2"/>
      <c r="G72" s="2"/>
      <c r="H72" s="4"/>
      <c r="I72" s="2"/>
      <c r="J72" s="2"/>
      <c r="K72" s="2"/>
      <c r="L72" s="839" t="s">
        <v>61</v>
      </c>
      <c r="M72" s="840"/>
      <c r="N72" s="58">
        <f>N70-N71</f>
        <v>345</v>
      </c>
      <c r="O72" s="59">
        <f>N72/N70</f>
        <v>0.91511936339522548</v>
      </c>
    </row>
    <row r="73" spans="1:15" ht="13.8" thickTop="1"/>
  </sheetData>
  <mergeCells count="12">
    <mergeCell ref="L72:M72"/>
    <mergeCell ref="B1:H1"/>
    <mergeCell ref="J3:N3"/>
    <mergeCell ref="J33:N34"/>
    <mergeCell ref="J35:N36"/>
    <mergeCell ref="J49:M49"/>
    <mergeCell ref="J55:M55"/>
    <mergeCell ref="J61:M61"/>
    <mergeCell ref="J68:M68"/>
    <mergeCell ref="A70:B71"/>
    <mergeCell ref="L70:M70"/>
    <mergeCell ref="L71:M71"/>
  </mergeCells>
  <dataValidations count="1">
    <dataValidation type="list" allowBlank="1" showInputMessage="1" showErrorMessage="1" sqref="B7:B13 B15:B16 B4:B5 B24:B25 B18:B22 B27:B29 B31:B35 B37:B42 B44:B46 B48:B50 B52:B54 B64:B68 B56:B58 B60:B62 E7:E13 E19:E22 E24:E25 E15:E16 E27:E29 E31:E35 E37:E42 E44:E46 E48:E50 E52:E54 E56:E58 E60:E62 E64:E68">
      <formula1>profs</formula1>
    </dataValidation>
  </dataValidations>
  <printOptions horizontalCentered="1"/>
  <pageMargins left="0.51181102362204722" right="0.51181102362204722" top="0.47244094488188981" bottom="0.47244094488188981" header="0.31496062992125984" footer="0.31496062992125984"/>
  <pageSetup paperSize="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'Listes déroulantes'!$A$2:$A$29</xm:f>
          </x14:formula1>
          <xm:sqref>E18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9" tint="-0.249977111117893"/>
    <pageSetUpPr fitToPage="1"/>
  </sheetPr>
  <dimension ref="A1:AZ59"/>
  <sheetViews>
    <sheetView tabSelected="1" view="pageBreakPreview" zoomScale="120" zoomScaleNormal="100" zoomScaleSheetLayoutView="120" workbookViewId="0">
      <pane ySplit="3" topLeftCell="A13" activePane="bottomLeft" state="frozen"/>
      <selection activeCell="W41" sqref="W41:Y41"/>
      <selection pane="bottomLeft" activeCell="F10" sqref="F10"/>
    </sheetView>
  </sheetViews>
  <sheetFormatPr baseColWidth="10" defaultRowHeight="13.2"/>
  <cols>
    <col min="1" max="1" width="3.6640625" style="350" customWidth="1"/>
    <col min="2" max="2" width="7.6640625" style="350" customWidth="1"/>
    <col min="3" max="3" width="5.6640625" style="350" customWidth="1"/>
    <col min="4" max="5" width="4.109375" style="350" customWidth="1"/>
    <col min="6" max="6" width="13.44140625" style="350" customWidth="1"/>
    <col min="7" max="7" width="5.109375" style="350" customWidth="1"/>
    <col min="8" max="8" width="4.6640625" style="350" customWidth="1"/>
    <col min="9" max="9" width="3.5546875" style="350" customWidth="1"/>
    <col min="10" max="10" width="7.5546875" style="350" customWidth="1"/>
    <col min="11" max="11" width="3.6640625" style="350" customWidth="1"/>
    <col min="12" max="12" width="4.88671875" style="350" bestFit="1" customWidth="1"/>
    <col min="13" max="14" width="3.6640625" style="350" customWidth="1"/>
    <col min="15" max="15" width="4.6640625" style="350" customWidth="1"/>
    <col min="16" max="17" width="3.6640625" style="350" customWidth="1"/>
    <col min="18" max="18" width="4.44140625" style="350" customWidth="1"/>
    <col min="19" max="20" width="3.6640625" style="350" customWidth="1"/>
    <col min="21" max="21" width="5.44140625" style="350" customWidth="1"/>
    <col min="22" max="23" width="3.6640625" style="350" customWidth="1"/>
    <col min="24" max="24" width="6.33203125" style="350" customWidth="1"/>
    <col min="25" max="25" width="9.33203125" style="350" customWidth="1"/>
    <col min="26" max="26" width="3.6640625" style="350" customWidth="1"/>
    <col min="27" max="27" width="5" style="350" customWidth="1"/>
    <col min="28" max="29" width="3.6640625" style="350" customWidth="1"/>
    <col min="30" max="30" width="4.5546875" style="350" customWidth="1"/>
    <col min="31" max="32" width="3.6640625" style="350" customWidth="1"/>
    <col min="33" max="33" width="5.33203125" style="350" customWidth="1"/>
    <col min="34" max="34" width="3.6640625" style="350" customWidth="1"/>
    <col min="35" max="40" width="4.6640625" style="350" customWidth="1"/>
    <col min="41" max="41" width="3.6640625" style="350" customWidth="1"/>
    <col min="42" max="42" width="4.6640625" style="350" customWidth="1"/>
    <col min="43" max="43" width="3.6640625" style="350" customWidth="1"/>
    <col min="44" max="44" width="8.33203125" style="350" customWidth="1"/>
    <col min="45" max="45" width="11" style="446" customWidth="1"/>
    <col min="46" max="46" width="10.33203125" style="350" customWidth="1"/>
    <col min="47" max="47" width="7.6640625" style="350" customWidth="1"/>
  </cols>
  <sheetData>
    <row r="1" spans="1:47" ht="25.2" thickBot="1">
      <c r="A1" s="1105" t="s">
        <v>384</v>
      </c>
      <c r="B1" s="1105"/>
      <c r="C1" s="1105"/>
      <c r="D1" s="1105"/>
      <c r="E1" s="1105"/>
      <c r="F1" s="1105"/>
      <c r="G1" s="1105"/>
      <c r="H1" s="1105"/>
      <c r="I1" s="1105"/>
      <c r="J1" s="1105"/>
      <c r="K1" s="1105"/>
      <c r="L1" s="1105"/>
      <c r="M1" s="1105"/>
      <c r="N1" s="1105"/>
      <c r="O1" s="1105"/>
      <c r="P1" s="1105"/>
      <c r="Q1" s="1105"/>
      <c r="R1" s="1105"/>
      <c r="S1" s="1105"/>
      <c r="T1" s="1105"/>
      <c r="U1" s="1105"/>
      <c r="V1" s="1105"/>
      <c r="W1" s="1105"/>
      <c r="X1" s="1105"/>
      <c r="Y1" s="1105"/>
      <c r="Z1" s="1105"/>
      <c r="AA1" s="1105"/>
      <c r="AB1" s="1105"/>
      <c r="AC1" s="1106" t="s">
        <v>385</v>
      </c>
      <c r="AD1" s="1106"/>
      <c r="AE1" s="1106"/>
      <c r="AF1" s="1106"/>
      <c r="AG1" s="1106"/>
      <c r="AH1" s="1106"/>
      <c r="AI1" s="1106"/>
      <c r="AJ1" s="1106"/>
      <c r="AK1" s="1106"/>
      <c r="AL1" s="1106"/>
      <c r="AM1" s="1106"/>
      <c r="AN1" s="1106"/>
      <c r="AO1" s="210"/>
      <c r="AP1" s="210"/>
      <c r="AQ1" s="1107">
        <v>377</v>
      </c>
      <c r="AR1" s="1107"/>
      <c r="AS1" s="1107"/>
      <c r="AT1" s="211" t="s">
        <v>95</v>
      </c>
      <c r="AU1" s="212"/>
    </row>
    <row r="2" spans="1:47" ht="13.95" customHeight="1" thickTop="1">
      <c r="A2" s="213"/>
      <c r="B2" s="869" t="s">
        <v>96</v>
      </c>
      <c r="C2" s="867" t="s">
        <v>97</v>
      </c>
      <c r="D2" s="865" t="s">
        <v>98</v>
      </c>
      <c r="E2" s="865"/>
      <c r="F2" s="863" t="s">
        <v>99</v>
      </c>
      <c r="G2" s="860" t="s">
        <v>100</v>
      </c>
      <c r="H2" s="861"/>
      <c r="I2" s="862"/>
      <c r="J2" s="214" t="s">
        <v>101</v>
      </c>
      <c r="K2" s="1125" t="s">
        <v>102</v>
      </c>
      <c r="L2" s="1126"/>
      <c r="M2" s="1127"/>
      <c r="N2" s="1142" t="s">
        <v>87</v>
      </c>
      <c r="O2" s="1143"/>
      <c r="P2" s="1144"/>
      <c r="Q2" s="1142" t="s">
        <v>88</v>
      </c>
      <c r="R2" s="1143"/>
      <c r="S2" s="1144"/>
      <c r="T2" s="1142" t="s">
        <v>89</v>
      </c>
      <c r="U2" s="1143"/>
      <c r="V2" s="1144"/>
      <c r="W2" s="1145" t="s">
        <v>84</v>
      </c>
      <c r="X2" s="1146"/>
      <c r="Y2" s="1147"/>
      <c r="Z2" s="1148" t="s">
        <v>103</v>
      </c>
      <c r="AA2" s="1149"/>
      <c r="AB2" s="1150"/>
      <c r="AC2" s="1151" t="s">
        <v>21</v>
      </c>
      <c r="AD2" s="1152"/>
      <c r="AE2" s="1153"/>
      <c r="AF2" s="1128" t="s">
        <v>104</v>
      </c>
      <c r="AG2" s="1129"/>
      <c r="AH2" s="1130"/>
      <c r="AI2" s="1131" t="s">
        <v>105</v>
      </c>
      <c r="AJ2" s="1132"/>
      <c r="AK2" s="1133"/>
      <c r="AL2" s="1131" t="s">
        <v>92</v>
      </c>
      <c r="AM2" s="1132"/>
      <c r="AN2" s="1133"/>
      <c r="AO2" s="1134" t="s">
        <v>25</v>
      </c>
      <c r="AP2" s="1135"/>
      <c r="AQ2" s="1136"/>
      <c r="AR2" s="215" t="s">
        <v>5</v>
      </c>
      <c r="AS2" s="1137" t="s">
        <v>106</v>
      </c>
      <c r="AT2" s="1139"/>
      <c r="AU2" s="1108" t="s">
        <v>107</v>
      </c>
    </row>
    <row r="3" spans="1:47" ht="58.2" thickBot="1">
      <c r="A3" s="216"/>
      <c r="B3" s="870"/>
      <c r="C3" s="868"/>
      <c r="D3" s="866"/>
      <c r="E3" s="866"/>
      <c r="F3" s="864"/>
      <c r="G3" s="217" t="s">
        <v>108</v>
      </c>
      <c r="H3" s="218" t="s">
        <v>109</v>
      </c>
      <c r="I3" s="219"/>
      <c r="J3" s="220" t="s">
        <v>101</v>
      </c>
      <c r="K3" s="217" t="s">
        <v>108</v>
      </c>
      <c r="L3" s="218" t="s">
        <v>109</v>
      </c>
      <c r="M3" s="221" t="s">
        <v>110</v>
      </c>
      <c r="N3" s="217" t="s">
        <v>108</v>
      </c>
      <c r="O3" s="218" t="s">
        <v>223</v>
      </c>
      <c r="P3" s="221" t="s">
        <v>383</v>
      </c>
      <c r="Q3" s="217" t="s">
        <v>108</v>
      </c>
      <c r="R3" s="218" t="s">
        <v>109</v>
      </c>
      <c r="S3" s="221" t="s">
        <v>383</v>
      </c>
      <c r="T3" s="217" t="s">
        <v>108</v>
      </c>
      <c r="U3" s="218" t="s">
        <v>109</v>
      </c>
      <c r="V3" s="221" t="s">
        <v>110</v>
      </c>
      <c r="W3" s="217" t="s">
        <v>108</v>
      </c>
      <c r="X3" s="218" t="s">
        <v>109</v>
      </c>
      <c r="Y3" s="219" t="s">
        <v>110</v>
      </c>
      <c r="Z3" s="222" t="s">
        <v>108</v>
      </c>
      <c r="AA3" s="218" t="s">
        <v>109</v>
      </c>
      <c r="AB3" s="221" t="s">
        <v>110</v>
      </c>
      <c r="AC3" s="223" t="s">
        <v>108</v>
      </c>
      <c r="AD3" s="218" t="s">
        <v>109</v>
      </c>
      <c r="AE3" s="221" t="s">
        <v>110</v>
      </c>
      <c r="AF3" s="217" t="s">
        <v>108</v>
      </c>
      <c r="AG3" s="218" t="s">
        <v>109</v>
      </c>
      <c r="AH3" s="221" t="s">
        <v>110</v>
      </c>
      <c r="AI3" s="222" t="s">
        <v>108</v>
      </c>
      <c r="AJ3" s="218" t="s">
        <v>109</v>
      </c>
      <c r="AK3" s="221" t="s">
        <v>110</v>
      </c>
      <c r="AL3" s="222" t="s">
        <v>108</v>
      </c>
      <c r="AM3" s="218" t="s">
        <v>55</v>
      </c>
      <c r="AN3" s="221" t="s">
        <v>110</v>
      </c>
      <c r="AO3" s="224" t="s">
        <v>108</v>
      </c>
      <c r="AP3" s="218" t="s">
        <v>109</v>
      </c>
      <c r="AQ3" s="219" t="s">
        <v>110</v>
      </c>
      <c r="AR3" s="225"/>
      <c r="AS3" s="1138"/>
      <c r="AT3" s="1140"/>
      <c r="AU3" s="1109"/>
    </row>
    <row r="4" spans="1:47" ht="9.6" customHeight="1" thickTop="1">
      <c r="A4" s="1110" t="s">
        <v>111</v>
      </c>
      <c r="B4" s="226" t="s">
        <v>112</v>
      </c>
      <c r="C4" s="227">
        <v>20</v>
      </c>
      <c r="D4" s="228">
        <v>0</v>
      </c>
      <c r="E4" s="229"/>
      <c r="F4" s="1090" t="s">
        <v>40</v>
      </c>
      <c r="G4" s="728">
        <v>4.5</v>
      </c>
      <c r="H4" s="231">
        <v>0</v>
      </c>
      <c r="I4" s="232"/>
      <c r="J4" s="730"/>
      <c r="K4" s="233">
        <v>3</v>
      </c>
      <c r="L4" s="234">
        <v>0</v>
      </c>
      <c r="M4" s="235"/>
      <c r="N4" s="236">
        <v>1</v>
      </c>
      <c r="O4" s="237"/>
      <c r="P4" s="235"/>
      <c r="Q4" s="238"/>
      <c r="R4" s="797">
        <v>2</v>
      </c>
      <c r="S4" s="673"/>
      <c r="T4" s="1113"/>
      <c r="U4" s="1114"/>
      <c r="V4" s="1115"/>
      <c r="W4" s="728">
        <v>4.5</v>
      </c>
      <c r="X4" s="323">
        <v>0.5</v>
      </c>
      <c r="Y4" s="235"/>
      <c r="Z4" s="240">
        <v>1.5</v>
      </c>
      <c r="AA4" s="241">
        <v>0</v>
      </c>
      <c r="AB4" s="235"/>
      <c r="AC4" s="242">
        <v>1.5</v>
      </c>
      <c r="AD4" s="241">
        <v>0</v>
      </c>
      <c r="AE4" s="235"/>
      <c r="AF4" s="243">
        <v>0</v>
      </c>
      <c r="AG4" s="244"/>
      <c r="AH4" s="235"/>
      <c r="AI4" s="233">
        <v>1</v>
      </c>
      <c r="AJ4" s="245"/>
      <c r="AK4" s="235"/>
      <c r="AL4" s="233">
        <v>1</v>
      </c>
      <c r="AM4" s="244"/>
      <c r="AN4" s="246"/>
      <c r="AO4" s="247">
        <v>4</v>
      </c>
      <c r="AP4" s="245"/>
      <c r="AQ4" s="232"/>
      <c r="AR4" s="248"/>
      <c r="AS4" s="272">
        <f>SUM(G4:AQ4)</f>
        <v>24.5</v>
      </c>
      <c r="AT4" s="1140"/>
      <c r="AU4" s="1076">
        <f>SUM(AS4:AS9)</f>
        <v>82.5</v>
      </c>
    </row>
    <row r="5" spans="1:47" ht="9.6" customHeight="1">
      <c r="A5" s="1111"/>
      <c r="B5" s="250" t="s">
        <v>113</v>
      </c>
      <c r="C5" s="251">
        <v>20</v>
      </c>
      <c r="D5" s="252">
        <v>0</v>
      </c>
      <c r="E5" s="253"/>
      <c r="F5" s="1091"/>
      <c r="G5" s="729">
        <v>4.5</v>
      </c>
      <c r="H5" s="231">
        <v>0</v>
      </c>
      <c r="I5" s="255"/>
      <c r="J5" s="731"/>
      <c r="K5" s="256">
        <v>3</v>
      </c>
      <c r="L5" s="234">
        <v>0</v>
      </c>
      <c r="M5" s="257"/>
      <c r="N5" s="258">
        <v>4</v>
      </c>
      <c r="O5" s="259"/>
      <c r="P5" s="257"/>
      <c r="Q5" s="260"/>
      <c r="R5" s="261"/>
      <c r="S5" s="402"/>
      <c r="T5" s="1116"/>
      <c r="U5" s="1117"/>
      <c r="V5" s="1118"/>
      <c r="W5" s="729">
        <v>4.5</v>
      </c>
      <c r="X5" s="323">
        <v>0.5</v>
      </c>
      <c r="Y5" s="257"/>
      <c r="Z5" s="263">
        <v>1.5</v>
      </c>
      <c r="AA5" s="264">
        <v>0</v>
      </c>
      <c r="AB5" s="257"/>
      <c r="AC5" s="265">
        <v>1.5</v>
      </c>
      <c r="AD5" s="264">
        <v>0</v>
      </c>
      <c r="AE5" s="257"/>
      <c r="AF5" s="266">
        <v>0</v>
      </c>
      <c r="AG5" s="267"/>
      <c r="AH5" s="257"/>
      <c r="AI5" s="256">
        <v>1</v>
      </c>
      <c r="AJ5" s="268"/>
      <c r="AK5" s="257"/>
      <c r="AL5" s="256">
        <v>1</v>
      </c>
      <c r="AM5" s="267"/>
      <c r="AN5" s="269"/>
      <c r="AO5" s="270">
        <v>4</v>
      </c>
      <c r="AP5" s="268"/>
      <c r="AQ5" s="255"/>
      <c r="AR5" s="271"/>
      <c r="AS5" s="272">
        <f>SUM(G5:AQ5)</f>
        <v>25.5</v>
      </c>
      <c r="AT5" s="1140"/>
      <c r="AU5" s="1077"/>
    </row>
    <row r="6" spans="1:47" ht="9.6" customHeight="1">
      <c r="A6" s="1111"/>
      <c r="B6" s="250" t="s">
        <v>114</v>
      </c>
      <c r="C6" s="251">
        <v>21</v>
      </c>
      <c r="D6" s="252"/>
      <c r="E6" s="253"/>
      <c r="F6" s="1091"/>
      <c r="G6" s="729">
        <v>4.5</v>
      </c>
      <c r="H6" s="231">
        <v>0</v>
      </c>
      <c r="I6" s="255"/>
      <c r="J6" s="731"/>
      <c r="K6" s="256">
        <v>3</v>
      </c>
      <c r="L6" s="234">
        <v>0</v>
      </c>
      <c r="M6" s="257"/>
      <c r="N6" s="258">
        <v>4</v>
      </c>
      <c r="O6" s="259"/>
      <c r="P6" s="257"/>
      <c r="Q6" s="260"/>
      <c r="R6" s="261"/>
      <c r="S6" s="402"/>
      <c r="T6" s="1116"/>
      <c r="U6" s="1117"/>
      <c r="V6" s="1118"/>
      <c r="W6" s="729">
        <v>4.5</v>
      </c>
      <c r="X6" s="323">
        <v>0.5</v>
      </c>
      <c r="Y6" s="257"/>
      <c r="Z6" s="273">
        <v>1.5</v>
      </c>
      <c r="AA6" s="264">
        <v>0</v>
      </c>
      <c r="AB6" s="257"/>
      <c r="AC6" s="265">
        <v>1.5</v>
      </c>
      <c r="AD6" s="264">
        <v>0</v>
      </c>
      <c r="AE6" s="257"/>
      <c r="AF6" s="266">
        <v>0</v>
      </c>
      <c r="AG6" s="267"/>
      <c r="AH6" s="257"/>
      <c r="AI6" s="256">
        <v>1</v>
      </c>
      <c r="AJ6" s="268"/>
      <c r="AK6" s="257"/>
      <c r="AL6" s="256">
        <v>1</v>
      </c>
      <c r="AM6" s="267"/>
      <c r="AN6" s="269"/>
      <c r="AO6" s="270">
        <v>4</v>
      </c>
      <c r="AP6" s="268"/>
      <c r="AQ6" s="255"/>
      <c r="AR6" s="271"/>
      <c r="AS6" s="272">
        <f>SUM(G6:AQ6)</f>
        <v>25.5</v>
      </c>
      <c r="AT6" s="1140"/>
      <c r="AU6" s="1077"/>
    </row>
    <row r="7" spans="1:47" ht="9.6" customHeight="1">
      <c r="A7" s="1111"/>
      <c r="B7" s="250"/>
      <c r="C7" s="251"/>
      <c r="D7" s="252"/>
      <c r="E7" s="253"/>
      <c r="F7" s="1091"/>
      <c r="G7" s="254"/>
      <c r="H7" s="273"/>
      <c r="I7" s="255"/>
      <c r="J7" s="275"/>
      <c r="K7" s="256"/>
      <c r="L7" s="259"/>
      <c r="M7" s="276"/>
      <c r="N7" s="258"/>
      <c r="O7" s="259"/>
      <c r="P7" s="257"/>
      <c r="Q7" s="260"/>
      <c r="R7" s="261"/>
      <c r="S7" s="402"/>
      <c r="T7" s="1116"/>
      <c r="U7" s="1117"/>
      <c r="V7" s="1118"/>
      <c r="W7" s="262"/>
      <c r="X7" s="273"/>
      <c r="Y7" s="257"/>
      <c r="Z7" s="279"/>
      <c r="AA7" s="267"/>
      <c r="AB7" s="257"/>
      <c r="AC7" s="265"/>
      <c r="AD7" s="267"/>
      <c r="AE7" s="257"/>
      <c r="AF7" s="266"/>
      <c r="AG7" s="267"/>
      <c r="AH7" s="257"/>
      <c r="AI7" s="256"/>
      <c r="AJ7" s="268"/>
      <c r="AK7" s="276"/>
      <c r="AL7" s="256"/>
      <c r="AM7" s="267"/>
      <c r="AN7" s="269"/>
      <c r="AO7" s="270"/>
      <c r="AP7" s="268"/>
      <c r="AQ7" s="277"/>
      <c r="AR7" s="278"/>
      <c r="AS7" s="272"/>
      <c r="AT7" s="1140"/>
      <c r="AU7" s="1077"/>
    </row>
    <row r="8" spans="1:47" ht="9.6" customHeight="1">
      <c r="A8" s="1111"/>
      <c r="B8" s="250" t="s">
        <v>115</v>
      </c>
      <c r="C8" s="250">
        <f>SUM(C4:C6)</f>
        <v>61</v>
      </c>
      <c r="D8" s="280"/>
      <c r="E8" s="252"/>
      <c r="F8" s="1091"/>
      <c r="G8" s="254"/>
      <c r="H8" s="797">
        <v>1</v>
      </c>
      <c r="I8" s="281"/>
      <c r="J8" s="282"/>
      <c r="K8" s="283"/>
      <c r="L8" s="284">
        <v>0</v>
      </c>
      <c r="M8" s="285"/>
      <c r="N8" s="258"/>
      <c r="O8" s="259"/>
      <c r="P8" s="697">
        <v>3</v>
      </c>
      <c r="Q8" s="260"/>
      <c r="R8" s="261"/>
      <c r="S8" s="674">
        <v>3</v>
      </c>
      <c r="T8" s="1116"/>
      <c r="U8" s="1117"/>
      <c r="V8" s="1118"/>
      <c r="W8" s="262"/>
      <c r="X8" s="231"/>
      <c r="Y8" s="286"/>
      <c r="Z8" s="287"/>
      <c r="AA8" s="267"/>
      <c r="AB8" s="285"/>
      <c r="AC8" s="265"/>
      <c r="AD8" s="267"/>
      <c r="AE8" s="285"/>
      <c r="AF8" s="266"/>
      <c r="AG8" s="267"/>
      <c r="AH8" s="285"/>
      <c r="AI8" s="256"/>
      <c r="AJ8" s="268"/>
      <c r="AK8" s="288"/>
      <c r="AL8" s="256"/>
      <c r="AM8" s="267"/>
      <c r="AN8" s="289"/>
      <c r="AO8" s="270"/>
      <c r="AP8" s="290">
        <v>0</v>
      </c>
      <c r="AQ8" s="291"/>
      <c r="AR8" s="278"/>
      <c r="AS8" s="272">
        <f>SUM(G8:AQ8)</f>
        <v>7</v>
      </c>
      <c r="AT8" s="1140"/>
      <c r="AU8" s="1077"/>
    </row>
    <row r="9" spans="1:47" ht="15" customHeight="1">
      <c r="A9" s="1111"/>
      <c r="B9" s="635"/>
      <c r="C9" s="636"/>
      <c r="D9" s="636"/>
      <c r="E9" s="637"/>
      <c r="F9" s="997"/>
      <c r="G9" s="292"/>
      <c r="H9" s="293"/>
      <c r="I9" s="294"/>
      <c r="J9" s="295"/>
      <c r="K9" s="292"/>
      <c r="L9" s="293"/>
      <c r="M9" s="296"/>
      <c r="N9" s="292"/>
      <c r="O9" s="293"/>
      <c r="P9" s="296"/>
      <c r="Q9" s="670"/>
      <c r="R9" s="671"/>
      <c r="S9" s="672"/>
      <c r="T9" s="1119"/>
      <c r="U9" s="1120"/>
      <c r="V9" s="1121"/>
      <c r="W9" s="292"/>
      <c r="X9" s="293"/>
      <c r="Y9" s="296"/>
      <c r="Z9" s="292"/>
      <c r="AA9" s="293"/>
      <c r="AB9" s="296"/>
      <c r="AC9" s="292"/>
      <c r="AD9" s="293"/>
      <c r="AE9" s="296"/>
      <c r="AF9" s="292"/>
      <c r="AG9" s="293"/>
      <c r="AH9" s="296"/>
      <c r="AI9" s="292"/>
      <c r="AJ9" s="293"/>
      <c r="AK9" s="296"/>
      <c r="AL9" s="292"/>
      <c r="AM9" s="293"/>
      <c r="AN9" s="296"/>
      <c r="AO9" s="292"/>
      <c r="AP9" s="297"/>
      <c r="AQ9" s="298"/>
      <c r="AR9" s="299"/>
      <c r="AS9" s="300"/>
      <c r="AT9" s="1140"/>
      <c r="AU9" s="1077"/>
    </row>
    <row r="10" spans="1:47" ht="12" customHeight="1" thickBot="1">
      <c r="A10" s="1112"/>
      <c r="B10" s="1093" t="s">
        <v>116</v>
      </c>
      <c r="C10" s="1094"/>
      <c r="D10" s="1094"/>
      <c r="E10" s="1095"/>
      <c r="F10" s="809">
        <f ca="1">[3]!SOMME_SI_COULEUR(H4:AR8,G47)</f>
        <v>0</v>
      </c>
      <c r="G10" s="1122"/>
      <c r="H10" s="1123"/>
      <c r="I10" s="1123"/>
      <c r="J10" s="1123"/>
      <c r="K10" s="1123"/>
      <c r="L10" s="1123"/>
      <c r="M10" s="1123"/>
      <c r="N10" s="1123"/>
      <c r="O10" s="1123"/>
      <c r="P10" s="1123"/>
      <c r="Q10" s="1123"/>
      <c r="R10" s="1123"/>
      <c r="S10" s="1123"/>
      <c r="T10" s="1123"/>
      <c r="U10" s="1123"/>
      <c r="V10" s="1123"/>
      <c r="W10" s="1123"/>
      <c r="X10" s="1123"/>
      <c r="Y10" s="1123"/>
      <c r="Z10" s="1123"/>
      <c r="AA10" s="1123"/>
      <c r="AB10" s="1123"/>
      <c r="AC10" s="1123"/>
      <c r="AD10" s="1123"/>
      <c r="AE10" s="1123"/>
      <c r="AF10" s="1123"/>
      <c r="AG10" s="1123"/>
      <c r="AH10" s="1123"/>
      <c r="AI10" s="1123"/>
      <c r="AJ10" s="1123"/>
      <c r="AK10" s="1123"/>
      <c r="AL10" s="1123"/>
      <c r="AM10" s="1123"/>
      <c r="AN10" s="1123"/>
      <c r="AO10" s="1123"/>
      <c r="AP10" s="1123"/>
      <c r="AQ10" s="1123"/>
      <c r="AR10" s="1123"/>
      <c r="AS10" s="1124"/>
      <c r="AT10" s="1140"/>
      <c r="AU10" s="1092"/>
    </row>
    <row r="11" spans="1:47" ht="9.6" customHeight="1" thickTop="1">
      <c r="A11" s="1088" t="s">
        <v>117</v>
      </c>
      <c r="B11" s="301" t="s">
        <v>118</v>
      </c>
      <c r="C11" s="302">
        <v>20</v>
      </c>
      <c r="D11" s="303"/>
      <c r="E11" s="304"/>
      <c r="F11" s="1090" t="s">
        <v>41</v>
      </c>
      <c r="G11" s="728">
        <v>4.5</v>
      </c>
      <c r="H11" s="305"/>
      <c r="I11" s="306"/>
      <c r="J11" s="307"/>
      <c r="K11" s="233">
        <v>3</v>
      </c>
      <c r="L11" s="237"/>
      <c r="M11" s="308"/>
      <c r="N11" s="236">
        <v>3</v>
      </c>
      <c r="O11" s="309"/>
      <c r="P11" s="310"/>
      <c r="Q11" s="729">
        <v>2.5</v>
      </c>
      <c r="R11" s="245"/>
      <c r="S11" s="310"/>
      <c r="T11" s="728">
        <v>0</v>
      </c>
      <c r="U11" s="323">
        <v>0</v>
      </c>
      <c r="V11" s="310"/>
      <c r="W11" s="728">
        <v>3.5</v>
      </c>
      <c r="X11" s="323">
        <v>0.5</v>
      </c>
      <c r="Y11" s="310"/>
      <c r="Z11" s="311">
        <v>1.5</v>
      </c>
      <c r="AA11" s="237"/>
      <c r="AB11" s="310"/>
      <c r="AC11" s="242">
        <v>1.5</v>
      </c>
      <c r="AD11" s="244"/>
      <c r="AE11" s="235"/>
      <c r="AF11" s="243">
        <v>1.5</v>
      </c>
      <c r="AG11" s="237"/>
      <c r="AH11" s="310"/>
      <c r="AI11" s="233">
        <v>1</v>
      </c>
      <c r="AJ11" s="245"/>
      <c r="AK11" s="310"/>
      <c r="AL11" s="233">
        <v>1</v>
      </c>
      <c r="AM11" s="244"/>
      <c r="AN11" s="310"/>
      <c r="AO11" s="247">
        <v>3</v>
      </c>
      <c r="AP11" s="237"/>
      <c r="AQ11" s="232"/>
      <c r="AR11" s="248"/>
      <c r="AS11" s="249">
        <f t="shared" ref="AS11:AS15" si="0">SUM(G11:AQ11)</f>
        <v>26.5</v>
      </c>
      <c r="AT11" s="1140"/>
      <c r="AU11" s="1076">
        <f>SUM(AS11:AS16)</f>
        <v>83</v>
      </c>
    </row>
    <row r="12" spans="1:47" ht="9.6" customHeight="1">
      <c r="A12" s="1089"/>
      <c r="B12" s="312" t="s">
        <v>119</v>
      </c>
      <c r="C12" s="313">
        <v>20</v>
      </c>
      <c r="D12" s="314"/>
      <c r="E12" s="315"/>
      <c r="F12" s="1091"/>
      <c r="G12" s="729">
        <v>4.5</v>
      </c>
      <c r="H12" s="316">
        <v>0</v>
      </c>
      <c r="I12" s="317"/>
      <c r="J12" s="275"/>
      <c r="K12" s="256">
        <v>3</v>
      </c>
      <c r="L12" s="259"/>
      <c r="M12" s="286"/>
      <c r="N12" s="258">
        <v>3</v>
      </c>
      <c r="O12" s="318"/>
      <c r="P12" s="319"/>
      <c r="Q12" s="258"/>
      <c r="R12" s="268"/>
      <c r="S12" s="319"/>
      <c r="T12" s="258">
        <v>2.5</v>
      </c>
      <c r="U12" s="259"/>
      <c r="V12" s="319"/>
      <c r="W12" s="729">
        <v>3.5</v>
      </c>
      <c r="X12" s="323">
        <v>0.5</v>
      </c>
      <c r="Y12" s="319"/>
      <c r="Z12" s="320">
        <v>1.5</v>
      </c>
      <c r="AA12" s="259"/>
      <c r="AB12" s="319"/>
      <c r="AC12" s="265">
        <v>1.5</v>
      </c>
      <c r="AD12" s="267"/>
      <c r="AE12" s="257"/>
      <c r="AF12" s="266">
        <v>1.5</v>
      </c>
      <c r="AG12" s="259"/>
      <c r="AH12" s="319"/>
      <c r="AI12" s="256">
        <v>1</v>
      </c>
      <c r="AJ12" s="268"/>
      <c r="AK12" s="319"/>
      <c r="AL12" s="256">
        <v>1</v>
      </c>
      <c r="AM12" s="267"/>
      <c r="AN12" s="319"/>
      <c r="AO12" s="270">
        <v>3</v>
      </c>
      <c r="AP12" s="259"/>
      <c r="AQ12" s="255"/>
      <c r="AR12" s="271"/>
      <c r="AS12" s="272">
        <f t="shared" si="0"/>
        <v>26.5</v>
      </c>
      <c r="AT12" s="1140"/>
      <c r="AU12" s="1077"/>
    </row>
    <row r="13" spans="1:47" ht="9.6" customHeight="1">
      <c r="A13" s="1089"/>
      <c r="B13" s="312" t="s">
        <v>120</v>
      </c>
      <c r="C13" s="313">
        <v>19</v>
      </c>
      <c r="D13" s="314"/>
      <c r="E13" s="315"/>
      <c r="F13" s="1091"/>
      <c r="G13" s="729">
        <v>4.5</v>
      </c>
      <c r="H13" s="274"/>
      <c r="I13" s="317"/>
      <c r="J13" s="275"/>
      <c r="K13" s="256">
        <v>3</v>
      </c>
      <c r="L13" s="259"/>
      <c r="M13" s="286"/>
      <c r="N13" s="258">
        <v>3</v>
      </c>
      <c r="O13" s="318"/>
      <c r="P13" s="319"/>
      <c r="Q13" s="258"/>
      <c r="R13" s="268"/>
      <c r="S13" s="319"/>
      <c r="T13" s="258">
        <v>2.5</v>
      </c>
      <c r="U13" s="274"/>
      <c r="V13" s="319"/>
      <c r="W13" s="729">
        <v>3.5</v>
      </c>
      <c r="X13" s="323">
        <v>0.5</v>
      </c>
      <c r="Y13" s="319"/>
      <c r="Z13" s="320">
        <v>1.5</v>
      </c>
      <c r="AA13" s="259"/>
      <c r="AB13" s="319"/>
      <c r="AC13" s="265">
        <v>1.5</v>
      </c>
      <c r="AD13" s="267"/>
      <c r="AE13" s="257"/>
      <c r="AF13" s="266">
        <v>1.5</v>
      </c>
      <c r="AG13" s="259"/>
      <c r="AH13" s="319"/>
      <c r="AI13" s="256">
        <v>1</v>
      </c>
      <c r="AJ13" s="268"/>
      <c r="AK13" s="319"/>
      <c r="AL13" s="256">
        <v>1</v>
      </c>
      <c r="AM13" s="267"/>
      <c r="AN13" s="319"/>
      <c r="AO13" s="270">
        <v>3</v>
      </c>
      <c r="AP13" s="259"/>
      <c r="AQ13" s="255"/>
      <c r="AR13" s="271"/>
      <c r="AS13" s="272">
        <f t="shared" si="0"/>
        <v>26.5</v>
      </c>
      <c r="AT13" s="1140"/>
      <c r="AU13" s="1077"/>
    </row>
    <row r="14" spans="1:47" ht="9.6" customHeight="1">
      <c r="A14" s="1089"/>
      <c r="B14" s="312"/>
      <c r="C14" s="313"/>
      <c r="D14" s="314"/>
      <c r="E14" s="315"/>
      <c r="F14" s="1091"/>
      <c r="G14" s="254"/>
      <c r="H14" s="274"/>
      <c r="I14" s="317"/>
      <c r="J14" s="275"/>
      <c r="K14" s="256"/>
      <c r="L14" s="259"/>
      <c r="M14" s="286"/>
      <c r="N14" s="258"/>
      <c r="O14" s="318"/>
      <c r="P14" s="319"/>
      <c r="Q14" s="258"/>
      <c r="R14" s="268"/>
      <c r="S14" s="319"/>
      <c r="T14" s="258"/>
      <c r="U14" s="323">
        <v>2.5</v>
      </c>
      <c r="V14" s="319"/>
      <c r="W14" s="262"/>
      <c r="X14" s="259"/>
      <c r="Y14" s="319"/>
      <c r="Z14" s="320"/>
      <c r="AA14" s="259"/>
      <c r="AB14" s="319"/>
      <c r="AC14" s="265"/>
      <c r="AD14" s="267"/>
      <c r="AE14" s="257"/>
      <c r="AF14" s="266"/>
      <c r="AG14" s="259"/>
      <c r="AH14" s="319"/>
      <c r="AI14" s="256"/>
      <c r="AJ14" s="268"/>
      <c r="AK14" s="319"/>
      <c r="AL14" s="256"/>
      <c r="AM14" s="267"/>
      <c r="AN14" s="319"/>
      <c r="AO14" s="270"/>
      <c r="AP14" s="259"/>
      <c r="AQ14" s="255"/>
      <c r="AR14" s="278"/>
      <c r="AS14" s="272">
        <f t="shared" si="0"/>
        <v>2.5</v>
      </c>
      <c r="AT14" s="1140"/>
      <c r="AU14" s="1077"/>
    </row>
    <row r="15" spans="1:47" ht="9.6" customHeight="1">
      <c r="A15" s="1089"/>
      <c r="B15" s="312" t="s">
        <v>121</v>
      </c>
      <c r="C15" s="312">
        <f>SUM(C11:C14)</f>
        <v>59</v>
      </c>
      <c r="D15" s="322"/>
      <c r="E15" s="315"/>
      <c r="F15" s="1091"/>
      <c r="G15" s="254"/>
      <c r="H15" s="274"/>
      <c r="I15" s="323">
        <v>0</v>
      </c>
      <c r="J15" s="234">
        <v>1</v>
      </c>
      <c r="K15" s="283"/>
      <c r="L15" s="284">
        <v>0</v>
      </c>
      <c r="M15" s="323">
        <v>0</v>
      </c>
      <c r="N15" s="258"/>
      <c r="O15" s="259"/>
      <c r="P15" s="257"/>
      <c r="R15" s="259"/>
      <c r="S15" s="234">
        <v>0</v>
      </c>
      <c r="T15" s="324"/>
      <c r="U15" s="267"/>
      <c r="V15" s="325"/>
      <c r="W15" s="262"/>
      <c r="X15" s="267"/>
      <c r="Y15" s="257"/>
      <c r="Z15" s="320"/>
      <c r="AA15" s="267"/>
      <c r="AB15" s="323">
        <v>0</v>
      </c>
      <c r="AC15" s="265"/>
      <c r="AD15" s="267"/>
      <c r="AE15" s="323">
        <v>0</v>
      </c>
      <c r="AF15" s="266"/>
      <c r="AG15" s="267"/>
      <c r="AH15" s="285"/>
      <c r="AI15" s="256"/>
      <c r="AJ15" s="268"/>
      <c r="AK15" s="288"/>
      <c r="AL15" s="256"/>
      <c r="AM15" s="267"/>
      <c r="AN15" s="269"/>
      <c r="AO15" s="270"/>
      <c r="AP15" s="259"/>
      <c r="AQ15" s="290">
        <v>0</v>
      </c>
      <c r="AR15" s="278"/>
      <c r="AS15" s="272">
        <f t="shared" si="0"/>
        <v>1</v>
      </c>
      <c r="AT15" s="1140"/>
      <c r="AU15" s="1077"/>
    </row>
    <row r="16" spans="1:47" ht="15.6" customHeight="1">
      <c r="A16" s="1089"/>
      <c r="B16" s="635"/>
      <c r="C16" s="636"/>
      <c r="D16" s="636"/>
      <c r="E16" s="637"/>
      <c r="F16" s="997"/>
      <c r="G16" s="292"/>
      <c r="H16" s="293"/>
      <c r="I16" s="294"/>
      <c r="J16" s="295"/>
      <c r="K16" s="292"/>
      <c r="L16" s="293"/>
      <c r="M16" s="296"/>
      <c r="N16" s="292"/>
      <c r="O16" s="293"/>
      <c r="P16" s="296"/>
      <c r="Q16" s="326"/>
      <c r="R16" s="293"/>
      <c r="S16" s="296"/>
      <c r="T16" s="292"/>
      <c r="U16" s="293"/>
      <c r="V16" s="296"/>
      <c r="W16" s="292"/>
      <c r="X16" s="293"/>
      <c r="Y16" s="296"/>
      <c r="Z16" s="292"/>
      <c r="AA16" s="293"/>
      <c r="AB16" s="296"/>
      <c r="AC16" s="292"/>
      <c r="AD16" s="293"/>
      <c r="AE16" s="296"/>
      <c r="AF16" s="292"/>
      <c r="AG16" s="293"/>
      <c r="AH16" s="296"/>
      <c r="AI16" s="292"/>
      <c r="AJ16" s="293"/>
      <c r="AK16" s="296"/>
      <c r="AL16" s="292"/>
      <c r="AM16" s="293"/>
      <c r="AN16" s="296"/>
      <c r="AO16" s="292"/>
      <c r="AP16" s="297"/>
      <c r="AQ16" s="298"/>
      <c r="AR16" s="299"/>
      <c r="AS16" s="300"/>
      <c r="AT16" s="1140"/>
      <c r="AU16" s="1077"/>
    </row>
    <row r="17" spans="1:47" ht="12" customHeight="1" thickBot="1">
      <c r="A17" s="1089"/>
      <c r="B17" s="1093" t="s">
        <v>116</v>
      </c>
      <c r="C17" s="1094"/>
      <c r="D17" s="1094"/>
      <c r="E17" s="1095"/>
      <c r="F17" s="812">
        <f ca="1">[3]!SOMME_SI_COULEUR(H11:AR15,G47)</f>
        <v>0</v>
      </c>
      <c r="G17" s="1096"/>
      <c r="H17" s="1097"/>
      <c r="I17" s="1097"/>
      <c r="J17" s="1097"/>
      <c r="K17" s="1097"/>
      <c r="L17" s="1097"/>
      <c r="M17" s="1097"/>
      <c r="N17" s="1097"/>
      <c r="O17" s="1097"/>
      <c r="P17" s="1097"/>
      <c r="Q17" s="1097"/>
      <c r="R17" s="1097"/>
      <c r="S17" s="1097"/>
      <c r="T17" s="1097"/>
      <c r="U17" s="1097"/>
      <c r="V17" s="1097"/>
      <c r="W17" s="1097"/>
      <c r="X17" s="1097"/>
      <c r="Y17" s="1097"/>
      <c r="Z17" s="1097"/>
      <c r="AA17" s="1097"/>
      <c r="AB17" s="1097"/>
      <c r="AC17" s="1097"/>
      <c r="AD17" s="1097"/>
      <c r="AE17" s="1097"/>
      <c r="AF17" s="1097"/>
      <c r="AG17" s="1097"/>
      <c r="AH17" s="1097"/>
      <c r="AI17" s="1097"/>
      <c r="AJ17" s="1097"/>
      <c r="AK17" s="1097"/>
      <c r="AL17" s="1097"/>
      <c r="AM17" s="1097"/>
      <c r="AN17" s="1097"/>
      <c r="AO17" s="1097"/>
      <c r="AP17" s="1097"/>
      <c r="AQ17" s="1097"/>
      <c r="AR17" s="1097"/>
      <c r="AS17" s="1098"/>
      <c r="AT17" s="1140"/>
      <c r="AU17" s="1092"/>
    </row>
    <row r="18" spans="1:47" ht="9.6" customHeight="1" thickTop="1">
      <c r="A18" s="1089"/>
      <c r="B18" s="327" t="s">
        <v>122</v>
      </c>
      <c r="C18" s="328">
        <v>21</v>
      </c>
      <c r="D18" s="329"/>
      <c r="E18" s="330"/>
      <c r="F18" s="1099" t="s">
        <v>42</v>
      </c>
      <c r="G18" s="230">
        <v>4.5</v>
      </c>
      <c r="H18" s="355">
        <v>0.5</v>
      </c>
      <c r="I18" s="331"/>
      <c r="J18" s="307"/>
      <c r="K18" s="233">
        <v>3</v>
      </c>
      <c r="L18" s="237"/>
      <c r="M18" s="310"/>
      <c r="N18" s="236">
        <v>3</v>
      </c>
      <c r="O18" s="309"/>
      <c r="P18" s="310"/>
      <c r="Q18" s="729">
        <v>2.5</v>
      </c>
      <c r="R18" s="245"/>
      <c r="S18" s="310"/>
      <c r="T18" s="728">
        <v>0</v>
      </c>
      <c r="U18" s="245"/>
      <c r="V18" s="310"/>
      <c r="W18" s="239">
        <v>3.5</v>
      </c>
      <c r="X18" s="323">
        <v>0.5</v>
      </c>
      <c r="Y18" s="310"/>
      <c r="Z18" s="311">
        <v>1.5</v>
      </c>
      <c r="AA18" s="245"/>
      <c r="AB18" s="310"/>
      <c r="AC18" s="242">
        <v>1.5</v>
      </c>
      <c r="AD18" s="245"/>
      <c r="AE18" s="310"/>
      <c r="AF18" s="243">
        <v>1.5</v>
      </c>
      <c r="AG18" s="237"/>
      <c r="AH18" s="310"/>
      <c r="AI18" s="233">
        <v>1</v>
      </c>
      <c r="AJ18" s="245"/>
      <c r="AK18" s="310"/>
      <c r="AL18" s="233">
        <v>1</v>
      </c>
      <c r="AM18" s="244"/>
      <c r="AN18" s="310"/>
      <c r="AO18" s="247">
        <v>3</v>
      </c>
      <c r="AP18" s="237"/>
      <c r="AQ18" s="331"/>
      <c r="AR18" s="248"/>
      <c r="AS18" s="249">
        <f>SUM(G18:AQ18)</f>
        <v>27</v>
      </c>
      <c r="AT18" s="1140"/>
      <c r="AU18" s="1076">
        <f>SUM(AS18:AS22)</f>
        <v>85.5</v>
      </c>
    </row>
    <row r="19" spans="1:47" ht="9.6" customHeight="1">
      <c r="A19" s="1089"/>
      <c r="B19" s="332" t="s">
        <v>123</v>
      </c>
      <c r="C19" s="333">
        <v>21</v>
      </c>
      <c r="D19" s="334"/>
      <c r="E19" s="335"/>
      <c r="F19" s="1100"/>
      <c r="G19" s="254">
        <v>4.5</v>
      </c>
      <c r="H19" s="355">
        <v>0.5</v>
      </c>
      <c r="I19" s="336"/>
      <c r="J19" s="275"/>
      <c r="K19" s="256">
        <v>3</v>
      </c>
      <c r="L19" s="259"/>
      <c r="M19" s="319"/>
      <c r="N19" s="258">
        <v>3</v>
      </c>
      <c r="O19" s="318"/>
      <c r="P19" s="319"/>
      <c r="Q19" s="258"/>
      <c r="R19" s="268"/>
      <c r="S19" s="319"/>
      <c r="T19" s="258">
        <v>2.5</v>
      </c>
      <c r="U19" s="259"/>
      <c r="V19" s="319"/>
      <c r="W19" s="262">
        <v>3.5</v>
      </c>
      <c r="X19" s="323">
        <v>0.5</v>
      </c>
      <c r="Y19" s="319"/>
      <c r="Z19" s="320">
        <v>1.5</v>
      </c>
      <c r="AA19" s="268"/>
      <c r="AB19" s="319"/>
      <c r="AC19" s="265">
        <v>1.5</v>
      </c>
      <c r="AD19" s="268"/>
      <c r="AE19" s="319"/>
      <c r="AF19" s="266">
        <v>1.5</v>
      </c>
      <c r="AG19" s="259"/>
      <c r="AH19" s="319"/>
      <c r="AI19" s="256">
        <v>1</v>
      </c>
      <c r="AJ19" s="268"/>
      <c r="AK19" s="319"/>
      <c r="AL19" s="256">
        <v>1</v>
      </c>
      <c r="AM19" s="267"/>
      <c r="AN19" s="319"/>
      <c r="AO19" s="270">
        <v>3</v>
      </c>
      <c r="AP19" s="259"/>
      <c r="AQ19" s="336"/>
      <c r="AR19" s="271"/>
      <c r="AS19" s="272">
        <f>SUM(G19:AQ19)</f>
        <v>27</v>
      </c>
      <c r="AT19" s="1140"/>
      <c r="AU19" s="1077"/>
    </row>
    <row r="20" spans="1:47" ht="9.6" customHeight="1">
      <c r="A20" s="1089"/>
      <c r="B20" s="332" t="s">
        <v>124</v>
      </c>
      <c r="C20" s="333">
        <v>21</v>
      </c>
      <c r="D20" s="334"/>
      <c r="E20" s="335"/>
      <c r="F20" s="1100"/>
      <c r="G20" s="254">
        <v>4.5</v>
      </c>
      <c r="H20" s="355">
        <v>0.5</v>
      </c>
      <c r="I20" s="336"/>
      <c r="J20" s="275"/>
      <c r="K20" s="256">
        <v>3</v>
      </c>
      <c r="L20" s="259"/>
      <c r="M20" s="319"/>
      <c r="N20" s="258">
        <v>3</v>
      </c>
      <c r="O20" s="318"/>
      <c r="P20" s="319"/>
      <c r="Q20" s="258"/>
      <c r="R20" s="268"/>
      <c r="S20" s="319"/>
      <c r="T20" s="258">
        <v>2.5</v>
      </c>
      <c r="U20" s="274"/>
      <c r="V20" s="319"/>
      <c r="W20" s="262">
        <v>3.5</v>
      </c>
      <c r="X20" s="323">
        <v>0.5</v>
      </c>
      <c r="Y20" s="319"/>
      <c r="Z20" s="320">
        <v>1.5</v>
      </c>
      <c r="AA20" s="268"/>
      <c r="AB20" s="319"/>
      <c r="AC20" s="265">
        <v>1.5</v>
      </c>
      <c r="AD20" s="268"/>
      <c r="AE20" s="319"/>
      <c r="AF20" s="266">
        <v>1.5</v>
      </c>
      <c r="AG20" s="259"/>
      <c r="AH20" s="319"/>
      <c r="AI20" s="256">
        <v>1</v>
      </c>
      <c r="AJ20" s="268"/>
      <c r="AK20" s="319"/>
      <c r="AL20" s="256">
        <v>1</v>
      </c>
      <c r="AM20" s="267"/>
      <c r="AN20" s="319"/>
      <c r="AO20" s="270">
        <v>3</v>
      </c>
      <c r="AP20" s="259"/>
      <c r="AQ20" s="336"/>
      <c r="AR20" s="271"/>
      <c r="AS20" s="272">
        <f>SUM(G20:AQ20)</f>
        <v>27</v>
      </c>
      <c r="AT20" s="1140"/>
      <c r="AU20" s="1077"/>
    </row>
    <row r="21" spans="1:47" ht="9.6" customHeight="1">
      <c r="A21" s="1089"/>
      <c r="B21" s="332"/>
      <c r="C21" s="333"/>
      <c r="D21" s="334"/>
      <c r="E21" s="335"/>
      <c r="F21" s="1100"/>
      <c r="G21" s="254"/>
      <c r="H21" s="355">
        <v>0</v>
      </c>
      <c r="I21" s="336"/>
      <c r="J21" s="275"/>
      <c r="K21" s="256"/>
      <c r="L21" s="259"/>
      <c r="M21" s="321"/>
      <c r="N21" s="258"/>
      <c r="O21" s="318"/>
      <c r="P21" s="319"/>
      <c r="Q21" s="258"/>
      <c r="R21" s="268"/>
      <c r="S21" s="319"/>
      <c r="T21" s="258"/>
      <c r="U21" s="274"/>
      <c r="V21" s="319"/>
      <c r="W21" s="262"/>
      <c r="X21" s="323">
        <v>0</v>
      </c>
      <c r="Y21" s="319"/>
      <c r="Z21" s="320"/>
      <c r="AA21" s="268"/>
      <c r="AB21" s="321"/>
      <c r="AC21" s="265"/>
      <c r="AD21" s="268"/>
      <c r="AE21" s="321"/>
      <c r="AF21" s="266"/>
      <c r="AG21" s="274"/>
      <c r="AH21" s="319"/>
      <c r="AI21" s="256"/>
      <c r="AJ21" s="268"/>
      <c r="AK21" s="321"/>
      <c r="AL21" s="256"/>
      <c r="AM21" s="337"/>
      <c r="AN21" s="319"/>
      <c r="AO21" s="270"/>
      <c r="AP21" s="259"/>
      <c r="AQ21" s="338"/>
      <c r="AR21" s="278"/>
      <c r="AS21" s="272"/>
      <c r="AT21" s="1140"/>
      <c r="AU21" s="1077"/>
    </row>
    <row r="22" spans="1:47" ht="9.6" customHeight="1">
      <c r="A22" s="1089"/>
      <c r="B22" s="332" t="s">
        <v>125</v>
      </c>
      <c r="C22" s="332">
        <f>SUM(C18:C21)</f>
        <v>63</v>
      </c>
      <c r="D22" s="339"/>
      <c r="E22" s="340"/>
      <c r="F22" s="1101"/>
      <c r="G22" s="254"/>
      <c r="H22" s="274"/>
      <c r="I22" s="255"/>
      <c r="J22" s="234">
        <v>0</v>
      </c>
      <c r="K22" s="256"/>
      <c r="L22" s="259"/>
      <c r="M22" s="288"/>
      <c r="N22" s="258"/>
      <c r="O22" s="231">
        <v>2</v>
      </c>
      <c r="P22" s="257"/>
      <c r="R22" s="259"/>
      <c r="S22" s="234">
        <v>2.5</v>
      </c>
      <c r="T22" s="324"/>
      <c r="U22" s="267"/>
      <c r="V22" s="325"/>
      <c r="W22" s="262"/>
      <c r="X22" s="267"/>
      <c r="Y22" s="257"/>
      <c r="Z22" s="320"/>
      <c r="AA22" s="267"/>
      <c r="AB22" s="285"/>
      <c r="AC22" s="265"/>
      <c r="AD22" s="267"/>
      <c r="AE22" s="285"/>
      <c r="AF22" s="266"/>
      <c r="AG22" s="267"/>
      <c r="AH22" s="285"/>
      <c r="AI22" s="256"/>
      <c r="AJ22" s="268"/>
      <c r="AK22" s="288"/>
      <c r="AL22" s="256"/>
      <c r="AM22" s="289"/>
      <c r="AN22" s="289"/>
      <c r="AO22" s="270"/>
      <c r="AP22" s="290">
        <v>0</v>
      </c>
      <c r="AQ22" s="291"/>
      <c r="AR22" s="278"/>
      <c r="AS22" s="272">
        <f>SUM(G22:AQ22)</f>
        <v>4.5</v>
      </c>
      <c r="AT22" s="1140"/>
      <c r="AU22" s="1077"/>
    </row>
    <row r="23" spans="1:47" ht="12" customHeight="1" thickBot="1">
      <c r="A23" s="1089"/>
      <c r="B23" s="1093" t="s">
        <v>116</v>
      </c>
      <c r="C23" s="1094"/>
      <c r="D23" s="1094"/>
      <c r="E23" s="1095"/>
      <c r="F23" s="809">
        <f ca="1">[3]!SOMME_SI_COULEUR(H18:AR22,G47)</f>
        <v>0</v>
      </c>
      <c r="G23" s="1102"/>
      <c r="H23" s="1103"/>
      <c r="I23" s="1103"/>
      <c r="J23" s="1103"/>
      <c r="K23" s="1103"/>
      <c r="L23" s="1103"/>
      <c r="M23" s="1103"/>
      <c r="N23" s="1103"/>
      <c r="O23" s="1103"/>
      <c r="P23" s="1103"/>
      <c r="Q23" s="1103"/>
      <c r="R23" s="1103"/>
      <c r="S23" s="1103"/>
      <c r="T23" s="1103"/>
      <c r="U23" s="1103"/>
      <c r="V23" s="1103"/>
      <c r="W23" s="1103"/>
      <c r="X23" s="1103"/>
      <c r="Y23" s="1103"/>
      <c r="Z23" s="1103"/>
      <c r="AA23" s="1103"/>
      <c r="AB23" s="1103"/>
      <c r="AC23" s="1103"/>
      <c r="AD23" s="1103"/>
      <c r="AE23" s="1103"/>
      <c r="AF23" s="1103"/>
      <c r="AG23" s="1103"/>
      <c r="AH23" s="1103"/>
      <c r="AI23" s="1103"/>
      <c r="AJ23" s="1103"/>
      <c r="AK23" s="1103"/>
      <c r="AL23" s="1103"/>
      <c r="AM23" s="1103"/>
      <c r="AN23" s="1103"/>
      <c r="AO23" s="1103"/>
      <c r="AP23" s="1103"/>
      <c r="AQ23" s="1103"/>
      <c r="AR23" s="1103"/>
      <c r="AS23" s="1104"/>
      <c r="AT23" s="1140"/>
      <c r="AU23" s="1092"/>
    </row>
    <row r="24" spans="1:47" ht="9.6" customHeight="1" thickTop="1" thickBot="1">
      <c r="A24" s="1089"/>
      <c r="B24" s="341" t="s">
        <v>126</v>
      </c>
      <c r="C24" s="342">
        <v>25</v>
      </c>
      <c r="D24" s="343"/>
      <c r="E24" s="344"/>
      <c r="F24" s="1099" t="s">
        <v>43</v>
      </c>
      <c r="G24" s="230">
        <v>4</v>
      </c>
      <c r="H24" s="345">
        <v>0.5</v>
      </c>
      <c r="I24" s="346"/>
      <c r="J24" s="347"/>
      <c r="K24" s="233">
        <v>3.5</v>
      </c>
      <c r="L24" s="348">
        <v>0</v>
      </c>
      <c r="M24" s="310"/>
      <c r="N24" s="236">
        <v>3</v>
      </c>
      <c r="O24" s="309"/>
      <c r="P24" s="310"/>
      <c r="Q24" s="729">
        <v>2.5</v>
      </c>
      <c r="R24" s="245"/>
      <c r="S24" s="310"/>
      <c r="T24" s="728">
        <v>0</v>
      </c>
      <c r="U24" s="245"/>
      <c r="V24" s="310"/>
      <c r="W24" s="239">
        <v>3.5</v>
      </c>
      <c r="X24" s="241">
        <v>0.5</v>
      </c>
      <c r="Y24" s="349"/>
      <c r="Z24" s="311">
        <v>1.5</v>
      </c>
      <c r="AA24" s="241">
        <v>0</v>
      </c>
      <c r="AB24" s="310"/>
      <c r="AC24" s="242">
        <v>1.5</v>
      </c>
      <c r="AD24" s="241">
        <v>0</v>
      </c>
      <c r="AE24" s="310"/>
      <c r="AF24" s="243">
        <v>1.5</v>
      </c>
      <c r="AG24" s="241">
        <v>0</v>
      </c>
      <c r="AH24" s="310"/>
      <c r="AI24" s="233">
        <v>1</v>
      </c>
      <c r="AJ24" s="245"/>
      <c r="AK24" s="310"/>
      <c r="AL24" s="233">
        <v>1</v>
      </c>
      <c r="AO24" s="247">
        <v>3</v>
      </c>
      <c r="AP24" s="237"/>
      <c r="AQ24" s="331"/>
      <c r="AR24" s="248"/>
      <c r="AS24" s="249">
        <f>SUM(G24:AQ24)</f>
        <v>27</v>
      </c>
      <c r="AT24" s="1140"/>
      <c r="AU24" s="1076">
        <f>SUM(AS24:AS28)</f>
        <v>89.5</v>
      </c>
    </row>
    <row r="25" spans="1:47" ht="9.6" customHeight="1">
      <c r="A25" s="1089"/>
      <c r="B25" s="351" t="s">
        <v>127</v>
      </c>
      <c r="C25" s="352">
        <v>25</v>
      </c>
      <c r="D25" s="353"/>
      <c r="E25" s="354"/>
      <c r="F25" s="1100"/>
      <c r="G25" s="254">
        <v>4</v>
      </c>
      <c r="H25" s="355">
        <v>0.5</v>
      </c>
      <c r="I25" s="356"/>
      <c r="J25" s="282"/>
      <c r="K25" s="256">
        <v>3.5</v>
      </c>
      <c r="L25" s="316">
        <v>0</v>
      </c>
      <c r="M25" s="319"/>
      <c r="N25" s="258">
        <v>3</v>
      </c>
      <c r="O25" s="318"/>
      <c r="P25" s="319"/>
      <c r="Q25" s="258"/>
      <c r="R25" s="268"/>
      <c r="S25" s="319"/>
      <c r="T25" s="258">
        <v>2.5</v>
      </c>
      <c r="U25" s="259"/>
      <c r="V25" s="319"/>
      <c r="W25" s="262">
        <v>3.5</v>
      </c>
      <c r="X25" s="264">
        <v>0.5</v>
      </c>
      <c r="Y25" s="264">
        <v>1</v>
      </c>
      <c r="Z25" s="320">
        <v>1.5</v>
      </c>
      <c r="AA25" s="264">
        <v>0</v>
      </c>
      <c r="AB25" s="319"/>
      <c r="AC25" s="265">
        <v>1.5</v>
      </c>
      <c r="AD25" s="264">
        <v>0</v>
      </c>
      <c r="AE25" s="319"/>
      <c r="AF25" s="266">
        <v>1.5</v>
      </c>
      <c r="AG25" s="264">
        <v>0</v>
      </c>
      <c r="AH25" s="319"/>
      <c r="AI25" s="256">
        <v>1</v>
      </c>
      <c r="AJ25" s="268"/>
      <c r="AK25" s="319"/>
      <c r="AL25" s="256">
        <v>1</v>
      </c>
      <c r="AM25" s="244"/>
      <c r="AN25" s="310"/>
      <c r="AO25" s="247">
        <v>3</v>
      </c>
      <c r="AP25" s="259"/>
      <c r="AQ25" s="336"/>
      <c r="AR25" s="271"/>
      <c r="AS25" s="272">
        <f>SUM(G25:AQ25)</f>
        <v>28</v>
      </c>
      <c r="AT25" s="1140"/>
      <c r="AU25" s="1077"/>
    </row>
    <row r="26" spans="1:47" ht="9.6" customHeight="1">
      <c r="A26" s="1089"/>
      <c r="B26" s="351" t="s">
        <v>128</v>
      </c>
      <c r="C26" s="352">
        <v>25</v>
      </c>
      <c r="D26" s="353"/>
      <c r="E26" s="354"/>
      <c r="F26" s="1100"/>
      <c r="G26" s="254">
        <v>4</v>
      </c>
      <c r="H26" s="355">
        <v>0.5</v>
      </c>
      <c r="I26" s="356"/>
      <c r="J26" s="282"/>
      <c r="K26" s="256">
        <v>3.5</v>
      </c>
      <c r="L26" s="316">
        <v>0</v>
      </c>
      <c r="M26" s="319"/>
      <c r="N26" s="258">
        <v>3</v>
      </c>
      <c r="O26" s="318"/>
      <c r="P26" s="319"/>
      <c r="Q26" s="258"/>
      <c r="R26" s="268"/>
      <c r="S26" s="319"/>
      <c r="T26" s="258">
        <v>2.5</v>
      </c>
      <c r="U26" s="274"/>
      <c r="V26" s="319"/>
      <c r="W26" s="262">
        <v>3.5</v>
      </c>
      <c r="X26" s="264">
        <v>0.5</v>
      </c>
      <c r="Y26" s="357"/>
      <c r="Z26" s="320">
        <v>1.5</v>
      </c>
      <c r="AA26" s="268"/>
      <c r="AB26" s="319"/>
      <c r="AC26" s="265">
        <v>1.5</v>
      </c>
      <c r="AD26" s="268"/>
      <c r="AE26" s="319"/>
      <c r="AF26" s="266">
        <v>1.5</v>
      </c>
      <c r="AG26" s="268"/>
      <c r="AH26" s="319"/>
      <c r="AI26" s="256">
        <v>1</v>
      </c>
      <c r="AJ26" s="268"/>
      <c r="AK26" s="319"/>
      <c r="AL26" s="256">
        <v>1</v>
      </c>
      <c r="AM26" s="267"/>
      <c r="AN26" s="319"/>
      <c r="AO26" s="270">
        <v>3</v>
      </c>
      <c r="AP26" s="259"/>
      <c r="AQ26" s="336"/>
      <c r="AR26" s="271"/>
      <c r="AS26" s="272">
        <f>SUM(G26:AQ26)</f>
        <v>27</v>
      </c>
      <c r="AT26" s="1140"/>
      <c r="AU26" s="1077"/>
    </row>
    <row r="27" spans="1:47" ht="9.6" customHeight="1">
      <c r="A27" s="1089"/>
      <c r="B27" s="351"/>
      <c r="C27" s="352"/>
      <c r="D27" s="353"/>
      <c r="E27" s="354"/>
      <c r="F27" s="1100"/>
      <c r="G27" s="254"/>
      <c r="H27" s="273"/>
      <c r="I27" s="336"/>
      <c r="J27" s="275"/>
      <c r="K27" s="256"/>
      <c r="L27" s="259"/>
      <c r="M27" s="264">
        <v>1</v>
      </c>
      <c r="N27" s="258"/>
      <c r="O27" s="318"/>
      <c r="P27" s="319"/>
      <c r="Q27" s="258"/>
      <c r="R27" s="234">
        <v>1</v>
      </c>
      <c r="S27" s="319"/>
      <c r="T27" s="258"/>
      <c r="U27" s="323">
        <v>2.5</v>
      </c>
      <c r="V27" s="319"/>
      <c r="W27" s="262"/>
      <c r="X27" s="273"/>
      <c r="Y27" s="319"/>
      <c r="Z27" s="320"/>
      <c r="AA27" s="264">
        <v>1.5</v>
      </c>
      <c r="AB27" s="321"/>
      <c r="AC27" s="265"/>
      <c r="AD27" s="264">
        <v>1.5</v>
      </c>
      <c r="AE27" s="321"/>
      <c r="AF27" s="266"/>
      <c r="AG27" s="358">
        <v>0</v>
      </c>
      <c r="AH27" s="319"/>
      <c r="AI27" s="256"/>
      <c r="AJ27" s="268"/>
      <c r="AK27" s="321"/>
      <c r="AL27" s="256"/>
      <c r="AM27" s="267"/>
      <c r="AN27" s="319"/>
      <c r="AO27" s="270"/>
      <c r="AP27" s="259"/>
      <c r="AQ27" s="338"/>
      <c r="AR27" s="278"/>
      <c r="AS27" s="272"/>
      <c r="AT27" s="1140"/>
      <c r="AU27" s="1077"/>
    </row>
    <row r="28" spans="1:47" ht="9.6" customHeight="1">
      <c r="A28" s="1089"/>
      <c r="B28" s="351" t="s">
        <v>129</v>
      </c>
      <c r="C28" s="351">
        <f>SUM(C24:C27)</f>
        <v>75</v>
      </c>
      <c r="D28" s="359"/>
      <c r="E28" s="360"/>
      <c r="F28" s="1101"/>
      <c r="G28" s="254"/>
      <c r="H28" s="259"/>
      <c r="I28" s="255"/>
      <c r="J28" s="234">
        <v>2</v>
      </c>
      <c r="K28" s="256"/>
      <c r="L28" s="259"/>
      <c r="M28" s="288"/>
      <c r="N28" s="258"/>
      <c r="O28" s="231">
        <v>2</v>
      </c>
      <c r="P28" s="281"/>
      <c r="R28" s="259"/>
      <c r="S28" s="234">
        <v>2.5</v>
      </c>
      <c r="T28" s="324"/>
      <c r="U28" s="267"/>
      <c r="V28" s="325"/>
      <c r="W28" s="262"/>
      <c r="X28" s="267"/>
      <c r="Y28" s="276"/>
      <c r="Z28" s="320"/>
      <c r="AA28" s="268"/>
      <c r="AB28" s="276"/>
      <c r="AC28" s="265"/>
      <c r="AD28" s="268"/>
      <c r="AE28" s="276"/>
      <c r="AF28" s="266"/>
      <c r="AG28" s="361"/>
      <c r="AH28" s="269"/>
      <c r="AI28" s="256"/>
      <c r="AJ28" s="268"/>
      <c r="AK28" s="288"/>
      <c r="AL28" s="256"/>
      <c r="AM28" s="362">
        <v>1</v>
      </c>
      <c r="AN28" s="361"/>
      <c r="AO28" s="270"/>
      <c r="AP28" s="290">
        <v>0</v>
      </c>
      <c r="AQ28" s="291"/>
      <c r="AR28" s="278"/>
      <c r="AS28" s="272">
        <f>SUM(G28:AQ28)</f>
        <v>7.5</v>
      </c>
      <c r="AT28" s="1140"/>
      <c r="AU28" s="1077"/>
    </row>
    <row r="29" spans="1:47" ht="12" customHeight="1" thickBot="1">
      <c r="A29" s="1089"/>
      <c r="B29" s="1078" t="s">
        <v>116</v>
      </c>
      <c r="C29" s="1079"/>
      <c r="D29" s="1079"/>
      <c r="E29" s="1080"/>
      <c r="F29" s="810">
        <f ca="1">[3]!SOMME_SI_COULEUR(H24:AR28,G47)</f>
        <v>0</v>
      </c>
      <c r="G29" s="1081"/>
      <c r="H29" s="1082"/>
      <c r="I29" s="1082"/>
      <c r="J29" s="1082"/>
      <c r="K29" s="1082"/>
      <c r="L29" s="1082"/>
      <c r="M29" s="1082"/>
      <c r="N29" s="1082"/>
      <c r="O29" s="1082"/>
      <c r="P29" s="1082"/>
      <c r="Q29" s="1082"/>
      <c r="R29" s="1082"/>
      <c r="S29" s="1082"/>
      <c r="T29" s="1082"/>
      <c r="U29" s="1082"/>
      <c r="V29" s="1082"/>
      <c r="W29" s="1082"/>
      <c r="X29" s="1082"/>
      <c r="Y29" s="1082"/>
      <c r="Z29" s="1082"/>
      <c r="AA29" s="1082"/>
      <c r="AB29" s="1082"/>
      <c r="AC29" s="1082"/>
      <c r="AD29" s="1082"/>
      <c r="AE29" s="1082"/>
      <c r="AF29" s="1082"/>
      <c r="AG29" s="1082"/>
      <c r="AH29" s="1082"/>
      <c r="AI29" s="1082"/>
      <c r="AJ29" s="1082"/>
      <c r="AK29" s="1082"/>
      <c r="AL29" s="1082"/>
      <c r="AM29" s="1082"/>
      <c r="AN29" s="1082"/>
      <c r="AO29" s="1082"/>
      <c r="AP29" s="1082"/>
      <c r="AQ29" s="1082"/>
      <c r="AR29" s="1082"/>
      <c r="AS29" s="1083"/>
      <c r="AT29" s="1140"/>
      <c r="AU29" s="1077"/>
    </row>
    <row r="30" spans="1:47" ht="12" customHeight="1" thickTop="1" thickBot="1">
      <c r="A30" s="1084" t="s">
        <v>130</v>
      </c>
      <c r="B30" s="1085"/>
      <c r="C30" s="1085"/>
      <c r="D30" s="1085"/>
      <c r="E30" s="1086"/>
      <c r="F30" s="669">
        <f>'2 - PROFESSEURS'!C6</f>
        <v>21</v>
      </c>
      <c r="G30" s="363"/>
      <c r="H30" s="364"/>
      <c r="I30" s="365"/>
      <c r="J30" s="366"/>
      <c r="K30" s="367"/>
      <c r="L30" s="364"/>
      <c r="M30" s="368"/>
      <c r="N30" s="369"/>
      <c r="O30" s="370">
        <v>0</v>
      </c>
      <c r="P30" s="371"/>
      <c r="Q30" s="369"/>
      <c r="R30" s="364"/>
      <c r="S30" s="372"/>
      <c r="T30" s="373"/>
      <c r="U30" s="374"/>
      <c r="V30" s="368"/>
      <c r="W30" s="375"/>
      <c r="X30" s="374"/>
      <c r="Y30" s="372"/>
      <c r="Z30" s="376"/>
      <c r="AA30" s="377"/>
      <c r="AB30" s="372"/>
      <c r="AC30" s="378"/>
      <c r="AD30" s="377"/>
      <c r="AE30" s="372"/>
      <c r="AF30" s="379"/>
      <c r="AG30" s="364"/>
      <c r="AH30" s="380"/>
      <c r="AI30" s="367"/>
      <c r="AJ30" s="377"/>
      <c r="AK30" s="368"/>
      <c r="AL30" s="367"/>
      <c r="AM30" s="381"/>
      <c r="AN30" s="380"/>
      <c r="AO30" s="382"/>
      <c r="AP30" s="364"/>
      <c r="AQ30" s="383"/>
      <c r="AR30" s="384">
        <v>21</v>
      </c>
      <c r="AS30" s="385">
        <f>SUM(G30:AR30)</f>
        <v>21</v>
      </c>
      <c r="AT30" s="1141"/>
      <c r="AU30" s="386">
        <f>AS30</f>
        <v>21</v>
      </c>
    </row>
    <row r="31" spans="1:47" ht="14.4" thickTop="1" thickBot="1">
      <c r="A31" s="1087" t="s">
        <v>131</v>
      </c>
      <c r="B31" s="1087"/>
      <c r="C31" s="387">
        <f>SUM(C4:C7,C11:C14,C18:C21,C24:C27)</f>
        <v>258</v>
      </c>
      <c r="D31" s="388">
        <f>SUM(D4:D7,D11:D14,D18:D21,D24:D27)</f>
        <v>0</v>
      </c>
      <c r="E31" s="389">
        <f>SUM(E4:E7,E11:E14,E18:E21,E24:E27)</f>
        <v>0</v>
      </c>
      <c r="F31" s="811">
        <f ca="1">SUM(F29,F23,F17,F10)</f>
        <v>0</v>
      </c>
      <c r="G31" s="390"/>
      <c r="H31" s="390"/>
      <c r="I31" s="390"/>
      <c r="J31" s="390"/>
      <c r="K31" s="390"/>
      <c r="L31" s="390"/>
      <c r="M31" s="390"/>
      <c r="N31" s="390"/>
      <c r="O31" s="390"/>
      <c r="P31" s="390"/>
      <c r="Q31" s="390"/>
      <c r="R31" s="390"/>
      <c r="S31" s="390"/>
      <c r="T31" s="390"/>
      <c r="U31" s="390"/>
      <c r="V31" s="390"/>
      <c r="W31" s="390"/>
      <c r="X31" s="390"/>
      <c r="Y31" s="390"/>
      <c r="Z31" s="390"/>
      <c r="AA31" s="390"/>
      <c r="AB31" s="390"/>
      <c r="AC31" s="390"/>
      <c r="AD31" s="390"/>
      <c r="AE31" s="390"/>
      <c r="AF31" s="390"/>
      <c r="AG31" s="390"/>
      <c r="AH31" s="390"/>
      <c r="AI31" s="390"/>
      <c r="AJ31" s="390"/>
      <c r="AK31" s="390"/>
      <c r="AL31" s="390"/>
      <c r="AM31" s="390"/>
      <c r="AN31" s="390"/>
      <c r="AO31" s="390"/>
      <c r="AP31" s="390"/>
      <c r="AQ31" s="390"/>
      <c r="AR31" s="390"/>
      <c r="AS31" s="390"/>
      <c r="AT31" s="390"/>
      <c r="AU31" s="390"/>
    </row>
    <row r="32" spans="1:47" ht="13.8" thickTop="1">
      <c r="A32" s="1065" t="s">
        <v>408</v>
      </c>
      <c r="B32" s="1066"/>
      <c r="C32" s="1066"/>
      <c r="D32" s="1066"/>
      <c r="E32" s="1066"/>
      <c r="F32" s="1067"/>
      <c r="G32" s="1068">
        <f>SUM(G4:J30)</f>
        <v>59.5</v>
      </c>
      <c r="H32" s="1069"/>
      <c r="I32" s="1069"/>
      <c r="J32" s="1070"/>
      <c r="K32" s="1071">
        <f>SUM(K4:M30)</f>
        <v>38.5</v>
      </c>
      <c r="L32" s="1071"/>
      <c r="M32" s="1071"/>
      <c r="N32" s="1072">
        <f>SUM(N4:P30)</f>
        <v>43</v>
      </c>
      <c r="O32" s="1073"/>
      <c r="P32" s="1074"/>
      <c r="Q32" s="1075">
        <f>SUM(Q4:S30)</f>
        <v>18.5</v>
      </c>
      <c r="R32" s="1075"/>
      <c r="S32" s="1075"/>
      <c r="T32" s="1075">
        <f>SUM(T4:V30)</f>
        <v>20</v>
      </c>
      <c r="U32" s="1075"/>
      <c r="V32" s="1075"/>
      <c r="W32" s="1060">
        <f>SUM(W4:Y30)</f>
        <v>52</v>
      </c>
      <c r="X32" s="1060"/>
      <c r="Y32" s="1060"/>
      <c r="Z32" s="1061">
        <f>SUM(Z4:AB30)</f>
        <v>19.5</v>
      </c>
      <c r="AA32" s="1061"/>
      <c r="AB32" s="1061"/>
      <c r="AC32" s="1062">
        <f>SUM(AC4:AE30)</f>
        <v>19.5</v>
      </c>
      <c r="AD32" s="1062"/>
      <c r="AE32" s="1062"/>
      <c r="AF32" s="1063">
        <f>SUM(AF4:AH30)</f>
        <v>13.5</v>
      </c>
      <c r="AG32" s="1063"/>
      <c r="AH32" s="1063"/>
      <c r="AI32" s="1064">
        <f>SUM(AI4:AK30)</f>
        <v>12</v>
      </c>
      <c r="AJ32" s="1064"/>
      <c r="AK32" s="1064"/>
      <c r="AL32" s="1064">
        <f>SUM(AL4:AN30)</f>
        <v>13</v>
      </c>
      <c r="AM32" s="1064"/>
      <c r="AN32" s="1064"/>
      <c r="AO32" s="1050">
        <f>SUM(AO4:AQ30)</f>
        <v>39</v>
      </c>
      <c r="AP32" s="1050"/>
      <c r="AQ32" s="1051"/>
      <c r="AR32" s="391">
        <f>SUM(AR4:AR30)</f>
        <v>21</v>
      </c>
      <c r="AS32" s="392">
        <f>SUM(G32:AR32)</f>
        <v>369</v>
      </c>
      <c r="AT32" s="1052">
        <f>SUM(AS32,AS35,AS36)</f>
        <v>377</v>
      </c>
      <c r="AU32" s="1054">
        <f>SUM(AU4:AU30)</f>
        <v>361.5</v>
      </c>
    </row>
    <row r="33" spans="1:47">
      <c r="A33" s="1057" t="s">
        <v>132</v>
      </c>
      <c r="B33" s="1058"/>
      <c r="C33" s="1058"/>
      <c r="D33" s="1058"/>
      <c r="E33" s="1058"/>
      <c r="F33" s="1059"/>
      <c r="G33" s="1039">
        <f ca="1">[3]!SOMME_SI_COULEUR(H4:J30,G47)</f>
        <v>0</v>
      </c>
      <c r="H33" s="1040"/>
      <c r="I33" s="1040"/>
      <c r="J33" s="1041"/>
      <c r="K33" s="1039">
        <f ca="1">[3]!SOMME_SI_COULEUR(L4:M30,G47)</f>
        <v>0</v>
      </c>
      <c r="L33" s="1040"/>
      <c r="M33" s="1041"/>
      <c r="N33" s="1039">
        <f ca="1">[3]!SOMME_SI_COULEUR(O4:P30,G47)</f>
        <v>0</v>
      </c>
      <c r="O33" s="1040"/>
      <c r="P33" s="1041"/>
      <c r="Q33" s="1039">
        <f ca="1">[3]!SOMME_SI_COULEUR(Q15:V30,G47)</f>
        <v>0</v>
      </c>
      <c r="R33" s="1040"/>
      <c r="S33" s="1040"/>
      <c r="T33" s="1040"/>
      <c r="U33" s="1040"/>
      <c r="V33" s="1041"/>
      <c r="W33" s="1039">
        <f ca="1">[3]!SOMME_SI_COULEUR(X4:Y30,G47)</f>
        <v>0</v>
      </c>
      <c r="X33" s="1040"/>
      <c r="Y33" s="1041"/>
      <c r="Z33" s="1039">
        <f ca="1">[3]!SOMME_SI_COULEUR(AA4:AB30,G47)</f>
        <v>0</v>
      </c>
      <c r="AA33" s="1040"/>
      <c r="AB33" s="1041"/>
      <c r="AC33" s="1039">
        <f ca="1">[3]!SOMME_SI_COULEUR(AD4:AE30,G47)</f>
        <v>0</v>
      </c>
      <c r="AD33" s="1040"/>
      <c r="AE33" s="1041"/>
      <c r="AF33" s="1039">
        <f ca="1">[3]!SOMME_SI_COULEUR(AG4:AH30,G47)</f>
        <v>0</v>
      </c>
      <c r="AG33" s="1040"/>
      <c r="AH33" s="1041"/>
      <c r="AI33" s="1039">
        <f ca="1">[3]!SOMME_SI_COULEUR(AJ4:AK30,G47)</f>
        <v>0</v>
      </c>
      <c r="AJ33" s="1040"/>
      <c r="AK33" s="1041"/>
      <c r="AL33" s="1039">
        <f ca="1">[3]!SOMME_SI_COULEUR(AM4:AN30,G47)</f>
        <v>0</v>
      </c>
      <c r="AM33" s="1040"/>
      <c r="AN33" s="1041"/>
      <c r="AO33" s="1039">
        <f ca="1">[3]!SOMME_SI_COULEUR(AP4:AQ30,G47)</f>
        <v>0</v>
      </c>
      <c r="AP33" s="1040"/>
      <c r="AQ33" s="1042"/>
      <c r="AR33" s="393">
        <f ca="1">[3]!SOMME_SI_COULEUR(AR4:AR30,G47)</f>
        <v>0</v>
      </c>
      <c r="AS33" s="394">
        <f ca="1">SUM(G33:AQ33)</f>
        <v>0</v>
      </c>
      <c r="AT33" s="1053"/>
      <c r="AU33" s="1055"/>
    </row>
    <row r="34" spans="1:47" ht="13.8" thickBot="1">
      <c r="A34" s="1043" t="s">
        <v>133</v>
      </c>
      <c r="B34" s="1044"/>
      <c r="C34" s="1044"/>
      <c r="D34" s="1044"/>
      <c r="E34" s="1044"/>
      <c r="F34" s="1045"/>
      <c r="G34" s="1046">
        <f ca="1">G33/G47</f>
        <v>0</v>
      </c>
      <c r="H34" s="1047"/>
      <c r="I34" s="1047"/>
      <c r="J34" s="1048"/>
      <c r="K34" s="1046">
        <f ca="1">K33/G47</f>
        <v>0</v>
      </c>
      <c r="L34" s="1047"/>
      <c r="M34" s="1048"/>
      <c r="N34" s="1046">
        <f ca="1">N33/G47</f>
        <v>0</v>
      </c>
      <c r="O34" s="1047"/>
      <c r="P34" s="1048"/>
      <c r="Q34" s="1046">
        <f ca="1">Q33/G47</f>
        <v>0</v>
      </c>
      <c r="R34" s="1047"/>
      <c r="S34" s="1047"/>
      <c r="T34" s="1047"/>
      <c r="U34" s="1047"/>
      <c r="V34" s="1048"/>
      <c r="W34" s="1046">
        <f ca="1">W33/G47</f>
        <v>0</v>
      </c>
      <c r="X34" s="1047"/>
      <c r="Y34" s="1048"/>
      <c r="Z34" s="1046">
        <f ca="1">Z33/G47</f>
        <v>0</v>
      </c>
      <c r="AA34" s="1047"/>
      <c r="AB34" s="1048"/>
      <c r="AC34" s="1046">
        <f ca="1">AC33/G47</f>
        <v>0</v>
      </c>
      <c r="AD34" s="1047"/>
      <c r="AE34" s="1048"/>
      <c r="AF34" s="1046">
        <f ca="1">AF33/G47</f>
        <v>0</v>
      </c>
      <c r="AG34" s="1047"/>
      <c r="AH34" s="1048"/>
      <c r="AI34" s="1046">
        <f ca="1">AI33/G47</f>
        <v>0</v>
      </c>
      <c r="AJ34" s="1047"/>
      <c r="AK34" s="1048"/>
      <c r="AL34" s="1046">
        <f ca="1">AL33/G47</f>
        <v>0</v>
      </c>
      <c r="AM34" s="1047"/>
      <c r="AN34" s="1048"/>
      <c r="AO34" s="1046">
        <f ca="1">AO33/G47</f>
        <v>0</v>
      </c>
      <c r="AP34" s="1047"/>
      <c r="AQ34" s="1049"/>
      <c r="AR34" s="395">
        <f ca="1">AR33/G47</f>
        <v>0</v>
      </c>
      <c r="AS34" s="396">
        <f ca="1">SUM(G34:AQ34)</f>
        <v>0</v>
      </c>
      <c r="AT34" s="1053"/>
      <c r="AU34" s="1055"/>
    </row>
    <row r="35" spans="1:47" ht="13.95" customHeight="1" thickTop="1">
      <c r="A35" s="1034" t="s">
        <v>56</v>
      </c>
      <c r="B35" s="1034"/>
      <c r="C35" s="1034"/>
      <c r="D35" s="1034"/>
      <c r="E35" s="1034"/>
      <c r="F35" s="1035"/>
      <c r="G35" s="1029"/>
      <c r="H35" s="1029"/>
      <c r="I35" s="1029"/>
      <c r="J35" s="1029"/>
      <c r="K35" s="1029"/>
      <c r="L35" s="1029"/>
      <c r="M35" s="1029"/>
      <c r="N35" s="1036"/>
      <c r="O35" s="1037"/>
      <c r="P35" s="1038"/>
      <c r="Q35" s="1029"/>
      <c r="R35" s="1029"/>
      <c r="S35" s="1029"/>
      <c r="T35" s="1029"/>
      <c r="U35" s="1029"/>
      <c r="V35" s="1029"/>
      <c r="W35" s="1029"/>
      <c r="X35" s="1029"/>
      <c r="Y35" s="1029"/>
      <c r="Z35" s="1030">
        <v>1</v>
      </c>
      <c r="AA35" s="1030"/>
      <c r="AB35" s="1030"/>
      <c r="AC35" s="1030">
        <v>1</v>
      </c>
      <c r="AD35" s="1030"/>
      <c r="AE35" s="1030"/>
      <c r="AF35" s="1029"/>
      <c r="AG35" s="1029"/>
      <c r="AH35" s="1029"/>
      <c r="AI35" s="1029"/>
      <c r="AJ35" s="1029"/>
      <c r="AK35" s="1029"/>
      <c r="AL35" s="1029"/>
      <c r="AM35" s="1029"/>
      <c r="AN35" s="1029"/>
      <c r="AO35" s="1030">
        <v>6</v>
      </c>
      <c r="AP35" s="1030"/>
      <c r="AQ35" s="1031"/>
      <c r="AR35" s="397"/>
      <c r="AS35" s="398">
        <f>SUM(G35:AO35)</f>
        <v>8</v>
      </c>
      <c r="AT35" s="1053"/>
      <c r="AU35" s="1056"/>
    </row>
    <row r="36" spans="1:47" ht="13.2" customHeight="1">
      <c r="A36" s="1032" t="s">
        <v>134</v>
      </c>
      <c r="B36" s="1032"/>
      <c r="C36" s="1032"/>
      <c r="D36" s="1032"/>
      <c r="E36" s="1032"/>
      <c r="F36" s="1033"/>
      <c r="G36" s="1020"/>
      <c r="H36" s="1021"/>
      <c r="I36" s="1021"/>
      <c r="J36" s="1022"/>
      <c r="K36" s="1020"/>
      <c r="L36" s="1021"/>
      <c r="M36" s="1022"/>
      <c r="N36" s="1020"/>
      <c r="O36" s="1021"/>
      <c r="P36" s="1022"/>
      <c r="Q36" s="1020"/>
      <c r="R36" s="1021"/>
      <c r="S36" s="1022"/>
      <c r="T36" s="1020"/>
      <c r="U36" s="1021"/>
      <c r="V36" s="1022"/>
      <c r="W36" s="1020"/>
      <c r="X36" s="1021"/>
      <c r="Y36" s="1022"/>
      <c r="Z36" s="1020"/>
      <c r="AA36" s="1021"/>
      <c r="AB36" s="1022"/>
      <c r="AC36" s="1023"/>
      <c r="AD36" s="1024"/>
      <c r="AE36" s="1025"/>
      <c r="AF36" s="1020"/>
      <c r="AG36" s="1021"/>
      <c r="AH36" s="1022"/>
      <c r="AI36" s="1023"/>
      <c r="AJ36" s="1024"/>
      <c r="AK36" s="1025"/>
      <c r="AL36" s="1026">
        <v>0</v>
      </c>
      <c r="AM36" s="1027"/>
      <c r="AN36" s="1028"/>
      <c r="AO36" s="1016">
        <v>0</v>
      </c>
      <c r="AP36" s="1017"/>
      <c r="AQ36" s="1017"/>
      <c r="AR36" s="399"/>
      <c r="AS36" s="400">
        <f>SUM(G36:AQ36)</f>
        <v>0</v>
      </c>
      <c r="AT36" s="1053"/>
      <c r="AU36" s="401">
        <f>SUM(AS35:AS36)</f>
        <v>8</v>
      </c>
    </row>
    <row r="37" spans="1:47" ht="13.95" customHeight="1" thickBot="1">
      <c r="A37" s="1018" t="s">
        <v>135</v>
      </c>
      <c r="B37" s="1018"/>
      <c r="C37" s="1018"/>
      <c r="D37" s="1018"/>
      <c r="E37" s="1018"/>
      <c r="F37" s="1019"/>
      <c r="G37" s="1008">
        <v>0</v>
      </c>
      <c r="H37" s="1009"/>
      <c r="I37" s="1009"/>
      <c r="J37" s="1010"/>
      <c r="K37" s="1008">
        <v>0</v>
      </c>
      <c r="L37" s="1009"/>
      <c r="M37" s="1010"/>
      <c r="N37" s="1008"/>
      <c r="O37" s="1009"/>
      <c r="P37" s="1010"/>
      <c r="Q37" s="1008"/>
      <c r="R37" s="1009"/>
      <c r="S37" s="1010"/>
      <c r="T37" s="1008"/>
      <c r="U37" s="1009"/>
      <c r="V37" s="1010"/>
      <c r="W37" s="1008"/>
      <c r="X37" s="1009"/>
      <c r="Y37" s="1010"/>
      <c r="Z37" s="1008"/>
      <c r="AA37" s="1009"/>
      <c r="AB37" s="1010"/>
      <c r="AC37" s="1008"/>
      <c r="AD37" s="1009"/>
      <c r="AE37" s="1010"/>
      <c r="AF37" s="1008"/>
      <c r="AG37" s="1009"/>
      <c r="AH37" s="1010"/>
      <c r="AI37" s="1008">
        <v>0</v>
      </c>
      <c r="AJ37" s="1009"/>
      <c r="AK37" s="1010"/>
      <c r="AL37" s="1008"/>
      <c r="AM37" s="1009"/>
      <c r="AN37" s="1010"/>
      <c r="AO37" s="1008">
        <v>0</v>
      </c>
      <c r="AP37" s="1009"/>
      <c r="AQ37" s="1011"/>
      <c r="AR37" s="403"/>
      <c r="AS37" s="404">
        <f>SUM(G37:AQ37)</f>
        <v>0</v>
      </c>
      <c r="AT37" s="1053"/>
      <c r="AU37" s="405"/>
    </row>
    <row r="38" spans="1:47" ht="14.4" customHeight="1" thickTop="1" thickBot="1">
      <c r="A38" s="1012" t="s">
        <v>422</v>
      </c>
      <c r="B38" s="1013"/>
      <c r="C38" s="1013"/>
      <c r="D38" s="1013"/>
      <c r="E38" s="1013"/>
      <c r="F38" s="1013"/>
      <c r="G38" s="406"/>
      <c r="H38" s="407">
        <f>SUM(G32+G35+G36)</f>
        <v>59.5</v>
      </c>
      <c r="I38" s="407"/>
      <c r="J38" s="407"/>
      <c r="K38" s="408"/>
      <c r="L38" s="409">
        <f>SUM(K32+K35+K36)</f>
        <v>38.5</v>
      </c>
      <c r="M38" s="409"/>
      <c r="N38" s="410"/>
      <c r="O38" s="411">
        <f>SUM(N32+N35+N36)</f>
        <v>43</v>
      </c>
      <c r="P38" s="412"/>
      <c r="Q38" s="411"/>
      <c r="R38" s="411">
        <f>SUM(Q32+Q35+Q36)</f>
        <v>18.5</v>
      </c>
      <c r="S38" s="411"/>
      <c r="T38" s="410"/>
      <c r="U38" s="411">
        <f>SUM(T32+T35+T36)</f>
        <v>20</v>
      </c>
      <c r="V38" s="411"/>
      <c r="W38" s="413"/>
      <c r="X38" s="414">
        <f>SUM(W32+W35+W36)</f>
        <v>52</v>
      </c>
      <c r="Y38" s="414"/>
      <c r="Z38" s="415"/>
      <c r="AA38" s="416">
        <f>SUM(Z32+Z35+Z36)</f>
        <v>20.5</v>
      </c>
      <c r="AB38" s="416"/>
      <c r="AC38" s="417"/>
      <c r="AD38" s="418">
        <f>SUM(AC32+AC35+AC36)</f>
        <v>20.5</v>
      </c>
      <c r="AE38" s="418"/>
      <c r="AF38" s="419"/>
      <c r="AG38" s="420">
        <f>SUM(AF32+AF35+AF36)</f>
        <v>13.5</v>
      </c>
      <c r="AH38" s="420"/>
      <c r="AI38" s="421"/>
      <c r="AJ38" s="422">
        <f>SUM(AI32+AI35+AI36)</f>
        <v>12</v>
      </c>
      <c r="AK38" s="422"/>
      <c r="AL38" s="421"/>
      <c r="AM38" s="422">
        <f>SUM(AL32+AL35+AL36)</f>
        <v>13</v>
      </c>
      <c r="AN38" s="423"/>
      <c r="AO38" s="424"/>
      <c r="AP38" s="425">
        <f>SUM(AO32+AO35+AO36)</f>
        <v>45</v>
      </c>
      <c r="AQ38" s="426"/>
      <c r="AR38" s="427">
        <f>SUM(AR32+AR35+AR36)</f>
        <v>21</v>
      </c>
      <c r="AS38" s="1014">
        <f>SUM(H38:AR38)</f>
        <v>377</v>
      </c>
      <c r="AT38" s="1015"/>
      <c r="AU38" s="428"/>
    </row>
    <row r="39" spans="1:47" ht="6" customHeight="1" thickTop="1" thickBot="1">
      <c r="A39" s="429"/>
      <c r="B39" s="429"/>
      <c r="C39" s="429"/>
      <c r="D39" s="429"/>
      <c r="E39" s="390"/>
      <c r="F39" s="390"/>
      <c r="G39" s="390"/>
      <c r="H39" s="390"/>
      <c r="I39" s="390"/>
      <c r="J39" s="390"/>
      <c r="K39" s="390"/>
      <c r="L39" s="390"/>
      <c r="M39" s="390"/>
      <c r="N39" s="390"/>
      <c r="O39" s="390"/>
      <c r="P39" s="390"/>
      <c r="Q39" s="390"/>
      <c r="R39" s="390"/>
      <c r="S39" s="390"/>
      <c r="T39" s="390"/>
      <c r="U39" s="390"/>
      <c r="V39" s="390"/>
      <c r="W39" s="390"/>
      <c r="X39" s="390"/>
      <c r="Y39" s="390"/>
      <c r="Z39" s="390"/>
      <c r="AA39" s="390"/>
      <c r="AB39" s="390"/>
      <c r="AC39" s="390"/>
      <c r="AD39" s="390"/>
      <c r="AE39" s="390"/>
      <c r="AF39" s="390"/>
      <c r="AG39" s="390"/>
      <c r="AH39" s="390"/>
      <c r="AI39" s="390"/>
      <c r="AJ39" s="390"/>
      <c r="AK39" s="390"/>
      <c r="AL39" s="390"/>
      <c r="AM39" s="390"/>
      <c r="AN39" s="390"/>
      <c r="AO39" s="390"/>
      <c r="AP39" s="390"/>
      <c r="AQ39" s="390"/>
      <c r="AR39" s="390"/>
      <c r="AS39" s="390"/>
      <c r="AT39" s="390"/>
      <c r="AU39" s="390"/>
    </row>
    <row r="40" spans="1:47" ht="18" customHeight="1" thickTop="1" thickBot="1">
      <c r="A40" s="1002" t="s">
        <v>136</v>
      </c>
      <c r="B40" s="1003"/>
      <c r="C40" s="1003"/>
      <c r="D40" s="1003"/>
      <c r="E40" s="1003"/>
      <c r="F40" s="1004"/>
      <c r="G40" s="430">
        <f>'2 - PROFESSEURS'!C14</f>
        <v>32.4</v>
      </c>
      <c r="H40" s="642" t="s">
        <v>407</v>
      </c>
      <c r="I40" s="431">
        <f>'2 - PROFESSEURS'!C17</f>
        <v>18</v>
      </c>
      <c r="J40" s="643">
        <f>G40+I40</f>
        <v>50.4</v>
      </c>
      <c r="K40" s="430"/>
      <c r="L40" s="431">
        <f>'2 - PROFESSEURS'!C36</f>
        <v>36</v>
      </c>
      <c r="M40" s="432"/>
      <c r="N40" s="430"/>
      <c r="O40" s="431">
        <f>'2 - PROFESSEURS'!C23+'2 - PROFESSEURS'!F23</f>
        <v>33</v>
      </c>
      <c r="P40" s="432"/>
      <c r="Q40" s="430"/>
      <c r="R40" s="431">
        <f>'2 - PROFESSEURS'!C26</f>
        <v>18</v>
      </c>
      <c r="S40" s="432"/>
      <c r="T40" s="430"/>
      <c r="U40" s="431">
        <f>'2 - PROFESSEURS'!C30</f>
        <v>18</v>
      </c>
      <c r="V40" s="432"/>
      <c r="W40" s="430"/>
      <c r="X40" s="431">
        <f>'2 - PROFESSEURS'!C43</f>
        <v>54</v>
      </c>
      <c r="Y40" s="432"/>
      <c r="Z40" s="430"/>
      <c r="AA40" s="431">
        <f>'2 - PROFESSEURS'!C51</f>
        <v>18</v>
      </c>
      <c r="AB40" s="432"/>
      <c r="AC40" s="430"/>
      <c r="AD40" s="431">
        <f>'2 - PROFESSEURS'!C55</f>
        <v>18</v>
      </c>
      <c r="AE40" s="432"/>
      <c r="AF40" s="430"/>
      <c r="AG40" s="431">
        <f>'2 - PROFESSEURS'!C47</f>
        <v>18</v>
      </c>
      <c r="AH40" s="432"/>
      <c r="AI40" s="430"/>
      <c r="AJ40" s="431">
        <f>'2 - PROFESSEURS'!C59</f>
        <v>18</v>
      </c>
      <c r="AK40" s="432"/>
      <c r="AL40" s="430"/>
      <c r="AM40" s="431">
        <f>'2 - PROFESSEURS'!C63</f>
        <v>18</v>
      </c>
      <c r="AN40" s="432"/>
      <c r="AO40" s="430"/>
      <c r="AP40" s="431">
        <v>37</v>
      </c>
      <c r="AQ40" s="432"/>
      <c r="AR40" s="433">
        <v>21</v>
      </c>
      <c r="AS40" s="430">
        <f>SUM(J40:AR40)</f>
        <v>357.4</v>
      </c>
      <c r="AT40" s="432" t="s">
        <v>137</v>
      </c>
      <c r="AU40" s="390"/>
    </row>
    <row r="41" spans="1:47" ht="13.8" thickTop="1">
      <c r="A41" s="1005" t="s">
        <v>138</v>
      </c>
      <c r="B41" s="1006"/>
      <c r="C41" s="1006"/>
      <c r="D41" s="1006"/>
      <c r="E41" s="1006"/>
      <c r="F41" s="1007"/>
      <c r="G41" s="998">
        <v>50.4</v>
      </c>
      <c r="H41" s="998"/>
      <c r="I41" s="998"/>
      <c r="J41" s="998"/>
      <c r="K41" s="998">
        <v>36</v>
      </c>
      <c r="L41" s="998"/>
      <c r="M41" s="998"/>
      <c r="N41" s="998">
        <v>33</v>
      </c>
      <c r="O41" s="998"/>
      <c r="P41" s="998"/>
      <c r="Q41" s="998">
        <v>18</v>
      </c>
      <c r="R41" s="998"/>
      <c r="S41" s="998"/>
      <c r="T41" s="998">
        <v>18</v>
      </c>
      <c r="U41" s="998"/>
      <c r="V41" s="998"/>
      <c r="W41" s="998">
        <v>45</v>
      </c>
      <c r="X41" s="998"/>
      <c r="Y41" s="998"/>
      <c r="Z41" s="998">
        <v>18</v>
      </c>
      <c r="AA41" s="998"/>
      <c r="AB41" s="998"/>
      <c r="AC41" s="998">
        <v>18</v>
      </c>
      <c r="AD41" s="998"/>
      <c r="AE41" s="998"/>
      <c r="AF41" s="998">
        <v>13.5</v>
      </c>
      <c r="AG41" s="998"/>
      <c r="AH41" s="998"/>
      <c r="AI41" s="998">
        <v>12</v>
      </c>
      <c r="AJ41" s="998"/>
      <c r="AK41" s="998"/>
      <c r="AL41" s="998">
        <v>13</v>
      </c>
      <c r="AM41" s="998"/>
      <c r="AN41" s="998"/>
      <c r="AO41" s="998">
        <v>37</v>
      </c>
      <c r="AP41" s="998"/>
      <c r="AQ41" s="998"/>
      <c r="AR41" s="802">
        <v>21</v>
      </c>
      <c r="AS41" s="803">
        <f>SUM(G41:AR41)</f>
        <v>332.9</v>
      </c>
      <c r="AT41" s="434">
        <v>345</v>
      </c>
      <c r="AU41" s="435" t="s">
        <v>139</v>
      </c>
    </row>
    <row r="42" spans="1:47">
      <c r="A42" s="999" t="s">
        <v>446</v>
      </c>
      <c r="B42" s="999"/>
      <c r="C42" s="999"/>
      <c r="D42" s="999"/>
      <c r="E42" s="999"/>
      <c r="F42" s="1000"/>
      <c r="G42" s="1001">
        <f>H38-G41</f>
        <v>9.1000000000000014</v>
      </c>
      <c r="H42" s="1001"/>
      <c r="I42" s="1001"/>
      <c r="J42" s="1001"/>
      <c r="K42" s="992">
        <f>(L38-K41)</f>
        <v>2.5</v>
      </c>
      <c r="L42" s="992"/>
      <c r="M42" s="992"/>
      <c r="N42" s="992">
        <f>(O38-N41)</f>
        <v>10</v>
      </c>
      <c r="O42" s="992"/>
      <c r="P42" s="992"/>
      <c r="Q42" s="992">
        <f>(R38-Q41)</f>
        <v>0.5</v>
      </c>
      <c r="R42" s="992"/>
      <c r="S42" s="992"/>
      <c r="T42" s="992">
        <f>(U38-T41)</f>
        <v>2</v>
      </c>
      <c r="U42" s="992"/>
      <c r="V42" s="992"/>
      <c r="W42" s="992">
        <f>(X38-W41)</f>
        <v>7</v>
      </c>
      <c r="X42" s="992"/>
      <c r="Y42" s="992"/>
      <c r="Z42" s="992">
        <f>(AA38-Z41)</f>
        <v>2.5</v>
      </c>
      <c r="AA42" s="992"/>
      <c r="AB42" s="992"/>
      <c r="AC42" s="992">
        <f>(AD38-AC41)</f>
        <v>2.5</v>
      </c>
      <c r="AD42" s="992"/>
      <c r="AE42" s="992"/>
      <c r="AF42" s="992">
        <v>0</v>
      </c>
      <c r="AG42" s="992"/>
      <c r="AH42" s="992"/>
      <c r="AI42" s="992">
        <f>(AJ38-AI41)</f>
        <v>0</v>
      </c>
      <c r="AJ42" s="992"/>
      <c r="AK42" s="992"/>
      <c r="AL42" s="992">
        <f>(AM38-AL41)</f>
        <v>0</v>
      </c>
      <c r="AM42" s="992"/>
      <c r="AN42" s="992"/>
      <c r="AO42" s="993">
        <f>(AP38-AO41)</f>
        <v>8</v>
      </c>
      <c r="AP42" s="994"/>
      <c r="AQ42" s="995"/>
      <c r="AR42" s="336">
        <f>(AR38-AR41)</f>
        <v>0</v>
      </c>
      <c r="AS42" s="732"/>
      <c r="AT42" s="733"/>
      <c r="AU42" s="996">
        <f>AQ1-AT32</f>
        <v>0</v>
      </c>
    </row>
    <row r="43" spans="1:47">
      <c r="A43" s="986" t="s">
        <v>140</v>
      </c>
      <c r="B43" s="987"/>
      <c r="C43" s="987"/>
      <c r="D43" s="987"/>
      <c r="E43" s="987"/>
      <c r="F43" s="988"/>
      <c r="G43" s="989">
        <v>4.5999999999999996</v>
      </c>
      <c r="H43" s="990"/>
      <c r="I43" s="990"/>
      <c r="J43" s="991"/>
      <c r="K43" s="983">
        <v>2.5</v>
      </c>
      <c r="L43" s="984"/>
      <c r="M43" s="985"/>
      <c r="N43" s="983">
        <v>4</v>
      </c>
      <c r="O43" s="984"/>
      <c r="P43" s="985"/>
      <c r="Q43" s="983">
        <v>0.5</v>
      </c>
      <c r="R43" s="984"/>
      <c r="S43" s="985"/>
      <c r="T43" s="983">
        <v>2</v>
      </c>
      <c r="U43" s="984"/>
      <c r="V43" s="985"/>
      <c r="W43" s="983">
        <v>7</v>
      </c>
      <c r="X43" s="984"/>
      <c r="Y43" s="985"/>
      <c r="Z43" s="983">
        <v>2.5</v>
      </c>
      <c r="AA43" s="984"/>
      <c r="AB43" s="985"/>
      <c r="AC43" s="983">
        <v>2.5</v>
      </c>
      <c r="AD43" s="984"/>
      <c r="AE43" s="985"/>
      <c r="AF43" s="983"/>
      <c r="AG43" s="984"/>
      <c r="AH43" s="985"/>
      <c r="AI43" s="983"/>
      <c r="AJ43" s="984"/>
      <c r="AK43" s="985"/>
      <c r="AL43" s="983"/>
      <c r="AM43" s="984"/>
      <c r="AN43" s="985"/>
      <c r="AO43" s="983">
        <v>8</v>
      </c>
      <c r="AP43" s="984"/>
      <c r="AQ43" s="985"/>
      <c r="AR43" s="801"/>
      <c r="AS43" s="804">
        <f>SUM(G43:AR43)</f>
        <v>33.6</v>
      </c>
      <c r="AT43" s="434">
        <v>32</v>
      </c>
      <c r="AU43" s="996"/>
    </row>
    <row r="44" spans="1:47" ht="14.4" thickBot="1">
      <c r="A44" s="942" t="s">
        <v>445</v>
      </c>
      <c r="B44" s="943"/>
      <c r="C44" s="943"/>
      <c r="D44" s="944" t="s">
        <v>444</v>
      </c>
      <c r="E44" s="944"/>
      <c r="F44" s="945"/>
      <c r="G44" s="977">
        <f>G42-G43</f>
        <v>4.5000000000000018</v>
      </c>
      <c r="H44" s="978"/>
      <c r="I44" s="978"/>
      <c r="J44" s="978"/>
      <c r="K44" s="978">
        <v>0</v>
      </c>
      <c r="L44" s="978"/>
      <c r="M44" s="978"/>
      <c r="N44" s="979">
        <v>6</v>
      </c>
      <c r="O44" s="980"/>
      <c r="P44" s="980"/>
      <c r="Q44" s="978">
        <v>0</v>
      </c>
      <c r="R44" s="978"/>
      <c r="S44" s="978"/>
      <c r="T44" s="978">
        <v>0</v>
      </c>
      <c r="U44" s="978"/>
      <c r="V44" s="978"/>
      <c r="W44" s="971">
        <v>9</v>
      </c>
      <c r="X44" s="972"/>
      <c r="Y44" s="972"/>
      <c r="Z44" s="973">
        <v>0</v>
      </c>
      <c r="AA44" s="974"/>
      <c r="AB44" s="974"/>
      <c r="AC44" s="973">
        <v>0</v>
      </c>
      <c r="AD44" s="974"/>
      <c r="AE44" s="974"/>
      <c r="AF44" s="975">
        <v>4.5</v>
      </c>
      <c r="AG44" s="976"/>
      <c r="AH44" s="976"/>
      <c r="AI44" s="972">
        <v>6</v>
      </c>
      <c r="AJ44" s="972"/>
      <c r="AK44" s="972"/>
      <c r="AL44" s="971">
        <v>5</v>
      </c>
      <c r="AM44" s="972"/>
      <c r="AN44" s="972"/>
      <c r="AO44" s="977">
        <v>0</v>
      </c>
      <c r="AP44" s="978"/>
      <c r="AQ44" s="978"/>
      <c r="AR44" s="436"/>
      <c r="AS44" s="806" t="e">
        <f>[3]!SOMME_SI_COULEUR(G44:AR44, A44)</f>
        <v>#VALUE!</v>
      </c>
      <c r="AT44" s="437">
        <f>AT41+AT43</f>
        <v>377</v>
      </c>
      <c r="AU44" s="997"/>
    </row>
    <row r="45" spans="1:47" ht="12" customHeight="1" thickTop="1">
      <c r="A45" s="981"/>
      <c r="B45" s="981"/>
      <c r="C45" s="981"/>
      <c r="D45" s="981"/>
      <c r="E45" s="981"/>
      <c r="F45" s="982"/>
      <c r="G45" s="440"/>
      <c r="H45" s="440"/>
      <c r="I45" s="440"/>
      <c r="J45" s="440"/>
      <c r="K45" s="440"/>
      <c r="L45" s="440"/>
      <c r="M45" s="440"/>
      <c r="N45" s="441"/>
      <c r="O45" s="441"/>
      <c r="P45" s="441"/>
      <c r="Q45" s="442"/>
      <c r="R45" s="442"/>
      <c r="S45" s="442"/>
      <c r="T45" s="442"/>
      <c r="U45" s="442"/>
      <c r="V45" s="442"/>
      <c r="W45" s="440"/>
      <c r="X45" s="440"/>
      <c r="Y45" s="440"/>
      <c r="Z45" s="442"/>
      <c r="AA45" s="442"/>
      <c r="AB45" s="442"/>
      <c r="AC45" s="442"/>
      <c r="AD45" s="442"/>
      <c r="AE45" s="442"/>
      <c r="AF45" s="441"/>
      <c r="AG45" s="441"/>
      <c r="AH45" s="441"/>
      <c r="AI45" s="440"/>
      <c r="AJ45" s="440"/>
      <c r="AK45" s="440"/>
      <c r="AL45" s="440"/>
      <c r="AM45" s="440"/>
      <c r="AN45" s="440"/>
      <c r="AO45" s="440"/>
      <c r="AP45" s="440"/>
      <c r="AQ45" s="440"/>
      <c r="AR45" s="440"/>
      <c r="AS45" s="807" t="e">
        <f>[3]!SOMME_SI_COULEUR(G44:AR44, D44)</f>
        <v>#VALUE!</v>
      </c>
      <c r="AT45" s="442"/>
      <c r="AU45" s="442"/>
    </row>
    <row r="46" spans="1:47" ht="6" customHeight="1" thickBot="1">
      <c r="A46" s="438"/>
      <c r="B46" s="439"/>
      <c r="C46" s="439"/>
      <c r="D46" s="439"/>
      <c r="E46" s="439"/>
      <c r="F46" s="440"/>
      <c r="G46" s="440"/>
      <c r="H46" s="440"/>
      <c r="I46" s="440"/>
      <c r="J46" s="440"/>
      <c r="K46" s="440"/>
      <c r="L46" s="440"/>
      <c r="M46" s="440"/>
      <c r="N46" s="441"/>
      <c r="O46" s="441"/>
      <c r="P46" s="441"/>
      <c r="Q46" s="442"/>
      <c r="R46" s="442"/>
      <c r="S46" s="442"/>
      <c r="T46" s="442"/>
      <c r="U46" s="442"/>
      <c r="V46" s="442"/>
      <c r="W46" s="440"/>
      <c r="X46" s="440"/>
      <c r="Y46" s="440"/>
      <c r="Z46" s="442"/>
      <c r="AA46" s="442"/>
      <c r="AB46" s="442"/>
      <c r="AC46" s="442"/>
      <c r="AD46" s="442"/>
      <c r="AE46" s="442"/>
      <c r="AF46" s="441"/>
      <c r="AG46" s="441"/>
      <c r="AH46" s="441"/>
      <c r="AI46" s="440"/>
      <c r="AJ46" s="440"/>
      <c r="AK46" s="440"/>
      <c r="AL46" s="440"/>
      <c r="AM46" s="440"/>
      <c r="AN46" s="440"/>
      <c r="AO46" s="440"/>
      <c r="AP46" s="440"/>
      <c r="AQ46" s="440"/>
      <c r="AR46" s="440"/>
      <c r="AS46" s="403"/>
      <c r="AT46" s="442"/>
      <c r="AU46" s="442"/>
    </row>
    <row r="47" spans="1:47" ht="16.2" thickTop="1" thickBot="1">
      <c r="A47" s="438"/>
      <c r="B47" s="439"/>
      <c r="C47" s="439"/>
      <c r="D47" s="439"/>
      <c r="E47" s="439"/>
      <c r="F47" s="443"/>
      <c r="G47" s="946">
        <v>36</v>
      </c>
      <c r="H47" s="947"/>
      <c r="I47" s="948"/>
      <c r="J47" s="949" t="s">
        <v>141</v>
      </c>
      <c r="K47" s="950"/>
      <c r="L47" s="950"/>
      <c r="M47" s="950"/>
      <c r="N47" s="950"/>
      <c r="O47" s="950"/>
      <c r="P47" s="950"/>
      <c r="Q47" s="950"/>
      <c r="R47" s="950"/>
      <c r="S47" s="950"/>
      <c r="T47" s="950"/>
      <c r="U47" s="950"/>
      <c r="V47" s="950"/>
      <c r="W47" s="951">
        <f ca="1">[3]!SOMME_SI_COULEUR($G$4:$AQ$30,G47)+[3]!SOMME_SI_COULEUR($G$36:$AQ$37,G47)</f>
        <v>0</v>
      </c>
      <c r="X47" s="952"/>
      <c r="Y47" s="444">
        <f ca="1">W47-G47</f>
        <v>-36</v>
      </c>
      <c r="Z47" s="442"/>
      <c r="AA47" s="442"/>
      <c r="AB47" s="442"/>
      <c r="AC47" s="442"/>
      <c r="AD47" s="442"/>
      <c r="AE47" s="442"/>
      <c r="AF47" s="441"/>
      <c r="AG47" s="953" t="s">
        <v>142</v>
      </c>
      <c r="AH47" s="954"/>
      <c r="AI47" s="954"/>
      <c r="AJ47" s="954"/>
      <c r="AK47" s="954"/>
      <c r="AL47" s="954"/>
      <c r="AM47" s="954"/>
      <c r="AN47" s="954"/>
      <c r="AO47" s="954"/>
      <c r="AP47" s="954"/>
      <c r="AQ47" s="955"/>
      <c r="AR47" s="808" t="e">
        <f>AS41+AS44</f>
        <v>#VALUE!</v>
      </c>
      <c r="AS47" s="805" t="e">
        <f>AR47-AU47</f>
        <v>#VALUE!</v>
      </c>
      <c r="AT47" s="440" t="s">
        <v>139</v>
      </c>
      <c r="AU47" s="445">
        <v>345</v>
      </c>
    </row>
    <row r="48" spans="1:47" ht="15.6" customHeight="1" thickTop="1" thickBot="1">
      <c r="B48" s="956" t="s">
        <v>143</v>
      </c>
      <c r="C48" s="957"/>
      <c r="D48" s="960" t="s">
        <v>144</v>
      </c>
      <c r="E48" s="962"/>
      <c r="F48" s="446"/>
      <c r="G48" s="964">
        <v>3</v>
      </c>
      <c r="H48" s="965"/>
      <c r="I48" s="966"/>
      <c r="J48" s="967" t="s">
        <v>48</v>
      </c>
      <c r="K48" s="968"/>
      <c r="L48" s="968"/>
      <c r="M48" s="968"/>
      <c r="N48" s="968"/>
      <c r="O48" s="968"/>
      <c r="P48" s="968"/>
      <c r="Q48" s="968"/>
      <c r="R48" s="968"/>
      <c r="S48" s="968"/>
      <c r="T48" s="968"/>
      <c r="U48" s="968"/>
      <c r="V48" s="968"/>
      <c r="W48" s="969">
        <f ca="1">[3]!SOMME_SI_COULEUR($G$4:$AQ$29,H48)+[3]!SOMME_SI_COULEUR($G$36:$AQ$37,H48)</f>
        <v>0</v>
      </c>
      <c r="X48" s="970"/>
      <c r="Y48" s="444">
        <f ca="1">W48-G48</f>
        <v>-3</v>
      </c>
      <c r="Z48" s="442"/>
      <c r="AA48" s="442"/>
      <c r="AB48" s="447"/>
      <c r="AC48" s="447"/>
      <c r="AD48" s="447"/>
      <c r="AE48" s="447"/>
      <c r="AF48" s="447"/>
      <c r="AG48" s="924" t="s">
        <v>145</v>
      </c>
      <c r="AH48" s="925"/>
      <c r="AI48" s="925"/>
      <c r="AJ48" s="925"/>
      <c r="AK48" s="925"/>
      <c r="AL48" s="925"/>
      <c r="AM48" s="925"/>
      <c r="AN48" s="925"/>
      <c r="AO48" s="925"/>
      <c r="AP48" s="925"/>
      <c r="AQ48" s="926"/>
      <c r="AR48" s="448">
        <f>AS43</f>
        <v>33.6</v>
      </c>
      <c r="AS48" s="805">
        <f>AR48-AU48</f>
        <v>1.6000000000000014</v>
      </c>
      <c r="AT48" s="927" t="e">
        <f>AT44-AR50</f>
        <v>#VALUE!</v>
      </c>
      <c r="AU48" s="449">
        <v>32</v>
      </c>
    </row>
    <row r="49" spans="2:52" ht="16.2" thickTop="1" thickBot="1">
      <c r="B49" s="958"/>
      <c r="C49" s="959"/>
      <c r="D49" s="961"/>
      <c r="E49" s="963"/>
      <c r="F49" s="446"/>
      <c r="G49" s="450"/>
      <c r="H49" s="450"/>
      <c r="I49" s="450"/>
      <c r="J49" s="450"/>
      <c r="K49" s="450"/>
      <c r="L49" s="450"/>
      <c r="M49" s="450"/>
      <c r="N49" s="450"/>
      <c r="O49" s="450"/>
      <c r="P49" s="450"/>
      <c r="Q49" s="450"/>
      <c r="R49" s="450"/>
      <c r="S49" s="450"/>
      <c r="T49" s="450"/>
      <c r="U49" s="450"/>
      <c r="V49" s="450"/>
      <c r="W49" s="450"/>
      <c r="X49" s="447"/>
      <c r="Y49" s="447"/>
      <c r="Z49" s="447"/>
      <c r="AA49" s="447"/>
      <c r="AB49" s="447"/>
      <c r="AC49" s="447"/>
      <c r="AD49" s="447"/>
      <c r="AE49" s="447"/>
      <c r="AF49" s="447"/>
      <c r="AG49" s="929" t="str">
        <f>A37</f>
        <v>Ex. dans 2 ETAB de 2 COMMUNES</v>
      </c>
      <c r="AH49" s="930"/>
      <c r="AI49" s="930"/>
      <c r="AJ49" s="930"/>
      <c r="AK49" s="930"/>
      <c r="AL49" s="930"/>
      <c r="AM49" s="930"/>
      <c r="AN49" s="930"/>
      <c r="AO49" s="930"/>
      <c r="AP49" s="930"/>
      <c r="AQ49" s="931"/>
      <c r="AR49" s="451">
        <f>AS37</f>
        <v>0</v>
      </c>
      <c r="AT49" s="928"/>
      <c r="AU49" s="447"/>
    </row>
    <row r="50" spans="2:52" ht="16.8" thickTop="1" thickBot="1">
      <c r="B50" s="880">
        <f>C8</f>
        <v>61</v>
      </c>
      <c r="C50" s="881"/>
      <c r="D50" s="452">
        <f>SUM(D4:D8)</f>
        <v>0</v>
      </c>
      <c r="E50" s="453"/>
      <c r="F50" s="446"/>
      <c r="I50" s="454" t="s">
        <v>146</v>
      </c>
      <c r="J50" s="455" t="s">
        <v>147</v>
      </c>
      <c r="K50" s="456" t="s">
        <v>148</v>
      </c>
      <c r="L50" s="457" t="s">
        <v>106</v>
      </c>
      <c r="M50" s="458"/>
      <c r="N50" s="932" t="s">
        <v>56</v>
      </c>
      <c r="O50" s="933"/>
      <c r="P50" s="933"/>
      <c r="Q50" s="934"/>
      <c r="R50" s="935" t="s">
        <v>48</v>
      </c>
      <c r="S50" s="933"/>
      <c r="T50" s="933"/>
      <c r="U50" s="933"/>
      <c r="V50" s="936"/>
      <c r="W50" s="937" t="s">
        <v>106</v>
      </c>
      <c r="X50" s="938"/>
      <c r="Y50" s="447"/>
      <c r="Z50" s="447"/>
      <c r="AA50" s="447"/>
      <c r="AB50" s="447"/>
      <c r="AC50" s="447"/>
      <c r="AD50" s="447"/>
      <c r="AE50" s="447"/>
      <c r="AF50" s="447"/>
      <c r="AG50" s="939" t="s">
        <v>149</v>
      </c>
      <c r="AH50" s="940"/>
      <c r="AI50" s="940"/>
      <c r="AJ50" s="940"/>
      <c r="AK50" s="940"/>
      <c r="AL50" s="940"/>
      <c r="AM50" s="940"/>
      <c r="AN50" s="940"/>
      <c r="AO50" s="940"/>
      <c r="AP50" s="940"/>
      <c r="AQ50" s="941"/>
      <c r="AR50" s="459" t="e">
        <f>SUM(AR47:AR49)</f>
        <v>#VALUE!</v>
      </c>
      <c r="AT50" s="447"/>
      <c r="AU50" s="447"/>
    </row>
    <row r="51" spans="2:52" ht="16.2" customHeight="1" thickTop="1">
      <c r="B51" s="893" t="s">
        <v>150</v>
      </c>
      <c r="C51" s="894"/>
      <c r="D51" s="460"/>
      <c r="E51" s="461"/>
      <c r="F51" s="462"/>
      <c r="G51" s="895" t="s">
        <v>151</v>
      </c>
      <c r="H51" s="896"/>
      <c r="I51" s="463">
        <v>3</v>
      </c>
      <c r="J51" s="464">
        <v>25</v>
      </c>
      <c r="K51" s="465">
        <v>3</v>
      </c>
      <c r="L51" s="466">
        <f>I51*(J51+K51)</f>
        <v>84</v>
      </c>
      <c r="M51" s="467"/>
      <c r="N51" s="897"/>
      <c r="O51" s="898"/>
      <c r="P51" s="898"/>
      <c r="Q51" s="899"/>
      <c r="R51" s="900"/>
      <c r="S51" s="898"/>
      <c r="T51" s="898"/>
      <c r="U51" s="898"/>
      <c r="V51" s="901"/>
      <c r="W51" s="919">
        <f>SUM(L51:V51)</f>
        <v>84</v>
      </c>
      <c r="X51" s="920"/>
      <c r="Y51" s="447"/>
      <c r="Z51" s="921" t="s">
        <v>152</v>
      </c>
      <c r="AA51" s="922"/>
      <c r="AB51" s="922"/>
      <c r="AC51" s="923"/>
      <c r="AD51" s="447"/>
      <c r="AE51" s="447"/>
      <c r="AF51" s="447"/>
      <c r="AG51" s="447"/>
      <c r="AH51" s="447"/>
      <c r="AI51" s="447"/>
      <c r="AJ51" s="447"/>
      <c r="AK51" s="447"/>
      <c r="AL51" s="447"/>
      <c r="AM51" s="447"/>
      <c r="AN51" s="447"/>
      <c r="AO51" s="447"/>
      <c r="AP51" s="447"/>
      <c r="AQ51" s="447"/>
      <c r="AR51" s="447"/>
      <c r="AS51" s="447"/>
      <c r="AT51" s="447"/>
      <c r="AU51" s="447"/>
    </row>
    <row r="52" spans="2:52" ht="16.95" customHeight="1" thickBot="1">
      <c r="B52" s="880">
        <f>C15</f>
        <v>59</v>
      </c>
      <c r="C52" s="881"/>
      <c r="D52" s="452">
        <f>SUM(D11:D15)</f>
        <v>0</v>
      </c>
      <c r="E52" s="453"/>
      <c r="G52" s="891" t="s">
        <v>153</v>
      </c>
      <c r="H52" s="892"/>
      <c r="I52" s="463">
        <v>3</v>
      </c>
      <c r="J52" s="468">
        <v>26</v>
      </c>
      <c r="K52" s="465">
        <v>3</v>
      </c>
      <c r="L52" s="466">
        <f>I52*(J52+K52)</f>
        <v>87</v>
      </c>
      <c r="M52" s="469"/>
      <c r="N52" s="884"/>
      <c r="O52" s="885"/>
      <c r="P52" s="885"/>
      <c r="Q52" s="886"/>
      <c r="R52" s="887"/>
      <c r="S52" s="885"/>
      <c r="T52" s="885"/>
      <c r="U52" s="885"/>
      <c r="V52" s="888"/>
      <c r="W52" s="878">
        <f>SUM(L52:V52)</f>
        <v>87</v>
      </c>
      <c r="X52" s="879"/>
      <c r="Y52" s="447"/>
      <c r="Z52" s="913" t="s">
        <v>409</v>
      </c>
      <c r="AA52" s="914"/>
      <c r="AB52" s="914"/>
      <c r="AC52" s="914"/>
      <c r="AD52" s="914"/>
      <c r="AE52" s="914"/>
      <c r="AF52" s="914"/>
      <c r="AG52" s="914"/>
      <c r="AH52" s="914"/>
      <c r="AI52" s="914"/>
      <c r="AJ52" s="914"/>
      <c r="AK52" s="914"/>
      <c r="AL52" s="914"/>
      <c r="AM52" s="914"/>
      <c r="AN52" s="914"/>
      <c r="AO52" s="914"/>
      <c r="AP52" s="914"/>
      <c r="AQ52" s="914"/>
      <c r="AR52" s="914"/>
      <c r="AS52" s="914"/>
      <c r="AT52" s="915"/>
      <c r="AU52" s="447"/>
    </row>
    <row r="53" spans="2:52" ht="16.2" customHeight="1" thickTop="1">
      <c r="B53" s="893" t="s">
        <v>154</v>
      </c>
      <c r="C53" s="894"/>
      <c r="D53" s="460"/>
      <c r="E53" s="461"/>
      <c r="G53" s="891" t="s">
        <v>155</v>
      </c>
      <c r="H53" s="892"/>
      <c r="I53" s="470">
        <v>3</v>
      </c>
      <c r="J53" s="471">
        <v>26</v>
      </c>
      <c r="K53" s="472">
        <v>3</v>
      </c>
      <c r="L53" s="473">
        <f>I53*(J53+K53)</f>
        <v>87</v>
      </c>
      <c r="M53" s="474"/>
      <c r="N53" s="884"/>
      <c r="O53" s="885"/>
      <c r="P53" s="885"/>
      <c r="Q53" s="886"/>
      <c r="R53" s="887"/>
      <c r="S53" s="885"/>
      <c r="T53" s="885"/>
      <c r="U53" s="885"/>
      <c r="V53" s="888"/>
      <c r="W53" s="878">
        <f>SUM(L53,N53:V53)</f>
        <v>87</v>
      </c>
      <c r="X53" s="879"/>
      <c r="Y53" s="447"/>
      <c r="Z53" s="913"/>
      <c r="AA53" s="914"/>
      <c r="AB53" s="914"/>
      <c r="AC53" s="914"/>
      <c r="AD53" s="914"/>
      <c r="AE53" s="914"/>
      <c r="AF53" s="914"/>
      <c r="AG53" s="914"/>
      <c r="AH53" s="914"/>
      <c r="AI53" s="914"/>
      <c r="AJ53" s="914"/>
      <c r="AK53" s="914"/>
      <c r="AL53" s="914"/>
      <c r="AM53" s="914"/>
      <c r="AN53" s="914"/>
      <c r="AO53" s="914"/>
      <c r="AP53" s="914"/>
      <c r="AQ53" s="914"/>
      <c r="AR53" s="914"/>
      <c r="AS53" s="914"/>
      <c r="AT53" s="915"/>
      <c r="AU53" s="447"/>
    </row>
    <row r="54" spans="2:52" ht="16.2" thickBot="1">
      <c r="B54" s="880">
        <f>C22</f>
        <v>63</v>
      </c>
      <c r="C54" s="881"/>
      <c r="D54" s="452">
        <f>SUM(D18:D22)</f>
        <v>0</v>
      </c>
      <c r="E54" s="453"/>
      <c r="G54" s="882" t="s">
        <v>156</v>
      </c>
      <c r="H54" s="883"/>
      <c r="I54" s="475">
        <v>3</v>
      </c>
      <c r="J54" s="476">
        <v>26</v>
      </c>
      <c r="K54" s="477">
        <v>3</v>
      </c>
      <c r="L54" s="473">
        <f>I54*(J54+K54)</f>
        <v>87</v>
      </c>
      <c r="M54" s="478"/>
      <c r="N54" s="884"/>
      <c r="O54" s="885"/>
      <c r="P54" s="885"/>
      <c r="Q54" s="886"/>
      <c r="R54" s="887"/>
      <c r="S54" s="885"/>
      <c r="T54" s="885"/>
      <c r="U54" s="885"/>
      <c r="V54" s="888"/>
      <c r="W54" s="889">
        <f>SUM(L54,N54:V54)</f>
        <v>87</v>
      </c>
      <c r="X54" s="890"/>
      <c r="Y54" s="447"/>
      <c r="Z54" s="913"/>
      <c r="AA54" s="914"/>
      <c r="AB54" s="914"/>
      <c r="AC54" s="914"/>
      <c r="AD54" s="914"/>
      <c r="AE54" s="914"/>
      <c r="AF54" s="914"/>
      <c r="AG54" s="914"/>
      <c r="AH54" s="914"/>
      <c r="AI54" s="914"/>
      <c r="AJ54" s="914"/>
      <c r="AK54" s="914"/>
      <c r="AL54" s="914"/>
      <c r="AM54" s="914"/>
      <c r="AN54" s="914"/>
      <c r="AO54" s="914"/>
      <c r="AP54" s="914"/>
      <c r="AQ54" s="914"/>
      <c r="AR54" s="914"/>
      <c r="AS54" s="914"/>
      <c r="AT54" s="915"/>
      <c r="AU54" s="447"/>
    </row>
    <row r="55" spans="2:52" ht="16.2" thickTop="1" thickBot="1">
      <c r="B55" s="893" t="s">
        <v>157</v>
      </c>
      <c r="C55" s="894"/>
      <c r="D55" s="460"/>
      <c r="E55" s="461"/>
      <c r="G55" s="882" t="s">
        <v>5</v>
      </c>
      <c r="H55" s="883"/>
      <c r="I55" s="475">
        <v>1</v>
      </c>
      <c r="J55" s="476">
        <v>21</v>
      </c>
      <c r="K55" s="477">
        <v>0</v>
      </c>
      <c r="L55" s="479">
        <f>I55*(J55+K55)</f>
        <v>21</v>
      </c>
      <c r="M55" s="478"/>
      <c r="N55" s="884"/>
      <c r="O55" s="885"/>
      <c r="P55" s="885"/>
      <c r="Q55" s="886"/>
      <c r="R55" s="887"/>
      <c r="S55" s="885"/>
      <c r="T55" s="885"/>
      <c r="U55" s="885"/>
      <c r="V55" s="888"/>
      <c r="W55" s="889">
        <f>SUM(L55,N55:V55)</f>
        <v>21</v>
      </c>
      <c r="X55" s="890"/>
      <c r="Y55" s="447"/>
      <c r="Z55" s="913"/>
      <c r="AA55" s="914"/>
      <c r="AB55" s="914"/>
      <c r="AC55" s="914"/>
      <c r="AD55" s="914"/>
      <c r="AE55" s="914"/>
      <c r="AF55" s="914"/>
      <c r="AG55" s="914"/>
      <c r="AH55" s="914"/>
      <c r="AI55" s="914"/>
      <c r="AJ55" s="914"/>
      <c r="AK55" s="914"/>
      <c r="AL55" s="914"/>
      <c r="AM55" s="914"/>
      <c r="AN55" s="914"/>
      <c r="AO55" s="914"/>
      <c r="AP55" s="914"/>
      <c r="AQ55" s="914"/>
      <c r="AR55" s="914"/>
      <c r="AS55" s="914"/>
      <c r="AT55" s="915"/>
      <c r="AU55" s="447"/>
    </row>
    <row r="56" spans="2:52" ht="16.2" thickTop="1" thickBot="1">
      <c r="B56" s="880">
        <f>C28</f>
        <v>75</v>
      </c>
      <c r="C56" s="881"/>
      <c r="D56" s="452">
        <f>SUM(D24:D28)</f>
        <v>0</v>
      </c>
      <c r="E56" s="453"/>
      <c r="G56" s="906" t="s">
        <v>158</v>
      </c>
      <c r="H56" s="907"/>
      <c r="I56" s="480">
        <f>SUM(I51:I54)</f>
        <v>12</v>
      </c>
      <c r="J56" s="481">
        <f>SUM(J51:J55)</f>
        <v>124</v>
      </c>
      <c r="K56" s="482">
        <f>SUM(K51:K55)</f>
        <v>12</v>
      </c>
      <c r="L56" s="483">
        <f>SUM(L51:L54)</f>
        <v>345</v>
      </c>
      <c r="M56" s="484"/>
      <c r="N56" s="908">
        <v>8</v>
      </c>
      <c r="O56" s="909"/>
      <c r="P56" s="909"/>
      <c r="Q56" s="910"/>
      <c r="R56" s="911">
        <v>3</v>
      </c>
      <c r="S56" s="909"/>
      <c r="T56" s="909"/>
      <c r="U56" s="909"/>
      <c r="V56" s="912"/>
      <c r="W56" s="889">
        <f>SUM(N56:V56)</f>
        <v>11</v>
      </c>
      <c r="X56" s="890"/>
      <c r="Y56" s="485"/>
      <c r="Z56" s="913"/>
      <c r="AA56" s="914"/>
      <c r="AB56" s="914"/>
      <c r="AC56" s="914"/>
      <c r="AD56" s="914"/>
      <c r="AE56" s="914"/>
      <c r="AF56" s="914"/>
      <c r="AG56" s="914"/>
      <c r="AH56" s="914"/>
      <c r="AI56" s="914"/>
      <c r="AJ56" s="914"/>
      <c r="AK56" s="914"/>
      <c r="AL56" s="914"/>
      <c r="AM56" s="914"/>
      <c r="AN56" s="914"/>
      <c r="AO56" s="914"/>
      <c r="AP56" s="914"/>
      <c r="AQ56" s="914"/>
      <c r="AR56" s="914"/>
      <c r="AS56" s="914"/>
      <c r="AT56" s="915"/>
      <c r="AU56" s="486"/>
    </row>
    <row r="57" spans="2:52" ht="14.4" customHeight="1" thickTop="1" thickBot="1">
      <c r="B57" s="871" t="s">
        <v>159</v>
      </c>
      <c r="C57" s="872"/>
      <c r="D57" s="487"/>
      <c r="E57" s="488"/>
      <c r="G57" s="873" t="s">
        <v>160</v>
      </c>
      <c r="H57" s="874"/>
      <c r="I57" s="874"/>
      <c r="J57" s="874"/>
      <c r="K57" s="874"/>
      <c r="L57" s="874"/>
      <c r="M57" s="874"/>
      <c r="N57" s="874"/>
      <c r="O57" s="874"/>
      <c r="P57" s="874"/>
      <c r="Q57" s="874"/>
      <c r="R57" s="874"/>
      <c r="S57" s="874"/>
      <c r="T57" s="874"/>
      <c r="U57" s="874"/>
      <c r="V57" s="875"/>
      <c r="W57" s="876">
        <f>SUM(W51:X56)</f>
        <v>377</v>
      </c>
      <c r="X57" s="877"/>
      <c r="Z57" s="916"/>
      <c r="AA57" s="917"/>
      <c r="AB57" s="917"/>
      <c r="AC57" s="917"/>
      <c r="AD57" s="917"/>
      <c r="AE57" s="917"/>
      <c r="AF57" s="917"/>
      <c r="AG57" s="917"/>
      <c r="AH57" s="917"/>
      <c r="AI57" s="917"/>
      <c r="AJ57" s="917"/>
      <c r="AK57" s="917"/>
      <c r="AL57" s="917"/>
      <c r="AM57" s="917"/>
      <c r="AN57" s="917"/>
      <c r="AO57" s="917"/>
      <c r="AP57" s="917"/>
      <c r="AQ57" s="917"/>
      <c r="AR57" s="917"/>
      <c r="AS57" s="917"/>
      <c r="AT57" s="918"/>
      <c r="AU57" s="486"/>
    </row>
    <row r="58" spans="2:52" ht="14.4" thickTop="1" thickBot="1">
      <c r="B58" s="902">
        <f>SUM(B50,B52,B54,B56)</f>
        <v>258</v>
      </c>
      <c r="C58" s="903"/>
      <c r="D58" s="489">
        <f>SUM(D50,D52,D54,D56)</f>
        <v>0</v>
      </c>
      <c r="E58" s="490"/>
      <c r="AN58" s="491"/>
      <c r="AO58" s="491"/>
      <c r="AP58" s="491"/>
      <c r="AQ58" s="904" t="s">
        <v>161</v>
      </c>
      <c r="AR58" s="904"/>
      <c r="AS58" s="905">
        <f ca="1">TODAY()</f>
        <v>46035</v>
      </c>
      <c r="AT58" s="905"/>
      <c r="AU58" s="905"/>
      <c r="AV58" s="491"/>
      <c r="AW58" s="491"/>
      <c r="AX58" s="491"/>
      <c r="AY58" s="491"/>
      <c r="AZ58" s="491"/>
    </row>
    <row r="59" spans="2:52" ht="13.8" thickTop="1"/>
  </sheetData>
  <mergeCells count="236">
    <mergeCell ref="A1:AB1"/>
    <mergeCell ref="AC1:AN1"/>
    <mergeCell ref="AQ1:AS1"/>
    <mergeCell ref="AU2:AU3"/>
    <mergeCell ref="A4:A10"/>
    <mergeCell ref="F4:F9"/>
    <mergeCell ref="T4:V9"/>
    <mergeCell ref="AU4:AU10"/>
    <mergeCell ref="B10:E10"/>
    <mergeCell ref="G10:AS10"/>
    <mergeCell ref="K2:M2"/>
    <mergeCell ref="AF2:AH2"/>
    <mergeCell ref="AI2:AK2"/>
    <mergeCell ref="AL2:AN2"/>
    <mergeCell ref="AO2:AQ2"/>
    <mergeCell ref="AS2:AS3"/>
    <mergeCell ref="AT2:AT30"/>
    <mergeCell ref="N2:P2"/>
    <mergeCell ref="Q2:S2"/>
    <mergeCell ref="T2:V2"/>
    <mergeCell ref="W2:Y2"/>
    <mergeCell ref="Z2:AB2"/>
    <mergeCell ref="AC2:AE2"/>
    <mergeCell ref="F24:F28"/>
    <mergeCell ref="AU24:AU29"/>
    <mergeCell ref="B29:E29"/>
    <mergeCell ref="G29:AS29"/>
    <mergeCell ref="A30:E30"/>
    <mergeCell ref="A31:B31"/>
    <mergeCell ref="A11:A29"/>
    <mergeCell ref="F11:F16"/>
    <mergeCell ref="AU11:AU17"/>
    <mergeCell ref="B17:E17"/>
    <mergeCell ref="G17:AS17"/>
    <mergeCell ref="F18:F22"/>
    <mergeCell ref="AU18:AU23"/>
    <mergeCell ref="B23:E23"/>
    <mergeCell ref="G23:AS23"/>
    <mergeCell ref="AO32:AQ32"/>
    <mergeCell ref="AT32:AT37"/>
    <mergeCell ref="AU32:AU35"/>
    <mergeCell ref="A33:F33"/>
    <mergeCell ref="G33:J33"/>
    <mergeCell ref="K33:M33"/>
    <mergeCell ref="N33:P33"/>
    <mergeCell ref="Q33:V33"/>
    <mergeCell ref="W33:Y33"/>
    <mergeCell ref="Z33:AB33"/>
    <mergeCell ref="W32:Y32"/>
    <mergeCell ref="Z32:AB32"/>
    <mergeCell ref="AC32:AE32"/>
    <mergeCell ref="AF32:AH32"/>
    <mergeCell ref="AI32:AK32"/>
    <mergeCell ref="AL32:AN32"/>
    <mergeCell ref="A32:F32"/>
    <mergeCell ref="G32:J32"/>
    <mergeCell ref="K32:M32"/>
    <mergeCell ref="N32:P32"/>
    <mergeCell ref="Q32:S32"/>
    <mergeCell ref="T32:V32"/>
    <mergeCell ref="AC33:AE33"/>
    <mergeCell ref="AF33:AH33"/>
    <mergeCell ref="AI33:AK33"/>
    <mergeCell ref="AL33:AN33"/>
    <mergeCell ref="AO33:AQ33"/>
    <mergeCell ref="A34:F34"/>
    <mergeCell ref="G34:J34"/>
    <mergeCell ref="K34:M34"/>
    <mergeCell ref="N34:P34"/>
    <mergeCell ref="Q34:V34"/>
    <mergeCell ref="AO34:AQ34"/>
    <mergeCell ref="W34:Y34"/>
    <mergeCell ref="Z34:AB34"/>
    <mergeCell ref="AC34:AE34"/>
    <mergeCell ref="AF34:AH34"/>
    <mergeCell ref="AI34:AK34"/>
    <mergeCell ref="AL34:AN34"/>
    <mergeCell ref="AF35:AH35"/>
    <mergeCell ref="AI35:AK35"/>
    <mergeCell ref="AL35:AN35"/>
    <mergeCell ref="AO35:AQ35"/>
    <mergeCell ref="A36:F36"/>
    <mergeCell ref="G36:J36"/>
    <mergeCell ref="K36:M36"/>
    <mergeCell ref="N36:P36"/>
    <mergeCell ref="Q36:S36"/>
    <mergeCell ref="T36:V36"/>
    <mergeCell ref="A35:F35"/>
    <mergeCell ref="G35:J35"/>
    <mergeCell ref="K35:M35"/>
    <mergeCell ref="N35:P35"/>
    <mergeCell ref="Q35:S35"/>
    <mergeCell ref="T35:V35"/>
    <mergeCell ref="W35:Y35"/>
    <mergeCell ref="Z35:AB35"/>
    <mergeCell ref="AC35:AE35"/>
    <mergeCell ref="AO37:AQ37"/>
    <mergeCell ref="A38:F38"/>
    <mergeCell ref="AS38:AT38"/>
    <mergeCell ref="AO36:AQ36"/>
    <mergeCell ref="A37:F37"/>
    <mergeCell ref="G37:J37"/>
    <mergeCell ref="K37:M37"/>
    <mergeCell ref="N37:P37"/>
    <mergeCell ref="Q37:S37"/>
    <mergeCell ref="T37:V37"/>
    <mergeCell ref="W37:Y37"/>
    <mergeCell ref="Z37:AB37"/>
    <mergeCell ref="AC37:AE37"/>
    <mergeCell ref="W36:Y36"/>
    <mergeCell ref="Z36:AB36"/>
    <mergeCell ref="AC36:AE36"/>
    <mergeCell ref="AF36:AH36"/>
    <mergeCell ref="AI36:AK36"/>
    <mergeCell ref="AL36:AN36"/>
    <mergeCell ref="A40:F40"/>
    <mergeCell ref="A41:F41"/>
    <mergeCell ref="G41:J41"/>
    <mergeCell ref="K41:M41"/>
    <mergeCell ref="N41:P41"/>
    <mergeCell ref="Q41:S41"/>
    <mergeCell ref="AF37:AH37"/>
    <mergeCell ref="AI37:AK37"/>
    <mergeCell ref="AL37:AN37"/>
    <mergeCell ref="A42:F42"/>
    <mergeCell ref="G42:J42"/>
    <mergeCell ref="K42:M42"/>
    <mergeCell ref="N42:P42"/>
    <mergeCell ref="Q42:S42"/>
    <mergeCell ref="T42:V42"/>
    <mergeCell ref="W42:Y42"/>
    <mergeCell ref="Z42:AB42"/>
    <mergeCell ref="T41:V41"/>
    <mergeCell ref="W41:Y41"/>
    <mergeCell ref="Z41:AB41"/>
    <mergeCell ref="AC42:AE42"/>
    <mergeCell ref="AF42:AH42"/>
    <mergeCell ref="AI42:AK42"/>
    <mergeCell ref="AL42:AN42"/>
    <mergeCell ref="AO42:AQ42"/>
    <mergeCell ref="AU42:AU44"/>
    <mergeCell ref="AO43:AQ43"/>
    <mergeCell ref="AO44:AQ44"/>
    <mergeCell ref="AL41:AN41"/>
    <mergeCell ref="AO41:AQ41"/>
    <mergeCell ref="AC41:AE41"/>
    <mergeCell ref="AF41:AH41"/>
    <mergeCell ref="AI41:AK41"/>
    <mergeCell ref="W43:Y43"/>
    <mergeCell ref="Z43:AB43"/>
    <mergeCell ref="AC43:AE43"/>
    <mergeCell ref="AF43:AH43"/>
    <mergeCell ref="AI43:AK43"/>
    <mergeCell ref="AL43:AN43"/>
    <mergeCell ref="A43:F43"/>
    <mergeCell ref="G43:J43"/>
    <mergeCell ref="K43:M43"/>
    <mergeCell ref="N43:P43"/>
    <mergeCell ref="Q43:S43"/>
    <mergeCell ref="T43:V43"/>
    <mergeCell ref="A44:C44"/>
    <mergeCell ref="D44:F44"/>
    <mergeCell ref="G47:I47"/>
    <mergeCell ref="J47:V47"/>
    <mergeCell ref="W47:X47"/>
    <mergeCell ref="AG47:AQ47"/>
    <mergeCell ref="B48:C49"/>
    <mergeCell ref="D48:D49"/>
    <mergeCell ref="E48:E49"/>
    <mergeCell ref="G48:I48"/>
    <mergeCell ref="J48:V48"/>
    <mergeCell ref="W48:X48"/>
    <mergeCell ref="W44:Y44"/>
    <mergeCell ref="Z44:AB44"/>
    <mergeCell ref="AC44:AE44"/>
    <mergeCell ref="AF44:AH44"/>
    <mergeCell ref="AI44:AK44"/>
    <mergeCell ref="AL44:AN44"/>
    <mergeCell ref="G44:J44"/>
    <mergeCell ref="K44:M44"/>
    <mergeCell ref="N44:P44"/>
    <mergeCell ref="Q44:S44"/>
    <mergeCell ref="T44:V44"/>
    <mergeCell ref="A45:F45"/>
    <mergeCell ref="W51:X51"/>
    <mergeCell ref="Z51:AC51"/>
    <mergeCell ref="AG48:AQ48"/>
    <mergeCell ref="AT48:AT49"/>
    <mergeCell ref="AG49:AQ49"/>
    <mergeCell ref="B50:C50"/>
    <mergeCell ref="N50:Q50"/>
    <mergeCell ref="R50:V50"/>
    <mergeCell ref="W50:X50"/>
    <mergeCell ref="AG50:AQ50"/>
    <mergeCell ref="B58:C58"/>
    <mergeCell ref="AQ58:AR58"/>
    <mergeCell ref="AS58:AU58"/>
    <mergeCell ref="B55:C55"/>
    <mergeCell ref="G55:H55"/>
    <mergeCell ref="N55:Q55"/>
    <mergeCell ref="R55:V55"/>
    <mergeCell ref="W55:X55"/>
    <mergeCell ref="B56:C56"/>
    <mergeCell ref="G56:H56"/>
    <mergeCell ref="N56:Q56"/>
    <mergeCell ref="R56:V56"/>
    <mergeCell ref="W56:X56"/>
    <mergeCell ref="Z52:AT57"/>
    <mergeCell ref="B53:C53"/>
    <mergeCell ref="G53:H53"/>
    <mergeCell ref="N53:Q53"/>
    <mergeCell ref="R53:V53"/>
    <mergeCell ref="G2:I2"/>
    <mergeCell ref="F2:F3"/>
    <mergeCell ref="E2:E3"/>
    <mergeCell ref="D2:D3"/>
    <mergeCell ref="C2:C3"/>
    <mergeCell ref="B2:B3"/>
    <mergeCell ref="B57:C57"/>
    <mergeCell ref="G57:V57"/>
    <mergeCell ref="W57:X57"/>
    <mergeCell ref="W53:X53"/>
    <mergeCell ref="B54:C54"/>
    <mergeCell ref="G54:H54"/>
    <mergeCell ref="N54:Q54"/>
    <mergeCell ref="R54:V54"/>
    <mergeCell ref="W54:X54"/>
    <mergeCell ref="B52:C52"/>
    <mergeCell ref="G52:H52"/>
    <mergeCell ref="N52:Q52"/>
    <mergeCell ref="R52:V52"/>
    <mergeCell ref="W52:X52"/>
    <mergeCell ref="B51:C51"/>
    <mergeCell ref="G51:H51"/>
    <mergeCell ref="N51:Q51"/>
    <mergeCell ref="R51:V51"/>
  </mergeCells>
  <conditionalFormatting sqref="AU42:AU44">
    <cfRule type="cellIs" dxfId="3" priority="1" operator="greaterThanOrEqual">
      <formula>0</formula>
    </cfRule>
    <cfRule type="cellIs" dxfId="2" priority="2" operator="lessThan">
      <formula>0</formula>
    </cfRule>
    <cfRule type="cellIs" dxfId="1" priority="3" operator="lessThan">
      <formula>0</formula>
    </cfRule>
    <cfRule type="cellIs" dxfId="0" priority="4" operator="greaterThanOrEqual">
      <formula>0</formula>
    </cfRule>
  </conditionalFormatting>
  <printOptions horizontalCentered="1" verticalCentered="1"/>
  <pageMargins left="0.39370078740157483" right="0.39370078740157483" top="0.39370078740157483" bottom="0.39370078740157483" header="0.31496062992125984" footer="0.31496062992125984"/>
  <pageSetup paperSize="8" scale="84" orientation="landscape" r:id="rId1"/>
  <ignoredErrors>
    <ignoredError sqref="F23" evalError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  <pageSetUpPr fitToPage="1"/>
  </sheetPr>
  <dimension ref="A1:R22"/>
  <sheetViews>
    <sheetView workbookViewId="0">
      <selection activeCell="Q8" sqref="Q8"/>
    </sheetView>
  </sheetViews>
  <sheetFormatPr baseColWidth="10" defaultRowHeight="13.2"/>
  <cols>
    <col min="1" max="1" width="13.6640625" customWidth="1"/>
    <col min="17" max="17" width="11.44140625" customWidth="1"/>
  </cols>
  <sheetData>
    <row r="1" spans="1:18" ht="33" customHeight="1">
      <c r="B1" s="1156" t="s">
        <v>62</v>
      </c>
      <c r="C1" s="1156"/>
      <c r="D1" s="1156"/>
      <c r="E1" s="1156"/>
      <c r="F1" s="1156"/>
      <c r="G1" s="1156"/>
      <c r="H1" s="1156"/>
      <c r="I1" s="1156"/>
      <c r="J1" s="1156"/>
      <c r="K1" s="1156"/>
      <c r="L1" s="1156"/>
      <c r="M1" s="1156"/>
      <c r="N1" s="1156"/>
      <c r="O1" s="1156"/>
      <c r="P1" s="1156"/>
      <c r="Q1" s="1156"/>
    </row>
    <row r="2" spans="1:18" ht="13.8" thickBot="1"/>
    <row r="3" spans="1:18" ht="18.75" customHeight="1" thickBot="1">
      <c r="A3" s="62"/>
      <c r="B3" s="63"/>
      <c r="D3" s="1162" t="s">
        <v>63</v>
      </c>
      <c r="E3" s="1163"/>
      <c r="F3" s="1163"/>
      <c r="G3" s="1164"/>
      <c r="H3" s="1165" t="s">
        <v>64</v>
      </c>
      <c r="I3" s="1166"/>
      <c r="J3" s="1166"/>
      <c r="K3" s="1166"/>
      <c r="L3" s="1167"/>
      <c r="M3" s="1157" t="s">
        <v>65</v>
      </c>
      <c r="N3" s="1157"/>
    </row>
    <row r="4" spans="1:18" ht="21" thickBot="1">
      <c r="A4" s="64"/>
      <c r="B4" s="64"/>
      <c r="C4" s="65" t="s">
        <v>66</v>
      </c>
      <c r="D4" s="66" t="s">
        <v>67</v>
      </c>
      <c r="E4" s="67" t="s">
        <v>68</v>
      </c>
      <c r="F4" s="68" t="s">
        <v>69</v>
      </c>
      <c r="G4" s="69" t="s">
        <v>68</v>
      </c>
      <c r="H4" s="70" t="s">
        <v>70</v>
      </c>
      <c r="I4" s="66" t="s">
        <v>71</v>
      </c>
      <c r="J4" s="71" t="s">
        <v>72</v>
      </c>
      <c r="K4" s="69" t="s">
        <v>73</v>
      </c>
      <c r="L4" s="69" t="s">
        <v>74</v>
      </c>
      <c r="M4" s="72" t="s">
        <v>75</v>
      </c>
      <c r="N4" s="72" t="s">
        <v>76</v>
      </c>
      <c r="O4" s="73" t="s">
        <v>77</v>
      </c>
      <c r="P4" s="74" t="s">
        <v>78</v>
      </c>
      <c r="Q4" s="75" t="s">
        <v>79</v>
      </c>
      <c r="R4" s="76" t="s">
        <v>80</v>
      </c>
    </row>
    <row r="5" spans="1:18" ht="13.8" thickBot="1">
      <c r="A5" s="1158" t="s">
        <v>81</v>
      </c>
      <c r="B5" s="1158"/>
      <c r="C5" s="77"/>
      <c r="D5" s="78"/>
      <c r="E5" s="79"/>
      <c r="F5" s="78"/>
      <c r="G5" s="80"/>
      <c r="H5" s="81"/>
      <c r="I5" s="82"/>
      <c r="J5" s="83"/>
      <c r="K5" s="80"/>
      <c r="L5" s="84"/>
      <c r="M5" s="85"/>
      <c r="N5" s="86"/>
      <c r="O5" s="85"/>
      <c r="P5" s="87"/>
      <c r="Q5" s="88"/>
      <c r="R5" s="86"/>
    </row>
    <row r="6" spans="1:18" ht="15" thickBot="1">
      <c r="A6" s="1159" t="s">
        <v>10</v>
      </c>
      <c r="B6" s="89" t="s">
        <v>82</v>
      </c>
      <c r="C6" s="90"/>
      <c r="D6" s="90">
        <f>'2 - PROFESSEURS'!D14</f>
        <v>2</v>
      </c>
      <c r="E6" s="91">
        <f>'2 - PROFESSEURS'!C14</f>
        <v>32.4</v>
      </c>
      <c r="F6" s="90">
        <f>'2 - PROFESSEURS'!E14</f>
        <v>0</v>
      </c>
      <c r="G6" s="92">
        <f>'2 - PROFESSEURS'!F14</f>
        <v>0</v>
      </c>
      <c r="H6" s="103">
        <f t="shared" ref="H6:H18" si="0">E6+G6</f>
        <v>32.4</v>
      </c>
      <c r="I6" s="93"/>
      <c r="J6" s="94"/>
      <c r="K6" s="95">
        <v>4.5</v>
      </c>
      <c r="L6" s="96">
        <f>E6+G6-I6-J6+K6</f>
        <v>36.9</v>
      </c>
      <c r="M6" s="97"/>
      <c r="N6" s="98"/>
      <c r="O6" s="99">
        <f t="shared" ref="O6:O19" si="1">L6+M6+N6</f>
        <v>36.9</v>
      </c>
      <c r="P6" s="1160">
        <f>'3 - DHG générale'!H38</f>
        <v>59.5</v>
      </c>
      <c r="Q6" s="1161">
        <f>P6-(O6+O7)</f>
        <v>4.6000000000000014</v>
      </c>
      <c r="R6" s="98"/>
    </row>
    <row r="7" spans="1:18" ht="15" thickBot="1">
      <c r="A7" s="1159"/>
      <c r="B7" s="100" t="s">
        <v>83</v>
      </c>
      <c r="C7" s="101"/>
      <c r="D7" s="101">
        <f>'2 - PROFESSEURS'!D17</f>
        <v>1</v>
      </c>
      <c r="E7" s="102">
        <f>'2 - PROFESSEURS'!C17</f>
        <v>18</v>
      </c>
      <c r="F7" s="90">
        <f>'2 - PROFESSEURS'!E17</f>
        <v>0</v>
      </c>
      <c r="G7" s="92">
        <f>'2 - PROFESSEURS'!F17</f>
        <v>0</v>
      </c>
      <c r="H7" s="103">
        <f t="shared" si="0"/>
        <v>18</v>
      </c>
      <c r="I7" s="104"/>
      <c r="J7" s="105"/>
      <c r="K7" s="105"/>
      <c r="L7" s="96">
        <f t="shared" ref="L7:L19" si="2">E7+G7-I7-J7+K7</f>
        <v>18</v>
      </c>
      <c r="M7" s="106"/>
      <c r="N7" s="107"/>
      <c r="O7" s="108">
        <f t="shared" si="1"/>
        <v>18</v>
      </c>
      <c r="P7" s="1160"/>
      <c r="Q7" s="1161">
        <f t="shared" ref="Q7:Q17" si="3">P7-O7</f>
        <v>-18</v>
      </c>
      <c r="R7" s="107"/>
    </row>
    <row r="8" spans="1:18" ht="15" thickBot="1">
      <c r="A8" s="109" t="s">
        <v>84</v>
      </c>
      <c r="B8" s="110"/>
      <c r="C8" s="111"/>
      <c r="D8" s="111">
        <f>'2 - PROFESSEURS'!D43</f>
        <v>3</v>
      </c>
      <c r="E8" s="112">
        <f>'2 - PROFESSEURS'!C43</f>
        <v>54</v>
      </c>
      <c r="F8" s="111">
        <f>'2 - PROFESSEURS'!E43</f>
        <v>0</v>
      </c>
      <c r="G8" s="111">
        <f>'2 - PROFESSEURS'!F43</f>
        <v>0</v>
      </c>
      <c r="H8" s="103">
        <f t="shared" si="0"/>
        <v>54</v>
      </c>
      <c r="I8" s="113"/>
      <c r="J8" s="114">
        <v>9</v>
      </c>
      <c r="K8" s="114"/>
      <c r="L8" s="96">
        <f t="shared" si="2"/>
        <v>45</v>
      </c>
      <c r="M8" s="97"/>
      <c r="N8" s="98"/>
      <c r="O8" s="99">
        <f t="shared" si="1"/>
        <v>45</v>
      </c>
      <c r="P8" s="115">
        <f>'3 - DHG générale'!X38</f>
        <v>52</v>
      </c>
      <c r="Q8" s="116">
        <f t="shared" si="3"/>
        <v>7</v>
      </c>
      <c r="R8" s="98"/>
    </row>
    <row r="9" spans="1:18" ht="21" thickBot="1">
      <c r="A9" s="117" t="s">
        <v>85</v>
      </c>
      <c r="B9" s="118"/>
      <c r="C9" s="119"/>
      <c r="D9" s="119">
        <f>'2 - PROFESSEURS'!D36</f>
        <v>2</v>
      </c>
      <c r="E9" s="120">
        <f>'2 - PROFESSEURS'!C36</f>
        <v>36</v>
      </c>
      <c r="F9" s="119">
        <f>'2 - PROFESSEURS'!E36</f>
        <v>0</v>
      </c>
      <c r="G9" s="119">
        <f>'2 - PROFESSEURS'!F36</f>
        <v>0</v>
      </c>
      <c r="H9" s="103">
        <f t="shared" si="0"/>
        <v>36</v>
      </c>
      <c r="I9" s="121"/>
      <c r="J9" s="122"/>
      <c r="K9" s="122"/>
      <c r="L9" s="96">
        <f t="shared" si="2"/>
        <v>36</v>
      </c>
      <c r="M9" s="106"/>
      <c r="N9" s="107"/>
      <c r="O9" s="108">
        <f t="shared" si="1"/>
        <v>36</v>
      </c>
      <c r="P9" s="123">
        <f>'3 - DHG générale'!L38</f>
        <v>38.5</v>
      </c>
      <c r="Q9" s="124">
        <f t="shared" si="3"/>
        <v>2.5</v>
      </c>
      <c r="R9" s="107"/>
    </row>
    <row r="10" spans="1:18" ht="15" thickBot="1">
      <c r="A10" s="1154" t="s">
        <v>86</v>
      </c>
      <c r="B10" s="125" t="s">
        <v>87</v>
      </c>
      <c r="C10" s="126"/>
      <c r="D10" s="126">
        <f>'2 - PROFESSEURS'!D23</f>
        <v>1</v>
      </c>
      <c r="E10" s="102">
        <f>'2 - PROFESSEURS'!C23</f>
        <v>18</v>
      </c>
      <c r="F10" s="126">
        <f>'2 - PROFESSEURS'!E23</f>
        <v>1</v>
      </c>
      <c r="G10" s="126">
        <f>'2 - PROFESSEURS'!F23</f>
        <v>15</v>
      </c>
      <c r="H10" s="103">
        <f t="shared" si="0"/>
        <v>33</v>
      </c>
      <c r="I10" s="127"/>
      <c r="J10" s="128"/>
      <c r="K10" s="128">
        <v>6</v>
      </c>
      <c r="L10" s="96">
        <f t="shared" si="2"/>
        <v>39</v>
      </c>
      <c r="M10" s="97"/>
      <c r="N10" s="98"/>
      <c r="O10" s="99">
        <f t="shared" si="1"/>
        <v>39</v>
      </c>
      <c r="P10" s="115">
        <f>'3 - DHG générale'!O38</f>
        <v>43</v>
      </c>
      <c r="Q10" s="116">
        <f t="shared" si="3"/>
        <v>4</v>
      </c>
      <c r="R10" s="98"/>
    </row>
    <row r="11" spans="1:18" ht="15" thickBot="1">
      <c r="A11" s="1154"/>
      <c r="B11" s="129" t="s">
        <v>88</v>
      </c>
      <c r="C11" s="130"/>
      <c r="D11" s="130">
        <f>'2 - PROFESSEURS'!D26</f>
        <v>1</v>
      </c>
      <c r="E11" s="131">
        <f>'2 - PROFESSEURS'!C26</f>
        <v>18</v>
      </c>
      <c r="F11" s="132">
        <f>'2 - PROFESSEURS'!E26</f>
        <v>0</v>
      </c>
      <c r="G11" s="132">
        <f>'2 - PROFESSEURS'!F26</f>
        <v>0</v>
      </c>
      <c r="H11" s="103">
        <f t="shared" si="0"/>
        <v>18</v>
      </c>
      <c r="I11" s="133"/>
      <c r="J11" s="134"/>
      <c r="K11" s="134"/>
      <c r="L11" s="96">
        <f t="shared" si="2"/>
        <v>18</v>
      </c>
      <c r="M11" s="106"/>
      <c r="N11" s="107"/>
      <c r="O11" s="108">
        <f t="shared" si="1"/>
        <v>18</v>
      </c>
      <c r="P11" s="123">
        <f>'3 - DHG générale'!R38</f>
        <v>18.5</v>
      </c>
      <c r="Q11" s="124">
        <f t="shared" si="3"/>
        <v>0.5</v>
      </c>
      <c r="R11" s="107"/>
    </row>
    <row r="12" spans="1:18" ht="15" thickBot="1">
      <c r="A12" s="1154"/>
      <c r="B12" s="135" t="s">
        <v>89</v>
      </c>
      <c r="C12" s="136"/>
      <c r="D12" s="136">
        <f>'2 - PROFESSEURS'!D30</f>
        <v>1</v>
      </c>
      <c r="E12" s="137">
        <f>'2 - PROFESSEURS'!C30</f>
        <v>18</v>
      </c>
      <c r="F12" s="138">
        <f>'2 - PROFESSEURS'!E30</f>
        <v>0</v>
      </c>
      <c r="G12" s="138">
        <f>'2 - PROFESSEURS'!F30</f>
        <v>0</v>
      </c>
      <c r="H12" s="103">
        <f t="shared" si="0"/>
        <v>18</v>
      </c>
      <c r="I12" s="139"/>
      <c r="J12" s="140"/>
      <c r="K12" s="141"/>
      <c r="L12" s="96">
        <f t="shared" si="2"/>
        <v>18</v>
      </c>
      <c r="M12" s="142"/>
      <c r="N12" s="98"/>
      <c r="O12" s="99">
        <f t="shared" si="1"/>
        <v>18</v>
      </c>
      <c r="P12" s="115">
        <f>'3 - DHG générale'!U38</f>
        <v>20</v>
      </c>
      <c r="Q12" s="116">
        <f t="shared" si="3"/>
        <v>2</v>
      </c>
      <c r="R12" s="98"/>
    </row>
    <row r="13" spans="1:18" ht="15" thickBot="1">
      <c r="A13" s="143" t="s">
        <v>21</v>
      </c>
      <c r="B13" s="144"/>
      <c r="C13" s="119"/>
      <c r="D13" s="119">
        <f>'2 - PROFESSEURS'!D55</f>
        <v>1</v>
      </c>
      <c r="E13" s="120">
        <f>'2 - PROFESSEURS'!C55</f>
        <v>18</v>
      </c>
      <c r="F13" s="119">
        <f>'2 - PROFESSEURS'!E55</f>
        <v>0</v>
      </c>
      <c r="G13" s="119">
        <f>'2 - PROFESSEURS'!F55</f>
        <v>0</v>
      </c>
      <c r="H13" s="103">
        <f t="shared" si="0"/>
        <v>18</v>
      </c>
      <c r="I13" s="121"/>
      <c r="J13" s="122"/>
      <c r="K13" s="122"/>
      <c r="L13" s="96">
        <f t="shared" si="2"/>
        <v>18</v>
      </c>
      <c r="M13" s="106"/>
      <c r="N13" s="107"/>
      <c r="O13" s="108">
        <f t="shared" si="1"/>
        <v>18</v>
      </c>
      <c r="P13" s="123">
        <f>'3 - DHG générale'!AD38</f>
        <v>20.5</v>
      </c>
      <c r="Q13" s="124">
        <f t="shared" si="3"/>
        <v>2.5</v>
      </c>
      <c r="R13" s="107"/>
    </row>
    <row r="14" spans="1:18" ht="15" thickBot="1">
      <c r="A14" s="143" t="s">
        <v>90</v>
      </c>
      <c r="B14" s="145"/>
      <c r="C14" s="146"/>
      <c r="D14" s="146">
        <f>'2 - PROFESSEURS'!D51</f>
        <v>1</v>
      </c>
      <c r="E14" s="147">
        <f>'2 - PROFESSEURS'!C51</f>
        <v>18</v>
      </c>
      <c r="F14" s="146">
        <f>'2 - PROFESSEURS'!E51</f>
        <v>0</v>
      </c>
      <c r="G14" s="146">
        <f>'2 - PROFESSEURS'!F51</f>
        <v>0</v>
      </c>
      <c r="H14" s="103">
        <f t="shared" si="0"/>
        <v>18</v>
      </c>
      <c r="I14" s="148"/>
      <c r="J14" s="149"/>
      <c r="K14" s="149"/>
      <c r="L14" s="96">
        <f t="shared" si="2"/>
        <v>18</v>
      </c>
      <c r="M14" s="97"/>
      <c r="N14" s="98"/>
      <c r="O14" s="99">
        <f t="shared" si="1"/>
        <v>18</v>
      </c>
      <c r="P14" s="115">
        <f>'3 - DHG générale'!AA38</f>
        <v>20.5</v>
      </c>
      <c r="Q14" s="116">
        <f t="shared" si="3"/>
        <v>2.5</v>
      </c>
      <c r="R14" s="98"/>
    </row>
    <row r="15" spans="1:18" ht="15" thickBot="1">
      <c r="A15" s="143" t="s">
        <v>22</v>
      </c>
      <c r="B15" s="150"/>
      <c r="C15" s="151"/>
      <c r="D15" s="151">
        <f>'2 - PROFESSEURS'!D47</f>
        <v>1</v>
      </c>
      <c r="E15" s="120">
        <f>'2 - PROFESSEURS'!C47</f>
        <v>18</v>
      </c>
      <c r="F15" s="151">
        <f>'2 - PROFESSEURS'!E47</f>
        <v>0</v>
      </c>
      <c r="G15" s="151">
        <f>'2 - PROFESSEURS'!F47</f>
        <v>0</v>
      </c>
      <c r="H15" s="103">
        <f t="shared" si="0"/>
        <v>18</v>
      </c>
      <c r="I15" s="121"/>
      <c r="J15" s="122">
        <v>4.5</v>
      </c>
      <c r="K15" s="122"/>
      <c r="L15" s="96">
        <f t="shared" si="2"/>
        <v>13.5</v>
      </c>
      <c r="M15" s="106"/>
      <c r="N15" s="107"/>
      <c r="O15" s="108">
        <f t="shared" si="1"/>
        <v>13.5</v>
      </c>
      <c r="P15" s="123">
        <f>'3 - DHG générale'!AG38</f>
        <v>13.5</v>
      </c>
      <c r="Q15" s="124">
        <f t="shared" si="3"/>
        <v>0</v>
      </c>
      <c r="R15" s="107"/>
    </row>
    <row r="16" spans="1:18" ht="15" thickBot="1">
      <c r="A16" s="143" t="s">
        <v>25</v>
      </c>
      <c r="B16" s="152"/>
      <c r="C16" s="153"/>
      <c r="D16" s="153">
        <v>1</v>
      </c>
      <c r="E16" s="154">
        <v>20</v>
      </c>
      <c r="F16" s="155">
        <f>'2 - PROFESSEURS'!E69</f>
        <v>1</v>
      </c>
      <c r="G16" s="156">
        <f>'2 - PROFESSEURS'!F69</f>
        <v>17</v>
      </c>
      <c r="H16" s="103">
        <f t="shared" si="0"/>
        <v>37</v>
      </c>
      <c r="I16" s="157"/>
      <c r="J16" s="158"/>
      <c r="K16" s="158">
        <v>0</v>
      </c>
      <c r="L16" s="96">
        <f t="shared" si="2"/>
        <v>37</v>
      </c>
      <c r="M16" s="97"/>
      <c r="N16" s="98"/>
      <c r="O16" s="99">
        <f t="shared" si="1"/>
        <v>37</v>
      </c>
      <c r="P16" s="115">
        <f>'3 - DHG générale'!AP38</f>
        <v>45</v>
      </c>
      <c r="Q16" s="159">
        <f t="shared" si="3"/>
        <v>8</v>
      </c>
      <c r="R16" s="98"/>
    </row>
    <row r="17" spans="1:18" ht="15" thickBot="1">
      <c r="A17" s="143" t="s">
        <v>91</v>
      </c>
      <c r="B17" s="129"/>
      <c r="C17" s="132"/>
      <c r="D17" s="132">
        <f>'2 - PROFESSEURS'!D59</f>
        <v>1</v>
      </c>
      <c r="E17" s="160">
        <f>'2 - PROFESSEURS'!C59</f>
        <v>18</v>
      </c>
      <c r="F17" s="132">
        <f>'2 - PROFESSEURS'!E59</f>
        <v>0</v>
      </c>
      <c r="G17" s="132">
        <f>'2 - PROFESSEURS'!F59</f>
        <v>0</v>
      </c>
      <c r="H17" s="103">
        <f t="shared" si="0"/>
        <v>18</v>
      </c>
      <c r="I17" s="133"/>
      <c r="J17" s="134">
        <v>6</v>
      </c>
      <c r="K17" s="134"/>
      <c r="L17" s="96">
        <f t="shared" si="2"/>
        <v>12</v>
      </c>
      <c r="M17" s="106"/>
      <c r="N17" s="107"/>
      <c r="O17" s="108">
        <f t="shared" si="1"/>
        <v>12</v>
      </c>
      <c r="P17" s="123">
        <f>'3 - DHG générale'!AJ38</f>
        <v>12</v>
      </c>
      <c r="Q17" s="159">
        <f t="shared" si="3"/>
        <v>0</v>
      </c>
      <c r="R17" s="107"/>
    </row>
    <row r="18" spans="1:18" ht="15" thickBot="1">
      <c r="A18" s="143" t="s">
        <v>92</v>
      </c>
      <c r="B18" s="161"/>
      <c r="C18" s="162"/>
      <c r="D18" s="162">
        <f>'2 - PROFESSEURS'!D63</f>
        <v>1</v>
      </c>
      <c r="E18" s="163">
        <f>'2 - PROFESSEURS'!C63</f>
        <v>18</v>
      </c>
      <c r="F18" s="164">
        <f>'2 - PROFESSEURS'!E63</f>
        <v>0</v>
      </c>
      <c r="G18" s="164">
        <f>'2 - PROFESSEURS'!F63</f>
        <v>0</v>
      </c>
      <c r="H18" s="103">
        <f t="shared" si="0"/>
        <v>18</v>
      </c>
      <c r="I18" s="165"/>
      <c r="J18" s="166">
        <v>5</v>
      </c>
      <c r="K18" s="166"/>
      <c r="L18" s="167">
        <f t="shared" si="2"/>
        <v>13</v>
      </c>
      <c r="M18" s="168"/>
      <c r="N18" s="169"/>
      <c r="O18" s="170">
        <f t="shared" si="1"/>
        <v>13</v>
      </c>
      <c r="P18" s="171">
        <f>'3 - DHG générale'!AM38</f>
        <v>13</v>
      </c>
      <c r="Q18" s="172">
        <f>P18-O18</f>
        <v>0</v>
      </c>
      <c r="R18" s="169"/>
    </row>
    <row r="19" spans="1:18" ht="15" thickBot="1">
      <c r="A19" s="143" t="s">
        <v>5</v>
      </c>
      <c r="B19" s="173"/>
      <c r="C19" s="174"/>
      <c r="D19" s="175">
        <f>'2 - PROFESSEURS'!D6</f>
        <v>1</v>
      </c>
      <c r="E19" s="176">
        <f>'2 - PROFESSEURS'!C6</f>
        <v>21</v>
      </c>
      <c r="F19" s="174"/>
      <c r="G19" s="177"/>
      <c r="H19" s="695">
        <f>E19+C19</f>
        <v>21</v>
      </c>
      <c r="I19" s="178"/>
      <c r="J19" s="179"/>
      <c r="K19" s="179"/>
      <c r="L19" s="180">
        <f t="shared" si="2"/>
        <v>21</v>
      </c>
      <c r="M19" s="181"/>
      <c r="N19" s="182"/>
      <c r="O19" s="183">
        <f t="shared" si="1"/>
        <v>21</v>
      </c>
      <c r="P19" s="184">
        <v>21</v>
      </c>
      <c r="Q19" s="185">
        <f>P19-O19</f>
        <v>0</v>
      </c>
      <c r="R19" s="182"/>
    </row>
    <row r="20" spans="1:18" ht="15" thickBot="1">
      <c r="A20" s="186" t="s">
        <v>93</v>
      </c>
      <c r="B20" s="110" t="s">
        <v>424</v>
      </c>
      <c r="C20" s="187">
        <f>SUM(C6:C19)</f>
        <v>0</v>
      </c>
      <c r="D20" s="187">
        <f>SUM(D6:D18)</f>
        <v>17</v>
      </c>
      <c r="E20" s="188">
        <f>SUM(E6:E19)</f>
        <v>325.39999999999998</v>
      </c>
      <c r="F20" s="187">
        <f>SUM(F6:F19)</f>
        <v>2</v>
      </c>
      <c r="G20" s="189">
        <f>SUM(G6:G17)</f>
        <v>32</v>
      </c>
      <c r="H20" s="190">
        <f t="shared" ref="H20:M20" si="4">SUM(H6:H19)</f>
        <v>357.4</v>
      </c>
      <c r="I20" s="113">
        <f t="shared" si="4"/>
        <v>0</v>
      </c>
      <c r="J20" s="114">
        <f t="shared" si="4"/>
        <v>24.5</v>
      </c>
      <c r="K20" s="114">
        <f t="shared" si="4"/>
        <v>10.5</v>
      </c>
      <c r="L20" s="191">
        <f t="shared" si="4"/>
        <v>343.4</v>
      </c>
      <c r="M20" s="192">
        <f t="shared" si="4"/>
        <v>0</v>
      </c>
      <c r="N20" s="193">
        <f>SUM(N6:N17)</f>
        <v>0</v>
      </c>
      <c r="O20" s="194">
        <f>SUM(O5:O19)</f>
        <v>343.4</v>
      </c>
      <c r="P20" s="195">
        <f>SUM(P5:P19)</f>
        <v>377</v>
      </c>
      <c r="Q20" s="196">
        <v>0</v>
      </c>
      <c r="R20" s="193"/>
    </row>
    <row r="21" spans="1:18" ht="15" thickBot="1">
      <c r="A21" s="197" t="s">
        <v>94</v>
      </c>
      <c r="B21" s="198"/>
      <c r="C21" s="199"/>
      <c r="D21" s="199"/>
      <c r="E21" s="199"/>
      <c r="F21" s="199"/>
      <c r="G21" s="199"/>
      <c r="H21" s="199"/>
      <c r="I21" s="199"/>
      <c r="J21" s="199"/>
      <c r="K21" s="199"/>
      <c r="L21" s="200"/>
      <c r="M21" s="201"/>
      <c r="N21" s="202"/>
      <c r="O21" s="203"/>
      <c r="P21" s="204">
        <v>0</v>
      </c>
      <c r="Q21" s="205"/>
      <c r="R21" s="206"/>
    </row>
    <row r="22" spans="1:18" ht="18.600000000000001" thickBot="1">
      <c r="A22" s="207"/>
      <c r="B22" s="798" t="s">
        <v>428</v>
      </c>
      <c r="C22" s="798"/>
      <c r="D22" s="798" t="s">
        <v>429</v>
      </c>
      <c r="E22" s="798" t="s">
        <v>427</v>
      </c>
      <c r="F22" s="208"/>
      <c r="G22" s="208"/>
      <c r="H22" s="208"/>
      <c r="I22" s="208"/>
      <c r="J22" s="208"/>
      <c r="K22" s="208"/>
      <c r="L22" s="208"/>
      <c r="M22" s="1155" t="s">
        <v>428</v>
      </c>
      <c r="N22" s="1155"/>
      <c r="O22" s="209">
        <f>SUM(O20,Q20,Q21)</f>
        <v>343.4</v>
      </c>
      <c r="P22" s="799">
        <f>P20+P21</f>
        <v>377</v>
      </c>
      <c r="Q22" s="696">
        <f>SUM(Q8:Q21)+Q6</f>
        <v>33.6</v>
      </c>
      <c r="R22" s="800"/>
    </row>
  </sheetData>
  <mergeCells count="10">
    <mergeCell ref="A10:A12"/>
    <mergeCell ref="M22:N22"/>
    <mergeCell ref="B1:Q1"/>
    <mergeCell ref="M3:N3"/>
    <mergeCell ref="A5:B5"/>
    <mergeCell ref="A6:A7"/>
    <mergeCell ref="P6:P7"/>
    <mergeCell ref="Q6:Q7"/>
    <mergeCell ref="D3:G3"/>
    <mergeCell ref="H3:L3"/>
  </mergeCells>
  <pageMargins left="0.7" right="0.7" top="0.75" bottom="0.75" header="0.3" footer="0.3"/>
  <pageSetup paperSize="9" scale="63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8" tint="-0.249977111117893"/>
  </sheetPr>
  <dimension ref="A1:Y35"/>
  <sheetViews>
    <sheetView showGridLines="0" view="pageBreakPreview" topLeftCell="A7" zoomScaleNormal="80" zoomScaleSheetLayoutView="100" zoomScalePageLayoutView="80" workbookViewId="0">
      <selection activeCell="D14" sqref="D14"/>
    </sheetView>
  </sheetViews>
  <sheetFormatPr baseColWidth="10" defaultColWidth="11.44140625" defaultRowHeight="16.95" customHeight="1"/>
  <cols>
    <col min="1" max="1" width="9.6640625" style="587" customWidth="1"/>
    <col min="2" max="2" width="10.6640625" style="587" customWidth="1"/>
    <col min="3" max="3" width="1.6640625" style="590" customWidth="1"/>
    <col min="4" max="4" width="9.6640625" style="587" customWidth="1"/>
    <col min="5" max="5" width="5.6640625" style="587" customWidth="1"/>
    <col min="6" max="6" width="1.6640625" style="590" customWidth="1"/>
    <col min="7" max="7" width="9.6640625" style="587" customWidth="1"/>
    <col min="8" max="9" width="5.6640625" style="587" customWidth="1"/>
    <col min="10" max="10" width="1.6640625" style="590" customWidth="1"/>
    <col min="11" max="11" width="9.6640625" style="587" customWidth="1"/>
    <col min="12" max="13" width="5.6640625" style="587" customWidth="1"/>
    <col min="14" max="14" width="1.6640625" style="590" customWidth="1"/>
    <col min="15" max="15" width="9.6640625" style="587" customWidth="1"/>
    <col min="16" max="17" width="5.6640625" style="587" customWidth="1"/>
    <col min="18" max="18" width="1.6640625" style="590" customWidth="1"/>
    <col min="19" max="22" width="8.33203125" style="587" customWidth="1"/>
    <col min="23" max="23" width="1.6640625" style="589" customWidth="1"/>
    <col min="24" max="24" width="8.6640625" style="588" customWidth="1"/>
    <col min="25" max="25" width="9.5546875" style="587" customWidth="1"/>
    <col min="26" max="256" width="11.44140625" style="587"/>
    <col min="257" max="257" width="9.6640625" style="587" customWidth="1"/>
    <col min="258" max="258" width="10.6640625" style="587" customWidth="1"/>
    <col min="259" max="259" width="1.6640625" style="587" customWidth="1"/>
    <col min="260" max="260" width="9.6640625" style="587" customWidth="1"/>
    <col min="261" max="261" width="6.6640625" style="587" customWidth="1"/>
    <col min="262" max="262" width="1.6640625" style="587" customWidth="1"/>
    <col min="263" max="263" width="9.6640625" style="587" customWidth="1"/>
    <col min="264" max="265" width="6.6640625" style="587" customWidth="1"/>
    <col min="266" max="266" width="1.6640625" style="587" customWidth="1"/>
    <col min="267" max="267" width="9.6640625" style="587" customWidth="1"/>
    <col min="268" max="269" width="6.6640625" style="587" customWidth="1"/>
    <col min="270" max="270" width="1.6640625" style="587" customWidth="1"/>
    <col min="271" max="271" width="9.6640625" style="587" customWidth="1"/>
    <col min="272" max="273" width="6.6640625" style="587" customWidth="1"/>
    <col min="274" max="274" width="1.6640625" style="587" customWidth="1"/>
    <col min="275" max="278" width="8.33203125" style="587" customWidth="1"/>
    <col min="279" max="279" width="1.6640625" style="587" customWidth="1"/>
    <col min="280" max="280" width="8.6640625" style="587" customWidth="1"/>
    <col min="281" max="281" width="6.6640625" style="587" customWidth="1"/>
    <col min="282" max="512" width="11.44140625" style="587"/>
    <col min="513" max="513" width="9.6640625" style="587" customWidth="1"/>
    <col min="514" max="514" width="10.6640625" style="587" customWidth="1"/>
    <col min="515" max="515" width="1.6640625" style="587" customWidth="1"/>
    <col min="516" max="516" width="9.6640625" style="587" customWidth="1"/>
    <col min="517" max="517" width="6.6640625" style="587" customWidth="1"/>
    <col min="518" max="518" width="1.6640625" style="587" customWidth="1"/>
    <col min="519" max="519" width="9.6640625" style="587" customWidth="1"/>
    <col min="520" max="521" width="6.6640625" style="587" customWidth="1"/>
    <col min="522" max="522" width="1.6640625" style="587" customWidth="1"/>
    <col min="523" max="523" width="9.6640625" style="587" customWidth="1"/>
    <col min="524" max="525" width="6.6640625" style="587" customWidth="1"/>
    <col min="526" max="526" width="1.6640625" style="587" customWidth="1"/>
    <col min="527" max="527" width="9.6640625" style="587" customWidth="1"/>
    <col min="528" max="529" width="6.6640625" style="587" customWidth="1"/>
    <col min="530" max="530" width="1.6640625" style="587" customWidth="1"/>
    <col min="531" max="534" width="8.33203125" style="587" customWidth="1"/>
    <col min="535" max="535" width="1.6640625" style="587" customWidth="1"/>
    <col min="536" max="536" width="8.6640625" style="587" customWidth="1"/>
    <col min="537" max="537" width="6.6640625" style="587" customWidth="1"/>
    <col min="538" max="768" width="11.44140625" style="587"/>
    <col min="769" max="769" width="9.6640625" style="587" customWidth="1"/>
    <col min="770" max="770" width="10.6640625" style="587" customWidth="1"/>
    <col min="771" max="771" width="1.6640625" style="587" customWidth="1"/>
    <col min="772" max="772" width="9.6640625" style="587" customWidth="1"/>
    <col min="773" max="773" width="6.6640625" style="587" customWidth="1"/>
    <col min="774" max="774" width="1.6640625" style="587" customWidth="1"/>
    <col min="775" max="775" width="9.6640625" style="587" customWidth="1"/>
    <col min="776" max="777" width="6.6640625" style="587" customWidth="1"/>
    <col min="778" max="778" width="1.6640625" style="587" customWidth="1"/>
    <col min="779" max="779" width="9.6640625" style="587" customWidth="1"/>
    <col min="780" max="781" width="6.6640625" style="587" customWidth="1"/>
    <col min="782" max="782" width="1.6640625" style="587" customWidth="1"/>
    <col min="783" max="783" width="9.6640625" style="587" customWidth="1"/>
    <col min="784" max="785" width="6.6640625" style="587" customWidth="1"/>
    <col min="786" max="786" width="1.6640625" style="587" customWidth="1"/>
    <col min="787" max="790" width="8.33203125" style="587" customWidth="1"/>
    <col min="791" max="791" width="1.6640625" style="587" customWidth="1"/>
    <col min="792" max="792" width="8.6640625" style="587" customWidth="1"/>
    <col min="793" max="793" width="6.6640625" style="587" customWidth="1"/>
    <col min="794" max="1024" width="11.44140625" style="587"/>
    <col min="1025" max="1025" width="9.6640625" style="587" customWidth="1"/>
    <col min="1026" max="1026" width="10.6640625" style="587" customWidth="1"/>
    <col min="1027" max="1027" width="1.6640625" style="587" customWidth="1"/>
    <col min="1028" max="1028" width="9.6640625" style="587" customWidth="1"/>
    <col min="1029" max="1029" width="6.6640625" style="587" customWidth="1"/>
    <col min="1030" max="1030" width="1.6640625" style="587" customWidth="1"/>
    <col min="1031" max="1031" width="9.6640625" style="587" customWidth="1"/>
    <col min="1032" max="1033" width="6.6640625" style="587" customWidth="1"/>
    <col min="1034" max="1034" width="1.6640625" style="587" customWidth="1"/>
    <col min="1035" max="1035" width="9.6640625" style="587" customWidth="1"/>
    <col min="1036" max="1037" width="6.6640625" style="587" customWidth="1"/>
    <col min="1038" max="1038" width="1.6640625" style="587" customWidth="1"/>
    <col min="1039" max="1039" width="9.6640625" style="587" customWidth="1"/>
    <col min="1040" max="1041" width="6.6640625" style="587" customWidth="1"/>
    <col min="1042" max="1042" width="1.6640625" style="587" customWidth="1"/>
    <col min="1043" max="1046" width="8.33203125" style="587" customWidth="1"/>
    <col min="1047" max="1047" width="1.6640625" style="587" customWidth="1"/>
    <col min="1048" max="1048" width="8.6640625" style="587" customWidth="1"/>
    <col min="1049" max="1049" width="6.6640625" style="587" customWidth="1"/>
    <col min="1050" max="1280" width="11.44140625" style="587"/>
    <col min="1281" max="1281" width="9.6640625" style="587" customWidth="1"/>
    <col min="1282" max="1282" width="10.6640625" style="587" customWidth="1"/>
    <col min="1283" max="1283" width="1.6640625" style="587" customWidth="1"/>
    <col min="1284" max="1284" width="9.6640625" style="587" customWidth="1"/>
    <col min="1285" max="1285" width="6.6640625" style="587" customWidth="1"/>
    <col min="1286" max="1286" width="1.6640625" style="587" customWidth="1"/>
    <col min="1287" max="1287" width="9.6640625" style="587" customWidth="1"/>
    <col min="1288" max="1289" width="6.6640625" style="587" customWidth="1"/>
    <col min="1290" max="1290" width="1.6640625" style="587" customWidth="1"/>
    <col min="1291" max="1291" width="9.6640625" style="587" customWidth="1"/>
    <col min="1292" max="1293" width="6.6640625" style="587" customWidth="1"/>
    <col min="1294" max="1294" width="1.6640625" style="587" customWidth="1"/>
    <col min="1295" max="1295" width="9.6640625" style="587" customWidth="1"/>
    <col min="1296" max="1297" width="6.6640625" style="587" customWidth="1"/>
    <col min="1298" max="1298" width="1.6640625" style="587" customWidth="1"/>
    <col min="1299" max="1302" width="8.33203125" style="587" customWidth="1"/>
    <col min="1303" max="1303" width="1.6640625" style="587" customWidth="1"/>
    <col min="1304" max="1304" width="8.6640625" style="587" customWidth="1"/>
    <col min="1305" max="1305" width="6.6640625" style="587" customWidth="1"/>
    <col min="1306" max="1536" width="11.44140625" style="587"/>
    <col min="1537" max="1537" width="9.6640625" style="587" customWidth="1"/>
    <col min="1538" max="1538" width="10.6640625" style="587" customWidth="1"/>
    <col min="1539" max="1539" width="1.6640625" style="587" customWidth="1"/>
    <col min="1540" max="1540" width="9.6640625" style="587" customWidth="1"/>
    <col min="1541" max="1541" width="6.6640625" style="587" customWidth="1"/>
    <col min="1542" max="1542" width="1.6640625" style="587" customWidth="1"/>
    <col min="1543" max="1543" width="9.6640625" style="587" customWidth="1"/>
    <col min="1544" max="1545" width="6.6640625" style="587" customWidth="1"/>
    <col min="1546" max="1546" width="1.6640625" style="587" customWidth="1"/>
    <col min="1547" max="1547" width="9.6640625" style="587" customWidth="1"/>
    <col min="1548" max="1549" width="6.6640625" style="587" customWidth="1"/>
    <col min="1550" max="1550" width="1.6640625" style="587" customWidth="1"/>
    <col min="1551" max="1551" width="9.6640625" style="587" customWidth="1"/>
    <col min="1552" max="1553" width="6.6640625" style="587" customWidth="1"/>
    <col min="1554" max="1554" width="1.6640625" style="587" customWidth="1"/>
    <col min="1555" max="1558" width="8.33203125" style="587" customWidth="1"/>
    <col min="1559" max="1559" width="1.6640625" style="587" customWidth="1"/>
    <col min="1560" max="1560" width="8.6640625" style="587" customWidth="1"/>
    <col min="1561" max="1561" width="6.6640625" style="587" customWidth="1"/>
    <col min="1562" max="1792" width="11.44140625" style="587"/>
    <col min="1793" max="1793" width="9.6640625" style="587" customWidth="1"/>
    <col min="1794" max="1794" width="10.6640625" style="587" customWidth="1"/>
    <col min="1795" max="1795" width="1.6640625" style="587" customWidth="1"/>
    <col min="1796" max="1796" width="9.6640625" style="587" customWidth="1"/>
    <col min="1797" max="1797" width="6.6640625" style="587" customWidth="1"/>
    <col min="1798" max="1798" width="1.6640625" style="587" customWidth="1"/>
    <col min="1799" max="1799" width="9.6640625" style="587" customWidth="1"/>
    <col min="1800" max="1801" width="6.6640625" style="587" customWidth="1"/>
    <col min="1802" max="1802" width="1.6640625" style="587" customWidth="1"/>
    <col min="1803" max="1803" width="9.6640625" style="587" customWidth="1"/>
    <col min="1804" max="1805" width="6.6640625" style="587" customWidth="1"/>
    <col min="1806" max="1806" width="1.6640625" style="587" customWidth="1"/>
    <col min="1807" max="1807" width="9.6640625" style="587" customWidth="1"/>
    <col min="1808" max="1809" width="6.6640625" style="587" customWidth="1"/>
    <col min="1810" max="1810" width="1.6640625" style="587" customWidth="1"/>
    <col min="1811" max="1814" width="8.33203125" style="587" customWidth="1"/>
    <col min="1815" max="1815" width="1.6640625" style="587" customWidth="1"/>
    <col min="1816" max="1816" width="8.6640625" style="587" customWidth="1"/>
    <col min="1817" max="1817" width="6.6640625" style="587" customWidth="1"/>
    <col min="1818" max="2048" width="11.44140625" style="587"/>
    <col min="2049" max="2049" width="9.6640625" style="587" customWidth="1"/>
    <col min="2050" max="2050" width="10.6640625" style="587" customWidth="1"/>
    <col min="2051" max="2051" width="1.6640625" style="587" customWidth="1"/>
    <col min="2052" max="2052" width="9.6640625" style="587" customWidth="1"/>
    <col min="2053" max="2053" width="6.6640625" style="587" customWidth="1"/>
    <col min="2054" max="2054" width="1.6640625" style="587" customWidth="1"/>
    <col min="2055" max="2055" width="9.6640625" style="587" customWidth="1"/>
    <col min="2056" max="2057" width="6.6640625" style="587" customWidth="1"/>
    <col min="2058" max="2058" width="1.6640625" style="587" customWidth="1"/>
    <col min="2059" max="2059" width="9.6640625" style="587" customWidth="1"/>
    <col min="2060" max="2061" width="6.6640625" style="587" customWidth="1"/>
    <col min="2062" max="2062" width="1.6640625" style="587" customWidth="1"/>
    <col min="2063" max="2063" width="9.6640625" style="587" customWidth="1"/>
    <col min="2064" max="2065" width="6.6640625" style="587" customWidth="1"/>
    <col min="2066" max="2066" width="1.6640625" style="587" customWidth="1"/>
    <col min="2067" max="2070" width="8.33203125" style="587" customWidth="1"/>
    <col min="2071" max="2071" width="1.6640625" style="587" customWidth="1"/>
    <col min="2072" max="2072" width="8.6640625" style="587" customWidth="1"/>
    <col min="2073" max="2073" width="6.6640625" style="587" customWidth="1"/>
    <col min="2074" max="2304" width="11.44140625" style="587"/>
    <col min="2305" max="2305" width="9.6640625" style="587" customWidth="1"/>
    <col min="2306" max="2306" width="10.6640625" style="587" customWidth="1"/>
    <col min="2307" max="2307" width="1.6640625" style="587" customWidth="1"/>
    <col min="2308" max="2308" width="9.6640625" style="587" customWidth="1"/>
    <col min="2309" max="2309" width="6.6640625" style="587" customWidth="1"/>
    <col min="2310" max="2310" width="1.6640625" style="587" customWidth="1"/>
    <col min="2311" max="2311" width="9.6640625" style="587" customWidth="1"/>
    <col min="2312" max="2313" width="6.6640625" style="587" customWidth="1"/>
    <col min="2314" max="2314" width="1.6640625" style="587" customWidth="1"/>
    <col min="2315" max="2315" width="9.6640625" style="587" customWidth="1"/>
    <col min="2316" max="2317" width="6.6640625" style="587" customWidth="1"/>
    <col min="2318" max="2318" width="1.6640625" style="587" customWidth="1"/>
    <col min="2319" max="2319" width="9.6640625" style="587" customWidth="1"/>
    <col min="2320" max="2321" width="6.6640625" style="587" customWidth="1"/>
    <col min="2322" max="2322" width="1.6640625" style="587" customWidth="1"/>
    <col min="2323" max="2326" width="8.33203125" style="587" customWidth="1"/>
    <col min="2327" max="2327" width="1.6640625" style="587" customWidth="1"/>
    <col min="2328" max="2328" width="8.6640625" style="587" customWidth="1"/>
    <col min="2329" max="2329" width="6.6640625" style="587" customWidth="1"/>
    <col min="2330" max="2560" width="11.44140625" style="587"/>
    <col min="2561" max="2561" width="9.6640625" style="587" customWidth="1"/>
    <col min="2562" max="2562" width="10.6640625" style="587" customWidth="1"/>
    <col min="2563" max="2563" width="1.6640625" style="587" customWidth="1"/>
    <col min="2564" max="2564" width="9.6640625" style="587" customWidth="1"/>
    <col min="2565" max="2565" width="6.6640625" style="587" customWidth="1"/>
    <col min="2566" max="2566" width="1.6640625" style="587" customWidth="1"/>
    <col min="2567" max="2567" width="9.6640625" style="587" customWidth="1"/>
    <col min="2568" max="2569" width="6.6640625" style="587" customWidth="1"/>
    <col min="2570" max="2570" width="1.6640625" style="587" customWidth="1"/>
    <col min="2571" max="2571" width="9.6640625" style="587" customWidth="1"/>
    <col min="2572" max="2573" width="6.6640625" style="587" customWidth="1"/>
    <col min="2574" max="2574" width="1.6640625" style="587" customWidth="1"/>
    <col min="2575" max="2575" width="9.6640625" style="587" customWidth="1"/>
    <col min="2576" max="2577" width="6.6640625" style="587" customWidth="1"/>
    <col min="2578" max="2578" width="1.6640625" style="587" customWidth="1"/>
    <col min="2579" max="2582" width="8.33203125" style="587" customWidth="1"/>
    <col min="2583" max="2583" width="1.6640625" style="587" customWidth="1"/>
    <col min="2584" max="2584" width="8.6640625" style="587" customWidth="1"/>
    <col min="2585" max="2585" width="6.6640625" style="587" customWidth="1"/>
    <col min="2586" max="2816" width="11.44140625" style="587"/>
    <col min="2817" max="2817" width="9.6640625" style="587" customWidth="1"/>
    <col min="2818" max="2818" width="10.6640625" style="587" customWidth="1"/>
    <col min="2819" max="2819" width="1.6640625" style="587" customWidth="1"/>
    <col min="2820" max="2820" width="9.6640625" style="587" customWidth="1"/>
    <col min="2821" max="2821" width="6.6640625" style="587" customWidth="1"/>
    <col min="2822" max="2822" width="1.6640625" style="587" customWidth="1"/>
    <col min="2823" max="2823" width="9.6640625" style="587" customWidth="1"/>
    <col min="2824" max="2825" width="6.6640625" style="587" customWidth="1"/>
    <col min="2826" max="2826" width="1.6640625" style="587" customWidth="1"/>
    <col min="2827" max="2827" width="9.6640625" style="587" customWidth="1"/>
    <col min="2828" max="2829" width="6.6640625" style="587" customWidth="1"/>
    <col min="2830" max="2830" width="1.6640625" style="587" customWidth="1"/>
    <col min="2831" max="2831" width="9.6640625" style="587" customWidth="1"/>
    <col min="2832" max="2833" width="6.6640625" style="587" customWidth="1"/>
    <col min="2834" max="2834" width="1.6640625" style="587" customWidth="1"/>
    <col min="2835" max="2838" width="8.33203125" style="587" customWidth="1"/>
    <col min="2839" max="2839" width="1.6640625" style="587" customWidth="1"/>
    <col min="2840" max="2840" width="8.6640625" style="587" customWidth="1"/>
    <col min="2841" max="2841" width="6.6640625" style="587" customWidth="1"/>
    <col min="2842" max="3072" width="11.44140625" style="587"/>
    <col min="3073" max="3073" width="9.6640625" style="587" customWidth="1"/>
    <col min="3074" max="3074" width="10.6640625" style="587" customWidth="1"/>
    <col min="3075" max="3075" width="1.6640625" style="587" customWidth="1"/>
    <col min="3076" max="3076" width="9.6640625" style="587" customWidth="1"/>
    <col min="3077" max="3077" width="6.6640625" style="587" customWidth="1"/>
    <col min="3078" max="3078" width="1.6640625" style="587" customWidth="1"/>
    <col min="3079" max="3079" width="9.6640625" style="587" customWidth="1"/>
    <col min="3080" max="3081" width="6.6640625" style="587" customWidth="1"/>
    <col min="3082" max="3082" width="1.6640625" style="587" customWidth="1"/>
    <col min="3083" max="3083" width="9.6640625" style="587" customWidth="1"/>
    <col min="3084" max="3085" width="6.6640625" style="587" customWidth="1"/>
    <col min="3086" max="3086" width="1.6640625" style="587" customWidth="1"/>
    <col min="3087" max="3087" width="9.6640625" style="587" customWidth="1"/>
    <col min="3088" max="3089" width="6.6640625" style="587" customWidth="1"/>
    <col min="3090" max="3090" width="1.6640625" style="587" customWidth="1"/>
    <col min="3091" max="3094" width="8.33203125" style="587" customWidth="1"/>
    <col min="3095" max="3095" width="1.6640625" style="587" customWidth="1"/>
    <col min="3096" max="3096" width="8.6640625" style="587" customWidth="1"/>
    <col min="3097" max="3097" width="6.6640625" style="587" customWidth="1"/>
    <col min="3098" max="3328" width="11.44140625" style="587"/>
    <col min="3329" max="3329" width="9.6640625" style="587" customWidth="1"/>
    <col min="3330" max="3330" width="10.6640625" style="587" customWidth="1"/>
    <col min="3331" max="3331" width="1.6640625" style="587" customWidth="1"/>
    <col min="3332" max="3332" width="9.6640625" style="587" customWidth="1"/>
    <col min="3333" max="3333" width="6.6640625" style="587" customWidth="1"/>
    <col min="3334" max="3334" width="1.6640625" style="587" customWidth="1"/>
    <col min="3335" max="3335" width="9.6640625" style="587" customWidth="1"/>
    <col min="3336" max="3337" width="6.6640625" style="587" customWidth="1"/>
    <col min="3338" max="3338" width="1.6640625" style="587" customWidth="1"/>
    <col min="3339" max="3339" width="9.6640625" style="587" customWidth="1"/>
    <col min="3340" max="3341" width="6.6640625" style="587" customWidth="1"/>
    <col min="3342" max="3342" width="1.6640625" style="587" customWidth="1"/>
    <col min="3343" max="3343" width="9.6640625" style="587" customWidth="1"/>
    <col min="3344" max="3345" width="6.6640625" style="587" customWidth="1"/>
    <col min="3346" max="3346" width="1.6640625" style="587" customWidth="1"/>
    <col min="3347" max="3350" width="8.33203125" style="587" customWidth="1"/>
    <col min="3351" max="3351" width="1.6640625" style="587" customWidth="1"/>
    <col min="3352" max="3352" width="8.6640625" style="587" customWidth="1"/>
    <col min="3353" max="3353" width="6.6640625" style="587" customWidth="1"/>
    <col min="3354" max="3584" width="11.44140625" style="587"/>
    <col min="3585" max="3585" width="9.6640625" style="587" customWidth="1"/>
    <col min="3586" max="3586" width="10.6640625" style="587" customWidth="1"/>
    <col min="3587" max="3587" width="1.6640625" style="587" customWidth="1"/>
    <col min="3588" max="3588" width="9.6640625" style="587" customWidth="1"/>
    <col min="3589" max="3589" width="6.6640625" style="587" customWidth="1"/>
    <col min="3590" max="3590" width="1.6640625" style="587" customWidth="1"/>
    <col min="3591" max="3591" width="9.6640625" style="587" customWidth="1"/>
    <col min="3592" max="3593" width="6.6640625" style="587" customWidth="1"/>
    <col min="3594" max="3594" width="1.6640625" style="587" customWidth="1"/>
    <col min="3595" max="3595" width="9.6640625" style="587" customWidth="1"/>
    <col min="3596" max="3597" width="6.6640625" style="587" customWidth="1"/>
    <col min="3598" max="3598" width="1.6640625" style="587" customWidth="1"/>
    <col min="3599" max="3599" width="9.6640625" style="587" customWidth="1"/>
    <col min="3600" max="3601" width="6.6640625" style="587" customWidth="1"/>
    <col min="3602" max="3602" width="1.6640625" style="587" customWidth="1"/>
    <col min="3603" max="3606" width="8.33203125" style="587" customWidth="1"/>
    <col min="3607" max="3607" width="1.6640625" style="587" customWidth="1"/>
    <col min="3608" max="3608" width="8.6640625" style="587" customWidth="1"/>
    <col min="3609" max="3609" width="6.6640625" style="587" customWidth="1"/>
    <col min="3610" max="3840" width="11.44140625" style="587"/>
    <col min="3841" max="3841" width="9.6640625" style="587" customWidth="1"/>
    <col min="3842" max="3842" width="10.6640625" style="587" customWidth="1"/>
    <col min="3843" max="3843" width="1.6640625" style="587" customWidth="1"/>
    <col min="3844" max="3844" width="9.6640625" style="587" customWidth="1"/>
    <col min="3845" max="3845" width="6.6640625" style="587" customWidth="1"/>
    <col min="3846" max="3846" width="1.6640625" style="587" customWidth="1"/>
    <col min="3847" max="3847" width="9.6640625" style="587" customWidth="1"/>
    <col min="3848" max="3849" width="6.6640625" style="587" customWidth="1"/>
    <col min="3850" max="3850" width="1.6640625" style="587" customWidth="1"/>
    <col min="3851" max="3851" width="9.6640625" style="587" customWidth="1"/>
    <col min="3852" max="3853" width="6.6640625" style="587" customWidth="1"/>
    <col min="3854" max="3854" width="1.6640625" style="587" customWidth="1"/>
    <col min="3855" max="3855" width="9.6640625" style="587" customWidth="1"/>
    <col min="3856" max="3857" width="6.6640625" style="587" customWidth="1"/>
    <col min="3858" max="3858" width="1.6640625" style="587" customWidth="1"/>
    <col min="3859" max="3862" width="8.33203125" style="587" customWidth="1"/>
    <col min="3863" max="3863" width="1.6640625" style="587" customWidth="1"/>
    <col min="3864" max="3864" width="8.6640625" style="587" customWidth="1"/>
    <col min="3865" max="3865" width="6.6640625" style="587" customWidth="1"/>
    <col min="3866" max="4096" width="11.44140625" style="587"/>
    <col min="4097" max="4097" width="9.6640625" style="587" customWidth="1"/>
    <col min="4098" max="4098" width="10.6640625" style="587" customWidth="1"/>
    <col min="4099" max="4099" width="1.6640625" style="587" customWidth="1"/>
    <col min="4100" max="4100" width="9.6640625" style="587" customWidth="1"/>
    <col min="4101" max="4101" width="6.6640625" style="587" customWidth="1"/>
    <col min="4102" max="4102" width="1.6640625" style="587" customWidth="1"/>
    <col min="4103" max="4103" width="9.6640625" style="587" customWidth="1"/>
    <col min="4104" max="4105" width="6.6640625" style="587" customWidth="1"/>
    <col min="4106" max="4106" width="1.6640625" style="587" customWidth="1"/>
    <col min="4107" max="4107" width="9.6640625" style="587" customWidth="1"/>
    <col min="4108" max="4109" width="6.6640625" style="587" customWidth="1"/>
    <col min="4110" max="4110" width="1.6640625" style="587" customWidth="1"/>
    <col min="4111" max="4111" width="9.6640625" style="587" customWidth="1"/>
    <col min="4112" max="4113" width="6.6640625" style="587" customWidth="1"/>
    <col min="4114" max="4114" width="1.6640625" style="587" customWidth="1"/>
    <col min="4115" max="4118" width="8.33203125" style="587" customWidth="1"/>
    <col min="4119" max="4119" width="1.6640625" style="587" customWidth="1"/>
    <col min="4120" max="4120" width="8.6640625" style="587" customWidth="1"/>
    <col min="4121" max="4121" width="6.6640625" style="587" customWidth="1"/>
    <col min="4122" max="4352" width="11.44140625" style="587"/>
    <col min="4353" max="4353" width="9.6640625" style="587" customWidth="1"/>
    <col min="4354" max="4354" width="10.6640625" style="587" customWidth="1"/>
    <col min="4355" max="4355" width="1.6640625" style="587" customWidth="1"/>
    <col min="4356" max="4356" width="9.6640625" style="587" customWidth="1"/>
    <col min="4357" max="4357" width="6.6640625" style="587" customWidth="1"/>
    <col min="4358" max="4358" width="1.6640625" style="587" customWidth="1"/>
    <col min="4359" max="4359" width="9.6640625" style="587" customWidth="1"/>
    <col min="4360" max="4361" width="6.6640625" style="587" customWidth="1"/>
    <col min="4362" max="4362" width="1.6640625" style="587" customWidth="1"/>
    <col min="4363" max="4363" width="9.6640625" style="587" customWidth="1"/>
    <col min="4364" max="4365" width="6.6640625" style="587" customWidth="1"/>
    <col min="4366" max="4366" width="1.6640625" style="587" customWidth="1"/>
    <col min="4367" max="4367" width="9.6640625" style="587" customWidth="1"/>
    <col min="4368" max="4369" width="6.6640625" style="587" customWidth="1"/>
    <col min="4370" max="4370" width="1.6640625" style="587" customWidth="1"/>
    <col min="4371" max="4374" width="8.33203125" style="587" customWidth="1"/>
    <col min="4375" max="4375" width="1.6640625" style="587" customWidth="1"/>
    <col min="4376" max="4376" width="8.6640625" style="587" customWidth="1"/>
    <col min="4377" max="4377" width="6.6640625" style="587" customWidth="1"/>
    <col min="4378" max="4608" width="11.44140625" style="587"/>
    <col min="4609" max="4609" width="9.6640625" style="587" customWidth="1"/>
    <col min="4610" max="4610" width="10.6640625" style="587" customWidth="1"/>
    <col min="4611" max="4611" width="1.6640625" style="587" customWidth="1"/>
    <col min="4612" max="4612" width="9.6640625" style="587" customWidth="1"/>
    <col min="4613" max="4613" width="6.6640625" style="587" customWidth="1"/>
    <col min="4614" max="4614" width="1.6640625" style="587" customWidth="1"/>
    <col min="4615" max="4615" width="9.6640625" style="587" customWidth="1"/>
    <col min="4616" max="4617" width="6.6640625" style="587" customWidth="1"/>
    <col min="4618" max="4618" width="1.6640625" style="587" customWidth="1"/>
    <col min="4619" max="4619" width="9.6640625" style="587" customWidth="1"/>
    <col min="4620" max="4621" width="6.6640625" style="587" customWidth="1"/>
    <col min="4622" max="4622" width="1.6640625" style="587" customWidth="1"/>
    <col min="4623" max="4623" width="9.6640625" style="587" customWidth="1"/>
    <col min="4624" max="4625" width="6.6640625" style="587" customWidth="1"/>
    <col min="4626" max="4626" width="1.6640625" style="587" customWidth="1"/>
    <col min="4627" max="4630" width="8.33203125" style="587" customWidth="1"/>
    <col min="4631" max="4631" width="1.6640625" style="587" customWidth="1"/>
    <col min="4632" max="4632" width="8.6640625" style="587" customWidth="1"/>
    <col min="4633" max="4633" width="6.6640625" style="587" customWidth="1"/>
    <col min="4634" max="4864" width="11.44140625" style="587"/>
    <col min="4865" max="4865" width="9.6640625" style="587" customWidth="1"/>
    <col min="4866" max="4866" width="10.6640625" style="587" customWidth="1"/>
    <col min="4867" max="4867" width="1.6640625" style="587" customWidth="1"/>
    <col min="4868" max="4868" width="9.6640625" style="587" customWidth="1"/>
    <col min="4869" max="4869" width="6.6640625" style="587" customWidth="1"/>
    <col min="4870" max="4870" width="1.6640625" style="587" customWidth="1"/>
    <col min="4871" max="4871" width="9.6640625" style="587" customWidth="1"/>
    <col min="4872" max="4873" width="6.6640625" style="587" customWidth="1"/>
    <col min="4874" max="4874" width="1.6640625" style="587" customWidth="1"/>
    <col min="4875" max="4875" width="9.6640625" style="587" customWidth="1"/>
    <col min="4876" max="4877" width="6.6640625" style="587" customWidth="1"/>
    <col min="4878" max="4878" width="1.6640625" style="587" customWidth="1"/>
    <col min="4879" max="4879" width="9.6640625" style="587" customWidth="1"/>
    <col min="4880" max="4881" width="6.6640625" style="587" customWidth="1"/>
    <col min="4882" max="4882" width="1.6640625" style="587" customWidth="1"/>
    <col min="4883" max="4886" width="8.33203125" style="587" customWidth="1"/>
    <col min="4887" max="4887" width="1.6640625" style="587" customWidth="1"/>
    <col min="4888" max="4888" width="8.6640625" style="587" customWidth="1"/>
    <col min="4889" max="4889" width="6.6640625" style="587" customWidth="1"/>
    <col min="4890" max="5120" width="11.44140625" style="587"/>
    <col min="5121" max="5121" width="9.6640625" style="587" customWidth="1"/>
    <col min="5122" max="5122" width="10.6640625" style="587" customWidth="1"/>
    <col min="5123" max="5123" width="1.6640625" style="587" customWidth="1"/>
    <col min="5124" max="5124" width="9.6640625" style="587" customWidth="1"/>
    <col min="5125" max="5125" width="6.6640625" style="587" customWidth="1"/>
    <col min="5126" max="5126" width="1.6640625" style="587" customWidth="1"/>
    <col min="5127" max="5127" width="9.6640625" style="587" customWidth="1"/>
    <col min="5128" max="5129" width="6.6640625" style="587" customWidth="1"/>
    <col min="5130" max="5130" width="1.6640625" style="587" customWidth="1"/>
    <col min="5131" max="5131" width="9.6640625" style="587" customWidth="1"/>
    <col min="5132" max="5133" width="6.6640625" style="587" customWidth="1"/>
    <col min="5134" max="5134" width="1.6640625" style="587" customWidth="1"/>
    <col min="5135" max="5135" width="9.6640625" style="587" customWidth="1"/>
    <col min="5136" max="5137" width="6.6640625" style="587" customWidth="1"/>
    <col min="5138" max="5138" width="1.6640625" style="587" customWidth="1"/>
    <col min="5139" max="5142" width="8.33203125" style="587" customWidth="1"/>
    <col min="5143" max="5143" width="1.6640625" style="587" customWidth="1"/>
    <col min="5144" max="5144" width="8.6640625" style="587" customWidth="1"/>
    <col min="5145" max="5145" width="6.6640625" style="587" customWidth="1"/>
    <col min="5146" max="5376" width="11.44140625" style="587"/>
    <col min="5377" max="5377" width="9.6640625" style="587" customWidth="1"/>
    <col min="5378" max="5378" width="10.6640625" style="587" customWidth="1"/>
    <col min="5379" max="5379" width="1.6640625" style="587" customWidth="1"/>
    <col min="5380" max="5380" width="9.6640625" style="587" customWidth="1"/>
    <col min="5381" max="5381" width="6.6640625" style="587" customWidth="1"/>
    <col min="5382" max="5382" width="1.6640625" style="587" customWidth="1"/>
    <col min="5383" max="5383" width="9.6640625" style="587" customWidth="1"/>
    <col min="5384" max="5385" width="6.6640625" style="587" customWidth="1"/>
    <col min="5386" max="5386" width="1.6640625" style="587" customWidth="1"/>
    <col min="5387" max="5387" width="9.6640625" style="587" customWidth="1"/>
    <col min="5388" max="5389" width="6.6640625" style="587" customWidth="1"/>
    <col min="5390" max="5390" width="1.6640625" style="587" customWidth="1"/>
    <col min="5391" max="5391" width="9.6640625" style="587" customWidth="1"/>
    <col min="5392" max="5393" width="6.6640625" style="587" customWidth="1"/>
    <col min="5394" max="5394" width="1.6640625" style="587" customWidth="1"/>
    <col min="5395" max="5398" width="8.33203125" style="587" customWidth="1"/>
    <col min="5399" max="5399" width="1.6640625" style="587" customWidth="1"/>
    <col min="5400" max="5400" width="8.6640625" style="587" customWidth="1"/>
    <col min="5401" max="5401" width="6.6640625" style="587" customWidth="1"/>
    <col min="5402" max="5632" width="11.44140625" style="587"/>
    <col min="5633" max="5633" width="9.6640625" style="587" customWidth="1"/>
    <col min="5634" max="5634" width="10.6640625" style="587" customWidth="1"/>
    <col min="5635" max="5635" width="1.6640625" style="587" customWidth="1"/>
    <col min="5636" max="5636" width="9.6640625" style="587" customWidth="1"/>
    <col min="5637" max="5637" width="6.6640625" style="587" customWidth="1"/>
    <col min="5638" max="5638" width="1.6640625" style="587" customWidth="1"/>
    <col min="5639" max="5639" width="9.6640625" style="587" customWidth="1"/>
    <col min="5640" max="5641" width="6.6640625" style="587" customWidth="1"/>
    <col min="5642" max="5642" width="1.6640625" style="587" customWidth="1"/>
    <col min="5643" max="5643" width="9.6640625" style="587" customWidth="1"/>
    <col min="5644" max="5645" width="6.6640625" style="587" customWidth="1"/>
    <col min="5646" max="5646" width="1.6640625" style="587" customWidth="1"/>
    <col min="5647" max="5647" width="9.6640625" style="587" customWidth="1"/>
    <col min="5648" max="5649" width="6.6640625" style="587" customWidth="1"/>
    <col min="5650" max="5650" width="1.6640625" style="587" customWidth="1"/>
    <col min="5651" max="5654" width="8.33203125" style="587" customWidth="1"/>
    <col min="5655" max="5655" width="1.6640625" style="587" customWidth="1"/>
    <col min="5656" max="5656" width="8.6640625" style="587" customWidth="1"/>
    <col min="5657" max="5657" width="6.6640625" style="587" customWidth="1"/>
    <col min="5658" max="5888" width="11.44140625" style="587"/>
    <col min="5889" max="5889" width="9.6640625" style="587" customWidth="1"/>
    <col min="5890" max="5890" width="10.6640625" style="587" customWidth="1"/>
    <col min="5891" max="5891" width="1.6640625" style="587" customWidth="1"/>
    <col min="5892" max="5892" width="9.6640625" style="587" customWidth="1"/>
    <col min="5893" max="5893" width="6.6640625" style="587" customWidth="1"/>
    <col min="5894" max="5894" width="1.6640625" style="587" customWidth="1"/>
    <col min="5895" max="5895" width="9.6640625" style="587" customWidth="1"/>
    <col min="5896" max="5897" width="6.6640625" style="587" customWidth="1"/>
    <col min="5898" max="5898" width="1.6640625" style="587" customWidth="1"/>
    <col min="5899" max="5899" width="9.6640625" style="587" customWidth="1"/>
    <col min="5900" max="5901" width="6.6640625" style="587" customWidth="1"/>
    <col min="5902" max="5902" width="1.6640625" style="587" customWidth="1"/>
    <col min="5903" max="5903" width="9.6640625" style="587" customWidth="1"/>
    <col min="5904" max="5905" width="6.6640625" style="587" customWidth="1"/>
    <col min="5906" max="5906" width="1.6640625" style="587" customWidth="1"/>
    <col min="5907" max="5910" width="8.33203125" style="587" customWidth="1"/>
    <col min="5911" max="5911" width="1.6640625" style="587" customWidth="1"/>
    <col min="5912" max="5912" width="8.6640625" style="587" customWidth="1"/>
    <col min="5913" max="5913" width="6.6640625" style="587" customWidth="1"/>
    <col min="5914" max="6144" width="11.44140625" style="587"/>
    <col min="6145" max="6145" width="9.6640625" style="587" customWidth="1"/>
    <col min="6146" max="6146" width="10.6640625" style="587" customWidth="1"/>
    <col min="6147" max="6147" width="1.6640625" style="587" customWidth="1"/>
    <col min="6148" max="6148" width="9.6640625" style="587" customWidth="1"/>
    <col min="6149" max="6149" width="6.6640625" style="587" customWidth="1"/>
    <col min="6150" max="6150" width="1.6640625" style="587" customWidth="1"/>
    <col min="6151" max="6151" width="9.6640625" style="587" customWidth="1"/>
    <col min="6152" max="6153" width="6.6640625" style="587" customWidth="1"/>
    <col min="6154" max="6154" width="1.6640625" style="587" customWidth="1"/>
    <col min="6155" max="6155" width="9.6640625" style="587" customWidth="1"/>
    <col min="6156" max="6157" width="6.6640625" style="587" customWidth="1"/>
    <col min="6158" max="6158" width="1.6640625" style="587" customWidth="1"/>
    <col min="6159" max="6159" width="9.6640625" style="587" customWidth="1"/>
    <col min="6160" max="6161" width="6.6640625" style="587" customWidth="1"/>
    <col min="6162" max="6162" width="1.6640625" style="587" customWidth="1"/>
    <col min="6163" max="6166" width="8.33203125" style="587" customWidth="1"/>
    <col min="6167" max="6167" width="1.6640625" style="587" customWidth="1"/>
    <col min="6168" max="6168" width="8.6640625" style="587" customWidth="1"/>
    <col min="6169" max="6169" width="6.6640625" style="587" customWidth="1"/>
    <col min="6170" max="6400" width="11.44140625" style="587"/>
    <col min="6401" max="6401" width="9.6640625" style="587" customWidth="1"/>
    <col min="6402" max="6402" width="10.6640625" style="587" customWidth="1"/>
    <col min="6403" max="6403" width="1.6640625" style="587" customWidth="1"/>
    <col min="6404" max="6404" width="9.6640625" style="587" customWidth="1"/>
    <col min="6405" max="6405" width="6.6640625" style="587" customWidth="1"/>
    <col min="6406" max="6406" width="1.6640625" style="587" customWidth="1"/>
    <col min="6407" max="6407" width="9.6640625" style="587" customWidth="1"/>
    <col min="6408" max="6409" width="6.6640625" style="587" customWidth="1"/>
    <col min="6410" max="6410" width="1.6640625" style="587" customWidth="1"/>
    <col min="6411" max="6411" width="9.6640625" style="587" customWidth="1"/>
    <col min="6412" max="6413" width="6.6640625" style="587" customWidth="1"/>
    <col min="6414" max="6414" width="1.6640625" style="587" customWidth="1"/>
    <col min="6415" max="6415" width="9.6640625" style="587" customWidth="1"/>
    <col min="6416" max="6417" width="6.6640625" style="587" customWidth="1"/>
    <col min="6418" max="6418" width="1.6640625" style="587" customWidth="1"/>
    <col min="6419" max="6422" width="8.33203125" style="587" customWidth="1"/>
    <col min="6423" max="6423" width="1.6640625" style="587" customWidth="1"/>
    <col min="6424" max="6424" width="8.6640625" style="587" customWidth="1"/>
    <col min="6425" max="6425" width="6.6640625" style="587" customWidth="1"/>
    <col min="6426" max="6656" width="11.44140625" style="587"/>
    <col min="6657" max="6657" width="9.6640625" style="587" customWidth="1"/>
    <col min="6658" max="6658" width="10.6640625" style="587" customWidth="1"/>
    <col min="6659" max="6659" width="1.6640625" style="587" customWidth="1"/>
    <col min="6660" max="6660" width="9.6640625" style="587" customWidth="1"/>
    <col min="6661" max="6661" width="6.6640625" style="587" customWidth="1"/>
    <col min="6662" max="6662" width="1.6640625" style="587" customWidth="1"/>
    <col min="6663" max="6663" width="9.6640625" style="587" customWidth="1"/>
    <col min="6664" max="6665" width="6.6640625" style="587" customWidth="1"/>
    <col min="6666" max="6666" width="1.6640625" style="587" customWidth="1"/>
    <col min="6667" max="6667" width="9.6640625" style="587" customWidth="1"/>
    <col min="6668" max="6669" width="6.6640625" style="587" customWidth="1"/>
    <col min="6670" max="6670" width="1.6640625" style="587" customWidth="1"/>
    <col min="6671" max="6671" width="9.6640625" style="587" customWidth="1"/>
    <col min="6672" max="6673" width="6.6640625" style="587" customWidth="1"/>
    <col min="6674" max="6674" width="1.6640625" style="587" customWidth="1"/>
    <col min="6675" max="6678" width="8.33203125" style="587" customWidth="1"/>
    <col min="6679" max="6679" width="1.6640625" style="587" customWidth="1"/>
    <col min="6680" max="6680" width="8.6640625" style="587" customWidth="1"/>
    <col min="6681" max="6681" width="6.6640625" style="587" customWidth="1"/>
    <col min="6682" max="6912" width="11.44140625" style="587"/>
    <col min="6913" max="6913" width="9.6640625" style="587" customWidth="1"/>
    <col min="6914" max="6914" width="10.6640625" style="587" customWidth="1"/>
    <col min="6915" max="6915" width="1.6640625" style="587" customWidth="1"/>
    <col min="6916" max="6916" width="9.6640625" style="587" customWidth="1"/>
    <col min="6917" max="6917" width="6.6640625" style="587" customWidth="1"/>
    <col min="6918" max="6918" width="1.6640625" style="587" customWidth="1"/>
    <col min="6919" max="6919" width="9.6640625" style="587" customWidth="1"/>
    <col min="6920" max="6921" width="6.6640625" style="587" customWidth="1"/>
    <col min="6922" max="6922" width="1.6640625" style="587" customWidth="1"/>
    <col min="6923" max="6923" width="9.6640625" style="587" customWidth="1"/>
    <col min="6924" max="6925" width="6.6640625" style="587" customWidth="1"/>
    <col min="6926" max="6926" width="1.6640625" style="587" customWidth="1"/>
    <col min="6927" max="6927" width="9.6640625" style="587" customWidth="1"/>
    <col min="6928" max="6929" width="6.6640625" style="587" customWidth="1"/>
    <col min="6930" max="6930" width="1.6640625" style="587" customWidth="1"/>
    <col min="6931" max="6934" width="8.33203125" style="587" customWidth="1"/>
    <col min="6935" max="6935" width="1.6640625" style="587" customWidth="1"/>
    <col min="6936" max="6936" width="8.6640625" style="587" customWidth="1"/>
    <col min="6937" max="6937" width="6.6640625" style="587" customWidth="1"/>
    <col min="6938" max="7168" width="11.44140625" style="587"/>
    <col min="7169" max="7169" width="9.6640625" style="587" customWidth="1"/>
    <col min="7170" max="7170" width="10.6640625" style="587" customWidth="1"/>
    <col min="7171" max="7171" width="1.6640625" style="587" customWidth="1"/>
    <col min="7172" max="7172" width="9.6640625" style="587" customWidth="1"/>
    <col min="7173" max="7173" width="6.6640625" style="587" customWidth="1"/>
    <col min="7174" max="7174" width="1.6640625" style="587" customWidth="1"/>
    <col min="7175" max="7175" width="9.6640625" style="587" customWidth="1"/>
    <col min="7176" max="7177" width="6.6640625" style="587" customWidth="1"/>
    <col min="7178" max="7178" width="1.6640625" style="587" customWidth="1"/>
    <col min="7179" max="7179" width="9.6640625" style="587" customWidth="1"/>
    <col min="7180" max="7181" width="6.6640625" style="587" customWidth="1"/>
    <col min="7182" max="7182" width="1.6640625" style="587" customWidth="1"/>
    <col min="7183" max="7183" width="9.6640625" style="587" customWidth="1"/>
    <col min="7184" max="7185" width="6.6640625" style="587" customWidth="1"/>
    <col min="7186" max="7186" width="1.6640625" style="587" customWidth="1"/>
    <col min="7187" max="7190" width="8.33203125" style="587" customWidth="1"/>
    <col min="7191" max="7191" width="1.6640625" style="587" customWidth="1"/>
    <col min="7192" max="7192" width="8.6640625" style="587" customWidth="1"/>
    <col min="7193" max="7193" width="6.6640625" style="587" customWidth="1"/>
    <col min="7194" max="7424" width="11.44140625" style="587"/>
    <col min="7425" max="7425" width="9.6640625" style="587" customWidth="1"/>
    <col min="7426" max="7426" width="10.6640625" style="587" customWidth="1"/>
    <col min="7427" max="7427" width="1.6640625" style="587" customWidth="1"/>
    <col min="7428" max="7428" width="9.6640625" style="587" customWidth="1"/>
    <col min="7429" max="7429" width="6.6640625" style="587" customWidth="1"/>
    <col min="7430" max="7430" width="1.6640625" style="587" customWidth="1"/>
    <col min="7431" max="7431" width="9.6640625" style="587" customWidth="1"/>
    <col min="7432" max="7433" width="6.6640625" style="587" customWidth="1"/>
    <col min="7434" max="7434" width="1.6640625" style="587" customWidth="1"/>
    <col min="7435" max="7435" width="9.6640625" style="587" customWidth="1"/>
    <col min="7436" max="7437" width="6.6640625" style="587" customWidth="1"/>
    <col min="7438" max="7438" width="1.6640625" style="587" customWidth="1"/>
    <col min="7439" max="7439" width="9.6640625" style="587" customWidth="1"/>
    <col min="7440" max="7441" width="6.6640625" style="587" customWidth="1"/>
    <col min="7442" max="7442" width="1.6640625" style="587" customWidth="1"/>
    <col min="7443" max="7446" width="8.33203125" style="587" customWidth="1"/>
    <col min="7447" max="7447" width="1.6640625" style="587" customWidth="1"/>
    <col min="7448" max="7448" width="8.6640625" style="587" customWidth="1"/>
    <col min="7449" max="7449" width="6.6640625" style="587" customWidth="1"/>
    <col min="7450" max="7680" width="11.44140625" style="587"/>
    <col min="7681" max="7681" width="9.6640625" style="587" customWidth="1"/>
    <col min="7682" max="7682" width="10.6640625" style="587" customWidth="1"/>
    <col min="7683" max="7683" width="1.6640625" style="587" customWidth="1"/>
    <col min="7684" max="7684" width="9.6640625" style="587" customWidth="1"/>
    <col min="7685" max="7685" width="6.6640625" style="587" customWidth="1"/>
    <col min="7686" max="7686" width="1.6640625" style="587" customWidth="1"/>
    <col min="7687" max="7687" width="9.6640625" style="587" customWidth="1"/>
    <col min="7688" max="7689" width="6.6640625" style="587" customWidth="1"/>
    <col min="7690" max="7690" width="1.6640625" style="587" customWidth="1"/>
    <col min="7691" max="7691" width="9.6640625" style="587" customWidth="1"/>
    <col min="7692" max="7693" width="6.6640625" style="587" customWidth="1"/>
    <col min="7694" max="7694" width="1.6640625" style="587" customWidth="1"/>
    <col min="7695" max="7695" width="9.6640625" style="587" customWidth="1"/>
    <col min="7696" max="7697" width="6.6640625" style="587" customWidth="1"/>
    <col min="7698" max="7698" width="1.6640625" style="587" customWidth="1"/>
    <col min="7699" max="7702" width="8.33203125" style="587" customWidth="1"/>
    <col min="7703" max="7703" width="1.6640625" style="587" customWidth="1"/>
    <col min="7704" max="7704" width="8.6640625" style="587" customWidth="1"/>
    <col min="7705" max="7705" width="6.6640625" style="587" customWidth="1"/>
    <col min="7706" max="7936" width="11.44140625" style="587"/>
    <col min="7937" max="7937" width="9.6640625" style="587" customWidth="1"/>
    <col min="7938" max="7938" width="10.6640625" style="587" customWidth="1"/>
    <col min="7939" max="7939" width="1.6640625" style="587" customWidth="1"/>
    <col min="7940" max="7940" width="9.6640625" style="587" customWidth="1"/>
    <col min="7941" max="7941" width="6.6640625" style="587" customWidth="1"/>
    <col min="7942" max="7942" width="1.6640625" style="587" customWidth="1"/>
    <col min="7943" max="7943" width="9.6640625" style="587" customWidth="1"/>
    <col min="7944" max="7945" width="6.6640625" style="587" customWidth="1"/>
    <col min="7946" max="7946" width="1.6640625" style="587" customWidth="1"/>
    <col min="7947" max="7947" width="9.6640625" style="587" customWidth="1"/>
    <col min="7948" max="7949" width="6.6640625" style="587" customWidth="1"/>
    <col min="7950" max="7950" width="1.6640625" style="587" customWidth="1"/>
    <col min="7951" max="7951" width="9.6640625" style="587" customWidth="1"/>
    <col min="7952" max="7953" width="6.6640625" style="587" customWidth="1"/>
    <col min="7954" max="7954" width="1.6640625" style="587" customWidth="1"/>
    <col min="7955" max="7958" width="8.33203125" style="587" customWidth="1"/>
    <col min="7959" max="7959" width="1.6640625" style="587" customWidth="1"/>
    <col min="7960" max="7960" width="8.6640625" style="587" customWidth="1"/>
    <col min="7961" max="7961" width="6.6640625" style="587" customWidth="1"/>
    <col min="7962" max="8192" width="11.44140625" style="587"/>
    <col min="8193" max="8193" width="9.6640625" style="587" customWidth="1"/>
    <col min="8194" max="8194" width="10.6640625" style="587" customWidth="1"/>
    <col min="8195" max="8195" width="1.6640625" style="587" customWidth="1"/>
    <col min="8196" max="8196" width="9.6640625" style="587" customWidth="1"/>
    <col min="8197" max="8197" width="6.6640625" style="587" customWidth="1"/>
    <col min="8198" max="8198" width="1.6640625" style="587" customWidth="1"/>
    <col min="8199" max="8199" width="9.6640625" style="587" customWidth="1"/>
    <col min="8200" max="8201" width="6.6640625" style="587" customWidth="1"/>
    <col min="8202" max="8202" width="1.6640625" style="587" customWidth="1"/>
    <col min="8203" max="8203" width="9.6640625" style="587" customWidth="1"/>
    <col min="8204" max="8205" width="6.6640625" style="587" customWidth="1"/>
    <col min="8206" max="8206" width="1.6640625" style="587" customWidth="1"/>
    <col min="8207" max="8207" width="9.6640625" style="587" customWidth="1"/>
    <col min="8208" max="8209" width="6.6640625" style="587" customWidth="1"/>
    <col min="8210" max="8210" width="1.6640625" style="587" customWidth="1"/>
    <col min="8211" max="8214" width="8.33203125" style="587" customWidth="1"/>
    <col min="8215" max="8215" width="1.6640625" style="587" customWidth="1"/>
    <col min="8216" max="8216" width="8.6640625" style="587" customWidth="1"/>
    <col min="8217" max="8217" width="6.6640625" style="587" customWidth="1"/>
    <col min="8218" max="8448" width="11.44140625" style="587"/>
    <col min="8449" max="8449" width="9.6640625" style="587" customWidth="1"/>
    <col min="8450" max="8450" width="10.6640625" style="587" customWidth="1"/>
    <col min="8451" max="8451" width="1.6640625" style="587" customWidth="1"/>
    <col min="8452" max="8452" width="9.6640625" style="587" customWidth="1"/>
    <col min="8453" max="8453" width="6.6640625" style="587" customWidth="1"/>
    <col min="8454" max="8454" width="1.6640625" style="587" customWidth="1"/>
    <col min="8455" max="8455" width="9.6640625" style="587" customWidth="1"/>
    <col min="8456" max="8457" width="6.6640625" style="587" customWidth="1"/>
    <col min="8458" max="8458" width="1.6640625" style="587" customWidth="1"/>
    <col min="8459" max="8459" width="9.6640625" style="587" customWidth="1"/>
    <col min="8460" max="8461" width="6.6640625" style="587" customWidth="1"/>
    <col min="8462" max="8462" width="1.6640625" style="587" customWidth="1"/>
    <col min="8463" max="8463" width="9.6640625" style="587" customWidth="1"/>
    <col min="8464" max="8465" width="6.6640625" style="587" customWidth="1"/>
    <col min="8466" max="8466" width="1.6640625" style="587" customWidth="1"/>
    <col min="8467" max="8470" width="8.33203125" style="587" customWidth="1"/>
    <col min="8471" max="8471" width="1.6640625" style="587" customWidth="1"/>
    <col min="8472" max="8472" width="8.6640625" style="587" customWidth="1"/>
    <col min="8473" max="8473" width="6.6640625" style="587" customWidth="1"/>
    <col min="8474" max="8704" width="11.44140625" style="587"/>
    <col min="8705" max="8705" width="9.6640625" style="587" customWidth="1"/>
    <col min="8706" max="8706" width="10.6640625" style="587" customWidth="1"/>
    <col min="8707" max="8707" width="1.6640625" style="587" customWidth="1"/>
    <col min="8708" max="8708" width="9.6640625" style="587" customWidth="1"/>
    <col min="8709" max="8709" width="6.6640625" style="587" customWidth="1"/>
    <col min="8710" max="8710" width="1.6640625" style="587" customWidth="1"/>
    <col min="8711" max="8711" width="9.6640625" style="587" customWidth="1"/>
    <col min="8712" max="8713" width="6.6640625" style="587" customWidth="1"/>
    <col min="8714" max="8714" width="1.6640625" style="587" customWidth="1"/>
    <col min="8715" max="8715" width="9.6640625" style="587" customWidth="1"/>
    <col min="8716" max="8717" width="6.6640625" style="587" customWidth="1"/>
    <col min="8718" max="8718" width="1.6640625" style="587" customWidth="1"/>
    <col min="8719" max="8719" width="9.6640625" style="587" customWidth="1"/>
    <col min="8720" max="8721" width="6.6640625" style="587" customWidth="1"/>
    <col min="8722" max="8722" width="1.6640625" style="587" customWidth="1"/>
    <col min="8723" max="8726" width="8.33203125" style="587" customWidth="1"/>
    <col min="8727" max="8727" width="1.6640625" style="587" customWidth="1"/>
    <col min="8728" max="8728" width="8.6640625" style="587" customWidth="1"/>
    <col min="8729" max="8729" width="6.6640625" style="587" customWidth="1"/>
    <col min="8730" max="8960" width="11.44140625" style="587"/>
    <col min="8961" max="8961" width="9.6640625" style="587" customWidth="1"/>
    <col min="8962" max="8962" width="10.6640625" style="587" customWidth="1"/>
    <col min="8963" max="8963" width="1.6640625" style="587" customWidth="1"/>
    <col min="8964" max="8964" width="9.6640625" style="587" customWidth="1"/>
    <col min="8965" max="8965" width="6.6640625" style="587" customWidth="1"/>
    <col min="8966" max="8966" width="1.6640625" style="587" customWidth="1"/>
    <col min="8967" max="8967" width="9.6640625" style="587" customWidth="1"/>
    <col min="8968" max="8969" width="6.6640625" style="587" customWidth="1"/>
    <col min="8970" max="8970" width="1.6640625" style="587" customWidth="1"/>
    <col min="8971" max="8971" width="9.6640625" style="587" customWidth="1"/>
    <col min="8972" max="8973" width="6.6640625" style="587" customWidth="1"/>
    <col min="8974" max="8974" width="1.6640625" style="587" customWidth="1"/>
    <col min="8975" max="8975" width="9.6640625" style="587" customWidth="1"/>
    <col min="8976" max="8977" width="6.6640625" style="587" customWidth="1"/>
    <col min="8978" max="8978" width="1.6640625" style="587" customWidth="1"/>
    <col min="8979" max="8982" width="8.33203125" style="587" customWidth="1"/>
    <col min="8983" max="8983" width="1.6640625" style="587" customWidth="1"/>
    <col min="8984" max="8984" width="8.6640625" style="587" customWidth="1"/>
    <col min="8985" max="8985" width="6.6640625" style="587" customWidth="1"/>
    <col min="8986" max="9216" width="11.44140625" style="587"/>
    <col min="9217" max="9217" width="9.6640625" style="587" customWidth="1"/>
    <col min="9218" max="9218" width="10.6640625" style="587" customWidth="1"/>
    <col min="9219" max="9219" width="1.6640625" style="587" customWidth="1"/>
    <col min="9220" max="9220" width="9.6640625" style="587" customWidth="1"/>
    <col min="9221" max="9221" width="6.6640625" style="587" customWidth="1"/>
    <col min="9222" max="9222" width="1.6640625" style="587" customWidth="1"/>
    <col min="9223" max="9223" width="9.6640625" style="587" customWidth="1"/>
    <col min="9224" max="9225" width="6.6640625" style="587" customWidth="1"/>
    <col min="9226" max="9226" width="1.6640625" style="587" customWidth="1"/>
    <col min="9227" max="9227" width="9.6640625" style="587" customWidth="1"/>
    <col min="9228" max="9229" width="6.6640625" style="587" customWidth="1"/>
    <col min="9230" max="9230" width="1.6640625" style="587" customWidth="1"/>
    <col min="9231" max="9231" width="9.6640625" style="587" customWidth="1"/>
    <col min="9232" max="9233" width="6.6640625" style="587" customWidth="1"/>
    <col min="9234" max="9234" width="1.6640625" style="587" customWidth="1"/>
    <col min="9235" max="9238" width="8.33203125" style="587" customWidth="1"/>
    <col min="9239" max="9239" width="1.6640625" style="587" customWidth="1"/>
    <col min="9240" max="9240" width="8.6640625" style="587" customWidth="1"/>
    <col min="9241" max="9241" width="6.6640625" style="587" customWidth="1"/>
    <col min="9242" max="9472" width="11.44140625" style="587"/>
    <col min="9473" max="9473" width="9.6640625" style="587" customWidth="1"/>
    <col min="9474" max="9474" width="10.6640625" style="587" customWidth="1"/>
    <col min="9475" max="9475" width="1.6640625" style="587" customWidth="1"/>
    <col min="9476" max="9476" width="9.6640625" style="587" customWidth="1"/>
    <col min="9477" max="9477" width="6.6640625" style="587" customWidth="1"/>
    <col min="9478" max="9478" width="1.6640625" style="587" customWidth="1"/>
    <col min="9479" max="9479" width="9.6640625" style="587" customWidth="1"/>
    <col min="9480" max="9481" width="6.6640625" style="587" customWidth="1"/>
    <col min="9482" max="9482" width="1.6640625" style="587" customWidth="1"/>
    <col min="9483" max="9483" width="9.6640625" style="587" customWidth="1"/>
    <col min="9484" max="9485" width="6.6640625" style="587" customWidth="1"/>
    <col min="9486" max="9486" width="1.6640625" style="587" customWidth="1"/>
    <col min="9487" max="9487" width="9.6640625" style="587" customWidth="1"/>
    <col min="9488" max="9489" width="6.6640625" style="587" customWidth="1"/>
    <col min="9490" max="9490" width="1.6640625" style="587" customWidth="1"/>
    <col min="9491" max="9494" width="8.33203125" style="587" customWidth="1"/>
    <col min="9495" max="9495" width="1.6640625" style="587" customWidth="1"/>
    <col min="9496" max="9496" width="8.6640625" style="587" customWidth="1"/>
    <col min="9497" max="9497" width="6.6640625" style="587" customWidth="1"/>
    <col min="9498" max="9728" width="11.44140625" style="587"/>
    <col min="9729" max="9729" width="9.6640625" style="587" customWidth="1"/>
    <col min="9730" max="9730" width="10.6640625" style="587" customWidth="1"/>
    <col min="9731" max="9731" width="1.6640625" style="587" customWidth="1"/>
    <col min="9732" max="9732" width="9.6640625" style="587" customWidth="1"/>
    <col min="9733" max="9733" width="6.6640625" style="587" customWidth="1"/>
    <col min="9734" max="9734" width="1.6640625" style="587" customWidth="1"/>
    <col min="9735" max="9735" width="9.6640625" style="587" customWidth="1"/>
    <col min="9736" max="9737" width="6.6640625" style="587" customWidth="1"/>
    <col min="9738" max="9738" width="1.6640625" style="587" customWidth="1"/>
    <col min="9739" max="9739" width="9.6640625" style="587" customWidth="1"/>
    <col min="9740" max="9741" width="6.6640625" style="587" customWidth="1"/>
    <col min="9742" max="9742" width="1.6640625" style="587" customWidth="1"/>
    <col min="9743" max="9743" width="9.6640625" style="587" customWidth="1"/>
    <col min="9744" max="9745" width="6.6640625" style="587" customWidth="1"/>
    <col min="9746" max="9746" width="1.6640625" style="587" customWidth="1"/>
    <col min="9747" max="9750" width="8.33203125" style="587" customWidth="1"/>
    <col min="9751" max="9751" width="1.6640625" style="587" customWidth="1"/>
    <col min="9752" max="9752" width="8.6640625" style="587" customWidth="1"/>
    <col min="9753" max="9753" width="6.6640625" style="587" customWidth="1"/>
    <col min="9754" max="9984" width="11.44140625" style="587"/>
    <col min="9985" max="9985" width="9.6640625" style="587" customWidth="1"/>
    <col min="9986" max="9986" width="10.6640625" style="587" customWidth="1"/>
    <col min="9987" max="9987" width="1.6640625" style="587" customWidth="1"/>
    <col min="9988" max="9988" width="9.6640625" style="587" customWidth="1"/>
    <col min="9989" max="9989" width="6.6640625" style="587" customWidth="1"/>
    <col min="9990" max="9990" width="1.6640625" style="587" customWidth="1"/>
    <col min="9991" max="9991" width="9.6640625" style="587" customWidth="1"/>
    <col min="9992" max="9993" width="6.6640625" style="587" customWidth="1"/>
    <col min="9994" max="9994" width="1.6640625" style="587" customWidth="1"/>
    <col min="9995" max="9995" width="9.6640625" style="587" customWidth="1"/>
    <col min="9996" max="9997" width="6.6640625" style="587" customWidth="1"/>
    <col min="9998" max="9998" width="1.6640625" style="587" customWidth="1"/>
    <col min="9999" max="9999" width="9.6640625" style="587" customWidth="1"/>
    <col min="10000" max="10001" width="6.6640625" style="587" customWidth="1"/>
    <col min="10002" max="10002" width="1.6640625" style="587" customWidth="1"/>
    <col min="10003" max="10006" width="8.33203125" style="587" customWidth="1"/>
    <col min="10007" max="10007" width="1.6640625" style="587" customWidth="1"/>
    <col min="10008" max="10008" width="8.6640625" style="587" customWidth="1"/>
    <col min="10009" max="10009" width="6.6640625" style="587" customWidth="1"/>
    <col min="10010" max="10240" width="11.44140625" style="587"/>
    <col min="10241" max="10241" width="9.6640625" style="587" customWidth="1"/>
    <col min="10242" max="10242" width="10.6640625" style="587" customWidth="1"/>
    <col min="10243" max="10243" width="1.6640625" style="587" customWidth="1"/>
    <col min="10244" max="10244" width="9.6640625" style="587" customWidth="1"/>
    <col min="10245" max="10245" width="6.6640625" style="587" customWidth="1"/>
    <col min="10246" max="10246" width="1.6640625" style="587" customWidth="1"/>
    <col min="10247" max="10247" width="9.6640625" style="587" customWidth="1"/>
    <col min="10248" max="10249" width="6.6640625" style="587" customWidth="1"/>
    <col min="10250" max="10250" width="1.6640625" style="587" customWidth="1"/>
    <col min="10251" max="10251" width="9.6640625" style="587" customWidth="1"/>
    <col min="10252" max="10253" width="6.6640625" style="587" customWidth="1"/>
    <col min="10254" max="10254" width="1.6640625" style="587" customWidth="1"/>
    <col min="10255" max="10255" width="9.6640625" style="587" customWidth="1"/>
    <col min="10256" max="10257" width="6.6640625" style="587" customWidth="1"/>
    <col min="10258" max="10258" width="1.6640625" style="587" customWidth="1"/>
    <col min="10259" max="10262" width="8.33203125" style="587" customWidth="1"/>
    <col min="10263" max="10263" width="1.6640625" style="587" customWidth="1"/>
    <col min="10264" max="10264" width="8.6640625" style="587" customWidth="1"/>
    <col min="10265" max="10265" width="6.6640625" style="587" customWidth="1"/>
    <col min="10266" max="10496" width="11.44140625" style="587"/>
    <col min="10497" max="10497" width="9.6640625" style="587" customWidth="1"/>
    <col min="10498" max="10498" width="10.6640625" style="587" customWidth="1"/>
    <col min="10499" max="10499" width="1.6640625" style="587" customWidth="1"/>
    <col min="10500" max="10500" width="9.6640625" style="587" customWidth="1"/>
    <col min="10501" max="10501" width="6.6640625" style="587" customWidth="1"/>
    <col min="10502" max="10502" width="1.6640625" style="587" customWidth="1"/>
    <col min="10503" max="10503" width="9.6640625" style="587" customWidth="1"/>
    <col min="10504" max="10505" width="6.6640625" style="587" customWidth="1"/>
    <col min="10506" max="10506" width="1.6640625" style="587" customWidth="1"/>
    <col min="10507" max="10507" width="9.6640625" style="587" customWidth="1"/>
    <col min="10508" max="10509" width="6.6640625" style="587" customWidth="1"/>
    <col min="10510" max="10510" width="1.6640625" style="587" customWidth="1"/>
    <col min="10511" max="10511" width="9.6640625" style="587" customWidth="1"/>
    <col min="10512" max="10513" width="6.6640625" style="587" customWidth="1"/>
    <col min="10514" max="10514" width="1.6640625" style="587" customWidth="1"/>
    <col min="10515" max="10518" width="8.33203125" style="587" customWidth="1"/>
    <col min="10519" max="10519" width="1.6640625" style="587" customWidth="1"/>
    <col min="10520" max="10520" width="8.6640625" style="587" customWidth="1"/>
    <col min="10521" max="10521" width="6.6640625" style="587" customWidth="1"/>
    <col min="10522" max="10752" width="11.44140625" style="587"/>
    <col min="10753" max="10753" width="9.6640625" style="587" customWidth="1"/>
    <col min="10754" max="10754" width="10.6640625" style="587" customWidth="1"/>
    <col min="10755" max="10755" width="1.6640625" style="587" customWidth="1"/>
    <col min="10756" max="10756" width="9.6640625" style="587" customWidth="1"/>
    <col min="10757" max="10757" width="6.6640625" style="587" customWidth="1"/>
    <col min="10758" max="10758" width="1.6640625" style="587" customWidth="1"/>
    <col min="10759" max="10759" width="9.6640625" style="587" customWidth="1"/>
    <col min="10760" max="10761" width="6.6640625" style="587" customWidth="1"/>
    <col min="10762" max="10762" width="1.6640625" style="587" customWidth="1"/>
    <col min="10763" max="10763" width="9.6640625" style="587" customWidth="1"/>
    <col min="10764" max="10765" width="6.6640625" style="587" customWidth="1"/>
    <col min="10766" max="10766" width="1.6640625" style="587" customWidth="1"/>
    <col min="10767" max="10767" width="9.6640625" style="587" customWidth="1"/>
    <col min="10768" max="10769" width="6.6640625" style="587" customWidth="1"/>
    <col min="10770" max="10770" width="1.6640625" style="587" customWidth="1"/>
    <col min="10771" max="10774" width="8.33203125" style="587" customWidth="1"/>
    <col min="10775" max="10775" width="1.6640625" style="587" customWidth="1"/>
    <col min="10776" max="10776" width="8.6640625" style="587" customWidth="1"/>
    <col min="10777" max="10777" width="6.6640625" style="587" customWidth="1"/>
    <col min="10778" max="11008" width="11.44140625" style="587"/>
    <col min="11009" max="11009" width="9.6640625" style="587" customWidth="1"/>
    <col min="11010" max="11010" width="10.6640625" style="587" customWidth="1"/>
    <col min="11011" max="11011" width="1.6640625" style="587" customWidth="1"/>
    <col min="11012" max="11012" width="9.6640625" style="587" customWidth="1"/>
    <col min="11013" max="11013" width="6.6640625" style="587" customWidth="1"/>
    <col min="11014" max="11014" width="1.6640625" style="587" customWidth="1"/>
    <col min="11015" max="11015" width="9.6640625" style="587" customWidth="1"/>
    <col min="11016" max="11017" width="6.6640625" style="587" customWidth="1"/>
    <col min="11018" max="11018" width="1.6640625" style="587" customWidth="1"/>
    <col min="11019" max="11019" width="9.6640625" style="587" customWidth="1"/>
    <col min="11020" max="11021" width="6.6640625" style="587" customWidth="1"/>
    <col min="11022" max="11022" width="1.6640625" style="587" customWidth="1"/>
    <col min="11023" max="11023" width="9.6640625" style="587" customWidth="1"/>
    <col min="11024" max="11025" width="6.6640625" style="587" customWidth="1"/>
    <col min="11026" max="11026" width="1.6640625" style="587" customWidth="1"/>
    <col min="11027" max="11030" width="8.33203125" style="587" customWidth="1"/>
    <col min="11031" max="11031" width="1.6640625" style="587" customWidth="1"/>
    <col min="11032" max="11032" width="8.6640625" style="587" customWidth="1"/>
    <col min="11033" max="11033" width="6.6640625" style="587" customWidth="1"/>
    <col min="11034" max="11264" width="11.44140625" style="587"/>
    <col min="11265" max="11265" width="9.6640625" style="587" customWidth="1"/>
    <col min="11266" max="11266" width="10.6640625" style="587" customWidth="1"/>
    <col min="11267" max="11267" width="1.6640625" style="587" customWidth="1"/>
    <col min="11268" max="11268" width="9.6640625" style="587" customWidth="1"/>
    <col min="11269" max="11269" width="6.6640625" style="587" customWidth="1"/>
    <col min="11270" max="11270" width="1.6640625" style="587" customWidth="1"/>
    <col min="11271" max="11271" width="9.6640625" style="587" customWidth="1"/>
    <col min="11272" max="11273" width="6.6640625" style="587" customWidth="1"/>
    <col min="11274" max="11274" width="1.6640625" style="587" customWidth="1"/>
    <col min="11275" max="11275" width="9.6640625" style="587" customWidth="1"/>
    <col min="11276" max="11277" width="6.6640625" style="587" customWidth="1"/>
    <col min="11278" max="11278" width="1.6640625" style="587" customWidth="1"/>
    <col min="11279" max="11279" width="9.6640625" style="587" customWidth="1"/>
    <col min="11280" max="11281" width="6.6640625" style="587" customWidth="1"/>
    <col min="11282" max="11282" width="1.6640625" style="587" customWidth="1"/>
    <col min="11283" max="11286" width="8.33203125" style="587" customWidth="1"/>
    <col min="11287" max="11287" width="1.6640625" style="587" customWidth="1"/>
    <col min="11288" max="11288" width="8.6640625" style="587" customWidth="1"/>
    <col min="11289" max="11289" width="6.6640625" style="587" customWidth="1"/>
    <col min="11290" max="11520" width="11.44140625" style="587"/>
    <col min="11521" max="11521" width="9.6640625" style="587" customWidth="1"/>
    <col min="11522" max="11522" width="10.6640625" style="587" customWidth="1"/>
    <col min="11523" max="11523" width="1.6640625" style="587" customWidth="1"/>
    <col min="11524" max="11524" width="9.6640625" style="587" customWidth="1"/>
    <col min="11525" max="11525" width="6.6640625" style="587" customWidth="1"/>
    <col min="11526" max="11526" width="1.6640625" style="587" customWidth="1"/>
    <col min="11527" max="11527" width="9.6640625" style="587" customWidth="1"/>
    <col min="11528" max="11529" width="6.6640625" style="587" customWidth="1"/>
    <col min="11530" max="11530" width="1.6640625" style="587" customWidth="1"/>
    <col min="11531" max="11531" width="9.6640625" style="587" customWidth="1"/>
    <col min="11532" max="11533" width="6.6640625" style="587" customWidth="1"/>
    <col min="11534" max="11534" width="1.6640625" style="587" customWidth="1"/>
    <col min="11535" max="11535" width="9.6640625" style="587" customWidth="1"/>
    <col min="11536" max="11537" width="6.6640625" style="587" customWidth="1"/>
    <col min="11538" max="11538" width="1.6640625" style="587" customWidth="1"/>
    <col min="11539" max="11542" width="8.33203125" style="587" customWidth="1"/>
    <col min="11543" max="11543" width="1.6640625" style="587" customWidth="1"/>
    <col min="11544" max="11544" width="8.6640625" style="587" customWidth="1"/>
    <col min="11545" max="11545" width="6.6640625" style="587" customWidth="1"/>
    <col min="11546" max="11776" width="11.44140625" style="587"/>
    <col min="11777" max="11777" width="9.6640625" style="587" customWidth="1"/>
    <col min="11778" max="11778" width="10.6640625" style="587" customWidth="1"/>
    <col min="11779" max="11779" width="1.6640625" style="587" customWidth="1"/>
    <col min="11780" max="11780" width="9.6640625" style="587" customWidth="1"/>
    <col min="11781" max="11781" width="6.6640625" style="587" customWidth="1"/>
    <col min="11782" max="11782" width="1.6640625" style="587" customWidth="1"/>
    <col min="11783" max="11783" width="9.6640625" style="587" customWidth="1"/>
    <col min="11784" max="11785" width="6.6640625" style="587" customWidth="1"/>
    <col min="11786" max="11786" width="1.6640625" style="587" customWidth="1"/>
    <col min="11787" max="11787" width="9.6640625" style="587" customWidth="1"/>
    <col min="11788" max="11789" width="6.6640625" style="587" customWidth="1"/>
    <col min="11790" max="11790" width="1.6640625" style="587" customWidth="1"/>
    <col min="11791" max="11791" width="9.6640625" style="587" customWidth="1"/>
    <col min="11792" max="11793" width="6.6640625" style="587" customWidth="1"/>
    <col min="11794" max="11794" width="1.6640625" style="587" customWidth="1"/>
    <col min="11795" max="11798" width="8.33203125" style="587" customWidth="1"/>
    <col min="11799" max="11799" width="1.6640625" style="587" customWidth="1"/>
    <col min="11800" max="11800" width="8.6640625" style="587" customWidth="1"/>
    <col min="11801" max="11801" width="6.6640625" style="587" customWidth="1"/>
    <col min="11802" max="12032" width="11.44140625" style="587"/>
    <col min="12033" max="12033" width="9.6640625" style="587" customWidth="1"/>
    <col min="12034" max="12034" width="10.6640625" style="587" customWidth="1"/>
    <col min="12035" max="12035" width="1.6640625" style="587" customWidth="1"/>
    <col min="12036" max="12036" width="9.6640625" style="587" customWidth="1"/>
    <col min="12037" max="12037" width="6.6640625" style="587" customWidth="1"/>
    <col min="12038" max="12038" width="1.6640625" style="587" customWidth="1"/>
    <col min="12039" max="12039" width="9.6640625" style="587" customWidth="1"/>
    <col min="12040" max="12041" width="6.6640625" style="587" customWidth="1"/>
    <col min="12042" max="12042" width="1.6640625" style="587" customWidth="1"/>
    <col min="12043" max="12043" width="9.6640625" style="587" customWidth="1"/>
    <col min="12044" max="12045" width="6.6640625" style="587" customWidth="1"/>
    <col min="12046" max="12046" width="1.6640625" style="587" customWidth="1"/>
    <col min="12047" max="12047" width="9.6640625" style="587" customWidth="1"/>
    <col min="12048" max="12049" width="6.6640625" style="587" customWidth="1"/>
    <col min="12050" max="12050" width="1.6640625" style="587" customWidth="1"/>
    <col min="12051" max="12054" width="8.33203125" style="587" customWidth="1"/>
    <col min="12055" max="12055" width="1.6640625" style="587" customWidth="1"/>
    <col min="12056" max="12056" width="8.6640625" style="587" customWidth="1"/>
    <col min="12057" max="12057" width="6.6640625" style="587" customWidth="1"/>
    <col min="12058" max="12288" width="11.44140625" style="587"/>
    <col min="12289" max="12289" width="9.6640625" style="587" customWidth="1"/>
    <col min="12290" max="12290" width="10.6640625" style="587" customWidth="1"/>
    <col min="12291" max="12291" width="1.6640625" style="587" customWidth="1"/>
    <col min="12292" max="12292" width="9.6640625" style="587" customWidth="1"/>
    <col min="12293" max="12293" width="6.6640625" style="587" customWidth="1"/>
    <col min="12294" max="12294" width="1.6640625" style="587" customWidth="1"/>
    <col min="12295" max="12295" width="9.6640625" style="587" customWidth="1"/>
    <col min="12296" max="12297" width="6.6640625" style="587" customWidth="1"/>
    <col min="12298" max="12298" width="1.6640625" style="587" customWidth="1"/>
    <col min="12299" max="12299" width="9.6640625" style="587" customWidth="1"/>
    <col min="12300" max="12301" width="6.6640625" style="587" customWidth="1"/>
    <col min="12302" max="12302" width="1.6640625" style="587" customWidth="1"/>
    <col min="12303" max="12303" width="9.6640625" style="587" customWidth="1"/>
    <col min="12304" max="12305" width="6.6640625" style="587" customWidth="1"/>
    <col min="12306" max="12306" width="1.6640625" style="587" customWidth="1"/>
    <col min="12307" max="12310" width="8.33203125" style="587" customWidth="1"/>
    <col min="12311" max="12311" width="1.6640625" style="587" customWidth="1"/>
    <col min="12312" max="12312" width="8.6640625" style="587" customWidth="1"/>
    <col min="12313" max="12313" width="6.6640625" style="587" customWidth="1"/>
    <col min="12314" max="12544" width="11.44140625" style="587"/>
    <col min="12545" max="12545" width="9.6640625" style="587" customWidth="1"/>
    <col min="12546" max="12546" width="10.6640625" style="587" customWidth="1"/>
    <col min="12547" max="12547" width="1.6640625" style="587" customWidth="1"/>
    <col min="12548" max="12548" width="9.6640625" style="587" customWidth="1"/>
    <col min="12549" max="12549" width="6.6640625" style="587" customWidth="1"/>
    <col min="12550" max="12550" width="1.6640625" style="587" customWidth="1"/>
    <col min="12551" max="12551" width="9.6640625" style="587" customWidth="1"/>
    <col min="12552" max="12553" width="6.6640625" style="587" customWidth="1"/>
    <col min="12554" max="12554" width="1.6640625" style="587" customWidth="1"/>
    <col min="12555" max="12555" width="9.6640625" style="587" customWidth="1"/>
    <col min="12556" max="12557" width="6.6640625" style="587" customWidth="1"/>
    <col min="12558" max="12558" width="1.6640625" style="587" customWidth="1"/>
    <col min="12559" max="12559" width="9.6640625" style="587" customWidth="1"/>
    <col min="12560" max="12561" width="6.6640625" style="587" customWidth="1"/>
    <col min="12562" max="12562" width="1.6640625" style="587" customWidth="1"/>
    <col min="12563" max="12566" width="8.33203125" style="587" customWidth="1"/>
    <col min="12567" max="12567" width="1.6640625" style="587" customWidth="1"/>
    <col min="12568" max="12568" width="8.6640625" style="587" customWidth="1"/>
    <col min="12569" max="12569" width="6.6640625" style="587" customWidth="1"/>
    <col min="12570" max="12800" width="11.44140625" style="587"/>
    <col min="12801" max="12801" width="9.6640625" style="587" customWidth="1"/>
    <col min="12802" max="12802" width="10.6640625" style="587" customWidth="1"/>
    <col min="12803" max="12803" width="1.6640625" style="587" customWidth="1"/>
    <col min="12804" max="12804" width="9.6640625" style="587" customWidth="1"/>
    <col min="12805" max="12805" width="6.6640625" style="587" customWidth="1"/>
    <col min="12806" max="12806" width="1.6640625" style="587" customWidth="1"/>
    <col min="12807" max="12807" width="9.6640625" style="587" customWidth="1"/>
    <col min="12808" max="12809" width="6.6640625" style="587" customWidth="1"/>
    <col min="12810" max="12810" width="1.6640625" style="587" customWidth="1"/>
    <col min="12811" max="12811" width="9.6640625" style="587" customWidth="1"/>
    <col min="12812" max="12813" width="6.6640625" style="587" customWidth="1"/>
    <col min="12814" max="12814" width="1.6640625" style="587" customWidth="1"/>
    <col min="12815" max="12815" width="9.6640625" style="587" customWidth="1"/>
    <col min="12816" max="12817" width="6.6640625" style="587" customWidth="1"/>
    <col min="12818" max="12818" width="1.6640625" style="587" customWidth="1"/>
    <col min="12819" max="12822" width="8.33203125" style="587" customWidth="1"/>
    <col min="12823" max="12823" width="1.6640625" style="587" customWidth="1"/>
    <col min="12824" max="12824" width="8.6640625" style="587" customWidth="1"/>
    <col min="12825" max="12825" width="6.6640625" style="587" customWidth="1"/>
    <col min="12826" max="13056" width="11.44140625" style="587"/>
    <col min="13057" max="13057" width="9.6640625" style="587" customWidth="1"/>
    <col min="13058" max="13058" width="10.6640625" style="587" customWidth="1"/>
    <col min="13059" max="13059" width="1.6640625" style="587" customWidth="1"/>
    <col min="13060" max="13060" width="9.6640625" style="587" customWidth="1"/>
    <col min="13061" max="13061" width="6.6640625" style="587" customWidth="1"/>
    <col min="13062" max="13062" width="1.6640625" style="587" customWidth="1"/>
    <col min="13063" max="13063" width="9.6640625" style="587" customWidth="1"/>
    <col min="13064" max="13065" width="6.6640625" style="587" customWidth="1"/>
    <col min="13066" max="13066" width="1.6640625" style="587" customWidth="1"/>
    <col min="13067" max="13067" width="9.6640625" style="587" customWidth="1"/>
    <col min="13068" max="13069" width="6.6640625" style="587" customWidth="1"/>
    <col min="13070" max="13070" width="1.6640625" style="587" customWidth="1"/>
    <col min="13071" max="13071" width="9.6640625" style="587" customWidth="1"/>
    <col min="13072" max="13073" width="6.6640625" style="587" customWidth="1"/>
    <col min="13074" max="13074" width="1.6640625" style="587" customWidth="1"/>
    <col min="13075" max="13078" width="8.33203125" style="587" customWidth="1"/>
    <col min="13079" max="13079" width="1.6640625" style="587" customWidth="1"/>
    <col min="13080" max="13080" width="8.6640625" style="587" customWidth="1"/>
    <col min="13081" max="13081" width="6.6640625" style="587" customWidth="1"/>
    <col min="13082" max="13312" width="11.44140625" style="587"/>
    <col min="13313" max="13313" width="9.6640625" style="587" customWidth="1"/>
    <col min="13314" max="13314" width="10.6640625" style="587" customWidth="1"/>
    <col min="13315" max="13315" width="1.6640625" style="587" customWidth="1"/>
    <col min="13316" max="13316" width="9.6640625" style="587" customWidth="1"/>
    <col min="13317" max="13317" width="6.6640625" style="587" customWidth="1"/>
    <col min="13318" max="13318" width="1.6640625" style="587" customWidth="1"/>
    <col min="13319" max="13319" width="9.6640625" style="587" customWidth="1"/>
    <col min="13320" max="13321" width="6.6640625" style="587" customWidth="1"/>
    <col min="13322" max="13322" width="1.6640625" style="587" customWidth="1"/>
    <col min="13323" max="13323" width="9.6640625" style="587" customWidth="1"/>
    <col min="13324" max="13325" width="6.6640625" style="587" customWidth="1"/>
    <col min="13326" max="13326" width="1.6640625" style="587" customWidth="1"/>
    <col min="13327" max="13327" width="9.6640625" style="587" customWidth="1"/>
    <col min="13328" max="13329" width="6.6640625" style="587" customWidth="1"/>
    <col min="13330" max="13330" width="1.6640625" style="587" customWidth="1"/>
    <col min="13331" max="13334" width="8.33203125" style="587" customWidth="1"/>
    <col min="13335" max="13335" width="1.6640625" style="587" customWidth="1"/>
    <col min="13336" max="13336" width="8.6640625" style="587" customWidth="1"/>
    <col min="13337" max="13337" width="6.6640625" style="587" customWidth="1"/>
    <col min="13338" max="13568" width="11.44140625" style="587"/>
    <col min="13569" max="13569" width="9.6640625" style="587" customWidth="1"/>
    <col min="13570" max="13570" width="10.6640625" style="587" customWidth="1"/>
    <col min="13571" max="13571" width="1.6640625" style="587" customWidth="1"/>
    <col min="13572" max="13572" width="9.6640625" style="587" customWidth="1"/>
    <col min="13573" max="13573" width="6.6640625" style="587" customWidth="1"/>
    <col min="13574" max="13574" width="1.6640625" style="587" customWidth="1"/>
    <col min="13575" max="13575" width="9.6640625" style="587" customWidth="1"/>
    <col min="13576" max="13577" width="6.6640625" style="587" customWidth="1"/>
    <col min="13578" max="13578" width="1.6640625" style="587" customWidth="1"/>
    <col min="13579" max="13579" width="9.6640625" style="587" customWidth="1"/>
    <col min="13580" max="13581" width="6.6640625" style="587" customWidth="1"/>
    <col min="13582" max="13582" width="1.6640625" style="587" customWidth="1"/>
    <col min="13583" max="13583" width="9.6640625" style="587" customWidth="1"/>
    <col min="13584" max="13585" width="6.6640625" style="587" customWidth="1"/>
    <col min="13586" max="13586" width="1.6640625" style="587" customWidth="1"/>
    <col min="13587" max="13590" width="8.33203125" style="587" customWidth="1"/>
    <col min="13591" max="13591" width="1.6640625" style="587" customWidth="1"/>
    <col min="13592" max="13592" width="8.6640625" style="587" customWidth="1"/>
    <col min="13593" max="13593" width="6.6640625" style="587" customWidth="1"/>
    <col min="13594" max="13824" width="11.44140625" style="587"/>
    <col min="13825" max="13825" width="9.6640625" style="587" customWidth="1"/>
    <col min="13826" max="13826" width="10.6640625" style="587" customWidth="1"/>
    <col min="13827" max="13827" width="1.6640625" style="587" customWidth="1"/>
    <col min="13828" max="13828" width="9.6640625" style="587" customWidth="1"/>
    <col min="13829" max="13829" width="6.6640625" style="587" customWidth="1"/>
    <col min="13830" max="13830" width="1.6640625" style="587" customWidth="1"/>
    <col min="13831" max="13831" width="9.6640625" style="587" customWidth="1"/>
    <col min="13832" max="13833" width="6.6640625" style="587" customWidth="1"/>
    <col min="13834" max="13834" width="1.6640625" style="587" customWidth="1"/>
    <col min="13835" max="13835" width="9.6640625" style="587" customWidth="1"/>
    <col min="13836" max="13837" width="6.6640625" style="587" customWidth="1"/>
    <col min="13838" max="13838" width="1.6640625" style="587" customWidth="1"/>
    <col min="13839" max="13839" width="9.6640625" style="587" customWidth="1"/>
    <col min="13840" max="13841" width="6.6640625" style="587" customWidth="1"/>
    <col min="13842" max="13842" width="1.6640625" style="587" customWidth="1"/>
    <col min="13843" max="13846" width="8.33203125" style="587" customWidth="1"/>
    <col min="13847" max="13847" width="1.6640625" style="587" customWidth="1"/>
    <col min="13848" max="13848" width="8.6640625" style="587" customWidth="1"/>
    <col min="13849" max="13849" width="6.6640625" style="587" customWidth="1"/>
    <col min="13850" max="14080" width="11.44140625" style="587"/>
    <col min="14081" max="14081" width="9.6640625" style="587" customWidth="1"/>
    <col min="14082" max="14082" width="10.6640625" style="587" customWidth="1"/>
    <col min="14083" max="14083" width="1.6640625" style="587" customWidth="1"/>
    <col min="14084" max="14084" width="9.6640625" style="587" customWidth="1"/>
    <col min="14085" max="14085" width="6.6640625" style="587" customWidth="1"/>
    <col min="14086" max="14086" width="1.6640625" style="587" customWidth="1"/>
    <col min="14087" max="14087" width="9.6640625" style="587" customWidth="1"/>
    <col min="14088" max="14089" width="6.6640625" style="587" customWidth="1"/>
    <col min="14090" max="14090" width="1.6640625" style="587" customWidth="1"/>
    <col min="14091" max="14091" width="9.6640625" style="587" customWidth="1"/>
    <col min="14092" max="14093" width="6.6640625" style="587" customWidth="1"/>
    <col min="14094" max="14094" width="1.6640625" style="587" customWidth="1"/>
    <col min="14095" max="14095" width="9.6640625" style="587" customWidth="1"/>
    <col min="14096" max="14097" width="6.6640625" style="587" customWidth="1"/>
    <col min="14098" max="14098" width="1.6640625" style="587" customWidth="1"/>
    <col min="14099" max="14102" width="8.33203125" style="587" customWidth="1"/>
    <col min="14103" max="14103" width="1.6640625" style="587" customWidth="1"/>
    <col min="14104" max="14104" width="8.6640625" style="587" customWidth="1"/>
    <col min="14105" max="14105" width="6.6640625" style="587" customWidth="1"/>
    <col min="14106" max="14336" width="11.44140625" style="587"/>
    <col min="14337" max="14337" width="9.6640625" style="587" customWidth="1"/>
    <col min="14338" max="14338" width="10.6640625" style="587" customWidth="1"/>
    <col min="14339" max="14339" width="1.6640625" style="587" customWidth="1"/>
    <col min="14340" max="14340" width="9.6640625" style="587" customWidth="1"/>
    <col min="14341" max="14341" width="6.6640625" style="587" customWidth="1"/>
    <col min="14342" max="14342" width="1.6640625" style="587" customWidth="1"/>
    <col min="14343" max="14343" width="9.6640625" style="587" customWidth="1"/>
    <col min="14344" max="14345" width="6.6640625" style="587" customWidth="1"/>
    <col min="14346" max="14346" width="1.6640625" style="587" customWidth="1"/>
    <col min="14347" max="14347" width="9.6640625" style="587" customWidth="1"/>
    <col min="14348" max="14349" width="6.6640625" style="587" customWidth="1"/>
    <col min="14350" max="14350" width="1.6640625" style="587" customWidth="1"/>
    <col min="14351" max="14351" width="9.6640625" style="587" customWidth="1"/>
    <col min="14352" max="14353" width="6.6640625" style="587" customWidth="1"/>
    <col min="14354" max="14354" width="1.6640625" style="587" customWidth="1"/>
    <col min="14355" max="14358" width="8.33203125" style="587" customWidth="1"/>
    <col min="14359" max="14359" width="1.6640625" style="587" customWidth="1"/>
    <col min="14360" max="14360" width="8.6640625" style="587" customWidth="1"/>
    <col min="14361" max="14361" width="6.6640625" style="587" customWidth="1"/>
    <col min="14362" max="14592" width="11.44140625" style="587"/>
    <col min="14593" max="14593" width="9.6640625" style="587" customWidth="1"/>
    <col min="14594" max="14594" width="10.6640625" style="587" customWidth="1"/>
    <col min="14595" max="14595" width="1.6640625" style="587" customWidth="1"/>
    <col min="14596" max="14596" width="9.6640625" style="587" customWidth="1"/>
    <col min="14597" max="14597" width="6.6640625" style="587" customWidth="1"/>
    <col min="14598" max="14598" width="1.6640625" style="587" customWidth="1"/>
    <col min="14599" max="14599" width="9.6640625" style="587" customWidth="1"/>
    <col min="14600" max="14601" width="6.6640625" style="587" customWidth="1"/>
    <col min="14602" max="14602" width="1.6640625" style="587" customWidth="1"/>
    <col min="14603" max="14603" width="9.6640625" style="587" customWidth="1"/>
    <col min="14604" max="14605" width="6.6640625" style="587" customWidth="1"/>
    <col min="14606" max="14606" width="1.6640625" style="587" customWidth="1"/>
    <col min="14607" max="14607" width="9.6640625" style="587" customWidth="1"/>
    <col min="14608" max="14609" width="6.6640625" style="587" customWidth="1"/>
    <col min="14610" max="14610" width="1.6640625" style="587" customWidth="1"/>
    <col min="14611" max="14614" width="8.33203125" style="587" customWidth="1"/>
    <col min="14615" max="14615" width="1.6640625" style="587" customWidth="1"/>
    <col min="14616" max="14616" width="8.6640625" style="587" customWidth="1"/>
    <col min="14617" max="14617" width="6.6640625" style="587" customWidth="1"/>
    <col min="14618" max="14848" width="11.44140625" style="587"/>
    <col min="14849" max="14849" width="9.6640625" style="587" customWidth="1"/>
    <col min="14850" max="14850" width="10.6640625" style="587" customWidth="1"/>
    <col min="14851" max="14851" width="1.6640625" style="587" customWidth="1"/>
    <col min="14852" max="14852" width="9.6640625" style="587" customWidth="1"/>
    <col min="14853" max="14853" width="6.6640625" style="587" customWidth="1"/>
    <col min="14854" max="14854" width="1.6640625" style="587" customWidth="1"/>
    <col min="14855" max="14855" width="9.6640625" style="587" customWidth="1"/>
    <col min="14856" max="14857" width="6.6640625" style="587" customWidth="1"/>
    <col min="14858" max="14858" width="1.6640625" style="587" customWidth="1"/>
    <col min="14859" max="14859" width="9.6640625" style="587" customWidth="1"/>
    <col min="14860" max="14861" width="6.6640625" style="587" customWidth="1"/>
    <col min="14862" max="14862" width="1.6640625" style="587" customWidth="1"/>
    <col min="14863" max="14863" width="9.6640625" style="587" customWidth="1"/>
    <col min="14864" max="14865" width="6.6640625" style="587" customWidth="1"/>
    <col min="14866" max="14866" width="1.6640625" style="587" customWidth="1"/>
    <col min="14867" max="14870" width="8.33203125" style="587" customWidth="1"/>
    <col min="14871" max="14871" width="1.6640625" style="587" customWidth="1"/>
    <col min="14872" max="14872" width="8.6640625" style="587" customWidth="1"/>
    <col min="14873" max="14873" width="6.6640625" style="587" customWidth="1"/>
    <col min="14874" max="15104" width="11.44140625" style="587"/>
    <col min="15105" max="15105" width="9.6640625" style="587" customWidth="1"/>
    <col min="15106" max="15106" width="10.6640625" style="587" customWidth="1"/>
    <col min="15107" max="15107" width="1.6640625" style="587" customWidth="1"/>
    <col min="15108" max="15108" width="9.6640625" style="587" customWidth="1"/>
    <col min="15109" max="15109" width="6.6640625" style="587" customWidth="1"/>
    <col min="15110" max="15110" width="1.6640625" style="587" customWidth="1"/>
    <col min="15111" max="15111" width="9.6640625" style="587" customWidth="1"/>
    <col min="15112" max="15113" width="6.6640625" style="587" customWidth="1"/>
    <col min="15114" max="15114" width="1.6640625" style="587" customWidth="1"/>
    <col min="15115" max="15115" width="9.6640625" style="587" customWidth="1"/>
    <col min="15116" max="15117" width="6.6640625" style="587" customWidth="1"/>
    <col min="15118" max="15118" width="1.6640625" style="587" customWidth="1"/>
    <col min="15119" max="15119" width="9.6640625" style="587" customWidth="1"/>
    <col min="15120" max="15121" width="6.6640625" style="587" customWidth="1"/>
    <col min="15122" max="15122" width="1.6640625" style="587" customWidth="1"/>
    <col min="15123" max="15126" width="8.33203125" style="587" customWidth="1"/>
    <col min="15127" max="15127" width="1.6640625" style="587" customWidth="1"/>
    <col min="15128" max="15128" width="8.6640625" style="587" customWidth="1"/>
    <col min="15129" max="15129" width="6.6640625" style="587" customWidth="1"/>
    <col min="15130" max="15360" width="11.44140625" style="587"/>
    <col min="15361" max="15361" width="9.6640625" style="587" customWidth="1"/>
    <col min="15362" max="15362" width="10.6640625" style="587" customWidth="1"/>
    <col min="15363" max="15363" width="1.6640625" style="587" customWidth="1"/>
    <col min="15364" max="15364" width="9.6640625" style="587" customWidth="1"/>
    <col min="15365" max="15365" width="6.6640625" style="587" customWidth="1"/>
    <col min="15366" max="15366" width="1.6640625" style="587" customWidth="1"/>
    <col min="15367" max="15367" width="9.6640625" style="587" customWidth="1"/>
    <col min="15368" max="15369" width="6.6640625" style="587" customWidth="1"/>
    <col min="15370" max="15370" width="1.6640625" style="587" customWidth="1"/>
    <col min="15371" max="15371" width="9.6640625" style="587" customWidth="1"/>
    <col min="15372" max="15373" width="6.6640625" style="587" customWidth="1"/>
    <col min="15374" max="15374" width="1.6640625" style="587" customWidth="1"/>
    <col min="15375" max="15375" width="9.6640625" style="587" customWidth="1"/>
    <col min="15376" max="15377" width="6.6640625" style="587" customWidth="1"/>
    <col min="15378" max="15378" width="1.6640625" style="587" customWidth="1"/>
    <col min="15379" max="15382" width="8.33203125" style="587" customWidth="1"/>
    <col min="15383" max="15383" width="1.6640625" style="587" customWidth="1"/>
    <col min="15384" max="15384" width="8.6640625" style="587" customWidth="1"/>
    <col min="15385" max="15385" width="6.6640625" style="587" customWidth="1"/>
    <col min="15386" max="15616" width="11.44140625" style="587"/>
    <col min="15617" max="15617" width="9.6640625" style="587" customWidth="1"/>
    <col min="15618" max="15618" width="10.6640625" style="587" customWidth="1"/>
    <col min="15619" max="15619" width="1.6640625" style="587" customWidth="1"/>
    <col min="15620" max="15620" width="9.6640625" style="587" customWidth="1"/>
    <col min="15621" max="15621" width="6.6640625" style="587" customWidth="1"/>
    <col min="15622" max="15622" width="1.6640625" style="587" customWidth="1"/>
    <col min="15623" max="15623" width="9.6640625" style="587" customWidth="1"/>
    <col min="15624" max="15625" width="6.6640625" style="587" customWidth="1"/>
    <col min="15626" max="15626" width="1.6640625" style="587" customWidth="1"/>
    <col min="15627" max="15627" width="9.6640625" style="587" customWidth="1"/>
    <col min="15628" max="15629" width="6.6640625" style="587" customWidth="1"/>
    <col min="15630" max="15630" width="1.6640625" style="587" customWidth="1"/>
    <col min="15631" max="15631" width="9.6640625" style="587" customWidth="1"/>
    <col min="15632" max="15633" width="6.6640625" style="587" customWidth="1"/>
    <col min="15634" max="15634" width="1.6640625" style="587" customWidth="1"/>
    <col min="15635" max="15638" width="8.33203125" style="587" customWidth="1"/>
    <col min="15639" max="15639" width="1.6640625" style="587" customWidth="1"/>
    <col min="15640" max="15640" width="8.6640625" style="587" customWidth="1"/>
    <col min="15641" max="15641" width="6.6640625" style="587" customWidth="1"/>
    <col min="15642" max="15872" width="11.44140625" style="587"/>
    <col min="15873" max="15873" width="9.6640625" style="587" customWidth="1"/>
    <col min="15874" max="15874" width="10.6640625" style="587" customWidth="1"/>
    <col min="15875" max="15875" width="1.6640625" style="587" customWidth="1"/>
    <col min="15876" max="15876" width="9.6640625" style="587" customWidth="1"/>
    <col min="15877" max="15877" width="6.6640625" style="587" customWidth="1"/>
    <col min="15878" max="15878" width="1.6640625" style="587" customWidth="1"/>
    <col min="15879" max="15879" width="9.6640625" style="587" customWidth="1"/>
    <col min="15880" max="15881" width="6.6640625" style="587" customWidth="1"/>
    <col min="15882" max="15882" width="1.6640625" style="587" customWidth="1"/>
    <col min="15883" max="15883" width="9.6640625" style="587" customWidth="1"/>
    <col min="15884" max="15885" width="6.6640625" style="587" customWidth="1"/>
    <col min="15886" max="15886" width="1.6640625" style="587" customWidth="1"/>
    <col min="15887" max="15887" width="9.6640625" style="587" customWidth="1"/>
    <col min="15888" max="15889" width="6.6640625" style="587" customWidth="1"/>
    <col min="15890" max="15890" width="1.6640625" style="587" customWidth="1"/>
    <col min="15891" max="15894" width="8.33203125" style="587" customWidth="1"/>
    <col min="15895" max="15895" width="1.6640625" style="587" customWidth="1"/>
    <col min="15896" max="15896" width="8.6640625" style="587" customWidth="1"/>
    <col min="15897" max="15897" width="6.6640625" style="587" customWidth="1"/>
    <col min="15898" max="16128" width="11.44140625" style="587"/>
    <col min="16129" max="16129" width="9.6640625" style="587" customWidth="1"/>
    <col min="16130" max="16130" width="10.6640625" style="587" customWidth="1"/>
    <col min="16131" max="16131" width="1.6640625" style="587" customWidth="1"/>
    <col min="16132" max="16132" width="9.6640625" style="587" customWidth="1"/>
    <col min="16133" max="16133" width="6.6640625" style="587" customWidth="1"/>
    <col min="16134" max="16134" width="1.6640625" style="587" customWidth="1"/>
    <col min="16135" max="16135" width="9.6640625" style="587" customWidth="1"/>
    <col min="16136" max="16137" width="6.6640625" style="587" customWidth="1"/>
    <col min="16138" max="16138" width="1.6640625" style="587" customWidth="1"/>
    <col min="16139" max="16139" width="9.6640625" style="587" customWidth="1"/>
    <col min="16140" max="16141" width="6.6640625" style="587" customWidth="1"/>
    <col min="16142" max="16142" width="1.6640625" style="587" customWidth="1"/>
    <col min="16143" max="16143" width="9.6640625" style="587" customWidth="1"/>
    <col min="16144" max="16145" width="6.6640625" style="587" customWidth="1"/>
    <col min="16146" max="16146" width="1.6640625" style="587" customWidth="1"/>
    <col min="16147" max="16150" width="8.33203125" style="587" customWidth="1"/>
    <col min="16151" max="16151" width="1.6640625" style="587" customWidth="1"/>
    <col min="16152" max="16152" width="8.6640625" style="587" customWidth="1"/>
    <col min="16153" max="16153" width="6.6640625" style="587" customWidth="1"/>
    <col min="16154" max="16384" width="11.44140625" style="587"/>
  </cols>
  <sheetData>
    <row r="1" spans="1:25" ht="12" customHeight="1">
      <c r="T1" s="589"/>
    </row>
    <row r="2" spans="1:25" s="632" customFormat="1" ht="25.2" customHeight="1">
      <c r="D2" s="1169" t="s">
        <v>23</v>
      </c>
      <c r="E2" s="1170"/>
      <c r="F2" s="1171" t="s">
        <v>165</v>
      </c>
      <c r="G2" s="1171"/>
      <c r="H2" s="1171"/>
      <c r="I2" s="1171"/>
      <c r="J2" s="1171"/>
      <c r="K2" s="1171"/>
      <c r="L2" s="1171"/>
      <c r="M2" s="1171"/>
      <c r="N2" s="1171"/>
      <c r="O2" s="1171"/>
      <c r="P2" s="1171"/>
      <c r="Q2" s="1171"/>
      <c r="R2" s="1171"/>
      <c r="S2" s="1171"/>
      <c r="T2" s="634"/>
      <c r="U2" s="633" t="s">
        <v>299</v>
      </c>
      <c r="V2" s="1173" t="s">
        <v>410</v>
      </c>
      <c r="W2" s="1173"/>
      <c r="X2" s="1173"/>
      <c r="Y2" s="1173"/>
    </row>
    <row r="3" spans="1:25" s="629" customFormat="1" ht="12" customHeight="1">
      <c r="S3" s="631"/>
      <c r="T3" s="630"/>
    </row>
    <row r="4" spans="1:25" s="592" customFormat="1" ht="16.95" customHeight="1">
      <c r="A4" s="1174" t="s">
        <v>411</v>
      </c>
      <c r="B4" s="1174"/>
      <c r="C4" s="1174"/>
      <c r="D4" s="1174"/>
      <c r="E4" s="1174"/>
      <c r="F4" s="1174"/>
      <c r="G4" s="1174"/>
      <c r="H4" s="1174"/>
      <c r="I4" s="1174"/>
      <c r="J4" s="1174"/>
      <c r="K4" s="1174"/>
      <c r="L4" s="1174"/>
      <c r="M4" s="1174"/>
      <c r="N4" s="1174"/>
      <c r="O4" s="1174"/>
      <c r="P4" s="1174"/>
      <c r="Q4" s="1174"/>
      <c r="R4" s="1174"/>
      <c r="S4" s="1174"/>
      <c r="T4" s="1174"/>
      <c r="U4" s="1174"/>
      <c r="V4" s="1174"/>
      <c r="W4" s="1174"/>
      <c r="X4" s="1174"/>
      <c r="Y4" s="1174"/>
    </row>
    <row r="5" spans="1:25" s="592" customFormat="1" ht="16.95" customHeight="1">
      <c r="A5" s="1174" t="s">
        <v>298</v>
      </c>
      <c r="B5" s="1174"/>
      <c r="C5" s="1174"/>
      <c r="D5" s="1174"/>
      <c r="E5" s="1174"/>
      <c r="F5" s="1174"/>
      <c r="G5" s="1174"/>
      <c r="H5" s="1174"/>
      <c r="I5" s="1174"/>
      <c r="J5" s="1174"/>
      <c r="K5" s="1174"/>
      <c r="L5" s="1174"/>
      <c r="M5" s="1174"/>
      <c r="N5" s="1174"/>
      <c r="O5" s="1174"/>
      <c r="P5" s="1174"/>
      <c r="Q5" s="1174"/>
      <c r="R5" s="1174"/>
      <c r="S5" s="1174"/>
      <c r="T5" s="1174"/>
      <c r="U5" s="1174"/>
      <c r="V5" s="1174"/>
      <c r="W5" s="1174"/>
      <c r="X5" s="1174"/>
      <c r="Y5" s="1174"/>
    </row>
    <row r="6" spans="1:25" s="592" customFormat="1" ht="10.199999999999999" customHeight="1">
      <c r="A6" s="626"/>
      <c r="B6" s="626"/>
      <c r="C6" s="628"/>
      <c r="D6" s="626"/>
      <c r="E6" s="626"/>
      <c r="F6" s="628"/>
      <c r="G6" s="626"/>
      <c r="H6" s="626"/>
      <c r="I6" s="626"/>
      <c r="J6" s="628"/>
      <c r="K6" s="626"/>
      <c r="L6" s="626"/>
      <c r="M6" s="626"/>
      <c r="N6" s="628"/>
      <c r="O6" s="626"/>
      <c r="P6" s="626"/>
      <c r="Q6" s="626"/>
      <c r="R6" s="628"/>
      <c r="S6" s="626"/>
      <c r="T6" s="626"/>
      <c r="U6" s="626"/>
      <c r="V6" s="626"/>
      <c r="W6" s="627"/>
      <c r="X6" s="626"/>
    </row>
    <row r="7" spans="1:25" s="625" customFormat="1" ht="16.95" customHeight="1">
      <c r="A7" s="1175" t="s">
        <v>297</v>
      </c>
      <c r="B7" s="1175"/>
      <c r="C7" s="1175"/>
      <c r="D7" s="1175"/>
      <c r="E7" s="1175"/>
      <c r="F7" s="1175"/>
      <c r="G7" s="1175"/>
      <c r="H7" s="1175"/>
      <c r="I7" s="1175"/>
      <c r="J7" s="1175"/>
      <c r="K7" s="1175"/>
      <c r="L7" s="1175"/>
      <c r="M7" s="1175"/>
      <c r="N7" s="1175"/>
      <c r="O7" s="1175"/>
      <c r="P7" s="1175"/>
      <c r="Q7" s="1175"/>
      <c r="R7" s="1175"/>
      <c r="S7" s="1175"/>
      <c r="T7" s="1175"/>
      <c r="U7" s="1175"/>
      <c r="V7" s="1175"/>
      <c r="W7" s="1175"/>
      <c r="X7" s="1175"/>
      <c r="Y7" s="1175"/>
    </row>
    <row r="8" spans="1:25" s="591" customFormat="1" ht="10.199999999999999" customHeight="1">
      <c r="C8" s="593"/>
      <c r="F8" s="593"/>
      <c r="J8" s="593"/>
      <c r="N8" s="593"/>
      <c r="R8" s="593"/>
      <c r="W8" s="624"/>
      <c r="X8" s="592"/>
    </row>
    <row r="9" spans="1:25" s="591" customFormat="1" ht="25.2" customHeight="1">
      <c r="A9" s="618"/>
      <c r="B9" s="618"/>
      <c r="C9" s="623"/>
      <c r="D9" s="1172" t="s">
        <v>296</v>
      </c>
      <c r="E9" s="1172"/>
      <c r="F9" s="622"/>
      <c r="G9" s="1172" t="s">
        <v>295</v>
      </c>
      <c r="H9" s="1172"/>
      <c r="I9" s="1172"/>
      <c r="J9" s="622"/>
      <c r="K9" s="1172" t="s">
        <v>294</v>
      </c>
      <c r="L9" s="1172"/>
      <c r="M9" s="1172"/>
      <c r="N9" s="622"/>
      <c r="O9" s="1172" t="s">
        <v>293</v>
      </c>
      <c r="P9" s="1172"/>
      <c r="Q9" s="1172"/>
      <c r="R9" s="621"/>
      <c r="S9" s="1176" t="s">
        <v>292</v>
      </c>
      <c r="T9" s="1176" t="s">
        <v>291</v>
      </c>
      <c r="U9" s="1176" t="s">
        <v>290</v>
      </c>
      <c r="V9" s="1176" t="s">
        <v>289</v>
      </c>
      <c r="W9" s="619"/>
      <c r="X9" s="1179" t="s">
        <v>288</v>
      </c>
      <c r="Y9" s="1180" t="s">
        <v>287</v>
      </c>
    </row>
    <row r="10" spans="1:25" s="591" customFormat="1" ht="16.95" customHeight="1">
      <c r="A10" s="1181" t="s">
        <v>286</v>
      </c>
      <c r="B10" s="1181"/>
      <c r="C10" s="620"/>
      <c r="D10" s="1168">
        <f>'3 - DHG générale'!C8</f>
        <v>61</v>
      </c>
      <c r="E10" s="1168"/>
      <c r="F10" s="620"/>
      <c r="G10" s="1168">
        <f>'3 - DHG générale'!C15</f>
        <v>59</v>
      </c>
      <c r="H10" s="1168"/>
      <c r="I10" s="1168"/>
      <c r="J10" s="620"/>
      <c r="K10" s="1168">
        <f>'3 - DHG générale'!C22</f>
        <v>63</v>
      </c>
      <c r="L10" s="1168"/>
      <c r="M10" s="1168"/>
      <c r="N10" s="620"/>
      <c r="O10" s="1168">
        <f>'3 - DHG générale'!C28</f>
        <v>75</v>
      </c>
      <c r="P10" s="1168"/>
      <c r="Q10" s="1168"/>
      <c r="R10" s="620"/>
      <c r="S10" s="1177"/>
      <c r="T10" s="1177"/>
      <c r="U10" s="1177"/>
      <c r="V10" s="1177"/>
      <c r="W10" s="619"/>
      <c r="X10" s="1179"/>
      <c r="Y10" s="1180"/>
    </row>
    <row r="11" spans="1:25" s="591" customFormat="1" ht="16.95" customHeight="1">
      <c r="A11" s="1181" t="s">
        <v>285</v>
      </c>
      <c r="B11" s="1181"/>
      <c r="C11" s="620"/>
      <c r="D11" s="1168">
        <v>4</v>
      </c>
      <c r="E11" s="1168"/>
      <c r="F11" s="620"/>
      <c r="G11" s="1168">
        <v>3</v>
      </c>
      <c r="H11" s="1168"/>
      <c r="I11" s="1168"/>
      <c r="J11" s="620"/>
      <c r="K11" s="1168">
        <v>3</v>
      </c>
      <c r="L11" s="1168"/>
      <c r="M11" s="1168"/>
      <c r="N11" s="620"/>
      <c r="O11" s="1168">
        <v>3</v>
      </c>
      <c r="P11" s="1168"/>
      <c r="Q11" s="1168"/>
      <c r="R11" s="620"/>
      <c r="S11" s="1177"/>
      <c r="T11" s="1177"/>
      <c r="U11" s="1177"/>
      <c r="V11" s="1177"/>
      <c r="W11" s="619"/>
      <c r="X11" s="1179"/>
      <c r="Y11" s="1180"/>
    </row>
    <row r="12" spans="1:25" s="612" customFormat="1" ht="30" customHeight="1">
      <c r="A12" s="618"/>
      <c r="B12" s="618"/>
      <c r="C12" s="617"/>
      <c r="D12" s="615" t="s">
        <v>284</v>
      </c>
      <c r="E12" s="615" t="s">
        <v>109</v>
      </c>
      <c r="F12" s="616"/>
      <c r="G12" s="615" t="s">
        <v>284</v>
      </c>
      <c r="H12" s="615" t="s">
        <v>109</v>
      </c>
      <c r="I12" s="615" t="s">
        <v>110</v>
      </c>
      <c r="J12" s="616"/>
      <c r="K12" s="615" t="s">
        <v>284</v>
      </c>
      <c r="L12" s="615" t="s">
        <v>109</v>
      </c>
      <c r="M12" s="615" t="s">
        <v>110</v>
      </c>
      <c r="N12" s="616"/>
      <c r="O12" s="615" t="s">
        <v>284</v>
      </c>
      <c r="P12" s="615" t="s">
        <v>109</v>
      </c>
      <c r="Q12" s="615" t="s">
        <v>110</v>
      </c>
      <c r="R12" s="614"/>
      <c r="S12" s="1178"/>
      <c r="T12" s="1178"/>
      <c r="U12" s="1178"/>
      <c r="V12" s="1178"/>
      <c r="W12" s="613"/>
      <c r="X12" s="1179"/>
      <c r="Y12" s="1180"/>
    </row>
    <row r="13" spans="1:25" s="591" customFormat="1" ht="16.95" customHeight="1">
      <c r="A13" s="1182" t="s">
        <v>283</v>
      </c>
      <c r="B13" s="1182"/>
      <c r="C13" s="604"/>
      <c r="D13" s="602"/>
      <c r="E13" s="602"/>
      <c r="F13" s="604"/>
      <c r="G13" s="602"/>
      <c r="H13" s="602"/>
      <c r="I13" s="602"/>
      <c r="J13" s="604"/>
      <c r="K13" s="602"/>
      <c r="L13" s="602"/>
      <c r="M13" s="602"/>
      <c r="N13" s="604"/>
      <c r="O13" s="602"/>
      <c r="P13" s="602"/>
      <c r="Q13" s="602"/>
      <c r="R13" s="603"/>
      <c r="S13" s="602">
        <v>21</v>
      </c>
      <c r="T13" s="611"/>
      <c r="U13" s="611"/>
      <c r="V13" s="611"/>
      <c r="W13" s="605"/>
      <c r="X13" s="600">
        <f>SUM(D13:V13)</f>
        <v>21</v>
      </c>
      <c r="Y13" s="599"/>
    </row>
    <row r="14" spans="1:25" s="591" customFormat="1" ht="16.95" customHeight="1">
      <c r="A14" s="1182" t="s">
        <v>100</v>
      </c>
      <c r="B14" s="1182"/>
      <c r="C14" s="604"/>
      <c r="D14" s="602">
        <v>18</v>
      </c>
      <c r="E14" s="602">
        <v>0</v>
      </c>
      <c r="F14" s="604"/>
      <c r="G14" s="602">
        <v>13.5</v>
      </c>
      <c r="H14" s="602">
        <v>4.5</v>
      </c>
      <c r="I14" s="602">
        <v>0</v>
      </c>
      <c r="J14" s="604"/>
      <c r="K14" s="602">
        <v>13.5</v>
      </c>
      <c r="L14" s="602">
        <v>0</v>
      </c>
      <c r="M14" s="602">
        <v>0</v>
      </c>
      <c r="N14" s="604"/>
      <c r="O14" s="602">
        <v>12</v>
      </c>
      <c r="P14" s="602">
        <v>3</v>
      </c>
      <c r="Q14" s="602">
        <v>0</v>
      </c>
      <c r="R14" s="603"/>
      <c r="S14" s="602">
        <v>0</v>
      </c>
      <c r="T14" s="602"/>
      <c r="U14" s="602"/>
      <c r="V14" s="602"/>
      <c r="W14" s="605"/>
      <c r="X14" s="600">
        <f>SUM(D14:V14)</f>
        <v>64.5</v>
      </c>
      <c r="Y14" s="599"/>
    </row>
    <row r="15" spans="1:25" s="591" customFormat="1" ht="18" customHeight="1">
      <c r="A15" s="1182" t="s">
        <v>101</v>
      </c>
      <c r="B15" s="1182"/>
      <c r="C15" s="604"/>
      <c r="D15" s="610"/>
      <c r="E15" s="610">
        <v>0</v>
      </c>
      <c r="F15" s="604"/>
      <c r="G15" s="602">
        <v>2</v>
      </c>
      <c r="H15" s="602"/>
      <c r="I15" s="602"/>
      <c r="J15" s="604"/>
      <c r="K15" s="602">
        <v>2</v>
      </c>
      <c r="L15" s="602"/>
      <c r="M15" s="602"/>
      <c r="N15" s="604"/>
      <c r="O15" s="602">
        <v>2</v>
      </c>
      <c r="P15" s="602"/>
      <c r="Q15" s="602"/>
      <c r="R15" s="603"/>
      <c r="S15" s="602"/>
      <c r="T15" s="602"/>
      <c r="U15" s="602"/>
      <c r="V15" s="602"/>
      <c r="W15" s="605"/>
      <c r="X15" s="609">
        <f>SUM(D15:Q15)</f>
        <v>6</v>
      </c>
      <c r="Y15" s="608"/>
    </row>
    <row r="16" spans="1:25" s="591" customFormat="1" ht="16.95" customHeight="1">
      <c r="A16" s="1183" t="s">
        <v>88</v>
      </c>
      <c r="B16" s="607" t="s">
        <v>282</v>
      </c>
      <c r="C16" s="604"/>
      <c r="D16" s="602"/>
      <c r="E16" s="1184"/>
      <c r="F16" s="604"/>
      <c r="G16" s="602"/>
      <c r="H16" s="1184"/>
      <c r="I16" s="1184"/>
      <c r="J16" s="604"/>
      <c r="K16" s="602"/>
      <c r="L16" s="1184"/>
      <c r="M16" s="1184"/>
      <c r="N16" s="604"/>
      <c r="O16" s="602"/>
      <c r="P16" s="1184"/>
      <c r="Q16" s="1184"/>
      <c r="R16" s="603"/>
      <c r="S16" s="1184"/>
      <c r="T16" s="1184"/>
      <c r="U16" s="1184"/>
      <c r="V16" s="1184"/>
      <c r="W16" s="605"/>
      <c r="X16" s="1186">
        <f>SUM(D16:V18)</f>
        <v>7.5</v>
      </c>
      <c r="Y16" s="1185"/>
    </row>
    <row r="17" spans="1:25" s="591" customFormat="1" ht="16.95" customHeight="1">
      <c r="A17" s="1183"/>
      <c r="B17" s="607" t="s">
        <v>279</v>
      </c>
      <c r="C17" s="604"/>
      <c r="D17" s="602"/>
      <c r="E17" s="1184"/>
      <c r="F17" s="604"/>
      <c r="G17" s="602">
        <v>2.5</v>
      </c>
      <c r="H17" s="1184"/>
      <c r="I17" s="1184"/>
      <c r="J17" s="604"/>
      <c r="K17" s="602">
        <v>2.5</v>
      </c>
      <c r="L17" s="1184"/>
      <c r="M17" s="1184"/>
      <c r="N17" s="604"/>
      <c r="O17" s="602">
        <v>2.5</v>
      </c>
      <c r="P17" s="1184"/>
      <c r="Q17" s="1184"/>
      <c r="R17" s="603"/>
      <c r="S17" s="1184"/>
      <c r="T17" s="1184"/>
      <c r="U17" s="1184"/>
      <c r="V17" s="1184"/>
      <c r="W17" s="605"/>
      <c r="X17" s="1187"/>
      <c r="Y17" s="1185"/>
    </row>
    <row r="18" spans="1:25" s="591" customFormat="1" ht="16.95" customHeight="1">
      <c r="A18" s="1183"/>
      <c r="B18" s="606" t="s">
        <v>277</v>
      </c>
      <c r="C18" s="604"/>
      <c r="D18" s="602"/>
      <c r="E18" s="1184"/>
      <c r="F18" s="604"/>
      <c r="G18" s="602"/>
      <c r="H18" s="1184"/>
      <c r="I18" s="1184"/>
      <c r="J18" s="604"/>
      <c r="K18" s="602"/>
      <c r="L18" s="1184"/>
      <c r="M18" s="1184"/>
      <c r="N18" s="604"/>
      <c r="O18" s="602"/>
      <c r="P18" s="1184"/>
      <c r="Q18" s="1184"/>
      <c r="R18" s="603"/>
      <c r="S18" s="1184"/>
      <c r="T18" s="1184"/>
      <c r="U18" s="1184"/>
      <c r="V18" s="1184"/>
      <c r="W18" s="605"/>
      <c r="X18" s="1187"/>
      <c r="Y18" s="1185"/>
    </row>
    <row r="19" spans="1:25" s="591" customFormat="1" ht="16.95" customHeight="1">
      <c r="A19" s="1183" t="s">
        <v>87</v>
      </c>
      <c r="B19" s="607" t="s">
        <v>282</v>
      </c>
      <c r="C19" s="604"/>
      <c r="D19" s="602">
        <v>16</v>
      </c>
      <c r="E19" s="1184"/>
      <c r="F19" s="604"/>
      <c r="G19" s="602">
        <v>9</v>
      </c>
      <c r="H19" s="1184"/>
      <c r="I19" s="1184"/>
      <c r="J19" s="604"/>
      <c r="K19" s="602">
        <v>9</v>
      </c>
      <c r="L19" s="1184">
        <v>0</v>
      </c>
      <c r="M19" s="1184"/>
      <c r="N19" s="604"/>
      <c r="O19" s="602">
        <v>9</v>
      </c>
      <c r="P19" s="1184">
        <v>0</v>
      </c>
      <c r="Q19" s="1184"/>
      <c r="R19" s="603"/>
      <c r="S19" s="1184"/>
      <c r="T19" s="1184"/>
      <c r="U19" s="1184"/>
      <c r="V19" s="1184"/>
      <c r="W19" s="605"/>
      <c r="X19" s="1186">
        <f>SUM(D19:V21)</f>
        <v>43</v>
      </c>
      <c r="Y19" s="1185"/>
    </row>
    <row r="20" spans="1:25" s="591" customFormat="1" ht="16.95" customHeight="1">
      <c r="A20" s="1183"/>
      <c r="B20" s="607" t="s">
        <v>279</v>
      </c>
      <c r="C20" s="604"/>
      <c r="D20" s="602"/>
      <c r="E20" s="1184"/>
      <c r="F20" s="604"/>
      <c r="G20" s="602"/>
      <c r="H20" s="1184"/>
      <c r="I20" s="1184"/>
      <c r="J20" s="604"/>
      <c r="K20" s="602"/>
      <c r="L20" s="1184"/>
      <c r="M20" s="1184"/>
      <c r="N20" s="604"/>
      <c r="O20" s="602"/>
      <c r="P20" s="1184"/>
      <c r="Q20" s="1184"/>
      <c r="R20" s="603"/>
      <c r="S20" s="1184"/>
      <c r="T20" s="1184"/>
      <c r="U20" s="1184"/>
      <c r="V20" s="1184"/>
      <c r="W20" s="605"/>
      <c r="X20" s="1187"/>
      <c r="Y20" s="1185"/>
    </row>
    <row r="21" spans="1:25" s="591" customFormat="1" ht="16.95" customHeight="1">
      <c r="A21" s="1183"/>
      <c r="B21" s="606" t="s">
        <v>281</v>
      </c>
      <c r="C21" s="604"/>
      <c r="D21" s="602"/>
      <c r="E21" s="1184"/>
      <c r="F21" s="604"/>
      <c r="G21" s="602"/>
      <c r="H21" s="1184"/>
      <c r="I21" s="1184"/>
      <c r="J21" s="604"/>
      <c r="K21" s="602"/>
      <c r="L21" s="1184"/>
      <c r="M21" s="1184"/>
      <c r="N21" s="604"/>
      <c r="O21" s="602"/>
      <c r="P21" s="1184"/>
      <c r="Q21" s="1184"/>
      <c r="R21" s="603"/>
      <c r="S21" s="1184"/>
      <c r="T21" s="1184"/>
      <c r="U21" s="1184"/>
      <c r="V21" s="1184"/>
      <c r="W21" s="605"/>
      <c r="X21" s="1187"/>
      <c r="Y21" s="1185"/>
    </row>
    <row r="22" spans="1:25" s="591" customFormat="1" ht="16.95" customHeight="1">
      <c r="A22" s="1183" t="s">
        <v>89</v>
      </c>
      <c r="B22" s="607" t="s">
        <v>279</v>
      </c>
      <c r="C22" s="604"/>
      <c r="D22" s="602"/>
      <c r="E22" s="1184"/>
      <c r="F22" s="604"/>
      <c r="G22" s="602">
        <v>7.5</v>
      </c>
      <c r="H22" s="1184"/>
      <c r="I22" s="1184"/>
      <c r="J22" s="604"/>
      <c r="K22" s="602">
        <v>7.5</v>
      </c>
      <c r="L22" s="1184"/>
      <c r="M22" s="1184"/>
      <c r="N22" s="604"/>
      <c r="O22" s="602">
        <v>7.5</v>
      </c>
      <c r="P22" s="1184"/>
      <c r="Q22" s="1184"/>
      <c r="R22" s="603"/>
      <c r="S22" s="1184"/>
      <c r="T22" s="1184"/>
      <c r="U22" s="1184"/>
      <c r="V22" s="1184"/>
      <c r="W22" s="605"/>
      <c r="X22" s="1186">
        <f>SUM(D22:V23)</f>
        <v>22.5</v>
      </c>
      <c r="Y22" s="1185"/>
    </row>
    <row r="23" spans="1:25" s="591" customFormat="1" ht="16.95" customHeight="1">
      <c r="A23" s="1183"/>
      <c r="B23" s="606" t="s">
        <v>277</v>
      </c>
      <c r="C23" s="604"/>
      <c r="D23" s="602"/>
      <c r="E23" s="1184"/>
      <c r="F23" s="604"/>
      <c r="G23" s="602"/>
      <c r="H23" s="1184"/>
      <c r="I23" s="1184"/>
      <c r="J23" s="604"/>
      <c r="K23" s="602"/>
      <c r="L23" s="1184"/>
      <c r="M23" s="1184"/>
      <c r="N23" s="604"/>
      <c r="O23" s="602"/>
      <c r="P23" s="1184"/>
      <c r="Q23" s="1184"/>
      <c r="R23" s="603"/>
      <c r="S23" s="1184"/>
      <c r="T23" s="1184"/>
      <c r="U23" s="1184"/>
      <c r="V23" s="1184"/>
      <c r="W23" s="605"/>
      <c r="X23" s="1187"/>
      <c r="Y23" s="1185"/>
    </row>
    <row r="24" spans="1:25" s="591" customFormat="1" ht="16.95" customHeight="1">
      <c r="A24" s="1189" t="s">
        <v>280</v>
      </c>
      <c r="B24" s="607" t="s">
        <v>279</v>
      </c>
      <c r="C24" s="604"/>
      <c r="D24" s="602"/>
      <c r="E24" s="1184"/>
      <c r="F24" s="604"/>
      <c r="G24" s="602"/>
      <c r="H24" s="1184"/>
      <c r="I24" s="1184"/>
      <c r="J24" s="604"/>
      <c r="K24" s="602"/>
      <c r="L24" s="1184"/>
      <c r="M24" s="1184"/>
      <c r="N24" s="604"/>
      <c r="O24" s="602"/>
      <c r="P24" s="1184"/>
      <c r="Q24" s="1184"/>
      <c r="R24" s="603"/>
      <c r="S24" s="1184"/>
      <c r="T24" s="1184"/>
      <c r="U24" s="1184"/>
      <c r="V24" s="1184"/>
      <c r="W24" s="605"/>
      <c r="X24" s="1186">
        <f>SUM(D24:V25)</f>
        <v>0</v>
      </c>
      <c r="Y24" s="1185"/>
    </row>
    <row r="25" spans="1:25" s="591" customFormat="1" ht="16.95" customHeight="1">
      <c r="A25" s="1190" t="s">
        <v>278</v>
      </c>
      <c r="B25" s="606" t="s">
        <v>277</v>
      </c>
      <c r="C25" s="604"/>
      <c r="D25" s="602"/>
      <c r="E25" s="1184"/>
      <c r="F25" s="604"/>
      <c r="G25" s="602"/>
      <c r="H25" s="1184"/>
      <c r="I25" s="1184"/>
      <c r="J25" s="604"/>
      <c r="K25" s="602"/>
      <c r="L25" s="1184"/>
      <c r="M25" s="1184"/>
      <c r="N25" s="604"/>
      <c r="O25" s="602"/>
      <c r="P25" s="1184"/>
      <c r="Q25" s="1184"/>
      <c r="R25" s="603"/>
      <c r="S25" s="1184"/>
      <c r="T25" s="1184"/>
      <c r="U25" s="1184"/>
      <c r="V25" s="1184"/>
      <c r="W25" s="605"/>
      <c r="X25" s="1187"/>
      <c r="Y25" s="1185"/>
    </row>
    <row r="26" spans="1:25" s="591" customFormat="1" ht="16.95" customHeight="1">
      <c r="A26" s="1182" t="s">
        <v>276</v>
      </c>
      <c r="B26" s="1182" t="s">
        <v>275</v>
      </c>
      <c r="C26" s="604"/>
      <c r="D26" s="602">
        <v>12</v>
      </c>
      <c r="E26" s="602">
        <v>0</v>
      </c>
      <c r="F26" s="604"/>
      <c r="G26" s="602">
        <v>9</v>
      </c>
      <c r="H26" s="602">
        <v>0</v>
      </c>
      <c r="I26" s="602">
        <v>0</v>
      </c>
      <c r="J26" s="604"/>
      <c r="K26" s="602">
        <v>9</v>
      </c>
      <c r="L26" s="602">
        <v>0</v>
      </c>
      <c r="M26" s="602">
        <v>0</v>
      </c>
      <c r="N26" s="604"/>
      <c r="O26" s="602">
        <v>10.5</v>
      </c>
      <c r="P26" s="602">
        <v>1.5</v>
      </c>
      <c r="Q26" s="602">
        <v>0</v>
      </c>
      <c r="R26" s="603"/>
      <c r="S26" s="602">
        <v>0</v>
      </c>
      <c r="T26" s="602"/>
      <c r="U26" s="602"/>
      <c r="V26" s="602"/>
      <c r="W26" s="605"/>
      <c r="X26" s="600">
        <f t="shared" ref="X26:X33" si="0">SUM(D26:V26)</f>
        <v>42</v>
      </c>
      <c r="Y26" s="599"/>
    </row>
    <row r="27" spans="1:25" s="591" customFormat="1" ht="16.95" customHeight="1">
      <c r="A27" s="1182" t="s">
        <v>18</v>
      </c>
      <c r="B27" s="1182" t="s">
        <v>275</v>
      </c>
      <c r="C27" s="604"/>
      <c r="D27" s="602">
        <v>18</v>
      </c>
      <c r="E27" s="602">
        <v>0</v>
      </c>
      <c r="F27" s="604"/>
      <c r="G27" s="602">
        <v>10.5</v>
      </c>
      <c r="H27" s="602">
        <v>3.5</v>
      </c>
      <c r="I27" s="602">
        <v>0</v>
      </c>
      <c r="J27" s="604"/>
      <c r="K27" s="602">
        <v>10.5</v>
      </c>
      <c r="L27" s="602">
        <v>0</v>
      </c>
      <c r="M27" s="602">
        <v>0</v>
      </c>
      <c r="N27" s="604"/>
      <c r="O27" s="602">
        <v>10.5</v>
      </c>
      <c r="P27" s="602">
        <v>3</v>
      </c>
      <c r="Q27" s="602">
        <v>0</v>
      </c>
      <c r="R27" s="603"/>
      <c r="S27" s="602">
        <v>0</v>
      </c>
      <c r="T27" s="602"/>
      <c r="U27" s="602"/>
      <c r="V27" s="602"/>
      <c r="W27" s="605"/>
      <c r="X27" s="600">
        <f t="shared" si="0"/>
        <v>56</v>
      </c>
      <c r="Y27" s="599"/>
    </row>
    <row r="28" spans="1:25" s="591" customFormat="1" ht="16.95" customHeight="1">
      <c r="A28" s="1182" t="s">
        <v>22</v>
      </c>
      <c r="B28" s="1182" t="s">
        <v>275</v>
      </c>
      <c r="C28" s="604"/>
      <c r="D28" s="602">
        <v>0</v>
      </c>
      <c r="E28" s="602"/>
      <c r="F28" s="604"/>
      <c r="G28" s="602">
        <v>4.5</v>
      </c>
      <c r="H28" s="602"/>
      <c r="I28" s="602"/>
      <c r="J28" s="604"/>
      <c r="K28" s="602">
        <v>4.5</v>
      </c>
      <c r="L28" s="602"/>
      <c r="M28" s="602"/>
      <c r="N28" s="604"/>
      <c r="O28" s="602">
        <v>4.5</v>
      </c>
      <c r="P28" s="602">
        <v>1.5</v>
      </c>
      <c r="Q28" s="602"/>
      <c r="R28" s="603"/>
      <c r="S28" s="602"/>
      <c r="T28" s="602"/>
      <c r="U28" s="602"/>
      <c r="V28" s="602"/>
      <c r="W28" s="605"/>
      <c r="X28" s="600">
        <f t="shared" si="0"/>
        <v>15</v>
      </c>
      <c r="Y28" s="599"/>
    </row>
    <row r="29" spans="1:25" s="591" customFormat="1" ht="16.95" customHeight="1">
      <c r="A29" s="1182" t="s">
        <v>90</v>
      </c>
      <c r="B29" s="1182" t="s">
        <v>275</v>
      </c>
      <c r="C29" s="604"/>
      <c r="D29" s="602">
        <v>6</v>
      </c>
      <c r="E29" s="602">
        <v>0</v>
      </c>
      <c r="F29" s="604"/>
      <c r="G29" s="602">
        <v>4.5</v>
      </c>
      <c r="H29" s="602">
        <v>0</v>
      </c>
      <c r="I29" s="602">
        <v>0</v>
      </c>
      <c r="J29" s="604"/>
      <c r="K29" s="602">
        <v>4.5</v>
      </c>
      <c r="L29" s="602">
        <v>0</v>
      </c>
      <c r="M29" s="602">
        <v>0</v>
      </c>
      <c r="N29" s="604"/>
      <c r="O29" s="602">
        <v>4.5</v>
      </c>
      <c r="P29" s="602">
        <v>1.5</v>
      </c>
      <c r="Q29" s="602">
        <v>0</v>
      </c>
      <c r="R29" s="603"/>
      <c r="S29" s="602"/>
      <c r="T29" s="602">
        <v>1</v>
      </c>
      <c r="U29" s="602"/>
      <c r="V29" s="602"/>
      <c r="W29" s="605"/>
      <c r="X29" s="600">
        <f t="shared" si="0"/>
        <v>22</v>
      </c>
      <c r="Y29" s="599"/>
    </row>
    <row r="30" spans="1:25" s="591" customFormat="1" ht="16.95" customHeight="1">
      <c r="A30" s="1182" t="s">
        <v>21</v>
      </c>
      <c r="B30" s="1182" t="s">
        <v>275</v>
      </c>
      <c r="C30" s="604"/>
      <c r="D30" s="602">
        <v>6</v>
      </c>
      <c r="E30" s="602">
        <v>0</v>
      </c>
      <c r="F30" s="604"/>
      <c r="G30" s="602">
        <v>4.5</v>
      </c>
      <c r="H30" s="602">
        <v>0</v>
      </c>
      <c r="I30" s="602">
        <v>0</v>
      </c>
      <c r="J30" s="604"/>
      <c r="K30" s="602">
        <v>4.5</v>
      </c>
      <c r="L30" s="602">
        <v>0</v>
      </c>
      <c r="M30" s="602">
        <v>0</v>
      </c>
      <c r="N30" s="604"/>
      <c r="O30" s="602">
        <v>4.5</v>
      </c>
      <c r="P30" s="602">
        <v>1.5</v>
      </c>
      <c r="Q30" s="602">
        <v>0</v>
      </c>
      <c r="R30" s="603"/>
      <c r="S30" s="602"/>
      <c r="T30" s="602">
        <v>1</v>
      </c>
      <c r="U30" s="602"/>
      <c r="V30" s="602"/>
      <c r="W30" s="605"/>
      <c r="X30" s="600">
        <f t="shared" si="0"/>
        <v>22</v>
      </c>
      <c r="Y30" s="599"/>
    </row>
    <row r="31" spans="1:25" s="591" customFormat="1" ht="16.95" customHeight="1">
      <c r="A31" s="1182" t="s">
        <v>163</v>
      </c>
      <c r="B31" s="1182" t="s">
        <v>275</v>
      </c>
      <c r="C31" s="604"/>
      <c r="D31" s="602">
        <v>4</v>
      </c>
      <c r="E31" s="602"/>
      <c r="F31" s="604"/>
      <c r="G31" s="602">
        <v>3</v>
      </c>
      <c r="H31" s="602"/>
      <c r="I31" s="602"/>
      <c r="J31" s="604"/>
      <c r="K31" s="602">
        <v>3</v>
      </c>
      <c r="L31" s="602"/>
      <c r="M31" s="602"/>
      <c r="N31" s="604"/>
      <c r="O31" s="602">
        <v>3</v>
      </c>
      <c r="P31" s="602">
        <v>1</v>
      </c>
      <c r="Q31" s="602"/>
      <c r="R31" s="603"/>
      <c r="S31" s="602"/>
      <c r="T31" s="602"/>
      <c r="U31" s="602"/>
      <c r="V31" s="602"/>
      <c r="W31" s="605"/>
      <c r="X31" s="600">
        <f t="shared" si="0"/>
        <v>14</v>
      </c>
      <c r="Y31" s="599"/>
    </row>
    <row r="32" spans="1:25" s="591" customFormat="1" ht="16.95" customHeight="1">
      <c r="A32" s="1182" t="s">
        <v>105</v>
      </c>
      <c r="B32" s="1182" t="s">
        <v>275</v>
      </c>
      <c r="C32" s="604"/>
      <c r="D32" s="602">
        <v>4</v>
      </c>
      <c r="E32" s="602"/>
      <c r="F32" s="604"/>
      <c r="G32" s="602">
        <v>3</v>
      </c>
      <c r="H32" s="602"/>
      <c r="I32" s="602"/>
      <c r="J32" s="604"/>
      <c r="K32" s="602">
        <v>3</v>
      </c>
      <c r="L32" s="602"/>
      <c r="M32" s="602"/>
      <c r="N32" s="604"/>
      <c r="O32" s="602">
        <v>3</v>
      </c>
      <c r="P32" s="602"/>
      <c r="Q32" s="602"/>
      <c r="R32" s="603"/>
      <c r="S32" s="602"/>
      <c r="T32" s="602"/>
      <c r="U32" s="602"/>
      <c r="V32" s="602"/>
      <c r="W32" s="605"/>
      <c r="X32" s="600">
        <f t="shared" si="0"/>
        <v>13</v>
      </c>
      <c r="Y32" s="599"/>
    </row>
    <row r="33" spans="1:25" s="591" customFormat="1" ht="16.95" customHeight="1">
      <c r="A33" s="1182" t="s">
        <v>25</v>
      </c>
      <c r="B33" s="1182" t="s">
        <v>275</v>
      </c>
      <c r="C33" s="604"/>
      <c r="D33" s="602">
        <v>16</v>
      </c>
      <c r="E33" s="602">
        <v>1</v>
      </c>
      <c r="F33" s="604"/>
      <c r="G33" s="602">
        <v>9</v>
      </c>
      <c r="H33" s="602">
        <v>0</v>
      </c>
      <c r="I33" s="602">
        <v>0</v>
      </c>
      <c r="J33" s="604"/>
      <c r="K33" s="602">
        <v>9</v>
      </c>
      <c r="L33" s="602">
        <v>0</v>
      </c>
      <c r="M33" s="602">
        <v>0</v>
      </c>
      <c r="N33" s="604"/>
      <c r="O33" s="602">
        <v>6</v>
      </c>
      <c r="P33" s="602">
        <v>1</v>
      </c>
      <c r="Q33" s="602">
        <v>0</v>
      </c>
      <c r="R33" s="603"/>
      <c r="S33" s="602"/>
      <c r="T33" s="602">
        <v>6</v>
      </c>
      <c r="U33" s="602"/>
      <c r="V33" s="602"/>
      <c r="W33" s="601"/>
      <c r="X33" s="600">
        <f t="shared" si="0"/>
        <v>48</v>
      </c>
      <c r="Y33" s="599"/>
    </row>
    <row r="34" spans="1:25" s="592" customFormat="1" ht="25.2" customHeight="1">
      <c r="A34" s="1188" t="s">
        <v>274</v>
      </c>
      <c r="B34" s="1188"/>
      <c r="C34" s="598"/>
      <c r="D34" s="595">
        <f>SUM(D13:D33)</f>
        <v>100</v>
      </c>
      <c r="E34" s="595">
        <f>SUM(E13:E33)</f>
        <v>1</v>
      </c>
      <c r="F34" s="598"/>
      <c r="G34" s="595">
        <f>SUM(G13:G33)</f>
        <v>82.5</v>
      </c>
      <c r="H34" s="595">
        <f>SUM(H13:H33)</f>
        <v>8</v>
      </c>
      <c r="I34" s="595">
        <f>SUM(I13:I33)</f>
        <v>0</v>
      </c>
      <c r="J34" s="598"/>
      <c r="K34" s="595">
        <f>SUM(K13:K33)</f>
        <v>82.5</v>
      </c>
      <c r="L34" s="595">
        <f>SUM(L13:L33)</f>
        <v>0</v>
      </c>
      <c r="M34" s="595">
        <f>SUM(M13:M33)</f>
        <v>0</v>
      </c>
      <c r="N34" s="598"/>
      <c r="O34" s="595">
        <f>SUM(O13:O33)</f>
        <v>79.5</v>
      </c>
      <c r="P34" s="595">
        <f>SUM(P13:P33)</f>
        <v>14</v>
      </c>
      <c r="Q34" s="595">
        <f>SUM(Q13:Q33)</f>
        <v>0</v>
      </c>
      <c r="R34" s="597"/>
      <c r="S34" s="595">
        <f>SUM(S13:S33)</f>
        <v>21</v>
      </c>
      <c r="T34" s="595">
        <f>SUM(T13:T33)</f>
        <v>8</v>
      </c>
      <c r="U34" s="595">
        <f>SUM(U13:U33)</f>
        <v>0</v>
      </c>
      <c r="V34" s="595">
        <f>SUM(V13:V33)</f>
        <v>0</v>
      </c>
      <c r="W34" s="596"/>
      <c r="X34" s="595">
        <f>SUM(X13:X33)</f>
        <v>396.5</v>
      </c>
      <c r="Y34" s="594"/>
    </row>
    <row r="35" spans="1:25" s="591" customFormat="1" ht="16.95" customHeight="1">
      <c r="C35" s="593"/>
      <c r="F35" s="593"/>
      <c r="J35" s="593"/>
      <c r="N35" s="593"/>
      <c r="R35" s="593"/>
      <c r="W35" s="593"/>
      <c r="X35" s="592"/>
    </row>
  </sheetData>
  <mergeCells count="94">
    <mergeCell ref="Y24:Y25"/>
    <mergeCell ref="A26:B26"/>
    <mergeCell ref="A27:B27"/>
    <mergeCell ref="A28:B28"/>
    <mergeCell ref="U24:U25"/>
    <mergeCell ref="V24:V25"/>
    <mergeCell ref="P24:P25"/>
    <mergeCell ref="E24:E25"/>
    <mergeCell ref="T24:T25"/>
    <mergeCell ref="A24:A25"/>
    <mergeCell ref="S24:S25"/>
    <mergeCell ref="A34:B34"/>
    <mergeCell ref="X24:X25"/>
    <mergeCell ref="A29:B29"/>
    <mergeCell ref="E22:E23"/>
    <mergeCell ref="A30:B30"/>
    <mergeCell ref="A31:B31"/>
    <mergeCell ref="A32:B32"/>
    <mergeCell ref="A33:B33"/>
    <mergeCell ref="H24:H25"/>
    <mergeCell ref="I24:I25"/>
    <mergeCell ref="L24:L25"/>
    <mergeCell ref="M24:M25"/>
    <mergeCell ref="S22:S23"/>
    <mergeCell ref="Q24:Q25"/>
    <mergeCell ref="T22:T23"/>
    <mergeCell ref="U22:U23"/>
    <mergeCell ref="Y19:Y21"/>
    <mergeCell ref="A22:A23"/>
    <mergeCell ref="H22:H23"/>
    <mergeCell ref="I22:I23"/>
    <mergeCell ref="L22:L23"/>
    <mergeCell ref="M22:M23"/>
    <mergeCell ref="P22:P23"/>
    <mergeCell ref="Q22:Q23"/>
    <mergeCell ref="P19:P21"/>
    <mergeCell ref="Q19:Q21"/>
    <mergeCell ref="Y22:Y23"/>
    <mergeCell ref="V22:V23"/>
    <mergeCell ref="X22:X23"/>
    <mergeCell ref="Y16:Y18"/>
    <mergeCell ref="A19:A21"/>
    <mergeCell ref="H19:H21"/>
    <mergeCell ref="I19:I21"/>
    <mergeCell ref="L19:L21"/>
    <mergeCell ref="E19:E21"/>
    <mergeCell ref="M19:M21"/>
    <mergeCell ref="S19:S21"/>
    <mergeCell ref="T19:T21"/>
    <mergeCell ref="U19:U21"/>
    <mergeCell ref="V19:V21"/>
    <mergeCell ref="X19:X21"/>
    <mergeCell ref="T16:T18"/>
    <mergeCell ref="U16:U18"/>
    <mergeCell ref="V16:V18"/>
    <mergeCell ref="X16:X18"/>
    <mergeCell ref="L16:L18"/>
    <mergeCell ref="M16:M18"/>
    <mergeCell ref="P16:P18"/>
    <mergeCell ref="Q16:Q18"/>
    <mergeCell ref="S16:S18"/>
    <mergeCell ref="A13:B13"/>
    <mergeCell ref="A14:B14"/>
    <mergeCell ref="A16:A18"/>
    <mergeCell ref="H16:H18"/>
    <mergeCell ref="I16:I18"/>
    <mergeCell ref="E16:E18"/>
    <mergeCell ref="A15:B15"/>
    <mergeCell ref="V2:Y2"/>
    <mergeCell ref="A4:Y4"/>
    <mergeCell ref="A5:Y5"/>
    <mergeCell ref="A7:Y7"/>
    <mergeCell ref="U9:U12"/>
    <mergeCell ref="V9:V12"/>
    <mergeCell ref="X9:X12"/>
    <mergeCell ref="Y9:Y12"/>
    <mergeCell ref="A10:B10"/>
    <mergeCell ref="S9:S12"/>
    <mergeCell ref="T9:T12"/>
    <mergeCell ref="G10:I10"/>
    <mergeCell ref="K10:M10"/>
    <mergeCell ref="O10:Q10"/>
    <mergeCell ref="A11:B11"/>
    <mergeCell ref="D9:E9"/>
    <mergeCell ref="D11:E11"/>
    <mergeCell ref="G11:I11"/>
    <mergeCell ref="K11:M11"/>
    <mergeCell ref="O11:Q11"/>
    <mergeCell ref="D2:E2"/>
    <mergeCell ref="F2:S2"/>
    <mergeCell ref="D10:E10"/>
    <mergeCell ref="K9:M9"/>
    <mergeCell ref="O9:Q9"/>
    <mergeCell ref="G9:I9"/>
  </mergeCells>
  <printOptions gridLinesSet="0"/>
  <pageMargins left="0.19685039370078741" right="0.19685039370078741" top="0.39370078740157483" bottom="0.19685039370078741" header="0.19685039370078741" footer="0.19685039370078741"/>
  <pageSetup paperSize="9" scale="88" orientation="landscape" r:id="rId1"/>
  <headerFooter alignWithMargins="0">
    <oddHeader>&amp;L&amp;8DSDEN de la Seine-Maritime
DOS - Bureau des Collèges&amp;R&amp;"Arial,Gras"&amp;12&amp;K366D92TABLEAU 1</oddHead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theme="9" tint="-0.249977111117893"/>
  </sheetPr>
  <dimension ref="A1:AC41"/>
  <sheetViews>
    <sheetView view="pageBreakPreview" zoomScale="70" zoomScaleNormal="75" zoomScaleSheetLayoutView="70" zoomScalePageLayoutView="75" workbookViewId="0">
      <selection activeCell="L8" sqref="L8"/>
    </sheetView>
  </sheetViews>
  <sheetFormatPr baseColWidth="10" defaultColWidth="11.44140625" defaultRowHeight="14.4"/>
  <cols>
    <col min="1" max="1" width="9.109375" style="495" customWidth="1"/>
    <col min="2" max="2" width="14.6640625" style="495" customWidth="1"/>
    <col min="3" max="23" width="13.6640625" style="495" customWidth="1"/>
    <col min="24" max="16384" width="11.44140625" style="495"/>
  </cols>
  <sheetData>
    <row r="1" spans="1:29" ht="49.5" customHeight="1" thickBot="1">
      <c r="A1" s="1236" t="s">
        <v>273</v>
      </c>
      <c r="B1" s="1236"/>
      <c r="C1" s="1236"/>
      <c r="D1" s="1236"/>
      <c r="E1" s="1236"/>
      <c r="F1" s="1236"/>
      <c r="G1" s="1236"/>
      <c r="H1" s="1236"/>
      <c r="I1" s="1236"/>
      <c r="J1" s="1236"/>
      <c r="K1" s="1236"/>
      <c r="L1" s="1236"/>
      <c r="M1" s="1236"/>
      <c r="N1" s="1236"/>
      <c r="O1" s="1236"/>
      <c r="P1" s="1236"/>
      <c r="Q1" s="1236"/>
      <c r="R1" s="1236"/>
      <c r="S1" s="1236"/>
      <c r="T1" s="1236"/>
      <c r="U1" s="1236"/>
      <c r="V1" s="1236"/>
      <c r="W1" s="1236"/>
    </row>
    <row r="2" spans="1:29" s="520" customFormat="1" ht="50.1" customHeight="1" thickTop="1">
      <c r="A2" s="586"/>
      <c r="B2" s="1241" t="s">
        <v>261</v>
      </c>
      <c r="C2" s="1239" t="s">
        <v>272</v>
      </c>
      <c r="D2" s="1191" t="s">
        <v>271</v>
      </c>
      <c r="E2" s="1191" t="s">
        <v>270</v>
      </c>
      <c r="F2" s="1191" t="s">
        <v>269</v>
      </c>
      <c r="G2" s="1201" t="s">
        <v>28</v>
      </c>
      <c r="H2" s="1193" t="s">
        <v>30</v>
      </c>
      <c r="I2" s="1193" t="s">
        <v>31</v>
      </c>
      <c r="J2" s="1191" t="s">
        <v>268</v>
      </c>
      <c r="K2" s="1191" t="s">
        <v>267</v>
      </c>
      <c r="L2" s="1195" t="s">
        <v>257</v>
      </c>
      <c r="M2" s="1201" t="s">
        <v>256</v>
      </c>
      <c r="N2" s="1201" t="s">
        <v>162</v>
      </c>
      <c r="O2" s="1195" t="s">
        <v>255</v>
      </c>
      <c r="P2" s="1201" t="s">
        <v>254</v>
      </c>
      <c r="Q2" s="1201" t="s">
        <v>253</v>
      </c>
      <c r="R2" s="1199"/>
      <c r="S2" s="1199"/>
      <c r="T2" s="1197" t="s">
        <v>5</v>
      </c>
      <c r="U2" s="1199"/>
      <c r="V2" s="1243" t="s">
        <v>250</v>
      </c>
      <c r="W2" s="1245" t="s">
        <v>250</v>
      </c>
      <c r="X2" s="521"/>
      <c r="Y2" s="521"/>
      <c r="Z2" s="521"/>
      <c r="AA2" s="521"/>
      <c r="AB2" s="521"/>
      <c r="AC2" s="521"/>
    </row>
    <row r="3" spans="1:29" s="520" customFormat="1" ht="39.9" customHeight="1">
      <c r="A3" s="585"/>
      <c r="B3" s="1242"/>
      <c r="C3" s="1240"/>
      <c r="D3" s="1192"/>
      <c r="E3" s="1192"/>
      <c r="F3" s="1192"/>
      <c r="G3" s="1202"/>
      <c r="H3" s="1194"/>
      <c r="I3" s="1194"/>
      <c r="J3" s="1192"/>
      <c r="K3" s="1192"/>
      <c r="L3" s="1196"/>
      <c r="M3" s="1202"/>
      <c r="N3" s="1202"/>
      <c r="O3" s="1196"/>
      <c r="P3" s="1202"/>
      <c r="Q3" s="1202"/>
      <c r="R3" s="1200"/>
      <c r="S3" s="1200"/>
      <c r="T3" s="1198"/>
      <c r="U3" s="1200"/>
      <c r="V3" s="1244"/>
      <c r="W3" s="1246"/>
      <c r="X3" s="521"/>
      <c r="Y3" s="521"/>
      <c r="Z3" s="521"/>
      <c r="AA3" s="521"/>
      <c r="AB3" s="521"/>
      <c r="AC3" s="521"/>
    </row>
    <row r="4" spans="1:29" ht="70.2" customHeight="1">
      <c r="A4" s="576" t="s">
        <v>112</v>
      </c>
      <c r="B4" s="584" t="s">
        <v>265</v>
      </c>
      <c r="C4" s="1203" t="s">
        <v>263</v>
      </c>
      <c r="D4" s="574" t="s">
        <v>243</v>
      </c>
      <c r="E4" s="1205" t="s">
        <v>247</v>
      </c>
      <c r="F4" s="574" t="s">
        <v>247</v>
      </c>
      <c r="G4" s="514" t="s">
        <v>265</v>
      </c>
      <c r="H4" s="509"/>
      <c r="I4" s="509"/>
      <c r="J4" s="1205" t="s">
        <v>245</v>
      </c>
      <c r="K4" s="514" t="s">
        <v>237</v>
      </c>
      <c r="L4" s="514" t="s">
        <v>236</v>
      </c>
      <c r="M4" s="514" t="s">
        <v>235</v>
      </c>
      <c r="N4" s="509" t="s">
        <v>234</v>
      </c>
      <c r="O4" s="513" t="s">
        <v>233</v>
      </c>
      <c r="P4" s="513" t="s">
        <v>232</v>
      </c>
      <c r="Q4" s="513" t="s">
        <v>248</v>
      </c>
      <c r="R4" s="508"/>
      <c r="S4" s="508"/>
      <c r="T4" s="508"/>
      <c r="U4" s="508"/>
      <c r="V4" s="583"/>
      <c r="W4" s="582"/>
    </row>
    <row r="5" spans="1:29" ht="70.2" customHeight="1">
      <c r="A5" s="576" t="s">
        <v>113</v>
      </c>
      <c r="B5" s="575" t="s">
        <v>244</v>
      </c>
      <c r="C5" s="1204"/>
      <c r="D5" s="574" t="s">
        <v>249</v>
      </c>
      <c r="E5" s="1206"/>
      <c r="F5" s="574" t="s">
        <v>247</v>
      </c>
      <c r="G5" s="514" t="s">
        <v>265</v>
      </c>
      <c r="H5" s="581"/>
      <c r="I5" s="581"/>
      <c r="J5" s="1206"/>
      <c r="K5" s="518" t="s">
        <v>262</v>
      </c>
      <c r="L5" s="514" t="s">
        <v>236</v>
      </c>
      <c r="M5" s="514" t="s">
        <v>235</v>
      </c>
      <c r="N5" s="509" t="s">
        <v>234</v>
      </c>
      <c r="O5" s="513" t="s">
        <v>233</v>
      </c>
      <c r="P5" s="513" t="s">
        <v>232</v>
      </c>
      <c r="Q5" s="513" t="s">
        <v>244</v>
      </c>
      <c r="R5" s="508"/>
      <c r="S5" s="508"/>
      <c r="T5" s="508"/>
      <c r="U5" s="508"/>
      <c r="V5" s="578"/>
      <c r="W5" s="580"/>
    </row>
    <row r="6" spans="1:29" ht="70.2" customHeight="1">
      <c r="A6" s="576" t="s">
        <v>114</v>
      </c>
      <c r="B6" s="575" t="s">
        <v>243</v>
      </c>
      <c r="C6" s="551"/>
      <c r="D6" s="579" t="s">
        <v>243</v>
      </c>
      <c r="E6" s="550"/>
      <c r="F6" s="574" t="s">
        <v>75</v>
      </c>
      <c r="G6" s="514" t="s">
        <v>265</v>
      </c>
      <c r="H6" s="509"/>
      <c r="I6" s="509"/>
      <c r="J6" s="509"/>
      <c r="K6" s="518" t="s">
        <v>262</v>
      </c>
      <c r="L6" s="514" t="s">
        <v>236</v>
      </c>
      <c r="M6" s="514" t="s">
        <v>235</v>
      </c>
      <c r="N6" s="509" t="s">
        <v>234</v>
      </c>
      <c r="O6" s="513" t="s">
        <v>233</v>
      </c>
      <c r="P6" s="513" t="s">
        <v>232</v>
      </c>
      <c r="Q6" s="513" t="s">
        <v>231</v>
      </c>
      <c r="R6" s="508"/>
      <c r="S6" s="508"/>
      <c r="T6" s="573" t="s">
        <v>242</v>
      </c>
      <c r="U6" s="508"/>
      <c r="V6" s="578"/>
      <c r="W6" s="577"/>
      <c r="X6" s="517"/>
    </row>
    <row r="7" spans="1:29" ht="69.599999999999994" customHeight="1">
      <c r="A7" s="576"/>
      <c r="B7" s="575"/>
      <c r="C7" s="551"/>
      <c r="D7" s="574"/>
      <c r="E7" s="550"/>
      <c r="F7" s="574"/>
      <c r="G7" s="514"/>
      <c r="H7" s="509"/>
      <c r="I7" s="509"/>
      <c r="J7" s="509"/>
      <c r="K7" s="518"/>
      <c r="L7" s="514"/>
      <c r="M7" s="514"/>
      <c r="N7" s="509"/>
      <c r="O7" s="513"/>
      <c r="P7" s="513"/>
      <c r="Q7" s="513"/>
      <c r="R7" s="508"/>
      <c r="S7" s="508"/>
      <c r="T7" s="573"/>
      <c r="U7" s="508"/>
      <c r="V7" s="569"/>
      <c r="W7" s="568"/>
      <c r="X7" s="517"/>
    </row>
    <row r="8" spans="1:29" ht="51" customHeight="1">
      <c r="A8" s="572"/>
      <c r="B8" s="571"/>
      <c r="C8" s="551"/>
      <c r="D8" s="550"/>
      <c r="E8" s="550"/>
      <c r="F8" s="509"/>
      <c r="G8" s="509"/>
      <c r="H8" s="509"/>
      <c r="I8" s="509"/>
      <c r="J8" s="509"/>
      <c r="K8" s="509"/>
      <c r="L8" s="509"/>
      <c r="M8" s="509"/>
      <c r="N8" s="570"/>
      <c r="O8" s="509"/>
      <c r="P8" s="509"/>
      <c r="Q8" s="509"/>
      <c r="R8" s="508"/>
      <c r="S8" s="508"/>
      <c r="T8" s="508"/>
      <c r="U8" s="508"/>
      <c r="V8" s="569"/>
      <c r="W8" s="568"/>
      <c r="Z8" s="541"/>
      <c r="AA8" s="541"/>
    </row>
    <row r="9" spans="1:29" ht="51" customHeight="1" thickBot="1">
      <c r="A9" s="567"/>
      <c r="B9" s="566"/>
      <c r="C9" s="546"/>
      <c r="D9" s="545"/>
      <c r="E9" s="545"/>
      <c r="F9" s="501"/>
      <c r="G9" s="501"/>
      <c r="H9" s="501"/>
      <c r="I9" s="501"/>
      <c r="J9" s="501"/>
      <c r="K9" s="501"/>
      <c r="L9" s="501"/>
      <c r="M9" s="501"/>
      <c r="N9" s="503"/>
      <c r="O9" s="501"/>
      <c r="P9" s="501"/>
      <c r="Q9" s="501"/>
      <c r="R9" s="565"/>
      <c r="S9" s="565"/>
      <c r="T9" s="565"/>
      <c r="U9" s="565"/>
      <c r="V9" s="564"/>
      <c r="W9" s="563"/>
    </row>
    <row r="10" spans="1:29" ht="51" customHeight="1" thickTop="1">
      <c r="A10" s="544"/>
      <c r="B10" s="543"/>
      <c r="C10" s="543"/>
      <c r="D10" s="543"/>
      <c r="E10" s="543"/>
      <c r="F10" s="543"/>
      <c r="G10" s="543"/>
      <c r="H10" s="542"/>
      <c r="I10" s="540"/>
      <c r="J10" s="540"/>
      <c r="K10" s="540"/>
      <c r="L10" s="540"/>
      <c r="M10" s="540"/>
      <c r="N10" s="541"/>
      <c r="O10" s="541"/>
      <c r="P10" s="541"/>
      <c r="Q10" s="540"/>
      <c r="R10" s="540"/>
      <c r="S10" s="540"/>
      <c r="T10" s="540"/>
      <c r="U10" s="540"/>
      <c r="V10" s="497"/>
      <c r="W10" s="497"/>
      <c r="X10" s="538"/>
    </row>
    <row r="11" spans="1:29" ht="11.7" customHeight="1" thickBot="1">
      <c r="A11" s="562"/>
      <c r="B11" s="540"/>
      <c r="C11" s="561"/>
      <c r="D11" s="561"/>
      <c r="E11" s="561"/>
      <c r="F11" s="525"/>
      <c r="G11" s="526"/>
      <c r="H11" s="526"/>
      <c r="I11" s="526"/>
      <c r="J11" s="526"/>
      <c r="K11" s="526"/>
      <c r="L11" s="541"/>
      <c r="M11" s="540"/>
      <c r="N11" s="560"/>
      <c r="O11" s="542"/>
      <c r="P11" s="541"/>
      <c r="Q11" s="526"/>
      <c r="R11" s="526"/>
      <c r="T11" s="526"/>
      <c r="U11" s="526"/>
      <c r="V11" s="560"/>
      <c r="W11" s="541"/>
      <c r="X11" s="496"/>
    </row>
    <row r="12" spans="1:29" s="520" customFormat="1" ht="50.1" customHeight="1" thickTop="1">
      <c r="A12" s="559"/>
      <c r="B12" s="1237" t="s">
        <v>261</v>
      </c>
      <c r="C12" s="1239" t="s">
        <v>272</v>
      </c>
      <c r="D12" s="1191" t="s">
        <v>271</v>
      </c>
      <c r="E12" s="1191" t="s">
        <v>270</v>
      </c>
      <c r="F12" s="1191" t="s">
        <v>269</v>
      </c>
      <c r="G12" s="1201" t="s">
        <v>28</v>
      </c>
      <c r="H12" s="1193" t="s">
        <v>30</v>
      </c>
      <c r="I12" s="1193" t="s">
        <v>31</v>
      </c>
      <c r="J12" s="1191" t="s">
        <v>268</v>
      </c>
      <c r="K12" s="1191" t="s">
        <v>267</v>
      </c>
      <c r="L12" s="1195" t="s">
        <v>257</v>
      </c>
      <c r="M12" s="1201" t="s">
        <v>256</v>
      </c>
      <c r="N12" s="1201" t="s">
        <v>162</v>
      </c>
      <c r="O12" s="1195" t="s">
        <v>255</v>
      </c>
      <c r="P12" s="1201" t="s">
        <v>254</v>
      </c>
      <c r="Q12" s="1201" t="s">
        <v>253</v>
      </c>
      <c r="R12" s="1197" t="s">
        <v>252</v>
      </c>
      <c r="S12" s="1234" t="s">
        <v>251</v>
      </c>
      <c r="T12" s="1197" t="s">
        <v>5</v>
      </c>
      <c r="U12" s="1199"/>
      <c r="V12" s="1243" t="s">
        <v>250</v>
      </c>
      <c r="W12" s="1245" t="s">
        <v>250</v>
      </c>
      <c r="X12" s="521"/>
      <c r="Y12" s="521"/>
      <c r="Z12" s="521"/>
      <c r="AA12" s="521"/>
      <c r="AB12" s="521"/>
      <c r="AC12" s="521"/>
    </row>
    <row r="13" spans="1:29" s="520" customFormat="1" ht="39.9" customHeight="1">
      <c r="A13" s="558"/>
      <c r="B13" s="1238"/>
      <c r="C13" s="1240"/>
      <c r="D13" s="1192"/>
      <c r="E13" s="1192"/>
      <c r="F13" s="1192"/>
      <c r="G13" s="1202"/>
      <c r="H13" s="1194"/>
      <c r="I13" s="1194"/>
      <c r="J13" s="1192"/>
      <c r="K13" s="1192"/>
      <c r="L13" s="1196"/>
      <c r="M13" s="1202"/>
      <c r="N13" s="1202"/>
      <c r="O13" s="1196"/>
      <c r="P13" s="1202"/>
      <c r="Q13" s="1202"/>
      <c r="R13" s="1198"/>
      <c r="S13" s="1235"/>
      <c r="T13" s="1198"/>
      <c r="U13" s="1200"/>
      <c r="V13" s="1244"/>
      <c r="W13" s="1246"/>
      <c r="X13" s="521"/>
      <c r="Y13" s="521"/>
      <c r="Z13" s="521"/>
      <c r="AA13" s="521"/>
      <c r="AB13" s="521"/>
      <c r="AC13" s="521"/>
    </row>
    <row r="14" spans="1:29" ht="51" customHeight="1">
      <c r="A14" s="554" t="s">
        <v>118</v>
      </c>
      <c r="B14" s="552" t="s">
        <v>241</v>
      </c>
      <c r="C14" s="557" t="s">
        <v>241</v>
      </c>
      <c r="D14" s="555" t="s">
        <v>241</v>
      </c>
      <c r="E14" s="555" t="s">
        <v>240</v>
      </c>
      <c r="F14" s="514" t="s">
        <v>247</v>
      </c>
      <c r="G14" s="515" t="s">
        <v>265</v>
      </c>
      <c r="H14" s="509"/>
      <c r="I14" s="515" t="s">
        <v>238</v>
      </c>
      <c r="J14" s="514" t="s">
        <v>237</v>
      </c>
      <c r="K14" s="514" t="s">
        <v>237</v>
      </c>
      <c r="L14" s="514" t="s">
        <v>236</v>
      </c>
      <c r="M14" s="514" t="s">
        <v>235</v>
      </c>
      <c r="N14" s="514" t="s">
        <v>234</v>
      </c>
      <c r="O14" s="513" t="s">
        <v>233</v>
      </c>
      <c r="P14" s="513" t="s">
        <v>232</v>
      </c>
      <c r="Q14" s="513" t="s">
        <v>231</v>
      </c>
      <c r="R14" s="509"/>
      <c r="S14" s="1214" t="s">
        <v>243</v>
      </c>
      <c r="T14" s="509"/>
      <c r="U14" s="508"/>
      <c r="V14" s="507"/>
      <c r="W14" s="506"/>
      <c r="X14" s="496"/>
    </row>
    <row r="15" spans="1:29" ht="51" customHeight="1">
      <c r="A15" s="554" t="s">
        <v>119</v>
      </c>
      <c r="B15" s="552" t="s">
        <v>240</v>
      </c>
      <c r="C15" s="551"/>
      <c r="D15" s="555" t="s">
        <v>266</v>
      </c>
      <c r="E15" s="550"/>
      <c r="F15" s="513" t="s">
        <v>240</v>
      </c>
      <c r="G15" s="515" t="s">
        <v>239</v>
      </c>
      <c r="H15" s="556" t="s">
        <v>246</v>
      </c>
      <c r="I15" s="515" t="s">
        <v>238</v>
      </c>
      <c r="J15" s="509"/>
      <c r="K15" s="515" t="s">
        <v>262</v>
      </c>
      <c r="L15" s="514" t="s">
        <v>236</v>
      </c>
      <c r="M15" s="514" t="s">
        <v>235</v>
      </c>
      <c r="N15" s="514" t="s">
        <v>234</v>
      </c>
      <c r="O15" s="513" t="s">
        <v>233</v>
      </c>
      <c r="P15" s="513" t="s">
        <v>232</v>
      </c>
      <c r="Q15" s="513" t="s">
        <v>248</v>
      </c>
      <c r="R15" s="513" t="s">
        <v>248</v>
      </c>
      <c r="S15" s="1215"/>
      <c r="T15" s="518" t="s">
        <v>242</v>
      </c>
      <c r="U15" s="508"/>
      <c r="V15" s="507"/>
      <c r="W15" s="506"/>
      <c r="X15" s="496"/>
    </row>
    <row r="16" spans="1:29" ht="51" customHeight="1">
      <c r="A16" s="554" t="s">
        <v>120</v>
      </c>
      <c r="B16" s="552" t="s">
        <v>235</v>
      </c>
      <c r="C16" s="551"/>
      <c r="D16" s="555" t="s">
        <v>266</v>
      </c>
      <c r="E16" s="550"/>
      <c r="F16" s="514" t="s">
        <v>247</v>
      </c>
      <c r="G16" s="515" t="s">
        <v>265</v>
      </c>
      <c r="H16" s="509"/>
      <c r="I16" s="515" t="s">
        <v>238</v>
      </c>
      <c r="J16" s="509"/>
      <c r="K16" s="513" t="s">
        <v>237</v>
      </c>
      <c r="L16" s="514" t="s">
        <v>236</v>
      </c>
      <c r="M16" s="514" t="s">
        <v>235</v>
      </c>
      <c r="N16" s="514" t="s">
        <v>234</v>
      </c>
      <c r="O16" s="513" t="s">
        <v>233</v>
      </c>
      <c r="P16" s="513" t="s">
        <v>232</v>
      </c>
      <c r="Q16" s="513" t="s">
        <v>244</v>
      </c>
      <c r="R16" s="509"/>
      <c r="S16" s="508"/>
      <c r="T16" s="509"/>
      <c r="U16" s="508"/>
      <c r="V16" s="507"/>
      <c r="W16" s="506"/>
      <c r="X16" s="496"/>
    </row>
    <row r="17" spans="1:29" ht="51" customHeight="1">
      <c r="A17" s="554">
        <v>0</v>
      </c>
      <c r="B17" s="552"/>
      <c r="C17" s="551"/>
      <c r="D17" s="550"/>
      <c r="E17" s="550"/>
      <c r="F17" s="509"/>
      <c r="G17" s="509"/>
      <c r="H17" s="509"/>
      <c r="I17" s="509"/>
      <c r="J17" s="509"/>
      <c r="K17" s="509"/>
      <c r="L17" s="509"/>
      <c r="M17" s="509"/>
      <c r="N17" s="509"/>
      <c r="O17" s="509"/>
      <c r="P17" s="509"/>
      <c r="Q17" s="509"/>
      <c r="R17" s="509"/>
      <c r="S17" s="508"/>
      <c r="T17" s="509"/>
      <c r="U17" s="508"/>
      <c r="V17" s="507"/>
      <c r="W17" s="506"/>
      <c r="X17" s="496"/>
    </row>
    <row r="18" spans="1:29" ht="51" customHeight="1">
      <c r="A18" s="553"/>
      <c r="B18" s="552"/>
      <c r="C18" s="551"/>
      <c r="D18" s="550"/>
      <c r="E18" s="550"/>
      <c r="F18" s="509"/>
      <c r="G18" s="509"/>
      <c r="H18" s="509"/>
      <c r="I18" s="509"/>
      <c r="J18" s="509"/>
      <c r="K18" s="509"/>
      <c r="L18" s="509"/>
      <c r="M18" s="509"/>
      <c r="N18" s="509"/>
      <c r="O18" s="509"/>
      <c r="P18" s="509"/>
      <c r="Q18" s="509"/>
      <c r="R18" s="508"/>
      <c r="S18" s="508"/>
      <c r="T18" s="509"/>
      <c r="U18" s="508"/>
      <c r="V18" s="507"/>
      <c r="W18" s="506"/>
      <c r="X18" s="549"/>
    </row>
    <row r="19" spans="1:29" ht="51" customHeight="1" thickBot="1">
      <c r="A19" s="548"/>
      <c r="B19" s="547"/>
      <c r="C19" s="546"/>
      <c r="D19" s="545"/>
      <c r="E19" s="545"/>
      <c r="F19" s="501"/>
      <c r="G19" s="501"/>
      <c r="H19" s="503"/>
      <c r="I19" s="501"/>
      <c r="J19" s="501"/>
      <c r="K19" s="501"/>
      <c r="L19" s="501"/>
      <c r="M19" s="501"/>
      <c r="N19" s="503"/>
      <c r="O19" s="503"/>
      <c r="P19" s="503"/>
      <c r="Q19" s="501"/>
      <c r="R19" s="500"/>
      <c r="S19" s="502"/>
      <c r="T19" s="501"/>
      <c r="U19" s="500"/>
      <c r="V19" s="499"/>
      <c r="W19" s="498"/>
      <c r="X19" s="538"/>
    </row>
    <row r="20" spans="1:29" ht="51" customHeight="1" thickTop="1">
      <c r="A20" s="544"/>
      <c r="B20" s="543"/>
      <c r="C20" s="543"/>
      <c r="D20" s="543"/>
      <c r="E20" s="543"/>
      <c r="F20" s="543"/>
      <c r="G20" s="543"/>
      <c r="H20" s="542"/>
      <c r="I20" s="540"/>
      <c r="J20" s="540"/>
      <c r="K20" s="540"/>
      <c r="L20" s="540"/>
      <c r="M20" s="540"/>
      <c r="N20" s="541"/>
      <c r="O20" s="541"/>
      <c r="P20" s="541"/>
      <c r="Q20" s="540"/>
      <c r="R20" s="540"/>
      <c r="S20" s="540"/>
      <c r="T20" s="540"/>
      <c r="U20" s="539"/>
      <c r="V20" s="497"/>
      <c r="W20" s="497"/>
      <c r="X20" s="538"/>
    </row>
    <row r="21" spans="1:29" ht="49.5" customHeight="1" thickBot="1">
      <c r="A21" s="1236" t="s">
        <v>264</v>
      </c>
      <c r="B21" s="1236"/>
      <c r="C21" s="1236"/>
      <c r="D21" s="1236"/>
      <c r="E21" s="1236"/>
      <c r="F21" s="1236"/>
      <c r="G21" s="1236"/>
      <c r="H21" s="1236"/>
      <c r="I21" s="1236"/>
      <c r="J21" s="1236"/>
      <c r="K21" s="1236"/>
      <c r="L21" s="1236"/>
      <c r="M21" s="1236"/>
      <c r="N21" s="1236"/>
      <c r="O21" s="1236"/>
      <c r="P21" s="1236"/>
      <c r="Q21" s="1236"/>
      <c r="R21" s="1236"/>
      <c r="S21" s="1236"/>
      <c r="T21" s="1236"/>
      <c r="U21" s="1236"/>
      <c r="V21" s="1236"/>
      <c r="W21" s="1236"/>
    </row>
    <row r="22" spans="1:29" s="520" customFormat="1" ht="50.1" customHeight="1" thickTop="1">
      <c r="A22" s="537"/>
      <c r="B22" s="1220" t="s">
        <v>261</v>
      </c>
      <c r="C22" s="1225" t="s">
        <v>260</v>
      </c>
      <c r="D22" s="1226"/>
      <c r="E22" s="1216" t="s">
        <v>259</v>
      </c>
      <c r="F22" s="1217"/>
      <c r="G22" s="1201" t="s">
        <v>28</v>
      </c>
      <c r="H22" s="1193" t="s">
        <v>30</v>
      </c>
      <c r="I22" s="1193" t="s">
        <v>31</v>
      </c>
      <c r="J22" s="1216" t="s">
        <v>258</v>
      </c>
      <c r="K22" s="1217"/>
      <c r="L22" s="1195" t="s">
        <v>257</v>
      </c>
      <c r="M22" s="1201" t="s">
        <v>256</v>
      </c>
      <c r="N22" s="1201" t="s">
        <v>162</v>
      </c>
      <c r="O22" s="1195" t="s">
        <v>255</v>
      </c>
      <c r="P22" s="1201" t="s">
        <v>254</v>
      </c>
      <c r="Q22" s="1201" t="s">
        <v>253</v>
      </c>
      <c r="R22" s="1197" t="s">
        <v>252</v>
      </c>
      <c r="S22" s="1234" t="s">
        <v>251</v>
      </c>
      <c r="T22" s="1197" t="s">
        <v>5</v>
      </c>
      <c r="U22" s="1199"/>
      <c r="V22" s="1243" t="s">
        <v>250</v>
      </c>
      <c r="W22" s="1245" t="s">
        <v>250</v>
      </c>
      <c r="X22" s="521"/>
      <c r="Y22" s="521"/>
      <c r="Z22" s="521"/>
      <c r="AA22" s="521"/>
      <c r="AB22" s="521"/>
      <c r="AC22" s="521"/>
    </row>
    <row r="23" spans="1:29" s="520" customFormat="1" ht="39.9" customHeight="1">
      <c r="A23" s="536"/>
      <c r="B23" s="1221"/>
      <c r="C23" s="1227"/>
      <c r="D23" s="1228"/>
      <c r="E23" s="1218"/>
      <c r="F23" s="1219"/>
      <c r="G23" s="1202"/>
      <c r="H23" s="1194"/>
      <c r="I23" s="1194"/>
      <c r="J23" s="1218"/>
      <c r="K23" s="1219"/>
      <c r="L23" s="1196"/>
      <c r="M23" s="1202"/>
      <c r="N23" s="1202"/>
      <c r="O23" s="1196"/>
      <c r="P23" s="1202"/>
      <c r="Q23" s="1202"/>
      <c r="R23" s="1198"/>
      <c r="S23" s="1235"/>
      <c r="T23" s="1198"/>
      <c r="U23" s="1200"/>
      <c r="V23" s="1244"/>
      <c r="W23" s="1246"/>
      <c r="X23" s="521"/>
      <c r="Y23" s="521"/>
      <c r="Z23" s="521"/>
      <c r="AA23" s="521"/>
      <c r="AB23" s="521"/>
      <c r="AC23" s="521"/>
    </row>
    <row r="24" spans="1:29" ht="51" customHeight="1">
      <c r="A24" s="533" t="s">
        <v>122</v>
      </c>
      <c r="B24" s="530" t="s">
        <v>238</v>
      </c>
      <c r="C24" s="1211" t="s">
        <v>243</v>
      </c>
      <c r="D24" s="1212"/>
      <c r="E24" s="1213" t="s">
        <v>240</v>
      </c>
      <c r="F24" s="1212"/>
      <c r="G24" s="515" t="s">
        <v>239</v>
      </c>
      <c r="H24" s="535"/>
      <c r="I24" s="515" t="s">
        <v>238</v>
      </c>
      <c r="J24" s="1213" t="s">
        <v>245</v>
      </c>
      <c r="K24" s="1212"/>
      <c r="L24" s="514" t="s">
        <v>236</v>
      </c>
      <c r="M24" s="514" t="s">
        <v>235</v>
      </c>
      <c r="N24" s="514" t="s">
        <v>234</v>
      </c>
      <c r="O24" s="513" t="s">
        <v>233</v>
      </c>
      <c r="P24" s="513" t="s">
        <v>232</v>
      </c>
      <c r="Q24" s="513" t="s">
        <v>244</v>
      </c>
      <c r="R24" s="509"/>
      <c r="S24" s="512"/>
      <c r="T24" s="509"/>
      <c r="U24" s="509"/>
      <c r="V24" s="507"/>
      <c r="W24" s="506"/>
      <c r="X24" s="534"/>
    </row>
    <row r="25" spans="1:29" ht="51" customHeight="1">
      <c r="A25" s="533" t="s">
        <v>123</v>
      </c>
      <c r="B25" s="530" t="s">
        <v>248</v>
      </c>
      <c r="C25" s="1211" t="s">
        <v>263</v>
      </c>
      <c r="D25" s="1212"/>
      <c r="E25" s="1213" t="s">
        <v>240</v>
      </c>
      <c r="F25" s="1212"/>
      <c r="G25" s="515" t="s">
        <v>239</v>
      </c>
      <c r="H25" s="1209" t="s">
        <v>246</v>
      </c>
      <c r="I25" s="515" t="s">
        <v>238</v>
      </c>
      <c r="J25" s="1213" t="s">
        <v>245</v>
      </c>
      <c r="K25" s="1212"/>
      <c r="L25" s="514" t="s">
        <v>236</v>
      </c>
      <c r="M25" s="514" t="s">
        <v>235</v>
      </c>
      <c r="N25" s="514" t="s">
        <v>234</v>
      </c>
      <c r="O25" s="513" t="s">
        <v>233</v>
      </c>
      <c r="P25" s="513" t="s">
        <v>232</v>
      </c>
      <c r="Q25" s="513" t="s">
        <v>248</v>
      </c>
      <c r="R25" s="513" t="s">
        <v>248</v>
      </c>
      <c r="S25" s="1207" t="s">
        <v>243</v>
      </c>
      <c r="T25" s="509"/>
      <c r="U25" s="509"/>
      <c r="V25" s="507"/>
      <c r="W25" s="506"/>
      <c r="X25" s="534"/>
    </row>
    <row r="26" spans="1:29" ht="51" customHeight="1">
      <c r="A26" s="533" t="s">
        <v>124</v>
      </c>
      <c r="B26" s="530" t="s">
        <v>263</v>
      </c>
      <c r="C26" s="1211" t="s">
        <v>263</v>
      </c>
      <c r="D26" s="1212"/>
      <c r="E26" s="1213" t="s">
        <v>75</v>
      </c>
      <c r="F26" s="1212"/>
      <c r="G26" s="515" t="s">
        <v>239</v>
      </c>
      <c r="H26" s="1210"/>
      <c r="I26" s="515" t="s">
        <v>238</v>
      </c>
      <c r="J26" s="1213" t="s">
        <v>262</v>
      </c>
      <c r="K26" s="1212"/>
      <c r="L26" s="514" t="s">
        <v>236</v>
      </c>
      <c r="M26" s="514" t="s">
        <v>235</v>
      </c>
      <c r="N26" s="514" t="s">
        <v>234</v>
      </c>
      <c r="O26" s="513" t="s">
        <v>233</v>
      </c>
      <c r="P26" s="513" t="s">
        <v>232</v>
      </c>
      <c r="Q26" s="513" t="s">
        <v>244</v>
      </c>
      <c r="R26" s="512"/>
      <c r="S26" s="1208"/>
      <c r="T26" s="509"/>
      <c r="U26" s="512"/>
      <c r="V26" s="507"/>
      <c r="W26" s="506"/>
      <c r="X26" s="496"/>
    </row>
    <row r="27" spans="1:29" ht="46.2" customHeight="1">
      <c r="A27" s="532"/>
      <c r="B27" s="530"/>
      <c r="C27" s="1229"/>
      <c r="D27" s="1230"/>
      <c r="E27" s="1231"/>
      <c r="F27" s="1230"/>
      <c r="G27" s="509"/>
      <c r="H27" s="509"/>
      <c r="I27" s="509"/>
      <c r="J27" s="1231"/>
      <c r="K27" s="1230"/>
      <c r="L27" s="509"/>
      <c r="M27" s="509"/>
      <c r="N27" s="509"/>
      <c r="O27" s="509"/>
      <c r="P27" s="509"/>
      <c r="Q27" s="509"/>
      <c r="R27" s="509"/>
      <c r="S27" s="508"/>
      <c r="T27" s="509"/>
      <c r="U27" s="509"/>
      <c r="V27" s="507"/>
      <c r="W27" s="506"/>
      <c r="X27" s="496"/>
    </row>
    <row r="28" spans="1:29" ht="51" customHeight="1">
      <c r="A28" s="531"/>
      <c r="B28" s="530"/>
      <c r="C28" s="1229"/>
      <c r="D28" s="1230"/>
      <c r="E28" s="1231"/>
      <c r="F28" s="1230"/>
      <c r="G28" s="509"/>
      <c r="H28" s="509"/>
      <c r="I28" s="509"/>
      <c r="J28" s="1231"/>
      <c r="K28" s="1230"/>
      <c r="L28" s="509"/>
      <c r="M28" s="509"/>
      <c r="N28" s="509"/>
      <c r="O28" s="509"/>
      <c r="P28" s="509"/>
      <c r="Q28" s="509"/>
      <c r="R28" s="508"/>
      <c r="S28" s="508"/>
      <c r="T28" s="509"/>
      <c r="U28" s="508"/>
      <c r="V28" s="507"/>
      <c r="W28" s="506"/>
      <c r="X28" s="496"/>
    </row>
    <row r="29" spans="1:29" ht="51" customHeight="1" thickBot="1">
      <c r="A29" s="529"/>
      <c r="B29" s="528"/>
      <c r="C29" s="1222"/>
      <c r="D29" s="1223"/>
      <c r="E29" s="1224"/>
      <c r="F29" s="1223"/>
      <c r="G29" s="501"/>
      <c r="H29" s="503"/>
      <c r="I29" s="501"/>
      <c r="J29" s="1224"/>
      <c r="K29" s="1223"/>
      <c r="L29" s="501"/>
      <c r="M29" s="501"/>
      <c r="N29" s="503"/>
      <c r="O29" s="503"/>
      <c r="P29" s="503"/>
      <c r="Q29" s="501"/>
      <c r="R29" s="500"/>
      <c r="S29" s="502"/>
      <c r="T29" s="501"/>
      <c r="U29" s="500"/>
      <c r="V29" s="499"/>
      <c r="W29" s="498"/>
      <c r="X29" s="496"/>
    </row>
    <row r="30" spans="1:29" ht="51" customHeight="1" thickTop="1">
      <c r="A30" s="527"/>
      <c r="B30" s="526"/>
      <c r="C30" s="526"/>
      <c r="D30" s="526"/>
      <c r="E30" s="526"/>
      <c r="F30" s="526"/>
      <c r="G30" s="526"/>
      <c r="H30" s="526"/>
      <c r="I30" s="526"/>
      <c r="J30" s="526"/>
      <c r="K30" s="526"/>
      <c r="L30" s="524"/>
      <c r="M30" s="526"/>
      <c r="N30" s="524"/>
      <c r="O30" s="524"/>
      <c r="P30" s="524"/>
      <c r="Q30" s="524"/>
      <c r="R30" s="524"/>
      <c r="S30" s="525"/>
      <c r="T30" s="524"/>
      <c r="U30" s="524"/>
      <c r="V30" s="497"/>
      <c r="W30" s="497"/>
      <c r="X30" s="496"/>
    </row>
    <row r="31" spans="1:29" ht="11.7" customHeight="1" thickBot="1">
      <c r="A31" s="527"/>
      <c r="B31" s="526"/>
      <c r="C31" s="526"/>
      <c r="D31" s="526"/>
      <c r="E31" s="526"/>
      <c r="F31" s="526"/>
      <c r="G31" s="526"/>
      <c r="H31" s="526"/>
      <c r="I31" s="526"/>
      <c r="J31" s="526"/>
      <c r="K31" s="526"/>
      <c r="L31" s="524"/>
      <c r="M31" s="526"/>
      <c r="N31" s="524"/>
      <c r="O31" s="524"/>
      <c r="P31" s="524"/>
      <c r="Q31" s="524"/>
      <c r="R31" s="524"/>
      <c r="S31" s="525"/>
      <c r="T31" s="524"/>
      <c r="U31" s="524"/>
      <c r="V31" s="525"/>
      <c r="W31" s="524"/>
      <c r="X31" s="496"/>
    </row>
    <row r="32" spans="1:29" s="520" customFormat="1" ht="50.1" customHeight="1" thickTop="1">
      <c r="A32" s="523"/>
      <c r="B32" s="1247" t="s">
        <v>261</v>
      </c>
      <c r="C32" s="1225" t="s">
        <v>260</v>
      </c>
      <c r="D32" s="1226"/>
      <c r="E32" s="1216" t="s">
        <v>259</v>
      </c>
      <c r="F32" s="1217"/>
      <c r="G32" s="1201" t="s">
        <v>28</v>
      </c>
      <c r="H32" s="1193" t="s">
        <v>30</v>
      </c>
      <c r="I32" s="1193" t="s">
        <v>31</v>
      </c>
      <c r="J32" s="1216" t="s">
        <v>258</v>
      </c>
      <c r="K32" s="1217"/>
      <c r="L32" s="1195" t="s">
        <v>257</v>
      </c>
      <c r="M32" s="1201" t="s">
        <v>256</v>
      </c>
      <c r="N32" s="1201" t="s">
        <v>162</v>
      </c>
      <c r="O32" s="1195" t="s">
        <v>255</v>
      </c>
      <c r="P32" s="1201" t="s">
        <v>254</v>
      </c>
      <c r="Q32" s="1201" t="s">
        <v>253</v>
      </c>
      <c r="R32" s="1197" t="s">
        <v>252</v>
      </c>
      <c r="S32" s="1234" t="s">
        <v>251</v>
      </c>
      <c r="T32" s="1197" t="s">
        <v>5</v>
      </c>
      <c r="U32" s="1199"/>
      <c r="V32" s="1243" t="s">
        <v>250</v>
      </c>
      <c r="W32" s="1245" t="s">
        <v>250</v>
      </c>
      <c r="X32" s="521"/>
      <c r="Y32" s="521"/>
      <c r="Z32" s="521"/>
      <c r="AA32" s="521"/>
      <c r="AB32" s="521"/>
      <c r="AC32" s="521"/>
    </row>
    <row r="33" spans="1:29" s="520" customFormat="1" ht="39.9" customHeight="1">
      <c r="A33" s="522"/>
      <c r="B33" s="1248"/>
      <c r="C33" s="1227"/>
      <c r="D33" s="1228"/>
      <c r="E33" s="1218"/>
      <c r="F33" s="1219"/>
      <c r="G33" s="1202"/>
      <c r="H33" s="1194"/>
      <c r="I33" s="1194"/>
      <c r="J33" s="1218"/>
      <c r="K33" s="1219"/>
      <c r="L33" s="1196"/>
      <c r="M33" s="1202"/>
      <c r="N33" s="1202"/>
      <c r="O33" s="1196"/>
      <c r="P33" s="1202"/>
      <c r="Q33" s="1202"/>
      <c r="R33" s="1198"/>
      <c r="S33" s="1235"/>
      <c r="T33" s="1198"/>
      <c r="U33" s="1200"/>
      <c r="V33" s="1244"/>
      <c r="W33" s="1246"/>
      <c r="X33" s="521"/>
      <c r="Y33" s="521"/>
      <c r="Z33" s="521"/>
      <c r="AA33" s="521"/>
      <c r="AB33" s="521"/>
      <c r="AC33" s="521"/>
    </row>
    <row r="34" spans="1:29" ht="51" customHeight="1">
      <c r="A34" s="516" t="s">
        <v>126</v>
      </c>
      <c r="B34" s="510" t="s">
        <v>245</v>
      </c>
      <c r="C34" s="1211" t="s">
        <v>249</v>
      </c>
      <c r="D34" s="1212"/>
      <c r="E34" s="1213" t="s">
        <v>240</v>
      </c>
      <c r="F34" s="1212"/>
      <c r="G34" s="515" t="s">
        <v>239</v>
      </c>
      <c r="H34" s="509"/>
      <c r="I34" s="515" t="s">
        <v>238</v>
      </c>
      <c r="J34" s="1213" t="s">
        <v>245</v>
      </c>
      <c r="K34" s="1212"/>
      <c r="L34" s="514" t="s">
        <v>236</v>
      </c>
      <c r="M34" s="514" t="s">
        <v>235</v>
      </c>
      <c r="N34" s="514" t="s">
        <v>234</v>
      </c>
      <c r="O34" s="513" t="s">
        <v>233</v>
      </c>
      <c r="P34" s="513" t="s">
        <v>232</v>
      </c>
      <c r="Q34" s="513" t="s">
        <v>248</v>
      </c>
      <c r="R34" s="512"/>
      <c r="S34" s="508"/>
      <c r="T34" s="509"/>
      <c r="U34" s="509"/>
      <c r="V34" s="507"/>
      <c r="W34" s="506"/>
      <c r="X34" s="496"/>
    </row>
    <row r="35" spans="1:29" ht="51" customHeight="1">
      <c r="A35" s="516" t="s">
        <v>127</v>
      </c>
      <c r="B35" s="510" t="s">
        <v>247</v>
      </c>
      <c r="C35" s="1211" t="s">
        <v>241</v>
      </c>
      <c r="D35" s="1212"/>
      <c r="E35" s="1213" t="s">
        <v>247</v>
      </c>
      <c r="F35" s="1212"/>
      <c r="G35" s="515" t="s">
        <v>239</v>
      </c>
      <c r="H35" s="519" t="s">
        <v>246</v>
      </c>
      <c r="I35" s="515" t="s">
        <v>238</v>
      </c>
      <c r="J35" s="1213" t="s">
        <v>245</v>
      </c>
      <c r="K35" s="1212"/>
      <c r="L35" s="514" t="s">
        <v>236</v>
      </c>
      <c r="M35" s="514" t="s">
        <v>235</v>
      </c>
      <c r="N35" s="514" t="s">
        <v>234</v>
      </c>
      <c r="O35" s="513" t="s">
        <v>233</v>
      </c>
      <c r="P35" s="513" t="s">
        <v>232</v>
      </c>
      <c r="Q35" s="513" t="s">
        <v>244</v>
      </c>
      <c r="R35" s="509"/>
      <c r="S35" s="1232" t="s">
        <v>243</v>
      </c>
      <c r="T35" s="518" t="s">
        <v>242</v>
      </c>
      <c r="U35" s="509"/>
      <c r="V35" s="507"/>
      <c r="W35" s="506"/>
      <c r="X35" s="517"/>
    </row>
    <row r="36" spans="1:29" ht="51" customHeight="1">
      <c r="A36" s="516" t="s">
        <v>128</v>
      </c>
      <c r="B36" s="510" t="s">
        <v>236</v>
      </c>
      <c r="C36" s="1211" t="s">
        <v>241</v>
      </c>
      <c r="D36" s="1212"/>
      <c r="E36" s="1213" t="s">
        <v>240</v>
      </c>
      <c r="F36" s="1212"/>
      <c r="G36" s="515" t="s">
        <v>239</v>
      </c>
      <c r="H36" s="509"/>
      <c r="I36" s="515" t="s">
        <v>238</v>
      </c>
      <c r="J36" s="1213" t="s">
        <v>237</v>
      </c>
      <c r="K36" s="1212"/>
      <c r="L36" s="514" t="s">
        <v>236</v>
      </c>
      <c r="M36" s="514" t="s">
        <v>235</v>
      </c>
      <c r="N36" s="514" t="s">
        <v>234</v>
      </c>
      <c r="O36" s="513" t="s">
        <v>233</v>
      </c>
      <c r="P36" s="513" t="s">
        <v>232</v>
      </c>
      <c r="Q36" s="513" t="s">
        <v>231</v>
      </c>
      <c r="R36" s="509"/>
      <c r="S36" s="1233"/>
      <c r="T36" s="509"/>
      <c r="U36" s="512"/>
      <c r="V36" s="507"/>
      <c r="W36" s="506"/>
      <c r="X36" s="496"/>
    </row>
    <row r="37" spans="1:29" ht="51" customHeight="1">
      <c r="A37" s="511"/>
      <c r="B37" s="510"/>
      <c r="C37" s="1229"/>
      <c r="D37" s="1230"/>
      <c r="E37" s="1231"/>
      <c r="F37" s="1230"/>
      <c r="G37" s="509"/>
      <c r="H37" s="509"/>
      <c r="I37" s="509"/>
      <c r="J37" s="1231"/>
      <c r="K37" s="1230"/>
      <c r="L37" s="509"/>
      <c r="M37" s="509"/>
      <c r="N37" s="509"/>
      <c r="O37" s="509"/>
      <c r="P37" s="509"/>
      <c r="Q37" s="509"/>
      <c r="R37" s="509"/>
      <c r="S37" s="508"/>
      <c r="T37" s="509"/>
      <c r="U37" s="509"/>
      <c r="V37" s="507"/>
      <c r="W37" s="506"/>
      <c r="X37" s="496"/>
    </row>
    <row r="38" spans="1:29" ht="51" customHeight="1">
      <c r="A38" s="511"/>
      <c r="B38" s="510"/>
      <c r="C38" s="1229"/>
      <c r="D38" s="1230"/>
      <c r="E38" s="1231"/>
      <c r="F38" s="1230"/>
      <c r="G38" s="509"/>
      <c r="H38" s="509"/>
      <c r="I38" s="509"/>
      <c r="J38" s="1231"/>
      <c r="K38" s="1230"/>
      <c r="L38" s="509"/>
      <c r="M38" s="509"/>
      <c r="N38" s="509"/>
      <c r="O38" s="509"/>
      <c r="P38" s="509"/>
      <c r="Q38" s="509"/>
      <c r="R38" s="508"/>
      <c r="S38" s="508"/>
      <c r="T38" s="509"/>
      <c r="U38" s="508"/>
      <c r="V38" s="507"/>
      <c r="W38" s="506"/>
      <c r="X38" s="496"/>
    </row>
    <row r="39" spans="1:29" ht="51" customHeight="1" thickBot="1">
      <c r="A39" s="505"/>
      <c r="B39" s="504"/>
      <c r="C39" s="1222"/>
      <c r="D39" s="1223"/>
      <c r="E39" s="1224"/>
      <c r="F39" s="1223"/>
      <c r="G39" s="501"/>
      <c r="H39" s="503"/>
      <c r="I39" s="501"/>
      <c r="J39" s="1224"/>
      <c r="K39" s="1223"/>
      <c r="L39" s="501"/>
      <c r="M39" s="501"/>
      <c r="N39" s="503"/>
      <c r="O39" s="503"/>
      <c r="P39" s="503"/>
      <c r="Q39" s="501"/>
      <c r="R39" s="500"/>
      <c r="S39" s="502"/>
      <c r="T39" s="501"/>
      <c r="U39" s="500"/>
      <c r="V39" s="499"/>
      <c r="W39" s="498"/>
      <c r="X39" s="496"/>
    </row>
    <row r="40" spans="1:29" ht="51.45" customHeight="1" thickTop="1">
      <c r="V40" s="497"/>
      <c r="W40" s="497"/>
    </row>
    <row r="41" spans="1:29" ht="20.25" customHeight="1">
      <c r="X41" s="496"/>
    </row>
  </sheetData>
  <dataConsolidate/>
  <mergeCells count="127">
    <mergeCell ref="V2:V3"/>
    <mergeCell ref="W2:W3"/>
    <mergeCell ref="V22:V23"/>
    <mergeCell ref="W22:W23"/>
    <mergeCell ref="V12:V13"/>
    <mergeCell ref="W12:W13"/>
    <mergeCell ref="A21:W21"/>
    <mergeCell ref="P32:P33"/>
    <mergeCell ref="Q32:Q33"/>
    <mergeCell ref="R32:R33"/>
    <mergeCell ref="S32:S33"/>
    <mergeCell ref="I32:I33"/>
    <mergeCell ref="M32:M33"/>
    <mergeCell ref="N32:N33"/>
    <mergeCell ref="L32:L33"/>
    <mergeCell ref="O12:O13"/>
    <mergeCell ref="O32:O33"/>
    <mergeCell ref="V32:V33"/>
    <mergeCell ref="W32:W33"/>
    <mergeCell ref="B32:B33"/>
    <mergeCell ref="G32:G33"/>
    <mergeCell ref="H32:H33"/>
    <mergeCell ref="C22:D23"/>
    <mergeCell ref="K2:K3"/>
    <mergeCell ref="J37:K37"/>
    <mergeCell ref="J38:K38"/>
    <mergeCell ref="J35:K35"/>
    <mergeCell ref="J36:K36"/>
    <mergeCell ref="C37:D37"/>
    <mergeCell ref="E37:F37"/>
    <mergeCell ref="J39:K39"/>
    <mergeCell ref="J22:K23"/>
    <mergeCell ref="J24:K24"/>
    <mergeCell ref="J25:K25"/>
    <mergeCell ref="J26:K26"/>
    <mergeCell ref="J27:K27"/>
    <mergeCell ref="J28:K28"/>
    <mergeCell ref="J29:K29"/>
    <mergeCell ref="J32:K33"/>
    <mergeCell ref="J34:K34"/>
    <mergeCell ref="C38:D38"/>
    <mergeCell ref="E38:F38"/>
    <mergeCell ref="C39:D39"/>
    <mergeCell ref="E39:F39"/>
    <mergeCell ref="C34:D34"/>
    <mergeCell ref="E34:F34"/>
    <mergeCell ref="C35:D35"/>
    <mergeCell ref="E35:F35"/>
    <mergeCell ref="C36:D36"/>
    <mergeCell ref="E36:F36"/>
    <mergeCell ref="S35:S36"/>
    <mergeCell ref="S22:S23"/>
    <mergeCell ref="S12:S13"/>
    <mergeCell ref="A1:W1"/>
    <mergeCell ref="B12:B13"/>
    <mergeCell ref="C12:C13"/>
    <mergeCell ref="F12:F13"/>
    <mergeCell ref="G12:G13"/>
    <mergeCell ref="H12:H13"/>
    <mergeCell ref="I12:I13"/>
    <mergeCell ref="C28:D28"/>
    <mergeCell ref="E28:F28"/>
    <mergeCell ref="L12:L13"/>
    <mergeCell ref="L22:L23"/>
    <mergeCell ref="B2:B3"/>
    <mergeCell ref="C2:C3"/>
    <mergeCell ref="F2:F3"/>
    <mergeCell ref="G2:G3"/>
    <mergeCell ref="H2:H3"/>
    <mergeCell ref="D2:D3"/>
    <mergeCell ref="P2:P3"/>
    <mergeCell ref="L2:L3"/>
    <mergeCell ref="T32:T33"/>
    <mergeCell ref="U32:U33"/>
    <mergeCell ref="S14:S15"/>
    <mergeCell ref="E22:F23"/>
    <mergeCell ref="B22:B23"/>
    <mergeCell ref="G22:G23"/>
    <mergeCell ref="H22:H23"/>
    <mergeCell ref="I22:I23"/>
    <mergeCell ref="M22:M23"/>
    <mergeCell ref="N22:N23"/>
    <mergeCell ref="P22:P23"/>
    <mergeCell ref="T22:T23"/>
    <mergeCell ref="U22:U23"/>
    <mergeCell ref="C29:D29"/>
    <mergeCell ref="E29:F29"/>
    <mergeCell ref="C32:D33"/>
    <mergeCell ref="E32:F33"/>
    <mergeCell ref="C27:D27"/>
    <mergeCell ref="E27:F27"/>
    <mergeCell ref="C4:C5"/>
    <mergeCell ref="J4:J5"/>
    <mergeCell ref="E4:E5"/>
    <mergeCell ref="S25:S26"/>
    <mergeCell ref="H25:H26"/>
    <mergeCell ref="Q22:Q23"/>
    <mergeCell ref="R22:R23"/>
    <mergeCell ref="C24:D24"/>
    <mergeCell ref="C25:D25"/>
    <mergeCell ref="D12:D13"/>
    <mergeCell ref="E12:E13"/>
    <mergeCell ref="K12:K13"/>
    <mergeCell ref="R12:R13"/>
    <mergeCell ref="J12:J13"/>
    <mergeCell ref="M12:M13"/>
    <mergeCell ref="N12:N13"/>
    <mergeCell ref="P12:P13"/>
    <mergeCell ref="O22:O23"/>
    <mergeCell ref="Q12:Q13"/>
    <mergeCell ref="E24:F24"/>
    <mergeCell ref="E25:F25"/>
    <mergeCell ref="E26:F26"/>
    <mergeCell ref="C26:D26"/>
    <mergeCell ref="E2:E3"/>
    <mergeCell ref="I2:I3"/>
    <mergeCell ref="J2:J3"/>
    <mergeCell ref="O2:O3"/>
    <mergeCell ref="T2:T3"/>
    <mergeCell ref="U2:U3"/>
    <mergeCell ref="T12:T13"/>
    <mergeCell ref="U12:U13"/>
    <mergeCell ref="S2:S3"/>
    <mergeCell ref="Q2:Q3"/>
    <mergeCell ref="R2:R3"/>
    <mergeCell ref="M2:M3"/>
    <mergeCell ref="N2:N3"/>
  </mergeCells>
  <dataValidations count="1">
    <dataValidation type="list" allowBlank="1" showInputMessage="1" showErrorMessage="1" sqref="C43:H1048576 O43:P1048576 J43:L1048576">
      <formula1>#REF!</formula1>
    </dataValidation>
  </dataValidations>
  <printOptions horizontalCentered="1" verticalCentered="1"/>
  <pageMargins left="0.39370078740157483" right="0.39370078740157483" top="0.74803149606299213" bottom="0.74803149606299213" header="0.31496062992125984" footer="0.31496062992125984"/>
  <pageSetup paperSize="8" scale="62" fitToHeight="3" orientation="landscape" r:id="rId1"/>
  <headerFooter>
    <oddFooter>&amp;R
&amp;D</oddFooter>
  </headerFooter>
  <rowBreaks count="1" manualBreakCount="1">
    <brk id="2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-0.249977111117893"/>
  </sheetPr>
  <dimension ref="A1:F25"/>
  <sheetViews>
    <sheetView workbookViewId="0">
      <selection activeCell="D16" sqref="D16"/>
    </sheetView>
  </sheetViews>
  <sheetFormatPr baseColWidth="10" defaultRowHeight="13.2"/>
  <sheetData>
    <row r="1" spans="1:6">
      <c r="A1" t="s">
        <v>300</v>
      </c>
      <c r="B1" t="s">
        <v>301</v>
      </c>
      <c r="C1" t="s">
        <v>302</v>
      </c>
      <c r="D1" t="s">
        <v>303</v>
      </c>
      <c r="E1" t="s">
        <v>304</v>
      </c>
      <c r="F1" t="s">
        <v>81</v>
      </c>
    </row>
    <row r="2" spans="1:6">
      <c r="A2" t="s">
        <v>305</v>
      </c>
      <c r="B2" t="s">
        <v>319</v>
      </c>
      <c r="C2" t="s">
        <v>320</v>
      </c>
      <c r="D2" t="s">
        <v>309</v>
      </c>
      <c r="E2" t="s">
        <v>309</v>
      </c>
      <c r="F2" t="s">
        <v>321</v>
      </c>
    </row>
    <row r="3" spans="1:6">
      <c r="A3" t="s">
        <v>311</v>
      </c>
      <c r="B3" t="s">
        <v>356</v>
      </c>
      <c r="C3" t="s">
        <v>357</v>
      </c>
      <c r="D3" t="s">
        <v>308</v>
      </c>
      <c r="E3" t="s">
        <v>309</v>
      </c>
      <c r="F3" t="s">
        <v>358</v>
      </c>
    </row>
    <row r="4" spans="1:6">
      <c r="A4" t="s">
        <v>305</v>
      </c>
      <c r="B4" t="s">
        <v>340</v>
      </c>
      <c r="C4" t="s">
        <v>341</v>
      </c>
      <c r="D4" t="s">
        <v>342</v>
      </c>
      <c r="E4" t="s">
        <v>309</v>
      </c>
      <c r="F4" t="s">
        <v>343</v>
      </c>
    </row>
    <row r="5" spans="1:6">
      <c r="A5" t="s">
        <v>311</v>
      </c>
      <c r="B5" t="s">
        <v>346</v>
      </c>
      <c r="C5" t="s">
        <v>347</v>
      </c>
      <c r="D5" t="s">
        <v>308</v>
      </c>
      <c r="E5" t="s">
        <v>309</v>
      </c>
      <c r="F5" t="s">
        <v>343</v>
      </c>
    </row>
    <row r="6" spans="1:6">
      <c r="A6" t="s">
        <v>305</v>
      </c>
      <c r="B6" t="s">
        <v>364</v>
      </c>
      <c r="C6" t="s">
        <v>365</v>
      </c>
      <c r="D6" t="s">
        <v>366</v>
      </c>
      <c r="E6" t="s">
        <v>309</v>
      </c>
      <c r="F6" t="s">
        <v>343</v>
      </c>
    </row>
    <row r="7" spans="1:6">
      <c r="A7" t="s">
        <v>305</v>
      </c>
      <c r="B7" t="s">
        <v>361</v>
      </c>
      <c r="C7" t="s">
        <v>362</v>
      </c>
      <c r="D7" t="s">
        <v>308</v>
      </c>
      <c r="E7" t="s">
        <v>309</v>
      </c>
      <c r="F7" t="s">
        <v>363</v>
      </c>
    </row>
    <row r="8" spans="1:6">
      <c r="A8" t="s">
        <v>305</v>
      </c>
      <c r="B8" t="s">
        <v>315</v>
      </c>
      <c r="C8" t="s">
        <v>316</v>
      </c>
      <c r="D8" t="s">
        <v>317</v>
      </c>
      <c r="E8" t="s">
        <v>309</v>
      </c>
      <c r="F8" t="s">
        <v>318</v>
      </c>
    </row>
    <row r="9" spans="1:6">
      <c r="A9" t="s">
        <v>305</v>
      </c>
      <c r="B9" t="s">
        <v>339</v>
      </c>
      <c r="C9" t="s">
        <v>334</v>
      </c>
      <c r="D9" t="s">
        <v>308</v>
      </c>
      <c r="E9" t="s">
        <v>309</v>
      </c>
      <c r="F9" t="s">
        <v>318</v>
      </c>
    </row>
    <row r="10" spans="1:6">
      <c r="A10" t="s">
        <v>311</v>
      </c>
      <c r="B10" t="s">
        <v>370</v>
      </c>
      <c r="C10" t="s">
        <v>368</v>
      </c>
      <c r="D10" t="s">
        <v>371</v>
      </c>
      <c r="E10" t="s">
        <v>309</v>
      </c>
      <c r="F10" t="s">
        <v>318</v>
      </c>
    </row>
    <row r="11" spans="1:6">
      <c r="A11" t="s">
        <v>305</v>
      </c>
      <c r="B11" t="s">
        <v>306</v>
      </c>
      <c r="C11" t="s">
        <v>307</v>
      </c>
      <c r="D11" t="s">
        <v>308</v>
      </c>
      <c r="E11" t="s">
        <v>309</v>
      </c>
      <c r="F11" t="s">
        <v>310</v>
      </c>
    </row>
    <row r="12" spans="1:6">
      <c r="A12" t="s">
        <v>305</v>
      </c>
      <c r="B12" t="s">
        <v>333</v>
      </c>
      <c r="C12" t="s">
        <v>334</v>
      </c>
      <c r="D12" t="s">
        <v>308</v>
      </c>
      <c r="E12" t="s">
        <v>309</v>
      </c>
      <c r="F12" t="s">
        <v>335</v>
      </c>
    </row>
    <row r="13" spans="1:6">
      <c r="A13" t="s">
        <v>305</v>
      </c>
      <c r="B13" t="s">
        <v>344</v>
      </c>
      <c r="C13" t="s">
        <v>345</v>
      </c>
      <c r="D13" t="s">
        <v>308</v>
      </c>
      <c r="E13" t="s">
        <v>309</v>
      </c>
      <c r="F13" t="s">
        <v>335</v>
      </c>
    </row>
    <row r="14" spans="1:6">
      <c r="A14" t="s">
        <v>311</v>
      </c>
      <c r="B14" t="s">
        <v>312</v>
      </c>
      <c r="C14" t="s">
        <v>313</v>
      </c>
      <c r="D14" t="s">
        <v>308</v>
      </c>
      <c r="E14" t="s">
        <v>309</v>
      </c>
      <c r="F14" t="s">
        <v>314</v>
      </c>
    </row>
    <row r="15" spans="1:6">
      <c r="A15" t="s">
        <v>305</v>
      </c>
      <c r="B15" t="s">
        <v>322</v>
      </c>
      <c r="C15" t="s">
        <v>323</v>
      </c>
      <c r="D15" t="s">
        <v>308</v>
      </c>
      <c r="E15" t="s">
        <v>309</v>
      </c>
      <c r="F15" t="s">
        <v>314</v>
      </c>
    </row>
    <row r="16" spans="1:6">
      <c r="A16" t="s">
        <v>311</v>
      </c>
      <c r="B16" t="s">
        <v>330</v>
      </c>
      <c r="C16" t="s">
        <v>331</v>
      </c>
      <c r="D16" t="s">
        <v>332</v>
      </c>
      <c r="E16" t="s">
        <v>309</v>
      </c>
      <c r="F16" t="s">
        <v>314</v>
      </c>
    </row>
    <row r="17" spans="1:6">
      <c r="A17" t="s">
        <v>311</v>
      </c>
      <c r="B17" t="s">
        <v>336</v>
      </c>
      <c r="C17" t="s">
        <v>337</v>
      </c>
      <c r="D17" t="s">
        <v>308</v>
      </c>
      <c r="E17" t="s">
        <v>309</v>
      </c>
      <c r="F17" t="s">
        <v>338</v>
      </c>
    </row>
    <row r="18" spans="1:6">
      <c r="A18" t="s">
        <v>311</v>
      </c>
      <c r="B18" t="s">
        <v>367</v>
      </c>
      <c r="C18" t="s">
        <v>368</v>
      </c>
      <c r="D18" t="s">
        <v>308</v>
      </c>
      <c r="E18" t="s">
        <v>309</v>
      </c>
      <c r="F18" t="s">
        <v>369</v>
      </c>
    </row>
    <row r="19" spans="1:6">
      <c r="A19" t="s">
        <v>305</v>
      </c>
      <c r="B19" t="s">
        <v>372</v>
      </c>
      <c r="C19" t="s">
        <v>373</v>
      </c>
      <c r="D19" t="s">
        <v>308</v>
      </c>
      <c r="E19" t="s">
        <v>309</v>
      </c>
      <c r="F19" t="s">
        <v>374</v>
      </c>
    </row>
    <row r="20" spans="1:6">
      <c r="A20" t="s">
        <v>311</v>
      </c>
      <c r="B20" t="s">
        <v>348</v>
      </c>
      <c r="C20" t="s">
        <v>349</v>
      </c>
      <c r="D20" t="s">
        <v>350</v>
      </c>
      <c r="E20" t="s">
        <v>309</v>
      </c>
      <c r="F20" t="s">
        <v>351</v>
      </c>
    </row>
    <row r="21" spans="1:6">
      <c r="A21" t="s">
        <v>311</v>
      </c>
      <c r="B21" t="s">
        <v>352</v>
      </c>
      <c r="C21" t="s">
        <v>353</v>
      </c>
      <c r="D21" t="s">
        <v>354</v>
      </c>
      <c r="E21" t="s">
        <v>309</v>
      </c>
      <c r="F21" t="s">
        <v>355</v>
      </c>
    </row>
    <row r="22" spans="1:6">
      <c r="A22" t="s">
        <v>305</v>
      </c>
      <c r="B22" t="s">
        <v>324</v>
      </c>
      <c r="C22" t="s">
        <v>325</v>
      </c>
      <c r="D22" t="s">
        <v>326</v>
      </c>
      <c r="E22" t="s">
        <v>309</v>
      </c>
      <c r="F22" t="s">
        <v>327</v>
      </c>
    </row>
    <row r="23" spans="1:6">
      <c r="A23" t="s">
        <v>311</v>
      </c>
      <c r="B23" t="s">
        <v>328</v>
      </c>
      <c r="C23" t="s">
        <v>329</v>
      </c>
      <c r="D23" t="s">
        <v>326</v>
      </c>
      <c r="E23" t="s">
        <v>309</v>
      </c>
      <c r="F23" t="s">
        <v>327</v>
      </c>
    </row>
    <row r="24" spans="1:6">
      <c r="A24" t="s">
        <v>305</v>
      </c>
      <c r="B24" t="s">
        <v>359</v>
      </c>
      <c r="C24" t="s">
        <v>360</v>
      </c>
      <c r="D24" t="s">
        <v>308</v>
      </c>
      <c r="E24" t="s">
        <v>309</v>
      </c>
    </row>
    <row r="25" spans="1:6">
      <c r="A25" t="s">
        <v>305</v>
      </c>
      <c r="B25" t="s">
        <v>375</v>
      </c>
      <c r="C25" t="s">
        <v>376</v>
      </c>
      <c r="D25" t="s">
        <v>308</v>
      </c>
      <c r="E25" t="s">
        <v>309</v>
      </c>
    </row>
  </sheetData>
  <autoFilter ref="A1:F1">
    <sortState ref="A2:F25">
      <sortCondition ref="F1"/>
    </sortState>
  </autoFilter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view="pageBreakPreview" topLeftCell="A22" zoomScale="110" zoomScaleNormal="100" zoomScaleSheetLayoutView="110" workbookViewId="0">
      <selection activeCell="A22" sqref="A22:K23"/>
    </sheetView>
  </sheetViews>
  <sheetFormatPr baseColWidth="10" defaultRowHeight="13.2"/>
  <sheetData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M41"/>
  <sheetViews>
    <sheetView topLeftCell="A2" workbookViewId="0">
      <selection activeCell="A28" sqref="A28"/>
    </sheetView>
  </sheetViews>
  <sheetFormatPr baseColWidth="10" defaultRowHeight="13.2"/>
  <cols>
    <col min="1" max="1" width="11.44140625" customWidth="1"/>
    <col min="8" max="8" width="6.109375" bestFit="1" customWidth="1"/>
    <col min="9" max="9" width="7" bestFit="1" customWidth="1"/>
    <col min="11" max="11" width="24.109375" bestFit="1" customWidth="1"/>
    <col min="12" max="12" width="16.44140625" bestFit="1" customWidth="1"/>
    <col min="13" max="13" width="29.33203125" bestFit="1" customWidth="1"/>
  </cols>
  <sheetData>
    <row r="1" spans="1:13">
      <c r="A1" s="492" t="s">
        <v>166</v>
      </c>
      <c r="B1" s="492" t="s">
        <v>167</v>
      </c>
      <c r="C1" s="492" t="s">
        <v>168</v>
      </c>
      <c r="D1" s="492" t="s">
        <v>169</v>
      </c>
      <c r="E1" s="492" t="s">
        <v>170</v>
      </c>
      <c r="F1" s="492" t="s">
        <v>171</v>
      </c>
      <c r="G1" s="492" t="s">
        <v>172</v>
      </c>
      <c r="H1" s="492" t="s">
        <v>173</v>
      </c>
      <c r="I1" s="492" t="s">
        <v>174</v>
      </c>
      <c r="J1" s="492" t="s">
        <v>175</v>
      </c>
      <c r="K1" s="492" t="s">
        <v>176</v>
      </c>
      <c r="L1" s="492" t="s">
        <v>177</v>
      </c>
      <c r="M1" s="492" t="s">
        <v>178</v>
      </c>
    </row>
    <row r="2" spans="1:13">
      <c r="A2" t="s">
        <v>306</v>
      </c>
      <c r="B2" s="494" t="s">
        <v>179</v>
      </c>
      <c r="C2" s="494" t="s">
        <v>179</v>
      </c>
      <c r="D2" s="494" t="s">
        <v>180</v>
      </c>
      <c r="E2" s="494" t="s">
        <v>181</v>
      </c>
      <c r="F2" s="494" t="s">
        <v>182</v>
      </c>
      <c r="G2" s="494" t="s">
        <v>10</v>
      </c>
      <c r="H2" s="493">
        <v>0</v>
      </c>
      <c r="I2" s="494" t="s">
        <v>183</v>
      </c>
      <c r="J2" s="494" t="s">
        <v>184</v>
      </c>
      <c r="K2" s="494" t="s">
        <v>185</v>
      </c>
      <c r="L2" s="494" t="s">
        <v>186</v>
      </c>
      <c r="M2" s="494" t="s">
        <v>187</v>
      </c>
    </row>
    <row r="3" spans="1:13">
      <c r="A3" t="s">
        <v>312</v>
      </c>
      <c r="B3" s="494" t="s">
        <v>188</v>
      </c>
      <c r="C3" s="494" t="s">
        <v>188</v>
      </c>
      <c r="D3" s="494" t="s">
        <v>189</v>
      </c>
      <c r="E3" s="494" t="s">
        <v>190</v>
      </c>
      <c r="F3" s="494" t="s">
        <v>191</v>
      </c>
      <c r="G3" s="494" t="s">
        <v>192</v>
      </c>
      <c r="H3" s="493">
        <v>0.5</v>
      </c>
      <c r="I3" s="494" t="s">
        <v>193</v>
      </c>
      <c r="J3" s="494" t="s">
        <v>194</v>
      </c>
      <c r="K3" s="494" t="s">
        <v>195</v>
      </c>
      <c r="L3" s="494" t="s">
        <v>196</v>
      </c>
    </row>
    <row r="4" spans="1:13">
      <c r="A4" t="s">
        <v>315</v>
      </c>
      <c r="B4" s="494" t="s">
        <v>197</v>
      </c>
      <c r="C4" s="494" t="s">
        <v>197</v>
      </c>
      <c r="D4" s="494" t="s">
        <v>198</v>
      </c>
      <c r="E4" s="494" t="s">
        <v>199</v>
      </c>
      <c r="F4" s="494" t="s">
        <v>200</v>
      </c>
      <c r="G4" s="494" t="s">
        <v>201</v>
      </c>
      <c r="H4" s="493">
        <v>1</v>
      </c>
      <c r="J4" s="494" t="s">
        <v>202</v>
      </c>
      <c r="K4" s="494" t="s">
        <v>203</v>
      </c>
      <c r="L4" s="494" t="s">
        <v>204</v>
      </c>
    </row>
    <row r="5" spans="1:13">
      <c r="A5" t="s">
        <v>319</v>
      </c>
      <c r="B5" s="494" t="s">
        <v>205</v>
      </c>
      <c r="C5" s="494" t="s">
        <v>205</v>
      </c>
      <c r="D5" s="494" t="s">
        <v>206</v>
      </c>
      <c r="E5" s="494" t="s">
        <v>207</v>
      </c>
      <c r="F5" s="494" t="s">
        <v>208</v>
      </c>
      <c r="G5" s="494" t="s">
        <v>209</v>
      </c>
      <c r="H5" s="493">
        <v>1.5</v>
      </c>
      <c r="J5" s="494" t="s">
        <v>210</v>
      </c>
      <c r="K5" s="494" t="s">
        <v>211</v>
      </c>
      <c r="L5" s="494" t="s">
        <v>212</v>
      </c>
    </row>
    <row r="6" spans="1:13">
      <c r="A6" t="s">
        <v>322</v>
      </c>
      <c r="B6" s="494" t="s">
        <v>213</v>
      </c>
      <c r="C6" s="494" t="s">
        <v>213</v>
      </c>
      <c r="D6" s="494" t="s">
        <v>214</v>
      </c>
      <c r="E6" s="494" t="s">
        <v>215</v>
      </c>
      <c r="F6" s="494" t="s">
        <v>216</v>
      </c>
      <c r="G6" s="494" t="s">
        <v>217</v>
      </c>
      <c r="H6" s="493">
        <v>2</v>
      </c>
      <c r="J6" s="494" t="s">
        <v>218</v>
      </c>
      <c r="K6" s="494" t="s">
        <v>101</v>
      </c>
      <c r="L6" s="494" t="s">
        <v>219</v>
      </c>
    </row>
    <row r="7" spans="1:13">
      <c r="A7" t="s">
        <v>324</v>
      </c>
      <c r="B7" s="494" t="s">
        <v>180</v>
      </c>
      <c r="D7" s="494" t="s">
        <v>220</v>
      </c>
      <c r="E7" s="494" t="s">
        <v>221</v>
      </c>
      <c r="G7" s="494" t="s">
        <v>84</v>
      </c>
      <c r="H7" s="493">
        <v>2.5</v>
      </c>
      <c r="J7" s="494" t="s">
        <v>222</v>
      </c>
      <c r="K7" s="494" t="s">
        <v>223</v>
      </c>
    </row>
    <row r="8" spans="1:13">
      <c r="A8" t="s">
        <v>328</v>
      </c>
      <c r="B8" s="494" t="s">
        <v>189</v>
      </c>
      <c r="G8" s="494" t="s">
        <v>224</v>
      </c>
      <c r="H8" s="493">
        <v>3</v>
      </c>
      <c r="K8" s="494" t="s">
        <v>225</v>
      </c>
    </row>
    <row r="9" spans="1:13">
      <c r="A9" t="s">
        <v>330</v>
      </c>
      <c r="B9" s="494" t="s">
        <v>198</v>
      </c>
      <c r="G9" s="494" t="s">
        <v>21</v>
      </c>
      <c r="H9" s="493">
        <v>3.5</v>
      </c>
      <c r="K9" s="494" t="s">
        <v>226</v>
      </c>
    </row>
    <row r="10" spans="1:13">
      <c r="A10" t="s">
        <v>333</v>
      </c>
      <c r="B10" s="494" t="s">
        <v>206</v>
      </c>
      <c r="G10" s="494" t="s">
        <v>227</v>
      </c>
      <c r="H10" s="493">
        <v>4</v>
      </c>
    </row>
    <row r="11" spans="1:13">
      <c r="A11" t="s">
        <v>336</v>
      </c>
      <c r="B11" s="494" t="s">
        <v>214</v>
      </c>
      <c r="G11" s="494" t="s">
        <v>228</v>
      </c>
      <c r="H11" s="493">
        <v>4.5</v>
      </c>
    </row>
    <row r="12" spans="1:13">
      <c r="A12" t="s">
        <v>339</v>
      </c>
      <c r="B12" s="494" t="s">
        <v>220</v>
      </c>
      <c r="G12" s="494" t="s">
        <v>229</v>
      </c>
      <c r="H12" s="493">
        <v>5</v>
      </c>
    </row>
    <row r="13" spans="1:13">
      <c r="A13" t="s">
        <v>340</v>
      </c>
      <c r="B13" s="494" t="s">
        <v>181</v>
      </c>
      <c r="G13" s="494" t="s">
        <v>25</v>
      </c>
    </row>
    <row r="14" spans="1:13">
      <c r="A14" t="s">
        <v>344</v>
      </c>
      <c r="B14" s="494" t="s">
        <v>190</v>
      </c>
      <c r="G14" s="494" t="s">
        <v>101</v>
      </c>
    </row>
    <row r="15" spans="1:13">
      <c r="A15" t="s">
        <v>346</v>
      </c>
      <c r="B15" s="494" t="s">
        <v>199</v>
      </c>
      <c r="G15" s="494" t="s">
        <v>230</v>
      </c>
    </row>
    <row r="16" spans="1:13">
      <c r="A16" t="s">
        <v>348</v>
      </c>
      <c r="B16" s="494" t="s">
        <v>207</v>
      </c>
      <c r="G16" s="494"/>
    </row>
    <row r="17" spans="1:7">
      <c r="A17" t="s">
        <v>352</v>
      </c>
      <c r="B17" s="494" t="s">
        <v>215</v>
      </c>
      <c r="G17" s="494"/>
    </row>
    <row r="18" spans="1:7">
      <c r="A18" t="s">
        <v>356</v>
      </c>
      <c r="B18" s="494" t="s">
        <v>221</v>
      </c>
      <c r="G18" s="494"/>
    </row>
    <row r="19" spans="1:7">
      <c r="A19" t="s">
        <v>359</v>
      </c>
      <c r="B19" s="494" t="s">
        <v>182</v>
      </c>
      <c r="G19" s="494"/>
    </row>
    <row r="20" spans="1:7">
      <c r="A20" t="s">
        <v>361</v>
      </c>
      <c r="B20" s="494" t="s">
        <v>191</v>
      </c>
      <c r="G20" s="494"/>
    </row>
    <row r="21" spans="1:7">
      <c r="A21" t="s">
        <v>364</v>
      </c>
      <c r="B21" s="494" t="s">
        <v>200</v>
      </c>
      <c r="G21" s="494"/>
    </row>
    <row r="22" spans="1:7">
      <c r="A22" t="s">
        <v>367</v>
      </c>
      <c r="B22" s="494" t="s">
        <v>208</v>
      </c>
      <c r="G22" s="494"/>
    </row>
    <row r="23" spans="1:7">
      <c r="A23" t="s">
        <v>370</v>
      </c>
      <c r="B23" s="494" t="s">
        <v>216</v>
      </c>
      <c r="G23" s="494"/>
    </row>
    <row r="24" spans="1:7">
      <c r="A24" t="s">
        <v>372</v>
      </c>
      <c r="B24" s="494"/>
      <c r="G24" s="494"/>
    </row>
    <row r="25" spans="1:7">
      <c r="A25" t="s">
        <v>375</v>
      </c>
      <c r="B25" s="494"/>
      <c r="G25" s="494"/>
    </row>
    <row r="26" spans="1:7">
      <c r="A26" s="493" t="s">
        <v>377</v>
      </c>
      <c r="B26" s="494"/>
      <c r="G26" s="494"/>
    </row>
    <row r="27" spans="1:7">
      <c r="A27" s="493" t="s">
        <v>378</v>
      </c>
      <c r="B27" s="494"/>
      <c r="G27" s="494"/>
    </row>
    <row r="28" spans="1:7">
      <c r="A28" s="493"/>
      <c r="B28" s="494"/>
      <c r="G28" s="494"/>
    </row>
    <row r="29" spans="1:7">
      <c r="A29" s="493"/>
    </row>
    <row r="30" spans="1:7">
      <c r="A30" s="493"/>
    </row>
    <row r="31" spans="1:7">
      <c r="A31" s="493"/>
    </row>
    <row r="32" spans="1:7">
      <c r="A32" s="493"/>
    </row>
    <row r="33" spans="1:1">
      <c r="A33" s="493"/>
    </row>
    <row r="34" spans="1:1">
      <c r="A34" s="493"/>
    </row>
    <row r="35" spans="1:1">
      <c r="A35" s="493"/>
    </row>
    <row r="36" spans="1:1">
      <c r="A36" s="493"/>
    </row>
    <row r="37" spans="1:1">
      <c r="A37" s="493"/>
    </row>
    <row r="38" spans="1:1">
      <c r="A38" s="493"/>
    </row>
    <row r="39" spans="1:1">
      <c r="A39" s="493"/>
    </row>
    <row r="40" spans="1:1">
      <c r="A40" s="493"/>
    </row>
    <row r="41" spans="1:1">
      <c r="A41" s="493"/>
    </row>
  </sheetData>
  <autoFilter ref="A1:A66">
    <sortState ref="A2:A41">
      <sortCondition ref="A1:A66"/>
    </sortState>
  </autoFilter>
  <pageMargins left="0.7" right="0.7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20</vt:i4>
      </vt:variant>
    </vt:vector>
  </HeadingPairs>
  <TitlesOfParts>
    <vt:vector size="30" baseType="lpstr">
      <vt:lpstr>1 - Dispositifs RS 2025</vt:lpstr>
      <vt:lpstr>2 - PROFESSEURS</vt:lpstr>
      <vt:lpstr>3 - DHG générale</vt:lpstr>
      <vt:lpstr>4 -TRM</vt:lpstr>
      <vt:lpstr>5 - TRMD DOS IA76</vt:lpstr>
      <vt:lpstr>6 - Equipes pédagogiques</vt:lpstr>
      <vt:lpstr>7- Profs  EDT</vt:lpstr>
      <vt:lpstr>Acronymes</vt:lpstr>
      <vt:lpstr>Listes déroulantes</vt:lpstr>
      <vt:lpstr>Feuil10</vt:lpstr>
      <vt:lpstr>Ahe_e</vt:lpstr>
      <vt:lpstr>Anglais</vt:lpstr>
      <vt:lpstr>classes</vt:lpstr>
      <vt:lpstr>classes3e</vt:lpstr>
      <vt:lpstr>classes4e</vt:lpstr>
      <vt:lpstr>classes5e</vt:lpstr>
      <vt:lpstr>classes6e</vt:lpstr>
      <vt:lpstr>co_ens</vt:lpstr>
      <vt:lpstr>dureeepi</vt:lpstr>
      <vt:lpstr>'2 - PROFESSEURS'!Impression_des_titres</vt:lpstr>
      <vt:lpstr>marge</vt:lpstr>
      <vt:lpstr>matieres</vt:lpstr>
      <vt:lpstr>parcours</vt:lpstr>
      <vt:lpstr>profs</vt:lpstr>
      <vt:lpstr>themeepi</vt:lpstr>
      <vt:lpstr>'1 - Dispositifs RS 2025'!Zone_d_impression</vt:lpstr>
      <vt:lpstr>'2 - PROFESSEURS'!Zone_d_impression</vt:lpstr>
      <vt:lpstr>'5 - TRMD DOS IA76'!Zone_d_impression</vt:lpstr>
      <vt:lpstr>'6 - Equipes pédagogiques'!Zone_d_impression</vt:lpstr>
      <vt:lpstr>Acronymes!Zone_d_impression</vt:lpstr>
    </vt:vector>
  </TitlesOfParts>
  <Company>CG76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VANIER</dc:creator>
  <cp:lastModifiedBy>chefetab</cp:lastModifiedBy>
  <cp:lastPrinted>2025-11-13T16:50:27Z</cp:lastPrinted>
  <dcterms:created xsi:type="dcterms:W3CDTF">2025-01-21T15:10:56Z</dcterms:created>
  <dcterms:modified xsi:type="dcterms:W3CDTF">2026-01-13T12:55:19Z</dcterms:modified>
</cp:coreProperties>
</file>